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Z:\AAA AKCE\TACHOV PANENSKÁ_NEDVĚD ROZPOČET\ROZPOČET\"/>
    </mc:Choice>
  </mc:AlternateContent>
  <bookViews>
    <workbookView xWindow="0" yWindow="0" windowWidth="0" windowHeight="0"/>
  </bookViews>
  <sheets>
    <sheet name="Rekapitulace stavby" sheetId="1" r:id="rId1"/>
    <sheet name="SO 000 - VEDLEJŠÍ A OSTAT..." sheetId="2" r:id="rId2"/>
    <sheet name="SO101 - SILNICE II-198" sheetId="3" r:id="rId3"/>
    <sheet name="SO190 - DOPRAVNÍ ZNAČENÍ" sheetId="4" r:id="rId4"/>
    <sheet name="SO181 - DOPRAVNĚ INŽENÝRS..." sheetId="5" r:id="rId5"/>
    <sheet name="Seznam figur" sheetId="6" r:id="rId6"/>
  </sheets>
  <definedNames>
    <definedName name="_xlnm.Print_Area" localSheetId="0">'Rekapitulace stavby'!$D$4:$AO$76,'Rekapitulace stavby'!$C$82:$AQ$99</definedName>
    <definedName name="_xlnm.Print_Titles" localSheetId="0">'Rekapitulace stavby'!$92:$92</definedName>
    <definedName name="_xlnm._FilterDatabase" localSheetId="1" hidden="1">'SO 000 - VEDLEJŠÍ A OSTAT...'!$C$120:$K$143</definedName>
    <definedName name="_xlnm.Print_Area" localSheetId="1">'SO 000 - VEDLEJŠÍ A OSTAT...'!$C$4:$J$76,'SO 000 - VEDLEJŠÍ A OSTAT...'!$C$82:$J$102,'SO 000 - VEDLEJŠÍ A OSTAT...'!$C$108:$K$143</definedName>
    <definedName name="_xlnm.Print_Titles" localSheetId="1">'SO 000 - VEDLEJŠÍ A OSTAT...'!$120:$120</definedName>
    <definedName name="_xlnm._FilterDatabase" localSheetId="2" hidden="1">'SO101 - SILNICE II-198'!$C$124:$K$563</definedName>
    <definedName name="_xlnm.Print_Area" localSheetId="2">'SO101 - SILNICE II-198'!$C$4:$J$76,'SO101 - SILNICE II-198'!$C$82:$J$106,'SO101 - SILNICE II-198'!$C$112:$K$563</definedName>
    <definedName name="_xlnm.Print_Titles" localSheetId="2">'SO101 - SILNICE II-198'!$124:$124</definedName>
    <definedName name="_xlnm._FilterDatabase" localSheetId="3" hidden="1">'SO190 - DOPRAVNÍ ZNAČENÍ'!$C$119:$K$176</definedName>
    <definedName name="_xlnm.Print_Area" localSheetId="3">'SO190 - DOPRAVNÍ ZNAČENÍ'!$C$4:$J$76,'SO190 - DOPRAVNÍ ZNAČENÍ'!$C$82:$J$101,'SO190 - DOPRAVNÍ ZNAČENÍ'!$C$107:$K$176</definedName>
    <definedName name="_xlnm.Print_Titles" localSheetId="3">'SO190 - DOPRAVNÍ ZNAČENÍ'!$119:$119</definedName>
    <definedName name="_xlnm._FilterDatabase" localSheetId="4" hidden="1">'SO181 - DOPRAVNĚ INŽENÝRS...'!$C$115:$K$118</definedName>
    <definedName name="_xlnm.Print_Area" localSheetId="4">'SO181 - DOPRAVNĚ INŽENÝRS...'!$C$4:$J$76,'SO181 - DOPRAVNĚ INŽENÝRS...'!$C$82:$J$97,'SO181 - DOPRAVNĚ INŽENÝRS...'!$C$103:$K$118</definedName>
    <definedName name="_xlnm.Print_Titles" localSheetId="4">'SO181 - DOPRAVNĚ INŽENÝRS...'!$115:$115</definedName>
    <definedName name="_xlnm.Print_Area" localSheetId="5">'Seznam figur'!$C$4:$G$48</definedName>
    <definedName name="_xlnm.Print_Titles" localSheetId="5">'Seznam figur'!$9:$9</definedName>
  </definedNames>
  <calcPr/>
</workbook>
</file>

<file path=xl/calcChain.xml><?xml version="1.0" encoding="utf-8"?>
<calcChain xmlns="http://schemas.openxmlformats.org/spreadsheetml/2006/main">
  <c i="6" l="1" r="D7"/>
  <c i="5" r="J37"/>
  <c r="J36"/>
  <c i="1" r="AY98"/>
  <c i="5" r="J35"/>
  <c i="1" r="AX98"/>
  <c i="5" r="BI117"/>
  <c r="BH117"/>
  <c r="BG117"/>
  <c r="BF117"/>
  <c r="T117"/>
  <c r="T116"/>
  <c r="R117"/>
  <c r="R116"/>
  <c r="P117"/>
  <c r="P116"/>
  <c i="1" r="AU98"/>
  <c i="5" r="J113"/>
  <c r="J112"/>
  <c r="F112"/>
  <c r="F110"/>
  <c r="E108"/>
  <c r="J92"/>
  <c r="J91"/>
  <c r="F91"/>
  <c r="F89"/>
  <c r="E87"/>
  <c r="J18"/>
  <c r="E18"/>
  <c r="F113"/>
  <c r="J17"/>
  <c r="J12"/>
  <c r="J110"/>
  <c r="E7"/>
  <c r="E106"/>
  <c i="4" r="J37"/>
  <c r="J36"/>
  <c i="1" r="AY97"/>
  <c i="4" r="J35"/>
  <c i="1" r="AX97"/>
  <c i="4" r="BI176"/>
  <c r="BH176"/>
  <c r="BG176"/>
  <c r="BF176"/>
  <c r="T176"/>
  <c r="T175"/>
  <c r="R176"/>
  <c r="R175"/>
  <c r="P176"/>
  <c r="P175"/>
  <c r="BI170"/>
  <c r="BH170"/>
  <c r="BG170"/>
  <c r="BF170"/>
  <c r="T170"/>
  <c r="T169"/>
  <c r="R170"/>
  <c r="R169"/>
  <c r="P170"/>
  <c r="P169"/>
  <c r="BI165"/>
  <c r="BH165"/>
  <c r="BG165"/>
  <c r="BF165"/>
  <c r="T165"/>
  <c r="R165"/>
  <c r="P165"/>
  <c r="BI162"/>
  <c r="BH162"/>
  <c r="BG162"/>
  <c r="BF162"/>
  <c r="T162"/>
  <c r="R162"/>
  <c r="P162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7"/>
  <c r="BH137"/>
  <c r="BG137"/>
  <c r="BF137"/>
  <c r="T137"/>
  <c r="R137"/>
  <c r="P137"/>
  <c r="BI134"/>
  <c r="BH134"/>
  <c r="BG134"/>
  <c r="BF134"/>
  <c r="T134"/>
  <c r="R134"/>
  <c r="P134"/>
  <c r="BI131"/>
  <c r="BH131"/>
  <c r="BG131"/>
  <c r="BF131"/>
  <c r="T131"/>
  <c r="R131"/>
  <c r="P131"/>
  <c r="BI127"/>
  <c r="BH127"/>
  <c r="BG127"/>
  <c r="BF127"/>
  <c r="T127"/>
  <c r="R127"/>
  <c r="P127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3" r="J37"/>
  <c r="J36"/>
  <c i="1" r="AY96"/>
  <c i="3" r="J35"/>
  <c i="1" r="AX96"/>
  <c i="3" r="BI563"/>
  <c r="BH563"/>
  <c r="BG563"/>
  <c r="BF563"/>
  <c r="T563"/>
  <c r="T562"/>
  <c r="R563"/>
  <c r="R562"/>
  <c r="P563"/>
  <c r="P562"/>
  <c r="BI539"/>
  <c r="BH539"/>
  <c r="BG539"/>
  <c r="BF539"/>
  <c r="T539"/>
  <c r="T538"/>
  <c r="R539"/>
  <c r="R538"/>
  <c r="P539"/>
  <c r="P538"/>
  <c r="BI534"/>
  <c r="BH534"/>
  <c r="BG534"/>
  <c r="BF534"/>
  <c r="T534"/>
  <c r="R534"/>
  <c r="P534"/>
  <c r="BI530"/>
  <c r="BH530"/>
  <c r="BG530"/>
  <c r="BF530"/>
  <c r="T530"/>
  <c r="R530"/>
  <c r="P530"/>
  <c r="BI526"/>
  <c r="BH526"/>
  <c r="BG526"/>
  <c r="BF526"/>
  <c r="T526"/>
  <c r="R526"/>
  <c r="P526"/>
  <c r="BI522"/>
  <c r="BH522"/>
  <c r="BG522"/>
  <c r="BF522"/>
  <c r="T522"/>
  <c r="R522"/>
  <c r="P522"/>
  <c r="BI517"/>
  <c r="BH517"/>
  <c r="BG517"/>
  <c r="BF517"/>
  <c r="T517"/>
  <c r="R517"/>
  <c r="P517"/>
  <c r="BI512"/>
  <c r="BH512"/>
  <c r="BG512"/>
  <c r="BF512"/>
  <c r="T512"/>
  <c r="R512"/>
  <c r="P512"/>
  <c r="BI501"/>
  <c r="BH501"/>
  <c r="BG501"/>
  <c r="BF501"/>
  <c r="T501"/>
  <c r="R501"/>
  <c r="P501"/>
  <c r="BI492"/>
  <c r="BH492"/>
  <c r="BG492"/>
  <c r="BF492"/>
  <c r="T492"/>
  <c r="R492"/>
  <c r="P492"/>
  <c r="BI483"/>
  <c r="BH483"/>
  <c r="BG483"/>
  <c r="BF483"/>
  <c r="T483"/>
  <c r="R483"/>
  <c r="P483"/>
  <c r="BI478"/>
  <c r="BH478"/>
  <c r="BG478"/>
  <c r="BF478"/>
  <c r="T478"/>
  <c r="R478"/>
  <c r="P478"/>
  <c r="BI472"/>
  <c r="BH472"/>
  <c r="BG472"/>
  <c r="BF472"/>
  <c r="T472"/>
  <c r="R472"/>
  <c r="P472"/>
  <c r="BI469"/>
  <c r="BH469"/>
  <c r="BG469"/>
  <c r="BF469"/>
  <c r="T469"/>
  <c r="R469"/>
  <c r="P469"/>
  <c r="BI465"/>
  <c r="BH465"/>
  <c r="BG465"/>
  <c r="BF465"/>
  <c r="T465"/>
  <c r="R465"/>
  <c r="P465"/>
  <c r="BI459"/>
  <c r="BH459"/>
  <c r="BG459"/>
  <c r="BF459"/>
  <c r="T459"/>
  <c r="R459"/>
  <c r="P459"/>
  <c r="BI455"/>
  <c r="BH455"/>
  <c r="BG455"/>
  <c r="BF455"/>
  <c r="T455"/>
  <c r="R455"/>
  <c r="P455"/>
  <c r="BI449"/>
  <c r="BH449"/>
  <c r="BG449"/>
  <c r="BF449"/>
  <c r="T449"/>
  <c r="R449"/>
  <c r="P449"/>
  <c r="BI439"/>
  <c r="BH439"/>
  <c r="BG439"/>
  <c r="BF439"/>
  <c r="T439"/>
  <c r="R439"/>
  <c r="P439"/>
  <c r="BI435"/>
  <c r="BH435"/>
  <c r="BG435"/>
  <c r="BF435"/>
  <c r="T435"/>
  <c r="R435"/>
  <c r="P435"/>
  <c r="BI430"/>
  <c r="BH430"/>
  <c r="BG430"/>
  <c r="BF430"/>
  <c r="T430"/>
  <c r="R430"/>
  <c r="P430"/>
  <c r="BI426"/>
  <c r="BH426"/>
  <c r="BG426"/>
  <c r="BF426"/>
  <c r="T426"/>
  <c r="R426"/>
  <c r="P426"/>
  <c r="BI422"/>
  <c r="BH422"/>
  <c r="BG422"/>
  <c r="BF422"/>
  <c r="T422"/>
  <c r="R422"/>
  <c r="P422"/>
  <c r="BI418"/>
  <c r="BH418"/>
  <c r="BG418"/>
  <c r="BF418"/>
  <c r="T418"/>
  <c r="R418"/>
  <c r="P418"/>
  <c r="BI414"/>
  <c r="BH414"/>
  <c r="BG414"/>
  <c r="BF414"/>
  <c r="T414"/>
  <c r="R414"/>
  <c r="P414"/>
  <c r="BI410"/>
  <c r="BH410"/>
  <c r="BG410"/>
  <c r="BF410"/>
  <c r="T410"/>
  <c r="R410"/>
  <c r="P410"/>
  <c r="BI406"/>
  <c r="BH406"/>
  <c r="BG406"/>
  <c r="BF406"/>
  <c r="T406"/>
  <c r="R406"/>
  <c r="P406"/>
  <c r="BI402"/>
  <c r="BH402"/>
  <c r="BG402"/>
  <c r="BF402"/>
  <c r="T402"/>
  <c r="R402"/>
  <c r="P402"/>
  <c r="BI398"/>
  <c r="BH398"/>
  <c r="BG398"/>
  <c r="BF398"/>
  <c r="T398"/>
  <c r="R398"/>
  <c r="P398"/>
  <c r="BI394"/>
  <c r="BH394"/>
  <c r="BG394"/>
  <c r="BF394"/>
  <c r="T394"/>
  <c r="R394"/>
  <c r="P394"/>
  <c r="BI390"/>
  <c r="BH390"/>
  <c r="BG390"/>
  <c r="BF390"/>
  <c r="T390"/>
  <c r="R390"/>
  <c r="P390"/>
  <c r="BI386"/>
  <c r="BH386"/>
  <c r="BG386"/>
  <c r="BF386"/>
  <c r="T386"/>
  <c r="R386"/>
  <c r="P386"/>
  <c r="BI382"/>
  <c r="BH382"/>
  <c r="BG382"/>
  <c r="BF382"/>
  <c r="T382"/>
  <c r="R382"/>
  <c r="P382"/>
  <c r="BI378"/>
  <c r="BH378"/>
  <c r="BG378"/>
  <c r="BF378"/>
  <c r="T378"/>
  <c r="R378"/>
  <c r="P378"/>
  <c r="BI376"/>
  <c r="BH376"/>
  <c r="BG376"/>
  <c r="BF376"/>
  <c r="T376"/>
  <c r="R376"/>
  <c r="P376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4"/>
  <c r="BH354"/>
  <c r="BG354"/>
  <c r="BF354"/>
  <c r="T354"/>
  <c r="R354"/>
  <c r="P354"/>
  <c r="BI349"/>
  <c r="BH349"/>
  <c r="BG349"/>
  <c r="BF349"/>
  <c r="T349"/>
  <c r="R349"/>
  <c r="P349"/>
  <c r="BI340"/>
  <c r="BH340"/>
  <c r="BG340"/>
  <c r="BF340"/>
  <c r="T340"/>
  <c r="R340"/>
  <c r="P340"/>
  <c r="BI331"/>
  <c r="BH331"/>
  <c r="BG331"/>
  <c r="BF331"/>
  <c r="T331"/>
  <c r="R331"/>
  <c r="P331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3"/>
  <c r="BH313"/>
  <c r="BG313"/>
  <c r="BF313"/>
  <c r="T313"/>
  <c r="R313"/>
  <c r="P313"/>
  <c r="BI307"/>
  <c r="BH307"/>
  <c r="BG307"/>
  <c r="BF307"/>
  <c r="T307"/>
  <c r="R307"/>
  <c r="P307"/>
  <c r="BI303"/>
  <c r="BH303"/>
  <c r="BG303"/>
  <c r="BF303"/>
  <c r="T303"/>
  <c r="R303"/>
  <c r="P303"/>
  <c r="BI299"/>
  <c r="BH299"/>
  <c r="BG299"/>
  <c r="BF299"/>
  <c r="T299"/>
  <c r="R299"/>
  <c r="P299"/>
  <c r="BI293"/>
  <c r="BH293"/>
  <c r="BG293"/>
  <c r="BF293"/>
  <c r="T293"/>
  <c r="R293"/>
  <c r="P293"/>
  <c r="BI289"/>
  <c r="BH289"/>
  <c r="BG289"/>
  <c r="BF289"/>
  <c r="T289"/>
  <c r="R289"/>
  <c r="P289"/>
  <c r="BI285"/>
  <c r="BH285"/>
  <c r="BG285"/>
  <c r="BF285"/>
  <c r="T285"/>
  <c r="R285"/>
  <c r="P285"/>
  <c r="BI280"/>
  <c r="BH280"/>
  <c r="BG280"/>
  <c r="BF280"/>
  <c r="T280"/>
  <c r="T279"/>
  <c r="R280"/>
  <c r="R279"/>
  <c r="P280"/>
  <c r="P279"/>
  <c r="BI275"/>
  <c r="BH275"/>
  <c r="BG275"/>
  <c r="BF275"/>
  <c r="T275"/>
  <c r="R275"/>
  <c r="P275"/>
  <c r="BI271"/>
  <c r="BH271"/>
  <c r="BG271"/>
  <c r="BF271"/>
  <c r="T271"/>
  <c r="R271"/>
  <c r="P271"/>
  <c r="BI267"/>
  <c r="BH267"/>
  <c r="BG267"/>
  <c r="BF267"/>
  <c r="T267"/>
  <c r="R267"/>
  <c r="P267"/>
  <c r="BI263"/>
  <c r="BH263"/>
  <c r="BG263"/>
  <c r="BF263"/>
  <c r="T263"/>
  <c r="R263"/>
  <c r="P263"/>
  <c r="BI256"/>
  <c r="BH256"/>
  <c r="BG256"/>
  <c r="BF256"/>
  <c r="T256"/>
  <c r="R256"/>
  <c r="P256"/>
  <c r="BI253"/>
  <c r="BH253"/>
  <c r="BG253"/>
  <c r="BF253"/>
  <c r="T253"/>
  <c r="R253"/>
  <c r="P253"/>
  <c r="BI249"/>
  <c r="BH249"/>
  <c r="BG249"/>
  <c r="BF249"/>
  <c r="T249"/>
  <c r="R249"/>
  <c r="P249"/>
  <c r="BI245"/>
  <c r="BH245"/>
  <c r="BG245"/>
  <c r="BF245"/>
  <c r="T245"/>
  <c r="R245"/>
  <c r="P245"/>
  <c r="BI241"/>
  <c r="BH241"/>
  <c r="BG241"/>
  <c r="BF241"/>
  <c r="T241"/>
  <c r="R241"/>
  <c r="P241"/>
  <c r="BI238"/>
  <c r="BH238"/>
  <c r="BG238"/>
  <c r="BF238"/>
  <c r="T238"/>
  <c r="R238"/>
  <c r="P238"/>
  <c r="BI233"/>
  <c r="BH233"/>
  <c r="BG233"/>
  <c r="BF233"/>
  <c r="T233"/>
  <c r="R233"/>
  <c r="P233"/>
  <c r="BI230"/>
  <c r="BH230"/>
  <c r="BG230"/>
  <c r="BF230"/>
  <c r="T230"/>
  <c r="R230"/>
  <c r="P230"/>
  <c r="BI226"/>
  <c r="BH226"/>
  <c r="BG226"/>
  <c r="BF226"/>
  <c r="T226"/>
  <c r="R226"/>
  <c r="P226"/>
  <c r="BI221"/>
  <c r="BH221"/>
  <c r="BG221"/>
  <c r="BF221"/>
  <c r="T221"/>
  <c r="R221"/>
  <c r="P221"/>
  <c r="BI217"/>
  <c r="BH217"/>
  <c r="BG217"/>
  <c r="BF217"/>
  <c r="T217"/>
  <c r="R217"/>
  <c r="P217"/>
  <c r="BI212"/>
  <c r="BH212"/>
  <c r="BG212"/>
  <c r="BF212"/>
  <c r="T212"/>
  <c r="R212"/>
  <c r="P212"/>
  <c r="BI208"/>
  <c r="BH208"/>
  <c r="BG208"/>
  <c r="BF208"/>
  <c r="T208"/>
  <c r="R208"/>
  <c r="P208"/>
  <c r="BI204"/>
  <c r="BH204"/>
  <c r="BG204"/>
  <c r="BF204"/>
  <c r="T204"/>
  <c r="R204"/>
  <c r="P204"/>
  <c r="BI200"/>
  <c r="BH200"/>
  <c r="BG200"/>
  <c r="BF200"/>
  <c r="T200"/>
  <c r="R200"/>
  <c r="P200"/>
  <c r="BI196"/>
  <c r="BH196"/>
  <c r="BG196"/>
  <c r="BF196"/>
  <c r="T196"/>
  <c r="R196"/>
  <c r="P196"/>
  <c r="BI189"/>
  <c r="BH189"/>
  <c r="BG189"/>
  <c r="BF189"/>
  <c r="T189"/>
  <c r="R189"/>
  <c r="P189"/>
  <c r="BI185"/>
  <c r="BH185"/>
  <c r="BG185"/>
  <c r="BF185"/>
  <c r="T185"/>
  <c r="R185"/>
  <c r="P185"/>
  <c r="BI180"/>
  <c r="BH180"/>
  <c r="BG180"/>
  <c r="BF180"/>
  <c r="T180"/>
  <c r="R180"/>
  <c r="P180"/>
  <c r="BI176"/>
  <c r="BH176"/>
  <c r="BG176"/>
  <c r="BF176"/>
  <c r="T176"/>
  <c r="R176"/>
  <c r="P176"/>
  <c r="BI172"/>
  <c r="BH172"/>
  <c r="BG172"/>
  <c r="BF172"/>
  <c r="T172"/>
  <c r="R172"/>
  <c r="P172"/>
  <c r="BI168"/>
  <c r="BH168"/>
  <c r="BG168"/>
  <c r="BF168"/>
  <c r="T168"/>
  <c r="R168"/>
  <c r="P168"/>
  <c r="BI164"/>
  <c r="BH164"/>
  <c r="BG164"/>
  <c r="BF164"/>
  <c r="T164"/>
  <c r="R164"/>
  <c r="P164"/>
  <c r="BI159"/>
  <c r="BH159"/>
  <c r="BG159"/>
  <c r="BF159"/>
  <c r="T159"/>
  <c r="R159"/>
  <c r="P159"/>
  <c r="BI150"/>
  <c r="BH150"/>
  <c r="BG150"/>
  <c r="BF150"/>
  <c r="T150"/>
  <c r="R150"/>
  <c r="P150"/>
  <c r="BI143"/>
  <c r="BH143"/>
  <c r="BG143"/>
  <c r="BF143"/>
  <c r="T143"/>
  <c r="R143"/>
  <c r="P143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J122"/>
  <c r="J121"/>
  <c r="F121"/>
  <c r="F119"/>
  <c r="E117"/>
  <c r="J92"/>
  <c r="J91"/>
  <c r="F91"/>
  <c r="F89"/>
  <c r="E87"/>
  <c r="J18"/>
  <c r="E18"/>
  <c r="F122"/>
  <c r="J17"/>
  <c r="J12"/>
  <c r="J89"/>
  <c r="E7"/>
  <c r="E115"/>
  <c i="2" r="J37"/>
  <c r="J36"/>
  <c i="1" r="AY95"/>
  <c i="2" r="J35"/>
  <c i="1" r="AX95"/>
  <c i="2" r="BI142"/>
  <c r="BH142"/>
  <c r="BG142"/>
  <c r="BF142"/>
  <c r="T142"/>
  <c r="R142"/>
  <c r="P142"/>
  <c r="BI140"/>
  <c r="BH140"/>
  <c r="BG140"/>
  <c r="BF140"/>
  <c r="T140"/>
  <c r="R140"/>
  <c r="P140"/>
  <c r="BI137"/>
  <c r="BH137"/>
  <c r="BG137"/>
  <c r="BF137"/>
  <c r="T137"/>
  <c r="R137"/>
  <c r="P137"/>
  <c r="BI135"/>
  <c r="BH135"/>
  <c r="BG135"/>
  <c r="BF135"/>
  <c r="T135"/>
  <c r="R135"/>
  <c r="P135"/>
  <c r="BI132"/>
  <c r="BH132"/>
  <c r="BG132"/>
  <c r="BF132"/>
  <c r="T132"/>
  <c r="T131"/>
  <c r="R132"/>
  <c r="R131"/>
  <c r="P132"/>
  <c r="P131"/>
  <c r="BI129"/>
  <c r="BH129"/>
  <c r="BG129"/>
  <c r="BF129"/>
  <c r="T129"/>
  <c r="R129"/>
  <c r="P129"/>
  <c r="BI128"/>
  <c r="BH128"/>
  <c r="BG128"/>
  <c r="BF128"/>
  <c r="T128"/>
  <c r="R128"/>
  <c r="P128"/>
  <c r="BI126"/>
  <c r="BH126"/>
  <c r="BG126"/>
  <c r="BF126"/>
  <c r="T126"/>
  <c r="R126"/>
  <c r="P126"/>
  <c r="BI124"/>
  <c r="BH124"/>
  <c r="BG124"/>
  <c r="BF124"/>
  <c r="T124"/>
  <c r="R124"/>
  <c r="P124"/>
  <c r="J118"/>
  <c r="J117"/>
  <c r="F117"/>
  <c r="F115"/>
  <c r="E113"/>
  <c r="J92"/>
  <c r="J91"/>
  <c r="F91"/>
  <c r="F89"/>
  <c r="E87"/>
  <c r="J18"/>
  <c r="E18"/>
  <c r="F118"/>
  <c r="J17"/>
  <c r="J12"/>
  <c r="J115"/>
  <c r="E7"/>
  <c r="E111"/>
  <c i="1" r="L90"/>
  <c r="AM90"/>
  <c r="AM89"/>
  <c r="L89"/>
  <c r="AM87"/>
  <c r="L87"/>
  <c r="L85"/>
  <c r="L84"/>
  <c i="3" r="J530"/>
  <c r="J459"/>
  <c r="J208"/>
  <c r="J303"/>
  <c r="J426"/>
  <c r="BK394"/>
  <c r="BK327"/>
  <c r="BK253"/>
  <c i="4" r="J143"/>
  <c r="J127"/>
  <c r="BK143"/>
  <c r="BK123"/>
  <c i="2" r="BK140"/>
  <c r="J135"/>
  <c r="BK126"/>
  <c r="J126"/>
  <c r="F36"/>
  <c i="3" r="J390"/>
  <c r="BK267"/>
  <c r="BK196"/>
  <c r="J168"/>
  <c r="J469"/>
  <c r="BK426"/>
  <c r="J189"/>
  <c r="BK150"/>
  <c r="J522"/>
  <c r="BK459"/>
  <c r="J422"/>
  <c r="J323"/>
  <c r="J249"/>
  <c r="J418"/>
  <c r="J185"/>
  <c r="BK410"/>
  <c r="J378"/>
  <c r="BK331"/>
  <c r="J253"/>
  <c r="BK398"/>
  <c r="BK360"/>
  <c r="J256"/>
  <c r="J331"/>
  <c r="J230"/>
  <c r="BK430"/>
  <c r="BK180"/>
  <c r="J386"/>
  <c r="BK313"/>
  <c r="BK245"/>
  <c r="J394"/>
  <c r="J293"/>
  <c r="BK230"/>
  <c r="BK280"/>
  <c i="4" r="BK156"/>
  <c r="J159"/>
  <c r="BK159"/>
  <c r="BK153"/>
  <c r="J134"/>
  <c r="J123"/>
  <c r="J140"/>
  <c i="5" r="J34"/>
  <c i="3" r="J410"/>
  <c r="J349"/>
  <c i="2" r="BK128"/>
  <c r="J124"/>
  <c r="BK124"/>
  <c r="J137"/>
  <c i="3" r="J354"/>
  <c r="J200"/>
  <c r="BK512"/>
  <c r="BK176"/>
  <c r="BK128"/>
  <c i="2" r="J129"/>
  <c r="F35"/>
  <c i="3" r="BK299"/>
  <c r="J238"/>
  <c r="BK465"/>
  <c i="2" r="BK132"/>
  <c r="J128"/>
  <c r="BK135"/>
  <c i="3" r="BK275"/>
  <c r="J406"/>
  <c r="J501"/>
  <c r="J382"/>
  <c r="BK303"/>
  <c r="BK200"/>
  <c r="BK418"/>
  <c r="BK534"/>
  <c r="J439"/>
  <c r="J307"/>
  <c r="BK217"/>
  <c r="BK164"/>
  <c r="BK241"/>
  <c r="J483"/>
  <c r="BK378"/>
  <c r="J271"/>
  <c r="BK323"/>
  <c r="J133"/>
  <c r="BK372"/>
  <c r="BK354"/>
  <c r="BK376"/>
  <c r="J212"/>
  <c i="4" r="J170"/>
  <c r="J162"/>
  <c r="BK150"/>
  <c i="5" r="F36"/>
  <c i="2" r="BK137"/>
  <c i="3" r="BK522"/>
  <c r="BK263"/>
  <c r="J180"/>
  <c r="J289"/>
  <c r="J138"/>
  <c r="J492"/>
  <c r="BK208"/>
  <c r="J164"/>
  <c r="BK539"/>
  <c r="BK472"/>
  <c r="J360"/>
  <c r="J368"/>
  <c r="BK478"/>
  <c r="BK364"/>
  <c r="BK185"/>
  <c r="BK469"/>
  <c r="J430"/>
  <c r="J280"/>
  <c r="J376"/>
  <c r="J455"/>
  <c r="J221"/>
  <c i="4" r="BK162"/>
  <c r="BK170"/>
  <c r="J146"/>
  <c r="BK127"/>
  <c i="5" r="F35"/>
  <c i="1" r="BB98"/>
  <c i="3" r="J159"/>
  <c r="J340"/>
  <c r="J233"/>
  <c r="J299"/>
  <c r="BK307"/>
  <c r="BK159"/>
  <c i="4" r="J156"/>
  <c r="BK140"/>
  <c r="J137"/>
  <c i="5" r="J117"/>
  <c i="3" r="J285"/>
  <c r="BK189"/>
  <c r="J128"/>
  <c r="J263"/>
  <c r="J563"/>
  <c r="J512"/>
  <c r="BK449"/>
  <c r="BK390"/>
  <c r="J472"/>
  <c r="J414"/>
  <c r="J267"/>
  <c r="BK226"/>
  <c r="J402"/>
  <c r="J435"/>
  <c i="2" r="J142"/>
  <c r="J132"/>
  <c r="BK142"/>
  <c r="BK129"/>
  <c r="J34"/>
  <c i="3" r="BK386"/>
  <c r="BK285"/>
  <c r="BK517"/>
  <c r="BK435"/>
  <c r="BK221"/>
  <c r="BK133"/>
  <c r="J526"/>
  <c r="J478"/>
  <c r="J449"/>
  <c r="J327"/>
  <c r="BK319"/>
  <c r="BK293"/>
  <c r="BK271"/>
  <c r="BK212"/>
  <c r="J143"/>
  <c r="J150"/>
  <c r="J364"/>
  <c r="J226"/>
  <c r="BK563"/>
  <c r="J517"/>
  <c r="BK422"/>
  <c r="BK368"/>
  <c r="BK289"/>
  <c r="BK402"/>
  <c r="J319"/>
  <c r="BK249"/>
  <c r="J217"/>
  <c r="J398"/>
  <c r="BK414"/>
  <c r="BK406"/>
  <c i="5" r="F37"/>
  <c i="1" r="BD98"/>
  <c i="2" r="J140"/>
  <c i="1" r="AS94"/>
  <c i="2" r="F34"/>
  <c i="3" r="J534"/>
  <c r="BK349"/>
  <c r="J204"/>
  <c r="BK172"/>
  <c r="BK439"/>
  <c r="BK256"/>
  <c r="J172"/>
  <c r="BK143"/>
  <c r="J539"/>
  <c r="BK483"/>
  <c r="BK455"/>
  <c r="BK340"/>
  <c r="J313"/>
  <c r="J275"/>
  <c r="J245"/>
  <c r="BK204"/>
  <c r="J196"/>
  <c r="BK138"/>
  <c r="BK501"/>
  <c r="J176"/>
  <c r="BK530"/>
  <c r="BK526"/>
  <c r="BK492"/>
  <c r="J465"/>
  <c r="BK168"/>
  <c i="4" r="BK176"/>
  <c r="J176"/>
  <c r="J165"/>
  <c r="J150"/>
  <c r="J131"/>
  <c r="BK146"/>
  <c r="BK131"/>
  <c i="5" r="BK117"/>
  <c i="3" r="BK238"/>
  <c r="BK382"/>
  <c r="J372"/>
  <c r="J241"/>
  <c r="BK233"/>
  <c i="4" r="BK165"/>
  <c r="J153"/>
  <c r="BK137"/>
  <c r="BK134"/>
  <c i="5" r="F34"/>
  <c i="1" r="BA98"/>
  <c i="2" r="F37"/>
  <c l="1" r="BK139"/>
  <c r="J139"/>
  <c r="J101"/>
  <c r="T139"/>
  <c r="R123"/>
  <c r="R134"/>
  <c r="BK123"/>
  <c r="J123"/>
  <c r="J98"/>
  <c r="T134"/>
  <c r="BK134"/>
  <c r="J134"/>
  <c r="J100"/>
  <c i="3" r="BK127"/>
  <c r="J127"/>
  <c r="J98"/>
  <c r="BK359"/>
  <c r="J359"/>
  <c r="J102"/>
  <c i="2" r="T123"/>
  <c r="P134"/>
  <c i="3" r="BK262"/>
  <c r="J262"/>
  <c r="J99"/>
  <c r="P359"/>
  <c r="P127"/>
  <c r="P126"/>
  <c r="P125"/>
  <c i="1" r="AU96"/>
  <c i="3" r="T434"/>
  <c i="4" r="R122"/>
  <c r="R121"/>
  <c r="R120"/>
  <c i="3" r="T127"/>
  <c r="T359"/>
  <c i="4" r="T122"/>
  <c r="T121"/>
  <c r="T120"/>
  <c i="2" r="P123"/>
  <c r="R139"/>
  <c i="3" r="R262"/>
  <c r="P284"/>
  <c r="P434"/>
  <c r="P262"/>
  <c r="R284"/>
  <c r="BK434"/>
  <c r="J434"/>
  <c r="J103"/>
  <c r="R127"/>
  <c r="T262"/>
  <c r="T284"/>
  <c r="R434"/>
  <c i="4" r="P122"/>
  <c r="P121"/>
  <c r="P120"/>
  <c i="1" r="AU97"/>
  <c i="2" r="P139"/>
  <c i="3" r="BK284"/>
  <c r="J284"/>
  <c r="J101"/>
  <c r="R359"/>
  <c i="4" r="BK122"/>
  <c r="J122"/>
  <c r="J98"/>
  <c i="2" r="BK131"/>
  <c r="J131"/>
  <c r="J99"/>
  <c i="3" r="BK538"/>
  <c r="J538"/>
  <c r="J104"/>
  <c i="5" r="BK116"/>
  <c r="J116"/>
  <c r="J96"/>
  <c i="3" r="BK279"/>
  <c r="J279"/>
  <c r="J100"/>
  <c r="BK562"/>
  <c r="J562"/>
  <c r="J105"/>
  <c i="4" r="BK169"/>
  <c r="J169"/>
  <c r="J99"/>
  <c r="BK175"/>
  <c r="J175"/>
  <c r="J100"/>
  <c i="5" r="J89"/>
  <c r="E85"/>
  <c r="BE117"/>
  <c r="F92"/>
  <c i="1" r="AW98"/>
  <c r="BC98"/>
  <c i="4" r="E85"/>
  <c r="F117"/>
  <c r="BE123"/>
  <c r="BE127"/>
  <c r="BE131"/>
  <c r="BE140"/>
  <c r="J89"/>
  <c r="BE134"/>
  <c r="BE137"/>
  <c r="BE143"/>
  <c r="BE146"/>
  <c r="BE165"/>
  <c r="BE150"/>
  <c r="BE153"/>
  <c r="BE162"/>
  <c r="BE176"/>
  <c r="BE156"/>
  <c r="BE159"/>
  <c r="BE170"/>
  <c i="3" r="BE230"/>
  <c r="BE241"/>
  <c i="2" r="BK122"/>
  <c r="BK121"/>
  <c r="J121"/>
  <c r="J96"/>
  <c i="3" r="BE128"/>
  <c r="BE150"/>
  <c r="BE159"/>
  <c r="BE238"/>
  <c r="BE249"/>
  <c r="BE303"/>
  <c r="BE319"/>
  <c r="BE323"/>
  <c r="BE364"/>
  <c r="BE253"/>
  <c r="BE340"/>
  <c r="BE394"/>
  <c r="BE398"/>
  <c r="BE402"/>
  <c r="BE410"/>
  <c r="BE455"/>
  <c r="E85"/>
  <c r="BE138"/>
  <c r="BE376"/>
  <c r="BE430"/>
  <c r="BE435"/>
  <c r="BE478"/>
  <c r="F92"/>
  <c r="J119"/>
  <c r="BE172"/>
  <c r="BE212"/>
  <c r="BE226"/>
  <c r="BE263"/>
  <c r="BE267"/>
  <c r="BE275"/>
  <c r="BE289"/>
  <c r="BE299"/>
  <c r="BE331"/>
  <c r="BE349"/>
  <c r="BE354"/>
  <c r="BE368"/>
  <c r="BE390"/>
  <c r="BE418"/>
  <c r="BE483"/>
  <c r="BE313"/>
  <c r="BE360"/>
  <c r="BE517"/>
  <c r="BE530"/>
  <c r="BE534"/>
  <c r="BE539"/>
  <c r="BE563"/>
  <c r="BE208"/>
  <c r="BE245"/>
  <c r="BE526"/>
  <c r="BE271"/>
  <c r="BE133"/>
  <c r="BE143"/>
  <c r="BE176"/>
  <c r="BE512"/>
  <c r="BE285"/>
  <c r="BE307"/>
  <c r="BE327"/>
  <c r="BE378"/>
  <c r="BE386"/>
  <c r="BE426"/>
  <c r="BE439"/>
  <c r="BE465"/>
  <c r="BE469"/>
  <c r="BE492"/>
  <c r="BE168"/>
  <c r="BE180"/>
  <c r="BE189"/>
  <c r="BE196"/>
  <c r="BE200"/>
  <c r="BE204"/>
  <c r="BE217"/>
  <c r="BE233"/>
  <c r="BE256"/>
  <c r="BE293"/>
  <c r="BE372"/>
  <c r="BE406"/>
  <c r="BE414"/>
  <c r="BE422"/>
  <c r="BE449"/>
  <c r="BE459"/>
  <c r="BE472"/>
  <c r="BE501"/>
  <c r="BE522"/>
  <c r="BE164"/>
  <c r="BE185"/>
  <c r="BE221"/>
  <c r="BE280"/>
  <c r="BE382"/>
  <c i="2" r="BE142"/>
  <c r="BE132"/>
  <c r="E85"/>
  <c r="BE129"/>
  <c i="1" r="BA95"/>
  <c i="2" r="BE124"/>
  <c r="J89"/>
  <c r="BE137"/>
  <c r="F92"/>
  <c r="BE140"/>
  <c i="1" r="BC95"/>
  <c i="2" r="BE126"/>
  <c i="1" r="AW95"/>
  <c i="2" r="BE135"/>
  <c i="1" r="BB95"/>
  <c i="2" r="BE128"/>
  <c i="1" r="BD95"/>
  <c i="4" r="F35"/>
  <c i="1" r="BB97"/>
  <c i="3" r="F36"/>
  <c i="1" r="BC96"/>
  <c i="4" r="F37"/>
  <c i="1" r="BD97"/>
  <c i="5" r="J33"/>
  <c i="1" r="AV98"/>
  <c i="3" r="F35"/>
  <c i="1" r="BB96"/>
  <c i="3" r="F37"/>
  <c i="1" r="BD96"/>
  <c i="3" r="J34"/>
  <c i="1" r="AW96"/>
  <c i="4" r="J34"/>
  <c i="1" r="AW97"/>
  <c i="4" r="F34"/>
  <c i="1" r="BA97"/>
  <c i="4" r="F36"/>
  <c i="1" r="BC97"/>
  <c i="3" r="F34"/>
  <c i="1" r="BA96"/>
  <c i="2" l="1" r="P122"/>
  <c r="P121"/>
  <c i="1" r="AU95"/>
  <c i="2" r="T122"/>
  <c r="T121"/>
  <c i="3" r="R126"/>
  <c r="R125"/>
  <c i="2" r="R122"/>
  <c r="R121"/>
  <c i="3" r="T126"/>
  <c r="T125"/>
  <c i="4" r="BK121"/>
  <c r="J121"/>
  <c r="J97"/>
  <c i="3" r="BK126"/>
  <c r="J126"/>
  <c r="J97"/>
  <c i="4" r="BK120"/>
  <c r="J120"/>
  <c i="3" r="BK125"/>
  <c r="J125"/>
  <c r="J96"/>
  <c i="2" r="J122"/>
  <c r="J97"/>
  <c i="1" r="AU94"/>
  <c i="2" r="J30"/>
  <c i="1" r="AG95"/>
  <c i="3" r="F33"/>
  <c i="1" r="AZ96"/>
  <c i="5" r="J30"/>
  <c i="1" r="AG98"/>
  <c i="2" r="J33"/>
  <c i="1" r="AV95"/>
  <c r="AT95"/>
  <c i="4" r="J33"/>
  <c i="1" r="AV97"/>
  <c r="AT97"/>
  <c r="BB94"/>
  <c r="W31"/>
  <c i="2" r="F33"/>
  <c i="1" r="AZ95"/>
  <c i="4" r="F33"/>
  <c i="1" r="AZ97"/>
  <c r="BC94"/>
  <c r="AY94"/>
  <c i="3" r="J33"/>
  <c i="1" r="AV96"/>
  <c r="AT96"/>
  <c i="5" r="F33"/>
  <c i="1" r="AZ98"/>
  <c r="BA94"/>
  <c r="W30"/>
  <c r="AT98"/>
  <c r="AN98"/>
  <c i="4" r="J30"/>
  <c i="1" r="AG97"/>
  <c r="BD94"/>
  <c r="W33"/>
  <c i="5" l="1" r="J39"/>
  <c i="1" r="AN97"/>
  <c i="4" r="J96"/>
  <c r="J39"/>
  <c i="1" r="AN95"/>
  <c i="2" r="J39"/>
  <c i="3" r="J30"/>
  <c i="1" r="AG96"/>
  <c r="AN96"/>
  <c r="W32"/>
  <c r="AX94"/>
  <c r="AW94"/>
  <c r="AK30"/>
  <c r="AZ94"/>
  <c r="AV94"/>
  <c r="AK29"/>
  <c i="3" l="1" r="J39"/>
  <c i="1" r="AT94"/>
  <c r="AG94"/>
  <c r="AK26"/>
  <c r="AK35"/>
  <c r="W29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<sst xmlns="http://schemas.openxmlformats.org/spreadsheetml/2006/main">
  <si>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</si>
  <si>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</si>
  <si>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</si>
  <si>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</si>
  <si>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</si>
  <si>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{4c709625-00f3-48a3-8f27-d81d4af53f58}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</si>
  <si>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</si>
  <si>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</si>
  <si>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</si>
  <si>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</si>
  <si>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</si>
  <si>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</si>
  <si>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</si>
  <si>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</si>
  <si>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1125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</si>
  <si>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</si>
  <si>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</si>
  <si>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II/198 PRŮTAH TACHOV - OPRAVA</t>
  </si>
  <si>
    <t>KSO:</t>
  </si>
  <si>
    <t>CC-CZ:</t>
  </si>
  <si>
    <t>Místo:</t>
  </si>
  <si>
    <t xml:space="preserve"> </t>
  </si>
  <si>
    <t>Datum:</t>
  </si>
  <si>
    <t>24. 11. 2025</t>
  </si>
  <si>
    <t>Zadavatel:</t>
  </si>
  <si>
    <t>IČ:</t>
  </si>
  <si>
    <t>SÚS PK</t>
  </si>
  <si>
    <t>DIČ:</t>
  </si>
  <si>
    <t>Uchazeč:</t>
  </si>
  <si>
    <t>Vyplň údaj</t>
  </si>
  <si>
    <t>Projektant:</t>
  </si>
  <si>
    <t>D PROJEKT PLZEŇ Nedvěd s.r.o.</t>
  </si>
  <si>
    <t>True</t>
  </si>
  <si>
    <t>Zpracovatel:</t>
  </si>
  <si>
    <t>Žižkovský Petr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</si>
  <si>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</si>
  <si>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</si>
  <si>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</si>
  <si>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</si>
  <si>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</si>
  <si>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</si>
  <si>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</si>
  <si>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</si>
  <si>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</si>
  <si>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</si>
  <si>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</si>
  <si>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</si>
  <si>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</si>
  <si>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</si>
  <si>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</si>
  <si>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</si>
  <si>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</si>
  <si>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</si>
  <si>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</si>
  <si>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</si>
  <si>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</si>
  <si>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</si>
  <si>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</si>
  <si>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</si>
  <si>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</si>
  <si>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</si>
  <si>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</si>
  <si>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</si>
  <si>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</si>
  <si>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</si>
  <si>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</si>
  <si>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</si>
  <si>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</si>
  <si>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</si>
  <si>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</si>
  <si>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</si>
  <si>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</si>
  <si>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</si>
  <si>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</si>
  <si>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</si>
  <si>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</si>
  <si>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</si>
  <si>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</si>
  <si>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</si>
  <si>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</si>
  <si>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</si>
  <si>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SO 000</t>
  </si>
  <si>
    <t>VEDLEJŠÍ A OSTATNÍ NÁKLADY</t>
  </si>
  <si>
    <t>STA</t>
  </si>
  <si>
    <t>1</t>
  </si>
  <si>
    <t>{ff9e63e6-bddc-4abb-aeed-2c938389ec87}</t>
  </si>
  <si>
    <t>2</t>
  </si>
  <si>
    <t>SO101</t>
  </si>
  <si>
    <t>SILNICE II/198</t>
  </si>
  <si>
    <t>{517855f4-76db-4816-ac5b-d531016aefe1}</t>
  </si>
  <si>
    <t>SO190</t>
  </si>
  <si>
    <t>DOPRAVNÍ ZNAČENÍ</t>
  </si>
  <si>
    <t>{3195915f-55f5-4cee-9f0e-9f632395ec38}</t>
  </si>
  <si>
    <t>SO181</t>
  </si>
  <si>
    <t>DOPRAVNĚ INŽENÝRSKÁ OPATŘENÍ</t>
  </si>
  <si>
    <t>{bea0df04-c613-4761-a9bb-ead944fe51db}</t>
  </si>
  <si>
    <t>KRYCÍ LIST SOUPISU PRACÍ</t>
  </si>
  <si>
    <t>Objekt:</t>
  </si>
  <si>
    <t>SO 000 - VEDLEJŠÍ A OSTATNÍ NÁKLADY</t>
  </si>
  <si>
    <t>REKAPITULACE ČLENĚNÍ SOUPISU PRACÍ</t>
  </si>
  <si>
    <t>Kód dílu - Popis</t>
  </si>
  <si>
    <t>Cena celkem [CZK]</t>
  </si>
  <si>
    <t>Náklady ze soupisu prací</t>
  </si>
  <si>
    <t>-1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</si>
  <si>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</si>
  <si>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</si>
  <si>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</si>
  <si>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VRN4 - Inženýrská činnost</t>
  </si>
  <si>
    <t xml:space="preserve">    VRN9 - Ostatní náklady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</si>
  <si>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</si>
  <si>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</si>
  <si>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</si>
  <si>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</si>
  <si>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</si>
  <si>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</si>
  <si>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</si>
  <si>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</si>
  <si>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</si>
  <si>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</si>
  <si>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</si>
  <si>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</si>
  <si>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</si>
  <si>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VRN</t>
  </si>
  <si>
    <t>Vedlejší rozpočtové náklady</t>
  </si>
  <si>
    <t>5</t>
  </si>
  <si>
    <t>ROZPOCET</t>
  </si>
  <si>
    <t>VRN1</t>
  </si>
  <si>
    <t>Průzkumné, geodetické a projektové práce</t>
  </si>
  <si>
    <t>K</t>
  </si>
  <si>
    <t>011503000</t>
  </si>
  <si>
    <t>Stavební průzkum bez rozlišení</t>
  </si>
  <si>
    <t>Kč</t>
  </si>
  <si>
    <t>4</t>
  </si>
  <si>
    <t>P</t>
  </si>
  <si>
    <t>Poznámka k položce:_x000d_
Poznámka k položce: vytýčení inženýrských sítí v terénu jednotlivými správci</t>
  </si>
  <si>
    <t>012203000</t>
  </si>
  <si>
    <t>Geodetické práce při provádění stavby</t>
  </si>
  <si>
    <t>Poznámka k položce:_x000d_
Poznámka k položce: vytýčení stavby</t>
  </si>
  <si>
    <t>3</t>
  </si>
  <si>
    <t>012444000</t>
  </si>
  <si>
    <t>Geodetické měření skutečného provedení stavby</t>
  </si>
  <si>
    <t>1024</t>
  </si>
  <si>
    <t>-232569337</t>
  </si>
  <si>
    <t>013294000</t>
  </si>
  <si>
    <t>Ostatní dokumentace</t>
  </si>
  <si>
    <t>6</t>
  </si>
  <si>
    <t>Poznámka k položce:_x000d_
Poznámka k položce: Fotodokumentace stavby (celý příběh) vč. provedení výstupů (digitální a tištěná forma dle SOD)</t>
  </si>
  <si>
    <t>VRN3</t>
  </si>
  <si>
    <t>Zařízení staveniště</t>
  </si>
  <si>
    <t>030001000</t>
  </si>
  <si>
    <t>8</t>
  </si>
  <si>
    <t>Poznámka k položce:_x000d_
Poznámka k položce: Zahrnuje veškeré náklady spojené s pořízením, dovozem, montáží, údržbou, demontáží a odvozem veškerých mobilních stavebních buněk (kancelář, šatny, příruční sklad, umývárna) a k tomu odpovídající mobilních WC, včetně eventuálního dočasného zpevnění ploch, oplocení, osvětlení, střežení staveniště a provizorního ohrazení výkopů, včetně dočasného napojení na inženýrské sítě a ekologickou likvidaci odpadů.</t>
  </si>
  <si>
    <t>VRN4</t>
  </si>
  <si>
    <t>Inženýrská činnost</t>
  </si>
  <si>
    <t>043002000</t>
  </si>
  <si>
    <t>Zkoušky a ostatní měření</t>
  </si>
  <si>
    <t>10</t>
  </si>
  <si>
    <t>Poznámka k položce:_x000d_
Poznámka k položce: Zkoušky požadované TDI nad rámec zadávací dokumentace</t>
  </si>
  <si>
    <t>7</t>
  </si>
  <si>
    <t>043194000</t>
  </si>
  <si>
    <t>Zkoušky ostatní</t>
  </si>
  <si>
    <t>-1522722431</t>
  </si>
  <si>
    <t>Poznámka k položce:_x000d_
zkoušky dle KZP</t>
  </si>
  <si>
    <t>VRN9</t>
  </si>
  <si>
    <t>Ostatní náklady</t>
  </si>
  <si>
    <t>090001000</t>
  </si>
  <si>
    <t>Poznámka k položce:_x000d_
Poznámka k položce: Náklady spojené s publicitou stavby Označení stavby dle požadavků objednatele - Informační tabule na staveništi (dle grafického návrhu SÚSPK)</t>
  </si>
  <si>
    <t>9</t>
  </si>
  <si>
    <t>094002000</t>
  </si>
  <si>
    <t>Ostatní náklady související s výstavbou</t>
  </si>
  <si>
    <t>14</t>
  </si>
  <si>
    <t>Poznámka k položce:_x000d_
Poznámka k položce: Čištění komunikací pod dobu výstavby</t>
  </si>
  <si>
    <t>hloub_1</t>
  </si>
  <si>
    <t>hloubení pro trativody</t>
  </si>
  <si>
    <t>m3</t>
  </si>
  <si>
    <t>61,07</t>
  </si>
  <si>
    <t>hloub_2</t>
  </si>
  <si>
    <t>hloubení pro přípojky UV</t>
  </si>
  <si>
    <t>16,5</t>
  </si>
  <si>
    <t>sanace</t>
  </si>
  <si>
    <t>sanace aktivní zóny</t>
  </si>
  <si>
    <t>705,5</t>
  </si>
  <si>
    <t>obsyp</t>
  </si>
  <si>
    <t>obsyp potrubí</t>
  </si>
  <si>
    <t>4,95</t>
  </si>
  <si>
    <t>lože</t>
  </si>
  <si>
    <t>lože pod potrubí</t>
  </si>
  <si>
    <t>1,1</t>
  </si>
  <si>
    <t>SO101 - SILNICE II/198</t>
  </si>
  <si>
    <t>HSV - Práce a dodávky HSV</t>
  </si>
  <si>
    <t xml:space="preserve">    1 - Zemní práce</t>
  </si>
  <si>
    <t xml:space="preserve">    2 - Zakládání</t>
  </si>
  <si>
    <t xml:space="preserve">    4 - Vodorovné konstrukce</t>
  </si>
  <si>
    <t xml:space="preserve">    5 - Komunikace pozemní</t>
  </si>
  <si>
    <t xml:space="preserve">    8 - Vedení trubní dálková a přípojná</t>
  </si>
  <si>
    <t xml:space="preserve">    9 - Ostatní konstrukce a práce, bourání</t>
  </si>
  <si>
    <t xml:space="preserve">    997 - Doprava suti a vybouraných hmot</t>
  </si>
  <si>
    <t xml:space="preserve">    998 - Přesun hmot</t>
  </si>
  <si>
    <t>HSV</t>
  </si>
  <si>
    <t>Práce a dodávky HSV</t>
  </si>
  <si>
    <t>Zemní práce</t>
  </si>
  <si>
    <t>113154568</t>
  </si>
  <si>
    <t>Frézování živičného podkladu nebo krytu s naložením hmot na dopravní prostředek plochy přes 10 000 m2 tloušťky vrstvy 100 mm</t>
  </si>
  <si>
    <t>m2</t>
  </si>
  <si>
    <t>CS ÚRS 2025 02</t>
  </si>
  <si>
    <t>-1326864075</t>
  </si>
  <si>
    <t>Poznámka k položce:_x000d_
Dle diagnostiky vozovky PAU ZAS-T1._x000d_
Frézovaná bude odkoupena zhotovitelem na základě smlouvy o odkupu.</t>
  </si>
  <si>
    <t>VV</t>
  </si>
  <si>
    <t>komunikace - oprava povrchu tl. 100 mm</t>
  </si>
  <si>
    <t>11885</t>
  </si>
  <si>
    <t>Součet</t>
  </si>
  <si>
    <t>113154548</t>
  </si>
  <si>
    <t>Frézování živičného podkladu nebo krytu s naložením hmot na dopravní prostředek plochy přes 500 do 2 000 m2 pruhu šířky přes 1 m, tloušťky vrstvy 100 mm</t>
  </si>
  <si>
    <t>1552806018</t>
  </si>
  <si>
    <t>komunikace - rekonstrukce - frézování v celkové tl. 200 mm</t>
  </si>
  <si>
    <t>1411</t>
  </si>
  <si>
    <t>113154590</t>
  </si>
  <si>
    <t>Frézování živičného podkladu nebo krytu s naložením hmot na dopravní prostředek Příplatek za každých dalších 10 mm</t>
  </si>
  <si>
    <t>2063096784</t>
  </si>
  <si>
    <t>1411*10</t>
  </si>
  <si>
    <t>113154552</t>
  </si>
  <si>
    <t>Frézování živičného podkladu nebo krytu s naložením hmot na dopravní prostředek plochy přes 2 000 do 10 000 m2 tloušťky vrstvy 40 mm</t>
  </si>
  <si>
    <t>1578919507</t>
  </si>
  <si>
    <t>komunikace - sanace asfaltových vrstev - předpoklad 25% plochy</t>
  </si>
  <si>
    <t>11885*0,25</t>
  </si>
  <si>
    <t xml:space="preserve">provizorní přebalení BUS - odstranění </t>
  </si>
  <si>
    <t>51</t>
  </si>
  <si>
    <t>113106222</t>
  </si>
  <si>
    <t>Rozebrání dlažeb vozovek a ploch s přemístěním hmot na skládku na vzdálenost do 3 m nebo s naložením na dopravní prostředek, s jakoukoliv výplní spár strojně plochy jednotlivě přes 50 m2 do 200 m2 z drobných kostek nebo odseků s ložem z betonu</t>
  </si>
  <si>
    <t>2119648554</t>
  </si>
  <si>
    <t>Poznámka k položce:_x000d_
kostky budou očištěny a znovu použity na stavbě.</t>
  </si>
  <si>
    <t>prstenec OK - kostka vel. 12 cm</t>
  </si>
  <si>
    <t>176</t>
  </si>
  <si>
    <t>přejezdný klín - kostka vel. 12 cm</t>
  </si>
  <si>
    <t>18</t>
  </si>
  <si>
    <t>směrovací ostrůvek - kostka vel. 12 cm</t>
  </si>
  <si>
    <t>113106512</t>
  </si>
  <si>
    <t>Rozebrání dlažeb vozovek a ploch s přemístěním hmot na skládku na vzdálenost do 3 m nebo s naložením na dopravní prostředek, s jakoukoliv výplní spár strojně plochy jednotlivě přes 200 m2 z velkých kostek s ložem z betonu</t>
  </si>
  <si>
    <t>193375411</t>
  </si>
  <si>
    <t>prstenec OK - kostka vel. 16 cm</t>
  </si>
  <si>
    <t>321</t>
  </si>
  <si>
    <t>113106134</t>
  </si>
  <si>
    <t>Rozebrání dlažeb komunikací pro pěší s přemístěním hmot na skládku na vzdálenost do 3 m nebo s naložením na dopravní prostředek s ložem z kameniva nebo živice a s jakoukoliv výplní spár strojně plochy jednotlivě do 50 m2 ze zámkové dlažby</t>
  </si>
  <si>
    <t>308879444</t>
  </si>
  <si>
    <t>rozebrání betonové dlažby tl. 60 mm</t>
  </si>
  <si>
    <t>4,6</t>
  </si>
  <si>
    <t>113107232</t>
  </si>
  <si>
    <t>Odstranění podkladů nebo krytů strojně plochy jednotlivě přes 200 m2 s přemístěním hmot na skládku na vzdálenost do 20 m nebo s naložením na dopravní prostředek z betonu prostého, o tl. vrstvy přes 150 do 300 mm</t>
  </si>
  <si>
    <t>782872171</t>
  </si>
  <si>
    <t>odstranění stávajícího podkladu z KSC tl. 200 mm</t>
  </si>
  <si>
    <t>113107222</t>
  </si>
  <si>
    <t>Odstranění podkladů nebo krytů strojně plochy jednotlivě přes 200 m2 s přemístěním hmot na skládku na vzdálenost do 20 m nebo s naložením na dopravní prostředek z kameniva hrubého drceného, o tl. vrstvy přes 100 do 200 mm</t>
  </si>
  <si>
    <t>1802719664</t>
  </si>
  <si>
    <t>odstranění podkladu ze ŠD tl. 150 mm</t>
  </si>
  <si>
    <t>1411+51</t>
  </si>
  <si>
    <t>113202111</t>
  </si>
  <si>
    <t>Vytrhání obrub s vybouráním lože, s přemístěním hmot na skládku na vzdálenost do 3 m nebo s naložením na dopravní prostředek z krajníků nebo obrubníků stojatých</t>
  </si>
  <si>
    <t>m</t>
  </si>
  <si>
    <t>-385135725</t>
  </si>
  <si>
    <t>vytrhání betonových obrub 150/300 mm</t>
  </si>
  <si>
    <t>106+15</t>
  </si>
  <si>
    <t>11</t>
  </si>
  <si>
    <t>113203111</t>
  </si>
  <si>
    <t>Vytrhání obrub s vybouráním lože, s přemístěním hmot na skládku na vzdálenost do 3 m nebo s naložením na dopravní prostředek z dlažebních kostek nebo betonových krajníků</t>
  </si>
  <si>
    <t>1826819707</t>
  </si>
  <si>
    <t>vytrhání žulových kostek vel. 12 cm</t>
  </si>
  <si>
    <t>1762</t>
  </si>
  <si>
    <t>113203111.1</t>
  </si>
  <si>
    <t>1809492998</t>
  </si>
  <si>
    <t>vytrhání betonových krajníků</t>
  </si>
  <si>
    <t>815</t>
  </si>
  <si>
    <t>13</t>
  </si>
  <si>
    <t>113201112</t>
  </si>
  <si>
    <t>Vytrhání obrub s vybouráním lože, s přemístěním hmot na skládku na vzdálenost do 3 m nebo s naložením na dopravní prostředek silničních ležatých</t>
  </si>
  <si>
    <t>-1258834526</t>
  </si>
  <si>
    <t>Poznámka k položce:_x000d_
obruby budou očištěny a znovu použity na stavbě.</t>
  </si>
  <si>
    <t>vytrhání žulových obrub OP4</t>
  </si>
  <si>
    <t>13,2</t>
  </si>
  <si>
    <t>vytrhání žulových obrub OP6</t>
  </si>
  <si>
    <t>97,4</t>
  </si>
  <si>
    <t>001R</t>
  </si>
  <si>
    <t>Bourání uliční vpusti</t>
  </si>
  <si>
    <t>ks</t>
  </si>
  <si>
    <t>1363691072</t>
  </si>
  <si>
    <t>bourání stávajících UV</t>
  </si>
  <si>
    <t>15</t>
  </si>
  <si>
    <t>132151103</t>
  </si>
  <si>
    <t>Hloubení nezapažených rýh šířky do 800 mm strojně s urovnáním dna do předepsaného profilu a spádu v hornině třídy těžitelnosti I skupiny 1 a 2 přes 50 do 100 m3</t>
  </si>
  <si>
    <t>-2018357717</t>
  </si>
  <si>
    <t>trativody</t>
  </si>
  <si>
    <t>197*0,31</t>
  </si>
  <si>
    <t>16</t>
  </si>
  <si>
    <t>132151251</t>
  </si>
  <si>
    <t>Hloubení nezapažených rýh šířky přes 800 do 2 000 mm strojně s urovnáním dna do předepsaného profilu a spádu v hornině třídy těžitelnosti I skupiny 1 a 2 do 20 m3</t>
  </si>
  <si>
    <t>-1347397027</t>
  </si>
  <si>
    <t>přípojky UV</t>
  </si>
  <si>
    <t>1*1,5*11</t>
  </si>
  <si>
    <t>17</t>
  </si>
  <si>
    <t>122252206</t>
  </si>
  <si>
    <t>Odkopávky a prokopávky nezapažené pro silnice a dálnice strojně v hornině třídy těžitelnosti I přes 1 000 do 5 000 m3</t>
  </si>
  <si>
    <t>-273811137</t>
  </si>
  <si>
    <t>1411*0,5</t>
  </si>
  <si>
    <t>162701105R</t>
  </si>
  <si>
    <t xml:space="preserve">Vodorovné přemístění výkopku nebo sypaniny po suchu  na obvyklém dopravním prostředku, bez naložení výkopku, avšak se složením bez rozhrnutí z horniny tř. 1 až 4 na skládku včetně likvidace v souladu se zákonem o odpadech</t>
  </si>
  <si>
    <t>-1822327762</t>
  </si>
  <si>
    <t>19</t>
  </si>
  <si>
    <t>171151112</t>
  </si>
  <si>
    <t>Uložení sypanin do násypů strojně s rozprostřením sypaniny ve vrstvách a s hrubým urovnáním zhutněných z hornin nesoudržných kamenitých</t>
  </si>
  <si>
    <t>1818872208</t>
  </si>
  <si>
    <t>Poznámka k položce:_x000d_
uložení ve 2 vrstvách po 0,25 m</t>
  </si>
  <si>
    <t>20</t>
  </si>
  <si>
    <t>M</t>
  </si>
  <si>
    <t>58344229</t>
  </si>
  <si>
    <t>kamenivo do sanace frakce 0/125 mm</t>
  </si>
  <si>
    <t>t</t>
  </si>
  <si>
    <t>-244776750</t>
  </si>
  <si>
    <t>Poznámka k položce:_x000d_
materiál do sanace</t>
  </si>
  <si>
    <t>pronásobeno koeficientem 2,0 t/m3</t>
  </si>
  <si>
    <t>sanace*2</t>
  </si>
  <si>
    <t>175151101</t>
  </si>
  <si>
    <t>Obsypání potrubí strojně sypaninou z vhodných hornin třídy těžitelnosti I a II, skupiny 1 až 4 nebo materiálem připraveným podél výkopu ve vzdálenosti do 3 m od jeho kraje, pro jakoukoliv hloubku výkopu a míru zhutnění bez prohození sypaniny</t>
  </si>
  <si>
    <t>767770962</t>
  </si>
  <si>
    <t>1*0,45*11</t>
  </si>
  <si>
    <t>22</t>
  </si>
  <si>
    <t>58331351</t>
  </si>
  <si>
    <t>kamenivo těžené drobné frakce 0/4</t>
  </si>
  <si>
    <t>726744491</t>
  </si>
  <si>
    <t>Poznámka k položce:_x000d_
materiál pro obsyp_x000d_
pronásobeno koeficientem 2,0 t/m3</t>
  </si>
  <si>
    <t>4,95*2 'Přepočtené koeficientem množství</t>
  </si>
  <si>
    <t>23</t>
  </si>
  <si>
    <t>174151101</t>
  </si>
  <si>
    <t>Zásyp sypaninou z jakékoliv horniny strojně s uložením výkopku ve vrstvách se zhutněním jam, šachet, rýh nebo kolem objektů v těchto vykopávkách</t>
  </si>
  <si>
    <t>-1350754370</t>
  </si>
  <si>
    <t>-obsyp</t>
  </si>
  <si>
    <t>-lože</t>
  </si>
  <si>
    <t>24</t>
  </si>
  <si>
    <t>58344155</t>
  </si>
  <si>
    <t>štěrkodrť frakce 0/22</t>
  </si>
  <si>
    <t>-1990569105</t>
  </si>
  <si>
    <t>Poznámka k položce:_x000d_
materiál pro zásyp_x000d_
pronásobeno koeficientem 2,0 t/m3</t>
  </si>
  <si>
    <t>10,45*2 'Přepočtené koeficientem množství</t>
  </si>
  <si>
    <t>25</t>
  </si>
  <si>
    <t>181351003</t>
  </si>
  <si>
    <t>Rozprostření a urovnání ornice v rovině nebo ve svahu sklonu do 1:5 strojně při souvislé ploše do 100 m2, tl. vrstvy do 200 mm</t>
  </si>
  <si>
    <t>130089980</t>
  </si>
  <si>
    <t>plochy zeleň</t>
  </si>
  <si>
    <t>15+51</t>
  </si>
  <si>
    <t>26</t>
  </si>
  <si>
    <t>10364101</t>
  </si>
  <si>
    <t>zemina pro terénní úpravy - ornice</t>
  </si>
  <si>
    <t>-303955035</t>
  </si>
  <si>
    <t>plochy zeleň - pronásobeno koeficientem 1,8 t/m3</t>
  </si>
  <si>
    <t>(15+51)*0,1*1,8</t>
  </si>
  <si>
    <t>27</t>
  </si>
  <si>
    <t>181451131</t>
  </si>
  <si>
    <t>Založení trávníku na půdě předem připravené plochy přes 1000 m2 výsevem včetně utažení parkového v rovině nebo na svahu do 1:5</t>
  </si>
  <si>
    <t>-206811488</t>
  </si>
  <si>
    <t>28</t>
  </si>
  <si>
    <t>00572410</t>
  </si>
  <si>
    <t>osivo směs travní parková</t>
  </si>
  <si>
    <t>kg</t>
  </si>
  <si>
    <t>-511845472</t>
  </si>
  <si>
    <t>Poznámka k položce:_x000d_
pronásobeno koeficientem 0,02 kg/m2</t>
  </si>
  <si>
    <t>66*0,02 'Přepočtené koeficientem množství</t>
  </si>
  <si>
    <t>29</t>
  </si>
  <si>
    <t>181951112</t>
  </si>
  <si>
    <t>Úprava pláně vyrovnáním výškových rozdílů strojně v hornině třídy těžitelnosti I, skupiny 1 až 3 se zhutněním</t>
  </si>
  <si>
    <t>1202114997</t>
  </si>
  <si>
    <t>komunikace - rekonstrukce</t>
  </si>
  <si>
    <t>provizorní komunikace (BUS)</t>
  </si>
  <si>
    <t>Zakládání</t>
  </si>
  <si>
    <t>30</t>
  </si>
  <si>
    <t>212312111</t>
  </si>
  <si>
    <t>Lože pod uliční vpusti z betonu C12/15-X0</t>
  </si>
  <si>
    <t>497957041</t>
  </si>
  <si>
    <t>lože z betonu pod uliční vpusti</t>
  </si>
  <si>
    <t>1*1*0,1*11</t>
  </si>
  <si>
    <t>31</t>
  </si>
  <si>
    <t>212751106</t>
  </si>
  <si>
    <t>Trativody z drenážních trubek se zřízením štěrkového lože pod trubky a s jejich obsypem v otevřeném výkopu trubka flexibilní PVC-U SN 4 celoperforovaná 360° DN 160</t>
  </si>
  <si>
    <t>1702352231</t>
  </si>
  <si>
    <t>197</t>
  </si>
  <si>
    <t>32</t>
  </si>
  <si>
    <t>211971121</t>
  </si>
  <si>
    <t>Zřízení opláštění výplně z geotextilie odvodňovacích žeber nebo trativodů v rýze nebo zářezu se stěnami svislými nebo šikmými o sklonu přes 1:2 při rozvinuté šířce opláštění do 2,5 m</t>
  </si>
  <si>
    <t>-604116143</t>
  </si>
  <si>
    <t>197*2,3</t>
  </si>
  <si>
    <t>33</t>
  </si>
  <si>
    <t>69334310</t>
  </si>
  <si>
    <t>geotextilie netkaná separační, ochranná, filtrační, drenážní PP 100g/m2</t>
  </si>
  <si>
    <t>412856309</t>
  </si>
  <si>
    <t>trativody - vynásobeno koeficientem 1,2 na prostřih</t>
  </si>
  <si>
    <t>197*2,3*1,2</t>
  </si>
  <si>
    <t>Vodorovné konstrukce</t>
  </si>
  <si>
    <t>34</t>
  </si>
  <si>
    <t>451573111</t>
  </si>
  <si>
    <t>Lože pod potrubí, stoky a drobné objekty v otevřeném výkopu z písku frakce 0/4 mm</t>
  </si>
  <si>
    <t>-609249495</t>
  </si>
  <si>
    <t>1*0,1*11</t>
  </si>
  <si>
    <t>Komunikace pozemní</t>
  </si>
  <si>
    <t>35</t>
  </si>
  <si>
    <t>5001R</t>
  </si>
  <si>
    <t>Nátěr rychle tuhnoucí, flexibilní, pigmentovaný, bauxitem plněný nátěr na bázi polymethylmetakrylátové pryskyřice (PMMA)_x000d_
_x000d_
Spotřeba cca 5,5 kg/m² v závislosti na drsnosti podkladu._x000d_
Hustota: max. 1,85 kg/dm3._x000d_
Velikost zrn bauxitu 1,0 – 3,0 mm._x000d_
Bez rozpouštědel a změkčovadel_x000d_
Odolný proti UV záření, hydrolýze a alkáliím_x000d_
Barevný odstín: RAL 7043 Dopravní šedá_x000d_
Hodnocení povrchové přilnavosti podle DIN EN 13036-4 (kyvadlový test): Hodnota PTV &gt; 65_x000d_
Hodnotící skupina pro protiskluznost: R12_x000d_
Vysoká odolnost proti oděru, hodnota PSV přísady 70 – 80</t>
  </si>
  <si>
    <t>1130010681</t>
  </si>
  <si>
    <t>nátěr rychletuhnoucí</t>
  </si>
  <si>
    <t>323</t>
  </si>
  <si>
    <t>36</t>
  </si>
  <si>
    <t>564831011</t>
  </si>
  <si>
    <t>Podklad ze štěrkodrti ŠD s rozprostřením a zhutněním plochy jednotlivě do 100 m2, po zhutnění tl. 100 mm</t>
  </si>
  <si>
    <t>710144</t>
  </si>
  <si>
    <t>lože ze ŠD pod uliční vpusti</t>
  </si>
  <si>
    <t>1*1*11</t>
  </si>
  <si>
    <t>37</t>
  </si>
  <si>
    <t>564871111</t>
  </si>
  <si>
    <t>Podklad ze štěrkodrti ŠD s rozprostřením a zhutněním plochy přes 100 m2, po zhutnění tl. 250 mm</t>
  </si>
  <si>
    <t>40714884</t>
  </si>
  <si>
    <t>38</t>
  </si>
  <si>
    <t>567122112</t>
  </si>
  <si>
    <t>Podklad ze směsi stmelené cementem SC bez dilatačních spár, s rozprostřením a zhutněním SC C 8/10 (KSC I), po zhutnění tl. 130 mm</t>
  </si>
  <si>
    <t>1542538194</t>
  </si>
  <si>
    <t>39</t>
  </si>
  <si>
    <t>573191111</t>
  </si>
  <si>
    <t>Postřik infiltrační kationaktivní emulzí v množství 0,80 kg/m2</t>
  </si>
  <si>
    <t>-1292554086</t>
  </si>
  <si>
    <t>40</t>
  </si>
  <si>
    <t>573231107</t>
  </si>
  <si>
    <t>Postřik spojovací PS bez posypu kamenivem ze silniční emulze, v množství 0,40 kg/m2</t>
  </si>
  <si>
    <t>-1257406595</t>
  </si>
  <si>
    <t>komunikace 2x postřik</t>
  </si>
  <si>
    <t>13296*2</t>
  </si>
  <si>
    <t>komunikace sanace asfaltových vrstev předpoklad 25% plochy</t>
  </si>
  <si>
    <t>41</t>
  </si>
  <si>
    <t>565125011</t>
  </si>
  <si>
    <t>Asfaltový beton vrstva podkladní ACP 16 z nemodifikovaného asfaltu s rozprostřením a zhutněním ACP 16 + v pruhu šířky přes 1,5 do 3 m, po zhutnění tl. 40 mm</t>
  </si>
  <si>
    <t>-385828461</t>
  </si>
  <si>
    <t>42</t>
  </si>
  <si>
    <t>565155021</t>
  </si>
  <si>
    <t>Asfaltový beton vrstva podkladní ACP 16 z nemodifikovaného asfaltu s rozprostřením a zhutněním ACP 16 + v pruhu šířky přes 3 m, po zhutnění tl. 70 mm</t>
  </si>
  <si>
    <t>-291162203</t>
  </si>
  <si>
    <t>43</t>
  </si>
  <si>
    <t>577155162</t>
  </si>
  <si>
    <t>Asfaltový beton vrstva ložní ACL 16 z modifikovaného asfaltu s rozprostřením a zhutněním ACL 16 + v pruhu šířky přes 3 m, po zhutnění tl. 60 mm</t>
  </si>
  <si>
    <t>244993822</t>
  </si>
  <si>
    <t>komunikace</t>
  </si>
  <si>
    <t>13296</t>
  </si>
  <si>
    <t>44</t>
  </si>
  <si>
    <t>577134141</t>
  </si>
  <si>
    <t>Asfaltový beton vrstva obrusná ACO 11 z modifikovaného asfaltu s rozprostřením a se zhutněním ACO 11+ v pruhu šířky přes 3 m, po zhutnění tl. 40 mm</t>
  </si>
  <si>
    <t>-1890147525</t>
  </si>
  <si>
    <t>45</t>
  </si>
  <si>
    <t>591241111</t>
  </si>
  <si>
    <t>Kladení dlažby z kostek s provedením lože do tl. 50 mm, s vyplněním spár, s dvojím beraněním a se smetením přebytečného materiálu na krajnici drobných z kamene, do lože z VYSOKOPEVNOSTNÍ PODKLADNÍ HMOTY PRO ŽULOVOU DLAŽBU s min. pevností v tlaku 50 MPa._x000d_
Spárování z VYSOKOPEVNOSTNÍ SPÁROVACÍ HMOTY PRO ŽULOVOU DLAŽBU s min. pevností v tlaku 50 MPa.</t>
  </si>
  <si>
    <t>1916138031</t>
  </si>
  <si>
    <t xml:space="preserve">Poznámka k položce:_x000d_
Budou požity očištěné žulové kostky velikosti 12 cm s předpokládaným doplněním 5% nových kostek </t>
  </si>
  <si>
    <t>46</t>
  </si>
  <si>
    <t>58381007R</t>
  </si>
  <si>
    <t>kostka štípaná dlažební žula drobná velikost 12 cm</t>
  </si>
  <si>
    <t>129090242</t>
  </si>
  <si>
    <t>předpoklad doplnění o nové kostky 5% plochy</t>
  </si>
  <si>
    <t>176*0,05</t>
  </si>
  <si>
    <t>18*0,05</t>
  </si>
  <si>
    <t>7*0,05</t>
  </si>
  <si>
    <t>47</t>
  </si>
  <si>
    <t>591141111</t>
  </si>
  <si>
    <t>Kladení dlažby z kostek s provedením lože do tl. 50 mm, s vyplněním spár, s dvojím beraněním a se smetením přebytečného materiálu na krajnici velkých z kamene, do lože z VYSOKOPEVNOSTNÍ PODKLADNÍ HMOTY PRO ŽULOVOU DLAŽBU s min. pevností v tlaku 50 MPa._x000d_
Spárování z VYSOKOPEVNOSTNÍ SPÁROVACÍ HMOTY PRO ŽULOVOU DLAŽBU s min. pevností v tlaku 50 MPa.</t>
  </si>
  <si>
    <t>-1048173349</t>
  </si>
  <si>
    <t>48</t>
  </si>
  <si>
    <t>58381008</t>
  </si>
  <si>
    <t>kostka štípaná dlažební žula velká 15/17</t>
  </si>
  <si>
    <t>2134686853</t>
  </si>
  <si>
    <t>prstenec OK - kostka vel. 16 cm - předpoklad 5% doplnění o nové</t>
  </si>
  <si>
    <t>321*0,05</t>
  </si>
  <si>
    <t>16,05*1,01 'Přepočtené koeficientem množství</t>
  </si>
  <si>
    <t>Vedení trubní dálková a přípojná</t>
  </si>
  <si>
    <t>49</t>
  </si>
  <si>
    <t>899132121</t>
  </si>
  <si>
    <t>Výměna (výšková úprava) poklopu kanalizačního s rámem pevným s ošetřením podkladních vrstev hloubky do 25 cm</t>
  </si>
  <si>
    <t>kus</t>
  </si>
  <si>
    <t>463792218</t>
  </si>
  <si>
    <t>výšková úprava stávajících poklopů</t>
  </si>
  <si>
    <t>50</t>
  </si>
  <si>
    <t>899132212</t>
  </si>
  <si>
    <t>Výměna (výšková úprava) poklopu vodovodního samonivelačního nebo pevného šoupátkového</t>
  </si>
  <si>
    <t>-1350967424</t>
  </si>
  <si>
    <t xml:space="preserve">výšková úprava stávajících poklopů </t>
  </si>
  <si>
    <t>60</t>
  </si>
  <si>
    <t>899133211</t>
  </si>
  <si>
    <t>Výměna (výšková úprava) vtokové mříže uliční vpusti na betonové skruži s použitím betonových vyrovnávacích prvků</t>
  </si>
  <si>
    <t>1201210351</t>
  </si>
  <si>
    <t>výšková úprava stávajících mříží</t>
  </si>
  <si>
    <t>52</t>
  </si>
  <si>
    <t>871313121</t>
  </si>
  <si>
    <t>Montáž kanalizačního potrubí z tvrdého PVC-U hladkého plnostěnného tuhost SN 8 DN 160</t>
  </si>
  <si>
    <t>-1837253282</t>
  </si>
  <si>
    <t>přípojky DN 150 mm</t>
  </si>
  <si>
    <t>53</t>
  </si>
  <si>
    <t>28611164</t>
  </si>
  <si>
    <t>trubka kanalizační PVC-U plnostěnná jednovrstvá DN 160x1000mm SN8</t>
  </si>
  <si>
    <t>586340350</t>
  </si>
  <si>
    <t>11*1,03 'Přepočtené koeficientem množství</t>
  </si>
  <si>
    <t>54</t>
  </si>
  <si>
    <t>877310310</t>
  </si>
  <si>
    <t>Montáž kolen na kanalizačním potrubí z PP nebo tvrdého PVC trub hladkých plnostěnných DN 150</t>
  </si>
  <si>
    <t>-661325324</t>
  </si>
  <si>
    <t>předpoklad 3 kolena / 1 UV</t>
  </si>
  <si>
    <t>3*11</t>
  </si>
  <si>
    <t>55</t>
  </si>
  <si>
    <t>28611361</t>
  </si>
  <si>
    <t>koleno kanalizační PVC KG 160x45°</t>
  </si>
  <si>
    <t>1189106711</t>
  </si>
  <si>
    <t>56</t>
  </si>
  <si>
    <t>895941302</t>
  </si>
  <si>
    <t>Osazení vpusti uliční z betonových dílců DN 450 dno s kalištěm</t>
  </si>
  <si>
    <t>-936737139</t>
  </si>
  <si>
    <t>vpusti nové</t>
  </si>
  <si>
    <t>57</t>
  </si>
  <si>
    <t>59223852</t>
  </si>
  <si>
    <t>dno pro uliční vpusť s kalovou prohlubní betonové 450x300x50mm</t>
  </si>
  <si>
    <t>1678916922</t>
  </si>
  <si>
    <t>58</t>
  </si>
  <si>
    <t>895941332</t>
  </si>
  <si>
    <t>Osazení vpusti uliční z betonových dílců DN 450 skruž průběžná se zápachovou uzávěrkou</t>
  </si>
  <si>
    <t>1815361017</t>
  </si>
  <si>
    <t>59</t>
  </si>
  <si>
    <t>59224493</t>
  </si>
  <si>
    <t>skruž betonová průběžná se zápachovou uzávěrkou 150mm PVC pro uliční vpusť 450x645x50mm</t>
  </si>
  <si>
    <t>-293194646</t>
  </si>
  <si>
    <t>895941322</t>
  </si>
  <si>
    <t>Osazení vpusti uliční z betonových dílců DN 450 skruž středová 295 mm</t>
  </si>
  <si>
    <t>-696283455</t>
  </si>
  <si>
    <t>61</t>
  </si>
  <si>
    <t>59223862</t>
  </si>
  <si>
    <t>skruž betonová středová pro uliční vpusť 450x295x50mm</t>
  </si>
  <si>
    <t>830659964</t>
  </si>
  <si>
    <t>62</t>
  </si>
  <si>
    <t>895941313</t>
  </si>
  <si>
    <t>Osazení vpusti uliční z betonových dílců DN 450 skruž horní 295 mm</t>
  </si>
  <si>
    <t>-809355288</t>
  </si>
  <si>
    <t>63</t>
  </si>
  <si>
    <t>59224485</t>
  </si>
  <si>
    <t>vpusť uliční DN 450 skruž horní betonová 450/295x50mm</t>
  </si>
  <si>
    <t>-845479367</t>
  </si>
  <si>
    <t>64</t>
  </si>
  <si>
    <t>899204112</t>
  </si>
  <si>
    <t>Osazení mříží litinových včetně rámů a košů na bahno pro třídu zatížení D400, E600</t>
  </si>
  <si>
    <t>-828226676</t>
  </si>
  <si>
    <t>65</t>
  </si>
  <si>
    <t>59223260</t>
  </si>
  <si>
    <t>mříž vtoková litinová k uliční vpusti C250/D400 500x500mm</t>
  </si>
  <si>
    <t>-1755420661</t>
  </si>
  <si>
    <t>66</t>
  </si>
  <si>
    <t>59223871</t>
  </si>
  <si>
    <t>koš vysoký pro uliční vpusti žárově Pz plech pro rám 500/500mm</t>
  </si>
  <si>
    <t>1244301247</t>
  </si>
  <si>
    <t>67</t>
  </si>
  <si>
    <t>59224483R</t>
  </si>
  <si>
    <t>vpusť uliční DN 450 vyrovnávací prstenec pro rám 500x500mm</t>
  </si>
  <si>
    <t>-1356948507</t>
  </si>
  <si>
    <t>Ostatní konstrukce a práce, bourání</t>
  </si>
  <si>
    <t>68</t>
  </si>
  <si>
    <t>919726121</t>
  </si>
  <si>
    <t>Geotextilie netkaná pro ochranu, separaci nebo filtraci měrná hmotnost do 200 g/m2</t>
  </si>
  <si>
    <t>160886067</t>
  </si>
  <si>
    <t>sanace aktivní zóny - geotextilie PP 200 g/m2</t>
  </si>
  <si>
    <t>69</t>
  </si>
  <si>
    <t>938909311</t>
  </si>
  <si>
    <t>Čištění vozovek metením bláta, prachu nebo hlinitého nánosu s odklizením na hromady na vzdálenost do 20 m nebo naložením na dopravní prostředek strojně povrchu podkladu nebo krytu betonového nebo živičného</t>
  </si>
  <si>
    <t>431851579</t>
  </si>
  <si>
    <t>komunikace - oprava povrchu</t>
  </si>
  <si>
    <t>provizorní přebalení BUS</t>
  </si>
  <si>
    <t>70</t>
  </si>
  <si>
    <t>979071122</t>
  </si>
  <si>
    <t>Očištění vybouraných dlažebních kostek od spojovacího materiálu, s uložením očištěných kostek na skládku, s odklizením odpadových hmot na hromady a s odklizením vybouraných kostek na vzdálenost do 3 m drobných, s původním vyplněním spár živicí nebo cementovou maltou</t>
  </si>
  <si>
    <t>690285128</t>
  </si>
  <si>
    <t>201</t>
  </si>
  <si>
    <t>1762*0,12</t>
  </si>
  <si>
    <t>71</t>
  </si>
  <si>
    <t>979071112</t>
  </si>
  <si>
    <t>Očištění vybouraných dlažebních kostek od spojovacího materiálu, s uložením očištěných kostek na skládku, s odklizením odpadových hmot na hromady a s odklizením vybouraných kostek na vzdálenost do 3 m velkých, s původním vyplněním spár živicí nebo cementovou maltou</t>
  </si>
  <si>
    <t>524132621</t>
  </si>
  <si>
    <t>72</t>
  </si>
  <si>
    <t>979024443</t>
  </si>
  <si>
    <t>Očištění vybouraných prvků komunikací od spojovacího materiálu s odklizením a uložením očištěných hmot a spojovacího materiálu na skládku na vzdálenost do 10 m obrubníků a krajníků, vybouraných z jakéhokoliv lože a s jakoukoliv výplní spár silničních</t>
  </si>
  <si>
    <t>1746805126</t>
  </si>
  <si>
    <t>73</t>
  </si>
  <si>
    <t>916131213</t>
  </si>
  <si>
    <t>Osazení silničního obrubníku betonového se zřízením lože, s vyplněním a zatřením spár cementovou maltou stojatého s boční opěrou z betonu prostého, do lože z CEMENTOVÉHO POTĚRU MC 30_x000d_
S PŘÍSADOU ZPOMALOVAČE TUHNUTÍ</t>
  </si>
  <si>
    <t>-408990025</t>
  </si>
  <si>
    <t>nové betonové obruby 150/300/1000 mm</t>
  </si>
  <si>
    <t>7,5+15</t>
  </si>
  <si>
    <t>74</t>
  </si>
  <si>
    <t>59217034</t>
  </si>
  <si>
    <t>obrubník silniční betonový 1000x150x300mm</t>
  </si>
  <si>
    <t>-1149502227</t>
  </si>
  <si>
    <t>Poznámka k položce:_x000d_
pronásobeno koeficientem množství 1,02 (2% ztratné)</t>
  </si>
  <si>
    <t>22,5*1,02 'Přepočtené koeficientem množství</t>
  </si>
  <si>
    <t>75</t>
  </si>
  <si>
    <t>916111123</t>
  </si>
  <si>
    <t xml:space="preserve">Osazení silniční obruby z dlažebních kostek  s ložem tl. přes 50 do 100 mm, s vyplněním a zatřením spár z drobných kostek velikosti 12 cm do  LOŽE S OPĚROU Z CEMENTOVÉHO POTĚRU MC 30 S PŘÍSADOU ZPOMALOVAČE TUHNUTÍ._x000d_
Spárování VYSOKOPEVNOSTNÍ SPÁROVACÍ HMOTOU PRO ŽULOVOU DLAŽBU_x000d_
s min. pevností v tlaku 40 MPa, v místech oři obrubě OP6 s min. pevností v tlaku 50 MPa viz vzorový řez.</t>
  </si>
  <si>
    <t>-1031818422</t>
  </si>
  <si>
    <t>přídlažba žulové kostky stávající očištěné</t>
  </si>
  <si>
    <t>přídlažba žulové kostky nové</t>
  </si>
  <si>
    <t>1769</t>
  </si>
  <si>
    <t>76</t>
  </si>
  <si>
    <t>297880728</t>
  </si>
  <si>
    <t>1769*0,12*1,02</t>
  </si>
  <si>
    <t>77</t>
  </si>
  <si>
    <t>916241113</t>
  </si>
  <si>
    <t xml:space="preserve">Osazení obrubníku kamenného se zřízením lože, s vyplněním a zatřením spár  ležatého do LOŽE S OPĚROU Z CEMENTOVÉHO POTĚRU MC 30 S PŘÍSADOU ZPOMALOVAČE TUHNUTÍ</t>
  </si>
  <si>
    <t>-871287704</t>
  </si>
  <si>
    <t>Poznámka k položce:_x000d_
osazení stávajících žulových obrubníků</t>
  </si>
  <si>
    <t>osazení stávajících očištěných žulových obrub OP6</t>
  </si>
  <si>
    <t>osazení stávajících očištěných žulových obrub OP4</t>
  </si>
  <si>
    <t xml:space="preserve">osazení nových žulových obrub OP6 </t>
  </si>
  <si>
    <t>68,2+3+3,8+2,6+5,6+3+3,1+3,2+4,4</t>
  </si>
  <si>
    <t>78</t>
  </si>
  <si>
    <t>58380458R</t>
  </si>
  <si>
    <t>obrubník kamenný žulový obloukový R 10-25m 150x250mm_x000d_
- se zkosenou hranou 20x20 mm_x000d_
- včetně opracování zadního líce obruby na hloubku 100 mm</t>
  </si>
  <si>
    <t>754604698</t>
  </si>
  <si>
    <t>obrubník OP6 - R 10,85 m</t>
  </si>
  <si>
    <t>68,2*1,02</t>
  </si>
  <si>
    <t>obrubník OP6 - R 13,9 m</t>
  </si>
  <si>
    <t>3*1,02</t>
  </si>
  <si>
    <t>obrubník OP6 - R 13,5 m</t>
  </si>
  <si>
    <t>79</t>
  </si>
  <si>
    <t>58380448R</t>
  </si>
  <si>
    <t>obrubník kamenný žulový obloukový R 5-10m 150x250mm_x000d_
- se zkosenou hranou 20x20 mm_x000d_
- včetně opracování zadního líce obruby na hloubku 100 mm</t>
  </si>
  <si>
    <t>1604381093</t>
  </si>
  <si>
    <t>obrubník OP6 - R 6 m</t>
  </si>
  <si>
    <t>3,8*1,02</t>
  </si>
  <si>
    <t>obrubník OP6 - R 7,7 m</t>
  </si>
  <si>
    <t>2,6*1,02</t>
  </si>
  <si>
    <t>obrubník OP6 - R 5,75 m</t>
  </si>
  <si>
    <t>5,6*1,02</t>
  </si>
  <si>
    <t>obrubník OP6 - R 9,8 m</t>
  </si>
  <si>
    <t>3,1*1,02</t>
  </si>
  <si>
    <t>80</t>
  </si>
  <si>
    <t>58380418R</t>
  </si>
  <si>
    <t>obrubník kamenný žulový obloukový R 0,5-1m 150x250mm_x000d_
- se zkosenou hranou 20x20 mm_x000d_
- včetně opracování zadního líce obruby na hloubku 100 mm</t>
  </si>
  <si>
    <t>743964565</t>
  </si>
  <si>
    <t>obrubník OP6 - R 0,5 m</t>
  </si>
  <si>
    <t>3,2*1,02</t>
  </si>
  <si>
    <t>81</t>
  </si>
  <si>
    <t>58380007</t>
  </si>
  <si>
    <t>obrubník kamenný žulový přímý 1000x150x250mm_x000d_
- se zkosenou hranou 20x20 mm_x000d_
- včetně opracování zadního líce obruby na hloubku 100 mm</t>
  </si>
  <si>
    <t>-602038578</t>
  </si>
  <si>
    <t>obrubník OP6 - přímý</t>
  </si>
  <si>
    <t>4,4*1,02</t>
  </si>
  <si>
    <t>82</t>
  </si>
  <si>
    <t>919732211R</t>
  </si>
  <si>
    <t>Oprava trhlin vč. prořezu a zalití v souladu s TP 115</t>
  </si>
  <si>
    <t>976626298</t>
  </si>
  <si>
    <t>komunikace - předpoklad poruch na ACP</t>
  </si>
  <si>
    <t>1163</t>
  </si>
  <si>
    <t>83</t>
  </si>
  <si>
    <t>919732211</t>
  </si>
  <si>
    <t>Styčná pracovní spára při napojení nového živičného povrchu na stávající se zalitím za tepla modifikovanou asfaltovou hmotou s posypem vápenným hydrátem šířky do 15 mm, hloubky do 25 mm včetně prořezání spáry</t>
  </si>
  <si>
    <t>-468584046</t>
  </si>
  <si>
    <t>spáry krytu ACO včetně středové spáry (stavba bude prováděna po polovinách)</t>
  </si>
  <si>
    <t>1902</t>
  </si>
  <si>
    <t>84</t>
  </si>
  <si>
    <t>9000091R</t>
  </si>
  <si>
    <t>Stožár VO demontáž, odvoz a uskladnění, dovoz zpět na stavbu a zpětná montáž._x000d_
Včetně provizorního propojení pro zajištění provozuschopnosti zbývajícího VO.</t>
  </si>
  <si>
    <t>1583868148</t>
  </si>
  <si>
    <t>stávající stožár VO</t>
  </si>
  <si>
    <t>85</t>
  </si>
  <si>
    <t>90000092R</t>
  </si>
  <si>
    <t>Obnova stávajících detekčních smyček pro dynamické řízení SSZ v prostoru dotčených řadících pruhů křižovatek._x000d_
Dodávka + montáž</t>
  </si>
  <si>
    <t>-341707565</t>
  </si>
  <si>
    <t>obnova detekčních smyček</t>
  </si>
  <si>
    <t>997</t>
  </si>
  <si>
    <t>Doprava suti a vybouraných hmot</t>
  </si>
  <si>
    <t>86</t>
  </si>
  <si>
    <t>997211511R</t>
  </si>
  <si>
    <t>Vodorovná doprava suti nebo vybouraných hmot suti se složením a hrubým urovnáním, na skládku včetně likvidace v souladu se zákonem o odpadech na recyklační skládku</t>
  </si>
  <si>
    <t>1632811256</t>
  </si>
  <si>
    <t>Poznámka k položce:_x000d_
včetně poplatku za skládku_x000d_
skládku zajišťuje zhotovitel</t>
  </si>
  <si>
    <t>z položky 113106134 rozebrání betonové dlažby</t>
  </si>
  <si>
    <t>1,196</t>
  </si>
  <si>
    <t>z položky 113107232 odstranění podkladu z betonu (KSC)</t>
  </si>
  <si>
    <t>881,875</t>
  </si>
  <si>
    <t>z položky 113107222 odstranění podkladu z kameniva drceného (ŠD)</t>
  </si>
  <si>
    <t>423,98</t>
  </si>
  <si>
    <t>z položky 113202111 vytrhání betonových obrub</t>
  </si>
  <si>
    <t>24,805</t>
  </si>
  <si>
    <t>z položky 113203111.1 vytrhání betonových krajníků</t>
  </si>
  <si>
    <t>93,725</t>
  </si>
  <si>
    <t>z položky 001R bourání UV</t>
  </si>
  <si>
    <t>z položky 899132121 výšková úprava kanalizačních poklopů</t>
  </si>
  <si>
    <t>31,02</t>
  </si>
  <si>
    <t>z položky 899132212 výšková úprava vodovodní krycích hrnečků</t>
  </si>
  <si>
    <t>z položky 899132211 výškový úprava mříží</t>
  </si>
  <si>
    <t>z položky 938909311 čištění vozovek metením</t>
  </si>
  <si>
    <t>326,365</t>
  </si>
  <si>
    <t>998</t>
  </si>
  <si>
    <t>Přesun hmot</t>
  </si>
  <si>
    <t>87</t>
  </si>
  <si>
    <t>998225111</t>
  </si>
  <si>
    <t xml:space="preserve">Přesun hmot pro komunikace s krytem z kameniva, monolitickým betonovým nebo živičným  dopravní vzdálenost do 200 m jakékoliv délky objektu</t>
  </si>
  <si>
    <t>122803293</t>
  </si>
  <si>
    <t>SO190 - DOPRAVNÍ ZNAČENÍ</t>
  </si>
  <si>
    <t>966006352</t>
  </si>
  <si>
    <t>Odstranění pružného výstražného majáku s odklizením materiálu na vzdálenost do 20 m nebo s naložením na dopravní prostředek průměru přes 300 do 600 mm</t>
  </si>
  <si>
    <t>-1257064093</t>
  </si>
  <si>
    <t>odstanění pružného majáku</t>
  </si>
  <si>
    <t>912411211</t>
  </si>
  <si>
    <t>Pružný výstražný maják plastový průměru 600 mm běžný ostrůvek neprosvětlený</t>
  </si>
  <si>
    <t>214042670</t>
  </si>
  <si>
    <t>pružný maják nový (NPM-60)</t>
  </si>
  <si>
    <t>915111111</t>
  </si>
  <si>
    <t>Vodorovné dopravní značení stříkané barvou dělící čára šířky 125 mm souvislá bílá základní</t>
  </si>
  <si>
    <t>-1318014811</t>
  </si>
  <si>
    <t>1508,8</t>
  </si>
  <si>
    <t>915111121</t>
  </si>
  <si>
    <t>Vodorovné dopravní značení stříkané barvou dělící čára šířky 125 mm přerušovaná bílá základní</t>
  </si>
  <si>
    <t>-1742789930</t>
  </si>
  <si>
    <t>463,5</t>
  </si>
  <si>
    <t>915111115</t>
  </si>
  <si>
    <t>Vodorovné dopravní značení stříkané barvou dělící čára šířky 125 mm souvislá žlutá základní</t>
  </si>
  <si>
    <t>-895805740</t>
  </si>
  <si>
    <t>8,5</t>
  </si>
  <si>
    <t>915121111</t>
  </si>
  <si>
    <t>Vodorovné dopravní značení stříkané barvou vodící čára bílá šířky 250 mm souvislá základní</t>
  </si>
  <si>
    <t>-397069297</t>
  </si>
  <si>
    <t>2453,2</t>
  </si>
  <si>
    <t>915121121</t>
  </si>
  <si>
    <t>Vodorovné dopravní značení stříkané barvou vodící čára bílá šířky 250 mm přerušovaná základní</t>
  </si>
  <si>
    <t>1879208279</t>
  </si>
  <si>
    <t>612,5</t>
  </si>
  <si>
    <t>915131111</t>
  </si>
  <si>
    <t>Vodorovné dopravní značení stříkané barvou přechody pro chodce, šipky, symboly bílé základní</t>
  </si>
  <si>
    <t>-404730121</t>
  </si>
  <si>
    <t>plochy (V7a, V9a, V13)</t>
  </si>
  <si>
    <t>200</t>
  </si>
  <si>
    <t>915211112</t>
  </si>
  <si>
    <t>Vodorovné dopravní značení stříkaným plastem dělící čára šířky 125 mm souvislá bílá retroreflexní</t>
  </si>
  <si>
    <t>-462778008</t>
  </si>
  <si>
    <t>915211122</t>
  </si>
  <si>
    <t>Vodorovné dopravní značení stříkaným plastem dělící čára šířky 125 mm přerušovaná bílá retroreflexní</t>
  </si>
  <si>
    <t>-197453053</t>
  </si>
  <si>
    <t>915211116</t>
  </si>
  <si>
    <t>Vodorovné dopravní značení stříkaným plastem dělící čára šířky 125 mm souvislá žlutá retroreflexní</t>
  </si>
  <si>
    <t>-1108617166</t>
  </si>
  <si>
    <t>915221112</t>
  </si>
  <si>
    <t>Vodorovné dopravní značení stříkaným plastem vodící čára bílá šířky 250 mm souvislá retroreflexní</t>
  </si>
  <si>
    <t>997787597</t>
  </si>
  <si>
    <t>915221122</t>
  </si>
  <si>
    <t>Vodorovné dopravní značení stříkaným plastem vodící čára bílá šířky 250 mm přerušovaná retroreflexní</t>
  </si>
  <si>
    <t>-494975450</t>
  </si>
  <si>
    <t>915231112</t>
  </si>
  <si>
    <t>Vodorovné dopravní značení stříkaným plastem přechody pro chodce, šipky, symboly nápisy bílé retroreflexní</t>
  </si>
  <si>
    <t>1850476450</t>
  </si>
  <si>
    <t>-206144615</t>
  </si>
  <si>
    <t>odstraněné pružné majáky</t>
  </si>
  <si>
    <t>0,216</t>
  </si>
  <si>
    <t>-726679016</t>
  </si>
  <si>
    <t>SO181 - DOPRAVNĚ INŽENÝRSKÁ OPATŘENÍ</t>
  </si>
  <si>
    <t>034303000</t>
  </si>
  <si>
    <t>Dopravně inženýrská opatření včetně inženýrské činnosti (projednání jedntlivých etap s úřady a POVEDEM), včetně zajištění značení pro jednotlivé etapy DIO a kontroly a údržby DIO po celou dobu trvání uzavírky._x000d_
_x000d_
Používání veškerých zařízení (přechodné DZ vč. VDZ, zneplatnění stávajících DZ, řízení dopravy pracovníky příslušně poučenými apod.) v rámci všech opatření (včetně MTŽ a DMTŽ) každý jeden den po celou dobu trvání stavby._x000d_
_x000d_
Úprava objektů SSZ (výložníky, návěstidla) do souladu s přechodnou dopravní situací včetně následného uvedení do původního stavu – nebo použití mobilní signalizace, popř. kombinace._x000d_
_x000d_
Úprava signálních plánů SSZ do souladu s přechodnou dopravní situací včetně zprovoznění v řadiči a následného uvedení do původního stavu._x000d_
_x000d_
Včetně projednání a případných úprav DIO dle požadavků jednotlivých úřadů (je zpracován návrh, který je nutno projednat a zkoordinovat s případnými ostatními stavbami v okolí).</t>
  </si>
  <si>
    <t>kpl</t>
  </si>
  <si>
    <t>371130056</t>
  </si>
  <si>
    <t xml:space="preserve">Poznámka k položce:_x000d_
_x000d_
</t>
  </si>
  <si>
    <t>SEZNAM FIGUR</t>
  </si>
  <si>
    <t>Výměra</t>
  </si>
  <si>
    <t>Použití figury:</t>
  </si>
  <si>
    <t>Hloubení rýh nezapažených š do 800 mm v hornině třídy těžitelnosti I skupiny 1 a 2 objem do 100 m3 strojně</t>
  </si>
  <si>
    <t>Hloubení rýh nezapažených š do 2000 mm v hornině třídy těžitelnosti I skupiny 1 a 2 objem do 20 m3 strojně</t>
  </si>
  <si>
    <t>Zásyp jam, šachet rýh nebo kolem objektů sypaninou se zhutněním</t>
  </si>
  <si>
    <t>Obsypání potrubí strojně sypaninou bez prohození, uloženou do 3 m</t>
  </si>
  <si>
    <t>Odkopávky a prokopávky nezapažené pro silnice a dálnice v hornině třídy těžitelnosti I objem do 5000 m3 strojně</t>
  </si>
  <si>
    <t>Uložení sypaniny z hornin nesoudržných kamenitých do násypů zhutněných strojně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</si>
</sst>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1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0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3" fillId="0" borderId="0" xfId="0" applyFont="1" applyAlignment="1" applyProtection="1">
      <alignment horizontal="left" vertical="center"/>
    </xf>
    <xf numFmtId="0" fontId="14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7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7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8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9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7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0" fillId="0" borderId="11" xfId="0" applyFont="1" applyBorder="1" applyAlignment="1">
      <alignment horizontal="center" vertical="center"/>
    </xf>
    <xf numFmtId="0" fontId="20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1" fillId="0" borderId="14" xfId="0" applyFont="1" applyBorder="1" applyAlignment="1">
      <alignment horizontal="left" vertical="center"/>
    </xf>
    <xf numFmtId="0" fontId="21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1" fillId="0" borderId="14" xfId="0" applyFont="1" applyBorder="1" applyAlignment="1" applyProtection="1">
      <alignment horizontal="left" vertical="center"/>
    </xf>
    <xf numFmtId="0" fontId="21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2" fillId="4" borderId="6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2" fillId="4" borderId="7" xfId="0" applyFont="1" applyFill="1" applyBorder="1" applyAlignment="1" applyProtection="1">
      <alignment horizontal="center" vertical="center"/>
    </xf>
    <xf numFmtId="0" fontId="22" fillId="4" borderId="7" xfId="0" applyFont="1" applyFill="1" applyBorder="1" applyAlignment="1" applyProtection="1">
      <alignment horizontal="right" vertical="center"/>
    </xf>
    <xf numFmtId="0" fontId="22" fillId="4" borderId="8" xfId="0" applyFont="1" applyFill="1" applyBorder="1" applyAlignment="1" applyProtection="1">
      <alignment horizontal="left" vertical="center"/>
    </xf>
    <xf numFmtId="0" fontId="22" fillId="4" borderId="0" xfId="0" applyFont="1" applyFill="1" applyAlignment="1" applyProtection="1">
      <alignment horizontal="center" vertical="center"/>
    </xf>
    <xf numFmtId="0" fontId="23" fillId="0" borderId="16" xfId="0" applyFont="1" applyBorder="1" applyAlignment="1" applyProtection="1">
      <alignment horizontal="center" vertical="center" wrapText="1"/>
    </xf>
    <xf numFmtId="0" fontId="23" fillId="0" borderId="17" xfId="0" applyFont="1" applyBorder="1" applyAlignment="1" applyProtection="1">
      <alignment horizontal="center" vertical="center" wrapText="1"/>
    </xf>
    <xf numFmtId="0" fontId="23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horizontal="left" vertical="center"/>
    </xf>
    <xf numFmtId="0" fontId="24" fillId="0" borderId="0" xfId="0" applyFont="1" applyAlignment="1" applyProtection="1">
      <alignment vertical="center"/>
    </xf>
    <xf numFmtId="4" fontId="24" fillId="0" borderId="0" xfId="0" applyNumberFormat="1" applyFont="1" applyAlignment="1" applyProtection="1">
      <alignment horizontal="right" vertical="center"/>
    </xf>
    <xf numFmtId="4" fontId="24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0" fillId="0" borderId="14" xfId="0" applyNumberFormat="1" applyFont="1" applyBorder="1" applyAlignment="1" applyProtection="1">
      <alignment vertical="center"/>
    </xf>
    <xf numFmtId="4" fontId="20" fillId="0" borderId="0" xfId="0" applyNumberFormat="1" applyFont="1" applyBorder="1" applyAlignment="1" applyProtection="1">
      <alignment vertical="center"/>
    </xf>
    <xf numFmtId="166" fontId="20" fillId="0" borderId="0" xfId="0" applyNumberFormat="1" applyFont="1" applyBorder="1" applyAlignment="1" applyProtection="1">
      <alignment vertical="center"/>
    </xf>
    <xf numFmtId="4" fontId="20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26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7" fillId="0" borderId="0" xfId="0" applyFont="1" applyAlignment="1" applyProtection="1">
      <alignment vertical="center"/>
    </xf>
    <xf numFmtId="0" fontId="27" fillId="0" borderId="0" xfId="0" applyFont="1" applyAlignment="1" applyProtection="1">
      <alignment horizontal="left" vertical="center" wrapText="1"/>
    </xf>
    <xf numFmtId="0" fontId="28" fillId="0" borderId="0" xfId="0" applyFont="1" applyAlignment="1" applyProtection="1">
      <alignment vertical="center"/>
    </xf>
    <xf numFmtId="4" fontId="28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9" fillId="0" borderId="14" xfId="0" applyNumberFormat="1" applyFont="1" applyBorder="1" applyAlignment="1" applyProtection="1">
      <alignment vertical="center"/>
    </xf>
    <xf numFmtId="4" fontId="29" fillId="0" borderId="0" xfId="0" applyNumberFormat="1" applyFont="1" applyBorder="1" applyAlignment="1" applyProtection="1">
      <alignment vertical="center"/>
    </xf>
    <xf numFmtId="166" fontId="29" fillId="0" borderId="0" xfId="0" applyNumberFormat="1" applyFont="1" applyBorder="1" applyAlignment="1" applyProtection="1">
      <alignment vertical="center"/>
    </xf>
    <xf numFmtId="4" fontId="29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29" fillId="0" borderId="19" xfId="0" applyNumberFormat="1" applyFont="1" applyBorder="1" applyAlignment="1" applyProtection="1">
      <alignment vertical="center"/>
    </xf>
    <xf numFmtId="4" fontId="29" fillId="0" borderId="20" xfId="0" applyNumberFormat="1" applyFont="1" applyBorder="1" applyAlignment="1" applyProtection="1">
      <alignment vertical="center"/>
    </xf>
    <xf numFmtId="166" fontId="29" fillId="0" borderId="20" xfId="0" applyNumberFormat="1" applyFont="1" applyBorder="1" applyAlignment="1" applyProtection="1">
      <alignment vertical="center"/>
    </xf>
    <xf numFmtId="4" fontId="29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3" fillId="0" borderId="0" xfId="0" applyFont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7" fillId="0" borderId="0" xfId="0" applyFont="1" applyAlignment="1">
      <alignment horizontal="left" vertical="center"/>
    </xf>
    <xf numFmtId="4" fontId="24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1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9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2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2" fillId="4" borderId="0" xfId="0" applyFont="1" applyFill="1" applyAlignment="1" applyProtection="1">
      <alignment horizontal="right" vertical="center"/>
    </xf>
    <xf numFmtId="0" fontId="31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2" fillId="4" borderId="16" xfId="0" applyFont="1" applyFill="1" applyBorder="1" applyAlignment="1" applyProtection="1">
      <alignment horizontal="center" vertical="center" wrapText="1"/>
    </xf>
    <xf numFmtId="0" fontId="22" fillId="4" borderId="17" xfId="0" applyFont="1" applyFill="1" applyBorder="1" applyAlignment="1" applyProtection="1">
      <alignment horizontal="center" vertical="center" wrapText="1"/>
    </xf>
    <xf numFmtId="0" fontId="22" fillId="4" borderId="18" xfId="0" applyFont="1" applyFill="1" applyBorder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4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2" fillId="0" borderId="12" xfId="0" applyNumberFormat="1" applyFont="1" applyBorder="1" applyAlignment="1" applyProtection="1"/>
    <xf numFmtId="166" fontId="32" fillId="0" borderId="13" xfId="0" applyNumberFormat="1" applyFont="1" applyBorder="1" applyAlignment="1" applyProtection="1"/>
    <xf numFmtId="4" fontId="33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2" fillId="0" borderId="22" xfId="0" applyFont="1" applyBorder="1" applyAlignment="1" applyProtection="1">
      <alignment horizontal="center" vertical="center"/>
    </xf>
    <xf numFmtId="49" fontId="22" fillId="0" borderId="22" xfId="0" applyNumberFormat="1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left" vertical="center" wrapText="1"/>
    </xf>
    <xf numFmtId="0" fontId="22" fillId="0" borderId="22" xfId="0" applyFont="1" applyBorder="1" applyAlignment="1" applyProtection="1">
      <alignment horizontal="center" vertical="center" wrapText="1"/>
    </xf>
    <xf numFmtId="167" fontId="22" fillId="0" borderId="22" xfId="0" applyNumberFormat="1" applyFont="1" applyBorder="1" applyAlignment="1" applyProtection="1">
      <alignment vertical="center"/>
    </xf>
    <xf numFmtId="4" fontId="22" fillId="2" borderId="22" xfId="0" applyNumberFormat="1" applyFont="1" applyFill="1" applyBorder="1" applyAlignment="1" applyProtection="1">
      <alignment vertical="center"/>
      <protection locked="0"/>
    </xf>
    <xf numFmtId="4" fontId="22" fillId="0" borderId="22" xfId="0" applyNumberFormat="1" applyFont="1" applyBorder="1" applyAlignment="1" applyProtection="1">
      <alignment vertical="center"/>
    </xf>
    <xf numFmtId="0" fontId="23" fillId="2" borderId="14" xfId="0" applyFont="1" applyFill="1" applyBorder="1" applyAlignment="1" applyProtection="1">
      <alignment horizontal="left" vertical="center"/>
      <protection locked="0"/>
    </xf>
    <xf numFmtId="0" fontId="23" fillId="0" borderId="0" xfId="0" applyFont="1" applyBorder="1" applyAlignment="1" applyProtection="1">
      <alignment horizontal="center" vertical="center"/>
    </xf>
    <xf numFmtId="166" fontId="23" fillId="0" borderId="0" xfId="0" applyNumberFormat="1" applyFont="1" applyBorder="1" applyAlignment="1" applyProtection="1">
      <alignment vertical="center"/>
    </xf>
    <xf numFmtId="166" fontId="23" fillId="0" borderId="15" xfId="0" applyNumberFormat="1" applyFont="1" applyBorder="1" applyAlignment="1" applyProtection="1">
      <alignment vertical="center"/>
    </xf>
    <xf numFmtId="0" fontId="22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4" fillId="0" borderId="0" xfId="0" applyFont="1" applyAlignment="1" applyProtection="1">
      <alignment horizontal="left" vertical="center"/>
    </xf>
    <xf numFmtId="0" fontId="35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36" fillId="0" borderId="0" xfId="0" applyFont="1" applyAlignment="1">
      <alignment horizontal="left"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167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167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23" fillId="2" borderId="19" xfId="0" applyFont="1" applyFill="1" applyBorder="1" applyAlignment="1" applyProtection="1">
      <alignment horizontal="left" vertical="center"/>
      <protection locked="0"/>
    </xf>
    <xf numFmtId="0" fontId="23" fillId="0" borderId="20" xfId="0" applyFont="1" applyBorder="1" applyAlignment="1" applyProtection="1">
      <alignment horizontal="center" vertical="center"/>
    </xf>
    <xf numFmtId="166" fontId="23" fillId="0" borderId="20" xfId="0" applyNumberFormat="1" applyFont="1" applyBorder="1" applyAlignment="1" applyProtection="1">
      <alignment vertical="center"/>
    </xf>
    <xf numFmtId="166" fontId="23" fillId="0" borderId="21" xfId="0" applyNumberFormat="1" applyFont="1" applyBorder="1" applyAlignment="1" applyProtection="1">
      <alignment vertical="center"/>
    </xf>
    <xf numFmtId="0" fontId="1" fillId="0" borderId="0" xfId="0" applyFont="1" applyAlignment="1">
      <alignment horizontal="left" vertical="top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0" fillId="0" borderId="3" xfId="0" applyFont="1" applyBorder="1" applyAlignment="1">
      <alignment horizontal="center" vertical="center" wrapText="1"/>
    </xf>
    <xf numFmtId="0" fontId="22" fillId="4" borderId="16" xfId="0" applyFont="1" applyFill="1" applyBorder="1" applyAlignment="1">
      <alignment horizontal="center" vertical="center" wrapText="1"/>
    </xf>
    <xf numFmtId="0" fontId="22" fillId="4" borderId="17" xfId="0" applyFont="1" applyFill="1" applyBorder="1" applyAlignment="1">
      <alignment horizontal="center" vertical="center" wrapText="1"/>
    </xf>
    <xf numFmtId="0" fontId="22" fillId="4" borderId="18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39" fillId="0" borderId="16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 wrapText="1"/>
    </xf>
    <xf numFmtId="0" fontId="39" fillId="0" borderId="22" xfId="0" applyFont="1" applyBorder="1" applyAlignment="1">
      <alignment horizontal="left" vertical="center"/>
    </xf>
    <xf numFmtId="167" fontId="39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3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styles" Target="styles.xml" /><Relationship Id="rId8" Type="http://schemas.openxmlformats.org/officeDocument/2006/relationships/theme" Target="theme/theme1.xml" /><Relationship Id="rId9" Type="http://schemas.openxmlformats.org/officeDocument/2006/relationships/calcChain" Target="calcChain.xml" /><Relationship Id="rId10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image" Target="../media/image1.jpg" /><Relationship Id="rId2" Type="http://schemas.openxmlformats.org/officeDocument/2006/relationships/image" Target="../media/image2.jpg" /><Relationship Id="rId3" Type="http://schemas.openxmlformats.org/officeDocument/2006/relationships/hyperlink" Target="https://app.urs.cz/products/kros4" TargetMode="External" /><Relationship Id="rId4" Type="http://schemas.openxmlformats.org/officeDocument/2006/relationships/image" Target="../media/image3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image" Target="../media/image4.jpg" /><Relationship Id="rId2" Type="http://schemas.openxmlformats.org/officeDocument/2006/relationships/image" Target="../media/image5.jpg" /><Relationship Id="rId3" Type="http://schemas.openxmlformats.org/officeDocument/2006/relationships/image" Target="../media/image6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image" Target="../media/image8.jpg" /><Relationship Id="rId2" Type="http://schemas.openxmlformats.org/officeDocument/2006/relationships/image" Target="../media/image9.jpg" /><Relationship Id="rId3" Type="http://schemas.openxmlformats.org/officeDocument/2006/relationships/image" Target="../media/image10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image" Target="../media/image12.jpg" /><Relationship Id="rId2" Type="http://schemas.openxmlformats.org/officeDocument/2006/relationships/image" Target="../media/image13.jpg" /><Relationship Id="rId3" Type="http://schemas.openxmlformats.org/officeDocument/2006/relationships/image" Target="../media/image14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image" Target="../media/image16.jpg" /><Relationship Id="rId2" Type="http://schemas.openxmlformats.org/officeDocument/2006/relationships/image" Target="../media/image17.jpg" /><Relationship Id="rId3" Type="http://schemas.openxmlformats.org/officeDocument/2006/relationships/image" Target="../media/image18.jpg" /><Relationship Id="rId4" Type="http://schemas.openxmlformats.org/officeDocument/2006/relationships/hyperlink" Target="https://app.urs.cz/products/kros4" TargetMode="External" /><Relationship Id="rId5" Type="http://schemas.openxmlformats.org/officeDocument/2006/relationships/image" Target="../media/image3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3.pn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39</xdr:col>
      <xdr:colOff>86995</xdr:colOff>
      <xdr:row>3</xdr:row>
      <xdr:rowOff>0</xdr:rowOff>
    </xdr:from>
    <xdr:to>
      <xdr:col>40</xdr:col>
      <xdr:colOff>367665</xdr:colOff>
      <xdr:row>6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39</xdr:col>
      <xdr:colOff>225425</xdr:colOff>
      <xdr:row>81</xdr:row>
      <xdr:rowOff>0</xdr:rowOff>
    </xdr:from>
    <xdr:to>
      <xdr:col>41</xdr:col>
      <xdr:colOff>176530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4" name="Picture 3">
          <a:hlinkClick xmlns:r="http://schemas.openxmlformats.org/officeDocument/2006/relationships" r:id="rId3" tooltip="https://app.urs.cz/products/kros4"/>
        </xdr:cNvPr>
        <xdr:cNvPicPr/>
      </xdr:nvPicPr>
      <xdr:blipFill>
        <a:blip xmlns:r="http://schemas.openxmlformats.org/officeDocument/2006/relationships" r:embed="rId4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107</xdr:row>
      <xdr:rowOff>0</xdr:rowOff>
    </xdr:from>
    <xdr:to>
      <xdr:col>9</xdr:col>
      <xdr:colOff>1215390</xdr:colOff>
      <xdr:row>111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111</xdr:row>
      <xdr:rowOff>0</xdr:rowOff>
    </xdr:from>
    <xdr:to>
      <xdr:col>9</xdr:col>
      <xdr:colOff>1215390</xdr:colOff>
      <xdr:row>115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106</xdr:row>
      <xdr:rowOff>0</xdr:rowOff>
    </xdr:from>
    <xdr:to>
      <xdr:col>9</xdr:col>
      <xdr:colOff>1215390</xdr:colOff>
      <xdr:row>110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362585</xdr:colOff>
      <xdr:row>3</xdr:row>
      <xdr:rowOff>0</xdr:rowOff>
    </xdr:from>
    <xdr:to>
      <xdr:col>9</xdr:col>
      <xdr:colOff>1215390</xdr:colOff>
      <xdr:row>7</xdr:row>
      <xdr:rowOff>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81</xdr:row>
      <xdr:rowOff>0</xdr:rowOff>
    </xdr:from>
    <xdr:to>
      <xdr:col>9</xdr:col>
      <xdr:colOff>1215390</xdr:colOff>
      <xdr:row>85</xdr:row>
      <xdr:rowOff>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twoCellAnchor>
  <xdr:twoCellAnchor>
    <xdr:from>
      <xdr:col>9</xdr:col>
      <xdr:colOff>362585</xdr:colOff>
      <xdr:row>102</xdr:row>
      <xdr:rowOff>0</xdr:rowOff>
    </xdr:from>
    <xdr:to>
      <xdr:col>9</xdr:col>
      <xdr:colOff>1215390</xdr:colOff>
      <xdr:row>106</xdr:row>
      <xdr:rowOff>0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prstGeom prst="rect"/>
      </xdr:spPr>
    </xdr:pic>
    <xdr:clientData/>
  </xdr:twoCellAnchor>
  <xdr:absoluteAnchor>
    <xdr:pos x="0" y="0"/>
    <xdr:ext cx="285750" cy="285750"/>
    <xdr:pic>
      <xdr:nvPicPr>
        <xdr:cNvPr id="5" name="Picture 4">
          <a:hlinkClick xmlns:r="http://schemas.openxmlformats.org/officeDocument/2006/relationships" r:id="rId4" tooltip="https://app.urs.cz/products/kros4"/>
        </xdr:cNvPr>
        <xdr:cNvPicPr/>
      </xdr:nvPicPr>
      <xdr:blipFill>
        <a:blip xmlns:r="http://schemas.openxmlformats.org/officeDocument/2006/relationships" r:embed="rId5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6" t="s">
        <v>0</v>
      </c>
      <c r="AZ1" s="16" t="s">
        <v>1</v>
      </c>
      <c r="BA1" s="16" t="s">
        <v>2</v>
      </c>
      <c r="BB1" s="16" t="s">
        <v>3</v>
      </c>
      <c r="BT1" s="16" t="s">
        <v>4</v>
      </c>
      <c r="BU1" s="16" t="s">
        <v>4</v>
      </c>
      <c r="BV1" s="16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7" t="s">
        <v>6</v>
      </c>
      <c r="BT2" s="17" t="s">
        <v>7</v>
      </c>
    </row>
    <row r="3" s="1" customFormat="1" ht="6.96" customHeight="1">
      <c r="B3" s="18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20"/>
      <c r="BS3" s="17" t="s">
        <v>6</v>
      </c>
      <c r="BT3" s="17" t="s">
        <v>8</v>
      </c>
    </row>
    <row r="4" s="1" customFormat="1" ht="24.96" customHeight="1">
      <c r="B4" s="21"/>
      <c r="C4" s="22"/>
      <c r="D4" s="23" t="s">
        <v>9</v>
      </c>
      <c r="E4" s="22"/>
      <c r="F4" s="22"/>
      <c r="G4" s="22"/>
      <c r="H4" s="22"/>
      <c r="I4" s="22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/>
      <c r="W4" s="22"/>
      <c r="X4" s="22"/>
      <c r="Y4" s="22"/>
      <c r="Z4" s="22"/>
      <c r="AA4" s="22"/>
      <c r="AB4" s="22"/>
      <c r="AC4" s="22"/>
      <c r="AD4" s="22"/>
      <c r="AE4" s="22"/>
      <c r="AF4" s="22"/>
      <c r="AG4" s="22"/>
      <c r="AH4" s="22"/>
      <c r="AI4" s="22"/>
      <c r="AJ4" s="22"/>
      <c r="AK4" s="22"/>
      <c r="AL4" s="22"/>
      <c r="AM4" s="22"/>
      <c r="AN4" s="22"/>
      <c r="AO4" s="22"/>
      <c r="AP4" s="22"/>
      <c r="AQ4" s="22"/>
      <c r="AR4" s="20"/>
      <c r="AS4" s="24" t="s">
        <v>10</v>
      </c>
      <c r="BE4" s="25" t="s">
        <v>11</v>
      </c>
      <c r="BS4" s="17" t="s">
        <v>12</v>
      </c>
    </row>
    <row r="5" s="1" customFormat="1" ht="12" customHeight="1">
      <c r="B5" s="21"/>
      <c r="C5" s="22"/>
      <c r="D5" s="26" t="s">
        <v>13</v>
      </c>
      <c r="E5" s="22"/>
      <c r="F5" s="22"/>
      <c r="G5" s="22"/>
      <c r="H5" s="22"/>
      <c r="I5" s="22"/>
      <c r="J5" s="22"/>
      <c r="K5" s="27" t="s">
        <v>14</v>
      </c>
      <c r="L5" s="22"/>
      <c r="M5" s="22"/>
      <c r="N5" s="22"/>
      <c r="O5" s="22"/>
      <c r="P5" s="22"/>
      <c r="Q5" s="22"/>
      <c r="R5" s="22"/>
      <c r="S5" s="22"/>
      <c r="T5" s="22"/>
      <c r="U5" s="22"/>
      <c r="V5" s="22"/>
      <c r="W5" s="22"/>
      <c r="X5" s="22"/>
      <c r="Y5" s="22"/>
      <c r="Z5" s="22"/>
      <c r="AA5" s="22"/>
      <c r="AB5" s="22"/>
      <c r="AC5" s="22"/>
      <c r="AD5" s="22"/>
      <c r="AE5" s="22"/>
      <c r="AF5" s="22"/>
      <c r="AG5" s="22"/>
      <c r="AH5" s="22"/>
      <c r="AI5" s="22"/>
      <c r="AJ5" s="22"/>
      <c r="AK5" s="22"/>
      <c r="AL5" s="22"/>
      <c r="AM5" s="22"/>
      <c r="AN5" s="22"/>
      <c r="AO5" s="22"/>
      <c r="AP5" s="22"/>
      <c r="AQ5" s="22"/>
      <c r="AR5" s="20"/>
      <c r="BE5" s="28" t="s">
        <v>15</v>
      </c>
      <c r="BS5" s="17" t="s">
        <v>6</v>
      </c>
    </row>
    <row r="6" s="1" customFormat="1" ht="36.96" customHeight="1">
      <c r="B6" s="21"/>
      <c r="C6" s="22"/>
      <c r="D6" s="29" t="s">
        <v>16</v>
      </c>
      <c r="E6" s="22"/>
      <c r="F6" s="22"/>
      <c r="G6" s="22"/>
      <c r="H6" s="22"/>
      <c r="I6" s="22"/>
      <c r="J6" s="22"/>
      <c r="K6" s="30" t="s">
        <v>17</v>
      </c>
      <c r="L6" s="22"/>
      <c r="M6" s="22"/>
      <c r="N6" s="22"/>
      <c r="O6" s="22"/>
      <c r="P6" s="22"/>
      <c r="Q6" s="22"/>
      <c r="R6" s="22"/>
      <c r="S6" s="22"/>
      <c r="T6" s="22"/>
      <c r="U6" s="22"/>
      <c r="V6" s="22"/>
      <c r="W6" s="22"/>
      <c r="X6" s="22"/>
      <c r="Y6" s="22"/>
      <c r="Z6" s="22"/>
      <c r="AA6" s="22"/>
      <c r="AB6" s="22"/>
      <c r="AC6" s="22"/>
      <c r="AD6" s="22"/>
      <c r="AE6" s="22"/>
      <c r="AF6" s="22"/>
      <c r="AG6" s="22"/>
      <c r="AH6" s="22"/>
      <c r="AI6" s="22"/>
      <c r="AJ6" s="22"/>
      <c r="AK6" s="22"/>
      <c r="AL6" s="22"/>
      <c r="AM6" s="22"/>
      <c r="AN6" s="22"/>
      <c r="AO6" s="22"/>
      <c r="AP6" s="22"/>
      <c r="AQ6" s="22"/>
      <c r="AR6" s="20"/>
      <c r="BE6" s="31"/>
      <c r="BS6" s="17" t="s">
        <v>6</v>
      </c>
    </row>
    <row r="7" s="1" customFormat="1" ht="12" customHeight="1">
      <c r="B7" s="21"/>
      <c r="C7" s="22"/>
      <c r="D7" s="32" t="s">
        <v>18</v>
      </c>
      <c r="E7" s="22"/>
      <c r="F7" s="22"/>
      <c r="G7" s="22"/>
      <c r="H7" s="22"/>
      <c r="I7" s="22"/>
      <c r="J7" s="22"/>
      <c r="K7" s="27" t="s">
        <v>1</v>
      </c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  <c r="X7" s="22"/>
      <c r="Y7" s="22"/>
      <c r="Z7" s="22"/>
      <c r="AA7" s="22"/>
      <c r="AB7" s="22"/>
      <c r="AC7" s="22"/>
      <c r="AD7" s="22"/>
      <c r="AE7" s="22"/>
      <c r="AF7" s="22"/>
      <c r="AG7" s="22"/>
      <c r="AH7" s="22"/>
      <c r="AI7" s="22"/>
      <c r="AJ7" s="22"/>
      <c r="AK7" s="32" t="s">
        <v>19</v>
      </c>
      <c r="AL7" s="22"/>
      <c r="AM7" s="22"/>
      <c r="AN7" s="27" t="s">
        <v>1</v>
      </c>
      <c r="AO7" s="22"/>
      <c r="AP7" s="22"/>
      <c r="AQ7" s="22"/>
      <c r="AR7" s="20"/>
      <c r="BE7" s="31"/>
      <c r="BS7" s="17" t="s">
        <v>6</v>
      </c>
    </row>
    <row r="8" s="1" customFormat="1" ht="12" customHeight="1">
      <c r="B8" s="21"/>
      <c r="C8" s="22"/>
      <c r="D8" s="32" t="s">
        <v>20</v>
      </c>
      <c r="E8" s="22"/>
      <c r="F8" s="22"/>
      <c r="G8" s="22"/>
      <c r="H8" s="22"/>
      <c r="I8" s="22"/>
      <c r="J8" s="22"/>
      <c r="K8" s="27" t="s">
        <v>21</v>
      </c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  <c r="X8" s="22"/>
      <c r="Y8" s="22"/>
      <c r="Z8" s="22"/>
      <c r="AA8" s="22"/>
      <c r="AB8" s="22"/>
      <c r="AC8" s="22"/>
      <c r="AD8" s="22"/>
      <c r="AE8" s="22"/>
      <c r="AF8" s="22"/>
      <c r="AG8" s="22"/>
      <c r="AH8" s="22"/>
      <c r="AI8" s="22"/>
      <c r="AJ8" s="22"/>
      <c r="AK8" s="32" t="s">
        <v>22</v>
      </c>
      <c r="AL8" s="22"/>
      <c r="AM8" s="22"/>
      <c r="AN8" s="33" t="s">
        <v>23</v>
      </c>
      <c r="AO8" s="22"/>
      <c r="AP8" s="22"/>
      <c r="AQ8" s="22"/>
      <c r="AR8" s="20"/>
      <c r="BE8" s="31"/>
      <c r="BS8" s="17" t="s">
        <v>6</v>
      </c>
    </row>
    <row r="9" s="1" customFormat="1" ht="14.4" customHeight="1">
      <c r="B9" s="21"/>
      <c r="C9" s="22"/>
      <c r="D9" s="22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  <c r="AR9" s="20"/>
      <c r="BE9" s="31"/>
      <c r="BS9" s="17" t="s">
        <v>6</v>
      </c>
    </row>
    <row r="10" s="1" customFormat="1" ht="12" customHeight="1">
      <c r="B10" s="21"/>
      <c r="C10" s="22"/>
      <c r="D10" s="32" t="s">
        <v>24</v>
      </c>
      <c r="E10" s="22"/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  <c r="X10" s="22"/>
      <c r="Y10" s="22"/>
      <c r="Z10" s="22"/>
      <c r="AA10" s="22"/>
      <c r="AB10" s="22"/>
      <c r="AC10" s="22"/>
      <c r="AD10" s="22"/>
      <c r="AE10" s="22"/>
      <c r="AF10" s="22"/>
      <c r="AG10" s="22"/>
      <c r="AH10" s="22"/>
      <c r="AI10" s="22"/>
      <c r="AJ10" s="22"/>
      <c r="AK10" s="32" t="s">
        <v>25</v>
      </c>
      <c r="AL10" s="22"/>
      <c r="AM10" s="22"/>
      <c r="AN10" s="27" t="s">
        <v>1</v>
      </c>
      <c r="AO10" s="22"/>
      <c r="AP10" s="22"/>
      <c r="AQ10" s="22"/>
      <c r="AR10" s="20"/>
      <c r="BE10" s="31"/>
      <c r="BS10" s="17" t="s">
        <v>6</v>
      </c>
    </row>
    <row r="11" s="1" customFormat="1" ht="18.48" customHeight="1">
      <c r="B11" s="21"/>
      <c r="C11" s="22"/>
      <c r="D11" s="22"/>
      <c r="E11" s="27" t="s">
        <v>26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  <c r="X11" s="22"/>
      <c r="Y11" s="22"/>
      <c r="Z11" s="22"/>
      <c r="AA11" s="22"/>
      <c r="AB11" s="22"/>
      <c r="AC11" s="22"/>
      <c r="AD11" s="22"/>
      <c r="AE11" s="22"/>
      <c r="AF11" s="22"/>
      <c r="AG11" s="22"/>
      <c r="AH11" s="22"/>
      <c r="AI11" s="22"/>
      <c r="AJ11" s="22"/>
      <c r="AK11" s="32" t="s">
        <v>27</v>
      </c>
      <c r="AL11" s="22"/>
      <c r="AM11" s="22"/>
      <c r="AN11" s="27" t="s">
        <v>1</v>
      </c>
      <c r="AO11" s="22"/>
      <c r="AP11" s="22"/>
      <c r="AQ11" s="22"/>
      <c r="AR11" s="20"/>
      <c r="BE11" s="31"/>
      <c r="BS11" s="17" t="s">
        <v>6</v>
      </c>
    </row>
    <row r="12" s="1" customFormat="1" ht="6.96" customHeight="1">
      <c r="B12" s="21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  <c r="X12" s="22"/>
      <c r="Y12" s="22"/>
      <c r="Z12" s="22"/>
      <c r="AA12" s="22"/>
      <c r="AB12" s="22"/>
      <c r="AC12" s="22"/>
      <c r="AD12" s="22"/>
      <c r="AE12" s="22"/>
      <c r="AF12" s="22"/>
      <c r="AG12" s="22"/>
      <c r="AH12" s="22"/>
      <c r="AI12" s="22"/>
      <c r="AJ12" s="22"/>
      <c r="AK12" s="22"/>
      <c r="AL12" s="22"/>
      <c r="AM12" s="22"/>
      <c r="AN12" s="22"/>
      <c r="AO12" s="22"/>
      <c r="AP12" s="22"/>
      <c r="AQ12" s="22"/>
      <c r="AR12" s="20"/>
      <c r="BE12" s="31"/>
      <c r="BS12" s="17" t="s">
        <v>6</v>
      </c>
    </row>
    <row r="13" s="1" customFormat="1" ht="12" customHeight="1">
      <c r="B13" s="21"/>
      <c r="C13" s="22"/>
      <c r="D13" s="32" t="s">
        <v>28</v>
      </c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22"/>
      <c r="AH13" s="22"/>
      <c r="AI13" s="22"/>
      <c r="AJ13" s="22"/>
      <c r="AK13" s="32" t="s">
        <v>25</v>
      </c>
      <c r="AL13" s="22"/>
      <c r="AM13" s="22"/>
      <c r="AN13" s="34" t="s">
        <v>29</v>
      </c>
      <c r="AO13" s="22"/>
      <c r="AP13" s="22"/>
      <c r="AQ13" s="22"/>
      <c r="AR13" s="20"/>
      <c r="BE13" s="31"/>
      <c r="BS13" s="17" t="s">
        <v>6</v>
      </c>
    </row>
    <row r="14">
      <c r="B14" s="21"/>
      <c r="C14" s="22"/>
      <c r="D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L14" s="22"/>
      <c r="AM14" s="22"/>
      <c r="AN14" s="34" t="s">
        <v>29</v>
      </c>
      <c r="AO14" s="22"/>
      <c r="AP14" s="22"/>
      <c r="AQ14" s="22"/>
      <c r="AR14" s="20"/>
      <c r="BE14" s="31"/>
      <c r="BS14" s="17" t="s">
        <v>6</v>
      </c>
    </row>
    <row r="15" s="1" customFormat="1" ht="6.96" customHeight="1">
      <c r="B15" s="21"/>
      <c r="C15" s="22"/>
      <c r="D15" s="22"/>
      <c r="E15" s="22"/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  <c r="X15" s="22"/>
      <c r="Y15" s="22"/>
      <c r="Z15" s="22"/>
      <c r="AA15" s="22"/>
      <c r="AB15" s="22"/>
      <c r="AC15" s="22"/>
      <c r="AD15" s="22"/>
      <c r="AE15" s="22"/>
      <c r="AF15" s="22"/>
      <c r="AG15" s="22"/>
      <c r="AH15" s="22"/>
      <c r="AI15" s="22"/>
      <c r="AJ15" s="22"/>
      <c r="AK15" s="22"/>
      <c r="AL15" s="22"/>
      <c r="AM15" s="22"/>
      <c r="AN15" s="22"/>
      <c r="AO15" s="22"/>
      <c r="AP15" s="22"/>
      <c r="AQ15" s="22"/>
      <c r="AR15" s="20"/>
      <c r="BE15" s="31"/>
      <c r="BS15" s="17" t="s">
        <v>4</v>
      </c>
    </row>
    <row r="16" s="1" customFormat="1" ht="12" customHeight="1">
      <c r="B16" s="21"/>
      <c r="C16" s="22"/>
      <c r="D16" s="32" t="s">
        <v>30</v>
      </c>
      <c r="E16" s="22"/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  <c r="X16" s="22"/>
      <c r="Y16" s="22"/>
      <c r="Z16" s="22"/>
      <c r="AA16" s="22"/>
      <c r="AB16" s="22"/>
      <c r="AC16" s="22"/>
      <c r="AD16" s="22"/>
      <c r="AE16" s="22"/>
      <c r="AF16" s="22"/>
      <c r="AG16" s="22"/>
      <c r="AH16" s="22"/>
      <c r="AI16" s="22"/>
      <c r="AJ16" s="22"/>
      <c r="AK16" s="32" t="s">
        <v>25</v>
      </c>
      <c r="AL16" s="22"/>
      <c r="AM16" s="22"/>
      <c r="AN16" s="27" t="s">
        <v>1</v>
      </c>
      <c r="AO16" s="22"/>
      <c r="AP16" s="22"/>
      <c r="AQ16" s="22"/>
      <c r="AR16" s="20"/>
      <c r="BE16" s="31"/>
      <c r="BS16" s="17" t="s">
        <v>4</v>
      </c>
    </row>
    <row r="17" s="1" customFormat="1" ht="18.48" customHeight="1">
      <c r="B17" s="21"/>
      <c r="C17" s="22"/>
      <c r="D17" s="22"/>
      <c r="E17" s="27" t="s">
        <v>31</v>
      </c>
      <c r="F17" s="22"/>
      <c r="G17" s="22"/>
      <c r="H17" s="22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  <c r="X17" s="22"/>
      <c r="Y17" s="22"/>
      <c r="Z17" s="22"/>
      <c r="AA17" s="22"/>
      <c r="AB17" s="22"/>
      <c r="AC17" s="22"/>
      <c r="AD17" s="22"/>
      <c r="AE17" s="22"/>
      <c r="AF17" s="22"/>
      <c r="AG17" s="22"/>
      <c r="AH17" s="22"/>
      <c r="AI17" s="22"/>
      <c r="AJ17" s="22"/>
      <c r="AK17" s="32" t="s">
        <v>27</v>
      </c>
      <c r="AL17" s="22"/>
      <c r="AM17" s="22"/>
      <c r="AN17" s="27" t="s">
        <v>1</v>
      </c>
      <c r="AO17" s="22"/>
      <c r="AP17" s="22"/>
      <c r="AQ17" s="22"/>
      <c r="AR17" s="20"/>
      <c r="BE17" s="31"/>
      <c r="BS17" s="17" t="s">
        <v>32</v>
      </c>
    </row>
    <row r="18" s="1" customFormat="1" ht="6.96" customHeight="1">
      <c r="B18" s="21"/>
      <c r="C18" s="22"/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  <c r="X18" s="22"/>
      <c r="Y18" s="22"/>
      <c r="Z18" s="22"/>
      <c r="AA18" s="22"/>
      <c r="AB18" s="22"/>
      <c r="AC18" s="22"/>
      <c r="AD18" s="22"/>
      <c r="AE18" s="22"/>
      <c r="AF18" s="22"/>
      <c r="AG18" s="22"/>
      <c r="AH18" s="22"/>
      <c r="AI18" s="22"/>
      <c r="AJ18" s="22"/>
      <c r="AK18" s="22"/>
      <c r="AL18" s="22"/>
      <c r="AM18" s="22"/>
      <c r="AN18" s="22"/>
      <c r="AO18" s="22"/>
      <c r="AP18" s="22"/>
      <c r="AQ18" s="22"/>
      <c r="AR18" s="20"/>
      <c r="BE18" s="31"/>
      <c r="BS18" s="17" t="s">
        <v>6</v>
      </c>
    </row>
    <row r="19" s="1" customFormat="1" ht="12" customHeight="1">
      <c r="B19" s="21"/>
      <c r="C19" s="22"/>
      <c r="D19" s="32" t="s">
        <v>33</v>
      </c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  <c r="X19" s="22"/>
      <c r="Y19" s="22"/>
      <c r="Z19" s="22"/>
      <c r="AA19" s="22"/>
      <c r="AB19" s="22"/>
      <c r="AC19" s="22"/>
      <c r="AD19" s="22"/>
      <c r="AE19" s="22"/>
      <c r="AF19" s="22"/>
      <c r="AG19" s="22"/>
      <c r="AH19" s="22"/>
      <c r="AI19" s="22"/>
      <c r="AJ19" s="22"/>
      <c r="AK19" s="32" t="s">
        <v>25</v>
      </c>
      <c r="AL19" s="22"/>
      <c r="AM19" s="22"/>
      <c r="AN19" s="27" t="s">
        <v>1</v>
      </c>
      <c r="AO19" s="22"/>
      <c r="AP19" s="22"/>
      <c r="AQ19" s="22"/>
      <c r="AR19" s="20"/>
      <c r="BE19" s="31"/>
      <c r="BS19" s="17" t="s">
        <v>6</v>
      </c>
    </row>
    <row r="20" s="1" customFormat="1" ht="18.48" customHeight="1">
      <c r="B20" s="21"/>
      <c r="C20" s="22"/>
      <c r="D20" s="22"/>
      <c r="E20" s="27" t="s">
        <v>34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  <c r="X20" s="22"/>
      <c r="Y20" s="22"/>
      <c r="Z20" s="22"/>
      <c r="AA20" s="22"/>
      <c r="AB20" s="22"/>
      <c r="AC20" s="22"/>
      <c r="AD20" s="22"/>
      <c r="AE20" s="22"/>
      <c r="AF20" s="22"/>
      <c r="AG20" s="22"/>
      <c r="AH20" s="22"/>
      <c r="AI20" s="22"/>
      <c r="AJ20" s="22"/>
      <c r="AK20" s="32" t="s">
        <v>27</v>
      </c>
      <c r="AL20" s="22"/>
      <c r="AM20" s="22"/>
      <c r="AN20" s="27" t="s">
        <v>1</v>
      </c>
      <c r="AO20" s="22"/>
      <c r="AP20" s="22"/>
      <c r="AQ20" s="22"/>
      <c r="AR20" s="20"/>
      <c r="BE20" s="31"/>
      <c r="BS20" s="17" t="s">
        <v>4</v>
      </c>
    </row>
    <row r="21" s="1" customFormat="1" ht="6.96" customHeight="1">
      <c r="B21" s="21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  <c r="X21" s="22"/>
      <c r="Y21" s="22"/>
      <c r="Z21" s="22"/>
      <c r="AA21" s="22"/>
      <c r="AB21" s="22"/>
      <c r="AC21" s="22"/>
      <c r="AD21" s="22"/>
      <c r="AE21" s="22"/>
      <c r="AF21" s="22"/>
      <c r="AG21" s="22"/>
      <c r="AH21" s="22"/>
      <c r="AI21" s="22"/>
      <c r="AJ21" s="22"/>
      <c r="AK21" s="22"/>
      <c r="AL21" s="22"/>
      <c r="AM21" s="22"/>
      <c r="AN21" s="22"/>
      <c r="AO21" s="22"/>
      <c r="AP21" s="22"/>
      <c r="AQ21" s="22"/>
      <c r="AR21" s="20"/>
      <c r="BE21" s="31"/>
    </row>
    <row r="22" s="1" customFormat="1" ht="12" customHeight="1">
      <c r="B22" s="21"/>
      <c r="C22" s="22"/>
      <c r="D22" s="32" t="s">
        <v>35</v>
      </c>
      <c r="E22" s="22"/>
      <c r="F22" s="22"/>
      <c r="G22" s="22"/>
      <c r="H22" s="22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  <c r="X22" s="22"/>
      <c r="Y22" s="22"/>
      <c r="Z22" s="22"/>
      <c r="AA22" s="22"/>
      <c r="AB22" s="22"/>
      <c r="AC22" s="22"/>
      <c r="AD22" s="22"/>
      <c r="AE22" s="22"/>
      <c r="AF22" s="22"/>
      <c r="AG22" s="22"/>
      <c r="AH22" s="22"/>
      <c r="AI22" s="22"/>
      <c r="AJ22" s="22"/>
      <c r="AK22" s="22"/>
      <c r="AL22" s="22"/>
      <c r="AM22" s="22"/>
      <c r="AN22" s="22"/>
      <c r="AO22" s="22"/>
      <c r="AP22" s="22"/>
      <c r="AQ22" s="22"/>
      <c r="AR22" s="20"/>
      <c r="BE22" s="31"/>
    </row>
    <row r="23" s="1" customFormat="1" ht="16.5" customHeight="1">
      <c r="B23" s="21"/>
      <c r="C23" s="22"/>
      <c r="D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O23" s="22"/>
      <c r="AP23" s="22"/>
      <c r="AQ23" s="22"/>
      <c r="AR23" s="20"/>
      <c r="BE23" s="31"/>
    </row>
    <row r="24" s="1" customFormat="1" ht="6.96" customHeight="1">
      <c r="B24" s="21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  <c r="X24" s="22"/>
      <c r="Y24" s="22"/>
      <c r="Z24" s="22"/>
      <c r="AA24" s="22"/>
      <c r="AB24" s="22"/>
      <c r="AC24" s="22"/>
      <c r="AD24" s="22"/>
      <c r="AE24" s="22"/>
      <c r="AF24" s="22"/>
      <c r="AG24" s="22"/>
      <c r="AH24" s="22"/>
      <c r="AI24" s="22"/>
      <c r="AJ24" s="22"/>
      <c r="AK24" s="22"/>
      <c r="AL24" s="22"/>
      <c r="AM24" s="22"/>
      <c r="AN24" s="22"/>
      <c r="AO24" s="22"/>
      <c r="AP24" s="22"/>
      <c r="AQ24" s="22"/>
      <c r="AR24" s="20"/>
      <c r="BE24" s="31"/>
    </row>
    <row r="25" s="1" customFormat="1" ht="6.96" customHeight="1">
      <c r="B25" s="21"/>
      <c r="C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22"/>
      <c r="AQ25" s="22"/>
      <c r="AR25" s="20"/>
      <c r="BE25" s="31"/>
    </row>
    <row r="26" s="2" customFormat="1" ht="25.92" customHeight="1">
      <c r="A26" s="38"/>
      <c r="B26" s="39"/>
      <c r="C26" s="40"/>
      <c r="D26" s="41" t="s">
        <v>36</v>
      </c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3">
        <f>ROUND(AG94,2)</f>
        <v>0</v>
      </c>
      <c r="AL26" s="42"/>
      <c r="AM26" s="42"/>
      <c r="AN26" s="42"/>
      <c r="AO26" s="42"/>
      <c r="AP26" s="40"/>
      <c r="AQ26" s="40"/>
      <c r="AR26" s="44"/>
      <c r="BE26" s="31"/>
    </row>
    <row r="27" s="2" customFormat="1" ht="6.96" customHeight="1">
      <c r="A27" s="38"/>
      <c r="B27" s="39"/>
      <c r="C27" s="40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4"/>
      <c r="BE27" s="31"/>
    </row>
    <row r="28" s="2" customFormat="1">
      <c r="A28" s="38"/>
      <c r="B28" s="39"/>
      <c r="C28" s="40"/>
      <c r="D28" s="40"/>
      <c r="E28" s="40"/>
      <c r="F28" s="40"/>
      <c r="G28" s="40"/>
      <c r="H28" s="40"/>
      <c r="I28" s="40"/>
      <c r="J28" s="40"/>
      <c r="K28" s="40"/>
      <c r="L28" s="45" t="s">
        <v>37</v>
      </c>
      <c r="M28" s="45"/>
      <c r="N28" s="45"/>
      <c r="O28" s="45"/>
      <c r="P28" s="45"/>
      <c r="Q28" s="40"/>
      <c r="R28" s="40"/>
      <c r="S28" s="40"/>
      <c r="T28" s="40"/>
      <c r="U28" s="40"/>
      <c r="V28" s="40"/>
      <c r="W28" s="45" t="s">
        <v>38</v>
      </c>
      <c r="X28" s="45"/>
      <c r="Y28" s="45"/>
      <c r="Z28" s="45"/>
      <c r="AA28" s="45"/>
      <c r="AB28" s="45"/>
      <c r="AC28" s="45"/>
      <c r="AD28" s="45"/>
      <c r="AE28" s="45"/>
      <c r="AF28" s="40"/>
      <c r="AG28" s="40"/>
      <c r="AH28" s="40"/>
      <c r="AI28" s="40"/>
      <c r="AJ28" s="40"/>
      <c r="AK28" s="45" t="s">
        <v>39</v>
      </c>
      <c r="AL28" s="45"/>
      <c r="AM28" s="45"/>
      <c r="AN28" s="45"/>
      <c r="AO28" s="45"/>
      <c r="AP28" s="40"/>
      <c r="AQ28" s="40"/>
      <c r="AR28" s="44"/>
      <c r="BE28" s="31"/>
    </row>
    <row r="29" s="3" customFormat="1" ht="14.4" customHeight="1">
      <c r="A29" s="3"/>
      <c r="B29" s="46"/>
      <c r="C29" s="47"/>
      <c r="D29" s="32" t="s">
        <v>40</v>
      </c>
      <c r="E29" s="47"/>
      <c r="F29" s="32" t="s">
        <v>41</v>
      </c>
      <c r="G29" s="47"/>
      <c r="H29" s="47"/>
      <c r="I29" s="47"/>
      <c r="J29" s="47"/>
      <c r="K29" s="47"/>
      <c r="L29" s="48">
        <v>0.20999999999999999</v>
      </c>
      <c r="M29" s="47"/>
      <c r="N29" s="47"/>
      <c r="O29" s="47"/>
      <c r="P29" s="47"/>
      <c r="Q29" s="47"/>
      <c r="R29" s="47"/>
      <c r="S29" s="47"/>
      <c r="T29" s="47"/>
      <c r="U29" s="47"/>
      <c r="V29" s="47"/>
      <c r="W29" s="49">
        <f>ROUND(AZ94, 2)</f>
        <v>0</v>
      </c>
      <c r="X29" s="47"/>
      <c r="Y29" s="47"/>
      <c r="Z29" s="47"/>
      <c r="AA29" s="47"/>
      <c r="AB29" s="47"/>
      <c r="AC29" s="47"/>
      <c r="AD29" s="47"/>
      <c r="AE29" s="47"/>
      <c r="AF29" s="47"/>
      <c r="AG29" s="47"/>
      <c r="AH29" s="47"/>
      <c r="AI29" s="47"/>
      <c r="AJ29" s="47"/>
      <c r="AK29" s="49">
        <f>ROUND(AV94, 2)</f>
        <v>0</v>
      </c>
      <c r="AL29" s="47"/>
      <c r="AM29" s="47"/>
      <c r="AN29" s="47"/>
      <c r="AO29" s="47"/>
      <c r="AP29" s="47"/>
      <c r="AQ29" s="47"/>
      <c r="AR29" s="50"/>
      <c r="BE29" s="51"/>
    </row>
    <row r="30" s="3" customFormat="1" ht="14.4" customHeight="1">
      <c r="A30" s="3"/>
      <c r="B30" s="46"/>
      <c r="C30" s="47"/>
      <c r="D30" s="47"/>
      <c r="E30" s="47"/>
      <c r="F30" s="32" t="s">
        <v>42</v>
      </c>
      <c r="G30" s="47"/>
      <c r="H30" s="47"/>
      <c r="I30" s="47"/>
      <c r="J30" s="47"/>
      <c r="K30" s="47"/>
      <c r="L30" s="48">
        <v>0.12</v>
      </c>
      <c r="M30" s="47"/>
      <c r="N30" s="47"/>
      <c r="O30" s="47"/>
      <c r="P30" s="47"/>
      <c r="Q30" s="47"/>
      <c r="R30" s="47"/>
      <c r="S30" s="47"/>
      <c r="T30" s="47"/>
      <c r="U30" s="47"/>
      <c r="V30" s="47"/>
      <c r="W30" s="49">
        <f>ROUND(BA94, 2)</f>
        <v>0</v>
      </c>
      <c r="X30" s="47"/>
      <c r="Y30" s="47"/>
      <c r="Z30" s="47"/>
      <c r="AA30" s="47"/>
      <c r="AB30" s="47"/>
      <c r="AC30" s="47"/>
      <c r="AD30" s="47"/>
      <c r="AE30" s="47"/>
      <c r="AF30" s="47"/>
      <c r="AG30" s="47"/>
      <c r="AH30" s="47"/>
      <c r="AI30" s="47"/>
      <c r="AJ30" s="47"/>
      <c r="AK30" s="49">
        <f>ROUND(AW94, 2)</f>
        <v>0</v>
      </c>
      <c r="AL30" s="47"/>
      <c r="AM30" s="47"/>
      <c r="AN30" s="47"/>
      <c r="AO30" s="47"/>
      <c r="AP30" s="47"/>
      <c r="AQ30" s="47"/>
      <c r="AR30" s="50"/>
      <c r="BE30" s="51"/>
    </row>
    <row r="31" hidden="1" s="3" customFormat="1" ht="14.4" customHeight="1">
      <c r="A31" s="3"/>
      <c r="B31" s="46"/>
      <c r="C31" s="47"/>
      <c r="D31" s="47"/>
      <c r="E31" s="47"/>
      <c r="F31" s="32" t="s">
        <v>43</v>
      </c>
      <c r="G31" s="47"/>
      <c r="H31" s="47"/>
      <c r="I31" s="47"/>
      <c r="J31" s="47"/>
      <c r="K31" s="47"/>
      <c r="L31" s="48">
        <v>0.20999999999999999</v>
      </c>
      <c r="M31" s="47"/>
      <c r="N31" s="47"/>
      <c r="O31" s="47"/>
      <c r="P31" s="47"/>
      <c r="Q31" s="47"/>
      <c r="R31" s="47"/>
      <c r="S31" s="47"/>
      <c r="T31" s="47"/>
      <c r="U31" s="47"/>
      <c r="V31" s="47"/>
      <c r="W31" s="49">
        <f>ROUND(BB94, 2)</f>
        <v>0</v>
      </c>
      <c r="X31" s="47"/>
      <c r="Y31" s="47"/>
      <c r="Z31" s="47"/>
      <c r="AA31" s="47"/>
      <c r="AB31" s="47"/>
      <c r="AC31" s="47"/>
      <c r="AD31" s="47"/>
      <c r="AE31" s="47"/>
      <c r="AF31" s="47"/>
      <c r="AG31" s="47"/>
      <c r="AH31" s="47"/>
      <c r="AI31" s="47"/>
      <c r="AJ31" s="47"/>
      <c r="AK31" s="49">
        <v>0</v>
      </c>
      <c r="AL31" s="47"/>
      <c r="AM31" s="47"/>
      <c r="AN31" s="47"/>
      <c r="AO31" s="47"/>
      <c r="AP31" s="47"/>
      <c r="AQ31" s="47"/>
      <c r="AR31" s="50"/>
      <c r="BE31" s="51"/>
    </row>
    <row r="32" hidden="1" s="3" customFormat="1" ht="14.4" customHeight="1">
      <c r="A32" s="3"/>
      <c r="B32" s="46"/>
      <c r="C32" s="47"/>
      <c r="D32" s="47"/>
      <c r="E32" s="47"/>
      <c r="F32" s="32" t="s">
        <v>44</v>
      </c>
      <c r="G32" s="47"/>
      <c r="H32" s="47"/>
      <c r="I32" s="47"/>
      <c r="J32" s="47"/>
      <c r="K32" s="47"/>
      <c r="L32" s="48">
        <v>0.12</v>
      </c>
      <c r="M32" s="47"/>
      <c r="N32" s="47"/>
      <c r="O32" s="47"/>
      <c r="P32" s="47"/>
      <c r="Q32" s="47"/>
      <c r="R32" s="47"/>
      <c r="S32" s="47"/>
      <c r="T32" s="47"/>
      <c r="U32" s="47"/>
      <c r="V32" s="47"/>
      <c r="W32" s="49">
        <f>ROUND(BC94, 2)</f>
        <v>0</v>
      </c>
      <c r="X32" s="47"/>
      <c r="Y32" s="47"/>
      <c r="Z32" s="47"/>
      <c r="AA32" s="47"/>
      <c r="AB32" s="47"/>
      <c r="AC32" s="47"/>
      <c r="AD32" s="47"/>
      <c r="AE32" s="47"/>
      <c r="AF32" s="47"/>
      <c r="AG32" s="47"/>
      <c r="AH32" s="47"/>
      <c r="AI32" s="47"/>
      <c r="AJ32" s="47"/>
      <c r="AK32" s="49">
        <v>0</v>
      </c>
      <c r="AL32" s="47"/>
      <c r="AM32" s="47"/>
      <c r="AN32" s="47"/>
      <c r="AO32" s="47"/>
      <c r="AP32" s="47"/>
      <c r="AQ32" s="47"/>
      <c r="AR32" s="50"/>
      <c r="BE32" s="51"/>
    </row>
    <row r="33" hidden="1" s="3" customFormat="1" ht="14.4" customHeight="1">
      <c r="A33" s="3"/>
      <c r="B33" s="46"/>
      <c r="C33" s="47"/>
      <c r="D33" s="47"/>
      <c r="E33" s="47"/>
      <c r="F33" s="32" t="s">
        <v>45</v>
      </c>
      <c r="G33" s="47"/>
      <c r="H33" s="47"/>
      <c r="I33" s="47"/>
      <c r="J33" s="47"/>
      <c r="K33" s="47"/>
      <c r="L33" s="48">
        <v>0</v>
      </c>
      <c r="M33" s="47"/>
      <c r="N33" s="47"/>
      <c r="O33" s="47"/>
      <c r="P33" s="47"/>
      <c r="Q33" s="47"/>
      <c r="R33" s="47"/>
      <c r="S33" s="47"/>
      <c r="T33" s="47"/>
      <c r="U33" s="47"/>
      <c r="V33" s="47"/>
      <c r="W33" s="49">
        <f>ROUND(BD94, 2)</f>
        <v>0</v>
      </c>
      <c r="X33" s="47"/>
      <c r="Y33" s="47"/>
      <c r="Z33" s="47"/>
      <c r="AA33" s="47"/>
      <c r="AB33" s="47"/>
      <c r="AC33" s="47"/>
      <c r="AD33" s="47"/>
      <c r="AE33" s="47"/>
      <c r="AF33" s="47"/>
      <c r="AG33" s="47"/>
      <c r="AH33" s="47"/>
      <c r="AI33" s="47"/>
      <c r="AJ33" s="47"/>
      <c r="AK33" s="49">
        <v>0</v>
      </c>
      <c r="AL33" s="47"/>
      <c r="AM33" s="47"/>
      <c r="AN33" s="47"/>
      <c r="AO33" s="47"/>
      <c r="AP33" s="47"/>
      <c r="AQ33" s="47"/>
      <c r="AR33" s="50"/>
      <c r="BE33" s="51"/>
    </row>
    <row r="34" s="2" customFormat="1" ht="6.96" customHeight="1">
      <c r="A34" s="38"/>
      <c r="B34" s="39"/>
      <c r="C34" s="40"/>
      <c r="D34" s="40"/>
      <c r="E34" s="40"/>
      <c r="F34" s="40"/>
      <c r="G34" s="40"/>
      <c r="H34" s="40"/>
      <c r="I34" s="40"/>
      <c r="J34" s="40"/>
      <c r="K34" s="40"/>
      <c r="L34" s="40"/>
      <c r="M34" s="40"/>
      <c r="N34" s="40"/>
      <c r="O34" s="40"/>
      <c r="P34" s="40"/>
      <c r="Q34" s="40"/>
      <c r="R34" s="40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4"/>
      <c r="BE34" s="31"/>
    </row>
    <row r="35" s="2" customFormat="1" ht="25.92" customHeight="1">
      <c r="A35" s="38"/>
      <c r="B35" s="39"/>
      <c r="C35" s="52"/>
      <c r="D35" s="53" t="s">
        <v>46</v>
      </c>
      <c r="E35" s="54"/>
      <c r="F35" s="54"/>
      <c r="G35" s="54"/>
      <c r="H35" s="54"/>
      <c r="I35" s="54"/>
      <c r="J35" s="54"/>
      <c r="K35" s="54"/>
      <c r="L35" s="54"/>
      <c r="M35" s="54"/>
      <c r="N35" s="54"/>
      <c r="O35" s="54"/>
      <c r="P35" s="54"/>
      <c r="Q35" s="54"/>
      <c r="R35" s="54"/>
      <c r="S35" s="54"/>
      <c r="T35" s="55" t="s">
        <v>47</v>
      </c>
      <c r="U35" s="54"/>
      <c r="V35" s="54"/>
      <c r="W35" s="54"/>
      <c r="X35" s="56" t="s">
        <v>48</v>
      </c>
      <c r="Y35" s="54"/>
      <c r="Z35" s="54"/>
      <c r="AA35" s="54"/>
      <c r="AB35" s="54"/>
      <c r="AC35" s="54"/>
      <c r="AD35" s="54"/>
      <c r="AE35" s="54"/>
      <c r="AF35" s="54"/>
      <c r="AG35" s="54"/>
      <c r="AH35" s="54"/>
      <c r="AI35" s="54"/>
      <c r="AJ35" s="54"/>
      <c r="AK35" s="57">
        <f>SUM(AK26:AK33)</f>
        <v>0</v>
      </c>
      <c r="AL35" s="54"/>
      <c r="AM35" s="54"/>
      <c r="AN35" s="54"/>
      <c r="AO35" s="58"/>
      <c r="AP35" s="52"/>
      <c r="AQ35" s="52"/>
      <c r="AR35" s="44"/>
      <c r="BE35" s="38"/>
    </row>
    <row r="36" s="2" customFormat="1" ht="6.96" customHeight="1">
      <c r="A36" s="38"/>
      <c r="B36" s="39"/>
      <c r="C36" s="40"/>
      <c r="D36" s="40"/>
      <c r="E36" s="40"/>
      <c r="F36" s="40"/>
      <c r="G36" s="40"/>
      <c r="H36" s="40"/>
      <c r="I36" s="40"/>
      <c r="J36" s="40"/>
      <c r="K36" s="40"/>
      <c r="L36" s="40"/>
      <c r="M36" s="40"/>
      <c r="N36" s="40"/>
      <c r="O36" s="40"/>
      <c r="P36" s="40"/>
      <c r="Q36" s="40"/>
      <c r="R36" s="40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4"/>
      <c r="BE36" s="38"/>
    </row>
    <row r="37" s="2" customFormat="1" ht="14.4" customHeight="1">
      <c r="A37" s="38"/>
      <c r="B37" s="39"/>
      <c r="C37" s="40"/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  <c r="Q37" s="40"/>
      <c r="R37" s="40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  <c r="AF37" s="40"/>
      <c r="AG37" s="40"/>
      <c r="AH37" s="40"/>
      <c r="AI37" s="40"/>
      <c r="AJ37" s="40"/>
      <c r="AK37" s="40"/>
      <c r="AL37" s="40"/>
      <c r="AM37" s="40"/>
      <c r="AN37" s="40"/>
      <c r="AO37" s="40"/>
      <c r="AP37" s="40"/>
      <c r="AQ37" s="40"/>
      <c r="AR37" s="44"/>
      <c r="BE37" s="38"/>
    </row>
    <row r="38" s="1" customFormat="1" ht="14.4" customHeight="1">
      <c r="B38" s="21"/>
      <c r="C38" s="22"/>
      <c r="D38" s="22"/>
      <c r="E38" s="22"/>
      <c r="F38" s="22"/>
      <c r="G38" s="22"/>
      <c r="H38" s="22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  <c r="X38" s="22"/>
      <c r="Y38" s="22"/>
      <c r="Z38" s="22"/>
      <c r="AA38" s="22"/>
      <c r="AB38" s="22"/>
      <c r="AC38" s="22"/>
      <c r="AD38" s="22"/>
      <c r="AE38" s="22"/>
      <c r="AF38" s="22"/>
      <c r="AG38" s="22"/>
      <c r="AH38" s="22"/>
      <c r="AI38" s="22"/>
      <c r="AJ38" s="22"/>
      <c r="AK38" s="22"/>
      <c r="AL38" s="22"/>
      <c r="AM38" s="22"/>
      <c r="AN38" s="22"/>
      <c r="AO38" s="22"/>
      <c r="AP38" s="22"/>
      <c r="AQ38" s="22"/>
      <c r="AR38" s="20"/>
    </row>
    <row r="39" s="1" customFormat="1" ht="14.4" customHeight="1">
      <c r="B39" s="21"/>
      <c r="C39" s="22"/>
      <c r="D39" s="22"/>
      <c r="E39" s="22"/>
      <c r="F39" s="22"/>
      <c r="G39" s="22"/>
      <c r="H39" s="22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2"/>
      <c r="AG39" s="22"/>
      <c r="AH39" s="22"/>
      <c r="AI39" s="22"/>
      <c r="AJ39" s="22"/>
      <c r="AK39" s="22"/>
      <c r="AL39" s="22"/>
      <c r="AM39" s="22"/>
      <c r="AN39" s="22"/>
      <c r="AO39" s="22"/>
      <c r="AP39" s="22"/>
      <c r="AQ39" s="22"/>
      <c r="AR39" s="20"/>
    </row>
    <row r="40" s="1" customFormat="1" ht="14.4" customHeight="1">
      <c r="B40" s="21"/>
      <c r="C40" s="22"/>
      <c r="D40" s="22"/>
      <c r="E40" s="22"/>
      <c r="F40" s="22"/>
      <c r="G40" s="22"/>
      <c r="H40" s="22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  <c r="X40" s="22"/>
      <c r="Y40" s="22"/>
      <c r="Z40" s="22"/>
      <c r="AA40" s="22"/>
      <c r="AB40" s="22"/>
      <c r="AC40" s="22"/>
      <c r="AD40" s="22"/>
      <c r="AE40" s="22"/>
      <c r="AF40" s="22"/>
      <c r="AG40" s="22"/>
      <c r="AH40" s="22"/>
      <c r="AI40" s="22"/>
      <c r="AJ40" s="22"/>
      <c r="AK40" s="22"/>
      <c r="AL40" s="22"/>
      <c r="AM40" s="22"/>
      <c r="AN40" s="22"/>
      <c r="AO40" s="22"/>
      <c r="AP40" s="22"/>
      <c r="AQ40" s="22"/>
      <c r="AR40" s="20"/>
    </row>
    <row r="41" s="1" customFormat="1" ht="14.4" customHeight="1">
      <c r="B41" s="21"/>
      <c r="C41" s="22"/>
      <c r="D41" s="22"/>
      <c r="E41" s="22"/>
      <c r="F41" s="22"/>
      <c r="G41" s="22"/>
      <c r="H41" s="22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  <c r="X41" s="22"/>
      <c r="Y41" s="22"/>
      <c r="Z41" s="22"/>
      <c r="AA41" s="22"/>
      <c r="AB41" s="22"/>
      <c r="AC41" s="22"/>
      <c r="AD41" s="22"/>
      <c r="AE41" s="22"/>
      <c r="AF41" s="22"/>
      <c r="AG41" s="22"/>
      <c r="AH41" s="22"/>
      <c r="AI41" s="22"/>
      <c r="AJ41" s="22"/>
      <c r="AK41" s="22"/>
      <c r="AL41" s="22"/>
      <c r="AM41" s="22"/>
      <c r="AN41" s="22"/>
      <c r="AO41" s="22"/>
      <c r="AP41" s="22"/>
      <c r="AQ41" s="22"/>
      <c r="AR41" s="20"/>
    </row>
    <row r="42" s="1" customFormat="1" ht="14.4" customHeight="1">
      <c r="B42" s="21"/>
      <c r="C42" s="22"/>
      <c r="D42" s="22"/>
      <c r="E42" s="22"/>
      <c r="F42" s="22"/>
      <c r="G42" s="22"/>
      <c r="H42" s="22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  <c r="X42" s="22"/>
      <c r="Y42" s="22"/>
      <c r="Z42" s="22"/>
      <c r="AA42" s="22"/>
      <c r="AB42" s="22"/>
      <c r="AC42" s="22"/>
      <c r="AD42" s="22"/>
      <c r="AE42" s="22"/>
      <c r="AF42" s="22"/>
      <c r="AG42" s="22"/>
      <c r="AH42" s="22"/>
      <c r="AI42" s="22"/>
      <c r="AJ42" s="22"/>
      <c r="AK42" s="22"/>
      <c r="AL42" s="22"/>
      <c r="AM42" s="22"/>
      <c r="AN42" s="22"/>
      <c r="AO42" s="22"/>
      <c r="AP42" s="22"/>
      <c r="AQ42" s="22"/>
      <c r="AR42" s="20"/>
    </row>
    <row r="43" s="1" customFormat="1" ht="14.4" customHeight="1">
      <c r="B43" s="21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  <c r="R43" s="22"/>
      <c r="S43" s="22"/>
      <c r="T43" s="22"/>
      <c r="U43" s="22"/>
      <c r="V43" s="22"/>
      <c r="W43" s="22"/>
      <c r="X43" s="22"/>
      <c r="Y43" s="22"/>
      <c r="Z43" s="22"/>
      <c r="AA43" s="22"/>
      <c r="AB43" s="22"/>
      <c r="AC43" s="22"/>
      <c r="AD43" s="22"/>
      <c r="AE43" s="22"/>
      <c r="AF43" s="22"/>
      <c r="AG43" s="22"/>
      <c r="AH43" s="22"/>
      <c r="AI43" s="22"/>
      <c r="AJ43" s="22"/>
      <c r="AK43" s="22"/>
      <c r="AL43" s="22"/>
      <c r="AM43" s="22"/>
      <c r="AN43" s="22"/>
      <c r="AO43" s="22"/>
      <c r="AP43" s="22"/>
      <c r="AQ43" s="22"/>
      <c r="AR43" s="20"/>
    </row>
    <row r="44" s="1" customFormat="1" ht="14.4" customHeight="1">
      <c r="B44" s="21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  <c r="R44" s="22"/>
      <c r="S44" s="22"/>
      <c r="T44" s="22"/>
      <c r="U44" s="22"/>
      <c r="V44" s="22"/>
      <c r="W44" s="22"/>
      <c r="X44" s="22"/>
      <c r="Y44" s="22"/>
      <c r="Z44" s="22"/>
      <c r="AA44" s="22"/>
      <c r="AB44" s="22"/>
      <c r="AC44" s="22"/>
      <c r="AD44" s="22"/>
      <c r="AE44" s="22"/>
      <c r="AF44" s="22"/>
      <c r="AG44" s="22"/>
      <c r="AH44" s="22"/>
      <c r="AI44" s="22"/>
      <c r="AJ44" s="22"/>
      <c r="AK44" s="22"/>
      <c r="AL44" s="22"/>
      <c r="AM44" s="22"/>
      <c r="AN44" s="22"/>
      <c r="AO44" s="22"/>
      <c r="AP44" s="22"/>
      <c r="AQ44" s="22"/>
      <c r="AR44" s="20"/>
    </row>
    <row r="45" s="1" customFormat="1" ht="14.4" customHeight="1">
      <c r="B45" s="2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2"/>
      <c r="N45" s="22"/>
      <c r="O45" s="22"/>
      <c r="P45" s="22"/>
      <c r="Q45" s="22"/>
      <c r="R45" s="22"/>
      <c r="S45" s="22"/>
      <c r="T45" s="22"/>
      <c r="U45" s="22"/>
      <c r="V45" s="22"/>
      <c r="W45" s="22"/>
      <c r="X45" s="22"/>
      <c r="Y45" s="22"/>
      <c r="Z45" s="22"/>
      <c r="AA45" s="22"/>
      <c r="AB45" s="22"/>
      <c r="AC45" s="22"/>
      <c r="AD45" s="22"/>
      <c r="AE45" s="22"/>
      <c r="AF45" s="22"/>
      <c r="AG45" s="22"/>
      <c r="AH45" s="22"/>
      <c r="AI45" s="22"/>
      <c r="AJ45" s="22"/>
      <c r="AK45" s="22"/>
      <c r="AL45" s="22"/>
      <c r="AM45" s="22"/>
      <c r="AN45" s="22"/>
      <c r="AO45" s="22"/>
      <c r="AP45" s="22"/>
      <c r="AQ45" s="22"/>
      <c r="AR45" s="20"/>
    </row>
    <row r="46" s="1" customFormat="1" ht="14.4" customHeight="1">
      <c r="B46" s="2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2"/>
      <c r="N46" s="22"/>
      <c r="O46" s="22"/>
      <c r="P46" s="22"/>
      <c r="Q46" s="22"/>
      <c r="R46" s="22"/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22"/>
      <c r="AD46" s="22"/>
      <c r="AE46" s="22"/>
      <c r="AF46" s="22"/>
      <c r="AG46" s="22"/>
      <c r="AH46" s="22"/>
      <c r="AI46" s="22"/>
      <c r="AJ46" s="22"/>
      <c r="AK46" s="22"/>
      <c r="AL46" s="22"/>
      <c r="AM46" s="22"/>
      <c r="AN46" s="22"/>
      <c r="AO46" s="22"/>
      <c r="AP46" s="22"/>
      <c r="AQ46" s="22"/>
      <c r="AR46" s="20"/>
    </row>
    <row r="47" s="1" customFormat="1" ht="14.4" customHeight="1">
      <c r="B47" s="2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22"/>
      <c r="AD47" s="22"/>
      <c r="AE47" s="22"/>
      <c r="AF47" s="22"/>
      <c r="AG47" s="22"/>
      <c r="AH47" s="22"/>
      <c r="AI47" s="22"/>
      <c r="AJ47" s="22"/>
      <c r="AK47" s="22"/>
      <c r="AL47" s="22"/>
      <c r="AM47" s="22"/>
      <c r="AN47" s="22"/>
      <c r="AO47" s="22"/>
      <c r="AP47" s="22"/>
      <c r="AQ47" s="22"/>
      <c r="AR47" s="20"/>
    </row>
    <row r="48" s="1" customFormat="1" ht="14.4" customHeight="1">
      <c r="B48" s="2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22"/>
      <c r="AD48" s="22"/>
      <c r="AE48" s="22"/>
      <c r="AF48" s="22"/>
      <c r="AG48" s="22"/>
      <c r="AH48" s="22"/>
      <c r="AI48" s="22"/>
      <c r="AJ48" s="22"/>
      <c r="AK48" s="22"/>
      <c r="AL48" s="22"/>
      <c r="AM48" s="22"/>
      <c r="AN48" s="22"/>
      <c r="AO48" s="22"/>
      <c r="AP48" s="22"/>
      <c r="AQ48" s="22"/>
      <c r="AR48" s="20"/>
    </row>
    <row r="49" s="2" customFormat="1" ht="14.4" customHeight="1">
      <c r="B49" s="59"/>
      <c r="C49" s="60"/>
      <c r="D49" s="61" t="s">
        <v>49</v>
      </c>
      <c r="E49" s="62"/>
      <c r="F49" s="62"/>
      <c r="G49" s="62"/>
      <c r="H49" s="62"/>
      <c r="I49" s="62"/>
      <c r="J49" s="62"/>
      <c r="K49" s="62"/>
      <c r="L49" s="62"/>
      <c r="M49" s="62"/>
      <c r="N49" s="62"/>
      <c r="O49" s="62"/>
      <c r="P49" s="62"/>
      <c r="Q49" s="62"/>
      <c r="R49" s="62"/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62"/>
      <c r="AF49" s="62"/>
      <c r="AG49" s="62"/>
      <c r="AH49" s="61" t="s">
        <v>50</v>
      </c>
      <c r="AI49" s="62"/>
      <c r="AJ49" s="62"/>
      <c r="AK49" s="62"/>
      <c r="AL49" s="62"/>
      <c r="AM49" s="62"/>
      <c r="AN49" s="62"/>
      <c r="AO49" s="62"/>
      <c r="AP49" s="60"/>
      <c r="AQ49" s="60"/>
      <c r="AR49" s="63"/>
    </row>
    <row r="50">
      <c r="B50" s="2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22"/>
      <c r="AD50" s="22"/>
      <c r="AE50" s="22"/>
      <c r="AF50" s="22"/>
      <c r="AG50" s="22"/>
      <c r="AH50" s="22"/>
      <c r="AI50" s="22"/>
      <c r="AJ50" s="22"/>
      <c r="AK50" s="22"/>
      <c r="AL50" s="22"/>
      <c r="AM50" s="22"/>
      <c r="AN50" s="22"/>
      <c r="AO50" s="22"/>
      <c r="AP50" s="22"/>
      <c r="AQ50" s="22"/>
      <c r="AR50" s="20"/>
    </row>
    <row r="51">
      <c r="B51" s="2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22"/>
      <c r="AD51" s="22"/>
      <c r="AE51" s="22"/>
      <c r="AF51" s="22"/>
      <c r="AG51" s="22"/>
      <c r="AH51" s="22"/>
      <c r="AI51" s="22"/>
      <c r="AJ51" s="22"/>
      <c r="AK51" s="22"/>
      <c r="AL51" s="22"/>
      <c r="AM51" s="22"/>
      <c r="AN51" s="22"/>
      <c r="AO51" s="22"/>
      <c r="AP51" s="22"/>
      <c r="AQ51" s="22"/>
      <c r="AR51" s="20"/>
    </row>
    <row r="52">
      <c r="B52" s="2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22"/>
      <c r="AD52" s="22"/>
      <c r="AE52" s="22"/>
      <c r="AF52" s="22"/>
      <c r="AG52" s="22"/>
      <c r="AH52" s="22"/>
      <c r="AI52" s="22"/>
      <c r="AJ52" s="22"/>
      <c r="AK52" s="22"/>
      <c r="AL52" s="22"/>
      <c r="AM52" s="22"/>
      <c r="AN52" s="22"/>
      <c r="AO52" s="22"/>
      <c r="AP52" s="22"/>
      <c r="AQ52" s="22"/>
      <c r="AR52" s="20"/>
    </row>
    <row r="53">
      <c r="B53" s="2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  <c r="W53" s="22"/>
      <c r="X53" s="22"/>
      <c r="Y53" s="22"/>
      <c r="Z53" s="22"/>
      <c r="AA53" s="22"/>
      <c r="AB53" s="22"/>
      <c r="AC53" s="22"/>
      <c r="AD53" s="22"/>
      <c r="AE53" s="22"/>
      <c r="AF53" s="22"/>
      <c r="AG53" s="22"/>
      <c r="AH53" s="22"/>
      <c r="AI53" s="22"/>
      <c r="AJ53" s="22"/>
      <c r="AK53" s="22"/>
      <c r="AL53" s="22"/>
      <c r="AM53" s="22"/>
      <c r="AN53" s="22"/>
      <c r="AO53" s="22"/>
      <c r="AP53" s="22"/>
      <c r="AQ53" s="22"/>
      <c r="AR53" s="20"/>
    </row>
    <row r="54">
      <c r="B54" s="2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  <c r="W54" s="22"/>
      <c r="X54" s="22"/>
      <c r="Y54" s="22"/>
      <c r="Z54" s="22"/>
      <c r="AA54" s="22"/>
      <c r="AB54" s="22"/>
      <c r="AC54" s="22"/>
      <c r="AD54" s="22"/>
      <c r="AE54" s="22"/>
      <c r="AF54" s="22"/>
      <c r="AG54" s="22"/>
      <c r="AH54" s="22"/>
      <c r="AI54" s="22"/>
      <c r="AJ54" s="22"/>
      <c r="AK54" s="22"/>
      <c r="AL54" s="22"/>
      <c r="AM54" s="22"/>
      <c r="AN54" s="22"/>
      <c r="AO54" s="22"/>
      <c r="AP54" s="22"/>
      <c r="AQ54" s="22"/>
      <c r="AR54" s="20"/>
    </row>
    <row r="55">
      <c r="B55" s="2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  <c r="W55" s="22"/>
      <c r="X55" s="22"/>
      <c r="Y55" s="22"/>
      <c r="Z55" s="22"/>
      <c r="AA55" s="22"/>
      <c r="AB55" s="22"/>
      <c r="AC55" s="22"/>
      <c r="AD55" s="22"/>
      <c r="AE55" s="22"/>
      <c r="AF55" s="22"/>
      <c r="AG55" s="22"/>
      <c r="AH55" s="22"/>
      <c r="AI55" s="22"/>
      <c r="AJ55" s="22"/>
      <c r="AK55" s="22"/>
      <c r="AL55" s="22"/>
      <c r="AM55" s="22"/>
      <c r="AN55" s="22"/>
      <c r="AO55" s="22"/>
      <c r="AP55" s="22"/>
      <c r="AQ55" s="22"/>
      <c r="AR55" s="20"/>
    </row>
    <row r="56">
      <c r="B56" s="2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  <c r="W56" s="22"/>
      <c r="X56" s="22"/>
      <c r="Y56" s="22"/>
      <c r="Z56" s="22"/>
      <c r="AA56" s="22"/>
      <c r="AB56" s="22"/>
      <c r="AC56" s="22"/>
      <c r="AD56" s="22"/>
      <c r="AE56" s="22"/>
      <c r="AF56" s="22"/>
      <c r="AG56" s="22"/>
      <c r="AH56" s="22"/>
      <c r="AI56" s="22"/>
      <c r="AJ56" s="22"/>
      <c r="AK56" s="22"/>
      <c r="AL56" s="22"/>
      <c r="AM56" s="22"/>
      <c r="AN56" s="22"/>
      <c r="AO56" s="22"/>
      <c r="AP56" s="22"/>
      <c r="AQ56" s="22"/>
      <c r="AR56" s="20"/>
    </row>
    <row r="57">
      <c r="B57" s="2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  <c r="W57" s="22"/>
      <c r="X57" s="22"/>
      <c r="Y57" s="22"/>
      <c r="Z57" s="22"/>
      <c r="AA57" s="22"/>
      <c r="AB57" s="22"/>
      <c r="AC57" s="22"/>
      <c r="AD57" s="22"/>
      <c r="AE57" s="22"/>
      <c r="AF57" s="22"/>
      <c r="AG57" s="22"/>
      <c r="AH57" s="22"/>
      <c r="AI57" s="22"/>
      <c r="AJ57" s="22"/>
      <c r="AK57" s="22"/>
      <c r="AL57" s="22"/>
      <c r="AM57" s="22"/>
      <c r="AN57" s="22"/>
      <c r="AO57" s="22"/>
      <c r="AP57" s="22"/>
      <c r="AQ57" s="22"/>
      <c r="AR57" s="20"/>
    </row>
    <row r="58">
      <c r="B58" s="2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  <c r="W58" s="22"/>
      <c r="X58" s="22"/>
      <c r="Y58" s="22"/>
      <c r="Z58" s="22"/>
      <c r="AA58" s="22"/>
      <c r="AB58" s="22"/>
      <c r="AC58" s="22"/>
      <c r="AD58" s="22"/>
      <c r="AE58" s="22"/>
      <c r="AF58" s="22"/>
      <c r="AG58" s="22"/>
      <c r="AH58" s="22"/>
      <c r="AI58" s="22"/>
      <c r="AJ58" s="22"/>
      <c r="AK58" s="22"/>
      <c r="AL58" s="22"/>
      <c r="AM58" s="22"/>
      <c r="AN58" s="22"/>
      <c r="AO58" s="22"/>
      <c r="AP58" s="22"/>
      <c r="AQ58" s="22"/>
      <c r="AR58" s="20"/>
    </row>
    <row r="59">
      <c r="B59" s="2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  <c r="W59" s="22"/>
      <c r="X59" s="22"/>
      <c r="Y59" s="22"/>
      <c r="Z59" s="22"/>
      <c r="AA59" s="22"/>
      <c r="AB59" s="22"/>
      <c r="AC59" s="22"/>
      <c r="AD59" s="22"/>
      <c r="AE59" s="22"/>
      <c r="AF59" s="22"/>
      <c r="AG59" s="22"/>
      <c r="AH59" s="22"/>
      <c r="AI59" s="22"/>
      <c r="AJ59" s="22"/>
      <c r="AK59" s="22"/>
      <c r="AL59" s="22"/>
      <c r="AM59" s="22"/>
      <c r="AN59" s="22"/>
      <c r="AO59" s="22"/>
      <c r="AP59" s="22"/>
      <c r="AQ59" s="22"/>
      <c r="AR59" s="20"/>
    </row>
    <row r="60" s="2" customFormat="1">
      <c r="A60" s="38"/>
      <c r="B60" s="39"/>
      <c r="C60" s="40"/>
      <c r="D60" s="64" t="s">
        <v>51</v>
      </c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64" t="s">
        <v>52</v>
      </c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64" t="s">
        <v>51</v>
      </c>
      <c r="AI60" s="42"/>
      <c r="AJ60" s="42"/>
      <c r="AK60" s="42"/>
      <c r="AL60" s="42"/>
      <c r="AM60" s="64" t="s">
        <v>52</v>
      </c>
      <c r="AN60" s="42"/>
      <c r="AO60" s="42"/>
      <c r="AP60" s="40"/>
      <c r="AQ60" s="40"/>
      <c r="AR60" s="44"/>
      <c r="BE60" s="38"/>
    </row>
    <row r="61">
      <c r="B61" s="2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  <c r="W61" s="22"/>
      <c r="X61" s="22"/>
      <c r="Y61" s="22"/>
      <c r="Z61" s="22"/>
      <c r="AA61" s="22"/>
      <c r="AB61" s="22"/>
      <c r="AC61" s="22"/>
      <c r="AD61" s="22"/>
      <c r="AE61" s="22"/>
      <c r="AF61" s="22"/>
      <c r="AG61" s="22"/>
      <c r="AH61" s="22"/>
      <c r="AI61" s="22"/>
      <c r="AJ61" s="22"/>
      <c r="AK61" s="22"/>
      <c r="AL61" s="22"/>
      <c r="AM61" s="22"/>
      <c r="AN61" s="22"/>
      <c r="AO61" s="22"/>
      <c r="AP61" s="22"/>
      <c r="AQ61" s="22"/>
      <c r="AR61" s="20"/>
    </row>
    <row r="62">
      <c r="B62" s="2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  <c r="W62" s="22"/>
      <c r="X62" s="22"/>
      <c r="Y62" s="22"/>
      <c r="Z62" s="22"/>
      <c r="AA62" s="22"/>
      <c r="AB62" s="22"/>
      <c r="AC62" s="22"/>
      <c r="AD62" s="22"/>
      <c r="AE62" s="22"/>
      <c r="AF62" s="22"/>
      <c r="AG62" s="22"/>
      <c r="AH62" s="22"/>
      <c r="AI62" s="22"/>
      <c r="AJ62" s="22"/>
      <c r="AK62" s="22"/>
      <c r="AL62" s="22"/>
      <c r="AM62" s="22"/>
      <c r="AN62" s="22"/>
      <c r="AO62" s="22"/>
      <c r="AP62" s="22"/>
      <c r="AQ62" s="22"/>
      <c r="AR62" s="20"/>
    </row>
    <row r="63">
      <c r="B63" s="2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  <c r="W63" s="22"/>
      <c r="X63" s="22"/>
      <c r="Y63" s="22"/>
      <c r="Z63" s="22"/>
      <c r="AA63" s="22"/>
      <c r="AB63" s="22"/>
      <c r="AC63" s="22"/>
      <c r="AD63" s="22"/>
      <c r="AE63" s="22"/>
      <c r="AF63" s="22"/>
      <c r="AG63" s="22"/>
      <c r="AH63" s="22"/>
      <c r="AI63" s="22"/>
      <c r="AJ63" s="22"/>
      <c r="AK63" s="22"/>
      <c r="AL63" s="22"/>
      <c r="AM63" s="22"/>
      <c r="AN63" s="22"/>
      <c r="AO63" s="22"/>
      <c r="AP63" s="22"/>
      <c r="AQ63" s="22"/>
      <c r="AR63" s="20"/>
    </row>
    <row r="64" s="2" customFormat="1">
      <c r="A64" s="38"/>
      <c r="B64" s="39"/>
      <c r="C64" s="40"/>
      <c r="D64" s="61" t="s">
        <v>53</v>
      </c>
      <c r="E64" s="65"/>
      <c r="F64" s="65"/>
      <c r="G64" s="65"/>
      <c r="H64" s="65"/>
      <c r="I64" s="65"/>
      <c r="J64" s="65"/>
      <c r="K64" s="65"/>
      <c r="L64" s="65"/>
      <c r="M64" s="65"/>
      <c r="N64" s="65"/>
      <c r="O64" s="65"/>
      <c r="P64" s="65"/>
      <c r="Q64" s="65"/>
      <c r="R64" s="65"/>
      <c r="S64" s="65"/>
      <c r="T64" s="65"/>
      <c r="U64" s="65"/>
      <c r="V64" s="65"/>
      <c r="W64" s="65"/>
      <c r="X64" s="65"/>
      <c r="Y64" s="65"/>
      <c r="Z64" s="65"/>
      <c r="AA64" s="65"/>
      <c r="AB64" s="65"/>
      <c r="AC64" s="65"/>
      <c r="AD64" s="65"/>
      <c r="AE64" s="65"/>
      <c r="AF64" s="65"/>
      <c r="AG64" s="65"/>
      <c r="AH64" s="61" t="s">
        <v>54</v>
      </c>
      <c r="AI64" s="65"/>
      <c r="AJ64" s="65"/>
      <c r="AK64" s="65"/>
      <c r="AL64" s="65"/>
      <c r="AM64" s="65"/>
      <c r="AN64" s="65"/>
      <c r="AO64" s="65"/>
      <c r="AP64" s="40"/>
      <c r="AQ64" s="40"/>
      <c r="AR64" s="44"/>
      <c r="BE64" s="38"/>
    </row>
    <row r="65">
      <c r="B65" s="2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  <c r="W65" s="22"/>
      <c r="X65" s="22"/>
      <c r="Y65" s="22"/>
      <c r="Z65" s="22"/>
      <c r="AA65" s="22"/>
      <c r="AB65" s="22"/>
      <c r="AC65" s="22"/>
      <c r="AD65" s="22"/>
      <c r="AE65" s="22"/>
      <c r="AF65" s="22"/>
      <c r="AG65" s="22"/>
      <c r="AH65" s="22"/>
      <c r="AI65" s="22"/>
      <c r="AJ65" s="22"/>
      <c r="AK65" s="22"/>
      <c r="AL65" s="22"/>
      <c r="AM65" s="22"/>
      <c r="AN65" s="22"/>
      <c r="AO65" s="22"/>
      <c r="AP65" s="22"/>
      <c r="AQ65" s="22"/>
      <c r="AR65" s="20"/>
    </row>
    <row r="66">
      <c r="B66" s="2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  <c r="W66" s="22"/>
      <c r="X66" s="22"/>
      <c r="Y66" s="22"/>
      <c r="Z66" s="22"/>
      <c r="AA66" s="22"/>
      <c r="AB66" s="22"/>
      <c r="AC66" s="22"/>
      <c r="AD66" s="22"/>
      <c r="AE66" s="22"/>
      <c r="AF66" s="22"/>
      <c r="AG66" s="22"/>
      <c r="AH66" s="22"/>
      <c r="AI66" s="22"/>
      <c r="AJ66" s="22"/>
      <c r="AK66" s="22"/>
      <c r="AL66" s="22"/>
      <c r="AM66" s="22"/>
      <c r="AN66" s="22"/>
      <c r="AO66" s="22"/>
      <c r="AP66" s="22"/>
      <c r="AQ66" s="22"/>
      <c r="AR66" s="20"/>
    </row>
    <row r="67">
      <c r="B67" s="2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  <c r="W67" s="22"/>
      <c r="X67" s="22"/>
      <c r="Y67" s="22"/>
      <c r="Z67" s="22"/>
      <c r="AA67" s="22"/>
      <c r="AB67" s="22"/>
      <c r="AC67" s="22"/>
      <c r="AD67" s="22"/>
      <c r="AE67" s="22"/>
      <c r="AF67" s="22"/>
      <c r="AG67" s="22"/>
      <c r="AH67" s="22"/>
      <c r="AI67" s="22"/>
      <c r="AJ67" s="22"/>
      <c r="AK67" s="22"/>
      <c r="AL67" s="22"/>
      <c r="AM67" s="22"/>
      <c r="AN67" s="22"/>
      <c r="AO67" s="22"/>
      <c r="AP67" s="22"/>
      <c r="AQ67" s="22"/>
      <c r="AR67" s="20"/>
    </row>
    <row r="68">
      <c r="B68" s="2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  <c r="W68" s="22"/>
      <c r="X68" s="22"/>
      <c r="Y68" s="22"/>
      <c r="Z68" s="22"/>
      <c r="AA68" s="22"/>
      <c r="AB68" s="22"/>
      <c r="AC68" s="22"/>
      <c r="AD68" s="22"/>
      <c r="AE68" s="22"/>
      <c r="AF68" s="22"/>
      <c r="AG68" s="22"/>
      <c r="AH68" s="22"/>
      <c r="AI68" s="22"/>
      <c r="AJ68" s="22"/>
      <c r="AK68" s="22"/>
      <c r="AL68" s="22"/>
      <c r="AM68" s="22"/>
      <c r="AN68" s="22"/>
      <c r="AO68" s="22"/>
      <c r="AP68" s="22"/>
      <c r="AQ68" s="22"/>
      <c r="AR68" s="20"/>
    </row>
    <row r="69">
      <c r="B69" s="2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  <c r="W69" s="22"/>
      <c r="X69" s="22"/>
      <c r="Y69" s="22"/>
      <c r="Z69" s="22"/>
      <c r="AA69" s="22"/>
      <c r="AB69" s="22"/>
      <c r="AC69" s="22"/>
      <c r="AD69" s="22"/>
      <c r="AE69" s="22"/>
      <c r="AF69" s="22"/>
      <c r="AG69" s="22"/>
      <c r="AH69" s="22"/>
      <c r="AI69" s="22"/>
      <c r="AJ69" s="22"/>
      <c r="AK69" s="22"/>
      <c r="AL69" s="22"/>
      <c r="AM69" s="22"/>
      <c r="AN69" s="22"/>
      <c r="AO69" s="22"/>
      <c r="AP69" s="22"/>
      <c r="AQ69" s="22"/>
      <c r="AR69" s="20"/>
    </row>
    <row r="70">
      <c r="B70" s="2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  <c r="W70" s="22"/>
      <c r="X70" s="22"/>
      <c r="Y70" s="22"/>
      <c r="Z70" s="22"/>
      <c r="AA70" s="22"/>
      <c r="AB70" s="22"/>
      <c r="AC70" s="22"/>
      <c r="AD70" s="22"/>
      <c r="AE70" s="22"/>
      <c r="AF70" s="22"/>
      <c r="AG70" s="22"/>
      <c r="AH70" s="22"/>
      <c r="AI70" s="22"/>
      <c r="AJ70" s="22"/>
      <c r="AK70" s="22"/>
      <c r="AL70" s="22"/>
      <c r="AM70" s="22"/>
      <c r="AN70" s="22"/>
      <c r="AO70" s="22"/>
      <c r="AP70" s="22"/>
      <c r="AQ70" s="22"/>
      <c r="AR70" s="20"/>
    </row>
    <row r="71">
      <c r="B71" s="2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  <c r="W71" s="22"/>
      <c r="X71" s="22"/>
      <c r="Y71" s="22"/>
      <c r="Z71" s="22"/>
      <c r="AA71" s="22"/>
      <c r="AB71" s="22"/>
      <c r="AC71" s="22"/>
      <c r="AD71" s="22"/>
      <c r="AE71" s="22"/>
      <c r="AF71" s="22"/>
      <c r="AG71" s="22"/>
      <c r="AH71" s="22"/>
      <c r="AI71" s="22"/>
      <c r="AJ71" s="22"/>
      <c r="AK71" s="22"/>
      <c r="AL71" s="22"/>
      <c r="AM71" s="22"/>
      <c r="AN71" s="22"/>
      <c r="AO71" s="22"/>
      <c r="AP71" s="22"/>
      <c r="AQ71" s="22"/>
      <c r="AR71" s="20"/>
    </row>
    <row r="72">
      <c r="B72" s="2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  <c r="W72" s="22"/>
      <c r="X72" s="22"/>
      <c r="Y72" s="22"/>
      <c r="Z72" s="22"/>
      <c r="AA72" s="22"/>
      <c r="AB72" s="22"/>
      <c r="AC72" s="22"/>
      <c r="AD72" s="22"/>
      <c r="AE72" s="22"/>
      <c r="AF72" s="22"/>
      <c r="AG72" s="22"/>
      <c r="AH72" s="22"/>
      <c r="AI72" s="22"/>
      <c r="AJ72" s="22"/>
      <c r="AK72" s="22"/>
      <c r="AL72" s="22"/>
      <c r="AM72" s="22"/>
      <c r="AN72" s="22"/>
      <c r="AO72" s="22"/>
      <c r="AP72" s="22"/>
      <c r="AQ72" s="22"/>
      <c r="AR72" s="20"/>
    </row>
    <row r="73">
      <c r="B73" s="2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  <c r="W73" s="22"/>
      <c r="X73" s="22"/>
      <c r="Y73" s="22"/>
      <c r="Z73" s="22"/>
      <c r="AA73" s="22"/>
      <c r="AB73" s="22"/>
      <c r="AC73" s="22"/>
      <c r="AD73" s="22"/>
      <c r="AE73" s="22"/>
      <c r="AF73" s="22"/>
      <c r="AG73" s="22"/>
      <c r="AH73" s="22"/>
      <c r="AI73" s="22"/>
      <c r="AJ73" s="22"/>
      <c r="AK73" s="22"/>
      <c r="AL73" s="22"/>
      <c r="AM73" s="22"/>
      <c r="AN73" s="22"/>
      <c r="AO73" s="22"/>
      <c r="AP73" s="22"/>
      <c r="AQ73" s="22"/>
      <c r="AR73" s="20"/>
    </row>
    <row r="74">
      <c r="B74" s="2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  <c r="W74" s="22"/>
      <c r="X74" s="22"/>
      <c r="Y74" s="22"/>
      <c r="Z74" s="22"/>
      <c r="AA74" s="22"/>
      <c r="AB74" s="22"/>
      <c r="AC74" s="22"/>
      <c r="AD74" s="22"/>
      <c r="AE74" s="22"/>
      <c r="AF74" s="22"/>
      <c r="AG74" s="22"/>
      <c r="AH74" s="22"/>
      <c r="AI74" s="22"/>
      <c r="AJ74" s="22"/>
      <c r="AK74" s="22"/>
      <c r="AL74" s="22"/>
      <c r="AM74" s="22"/>
      <c r="AN74" s="22"/>
      <c r="AO74" s="22"/>
      <c r="AP74" s="22"/>
      <c r="AQ74" s="22"/>
      <c r="AR74" s="20"/>
    </row>
    <row r="75" s="2" customFormat="1">
      <c r="A75" s="38"/>
      <c r="B75" s="39"/>
      <c r="C75" s="40"/>
      <c r="D75" s="64" t="s">
        <v>51</v>
      </c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64" t="s">
        <v>52</v>
      </c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2"/>
      <c r="AH75" s="64" t="s">
        <v>51</v>
      </c>
      <c r="AI75" s="42"/>
      <c r="AJ75" s="42"/>
      <c r="AK75" s="42"/>
      <c r="AL75" s="42"/>
      <c r="AM75" s="64" t="s">
        <v>52</v>
      </c>
      <c r="AN75" s="42"/>
      <c r="AO75" s="42"/>
      <c r="AP75" s="40"/>
      <c r="AQ75" s="40"/>
      <c r="AR75" s="44"/>
      <c r="BE75" s="38"/>
    </row>
    <row r="76" s="2" customFormat="1">
      <c r="A76" s="38"/>
      <c r="B76" s="39"/>
      <c r="C76" s="40"/>
      <c r="D76" s="40"/>
      <c r="E76" s="40"/>
      <c r="F76" s="40"/>
      <c r="G76" s="40"/>
      <c r="H76" s="40"/>
      <c r="I76" s="40"/>
      <c r="J76" s="40"/>
      <c r="K76" s="40"/>
      <c r="L76" s="40"/>
      <c r="M76" s="40"/>
      <c r="N76" s="40"/>
      <c r="O76" s="40"/>
      <c r="P76" s="40"/>
      <c r="Q76" s="40"/>
      <c r="R76" s="40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  <c r="AF76" s="40"/>
      <c r="AG76" s="40"/>
      <c r="AH76" s="40"/>
      <c r="AI76" s="40"/>
      <c r="AJ76" s="40"/>
      <c r="AK76" s="40"/>
      <c r="AL76" s="40"/>
      <c r="AM76" s="40"/>
      <c r="AN76" s="40"/>
      <c r="AO76" s="40"/>
      <c r="AP76" s="40"/>
      <c r="AQ76" s="40"/>
      <c r="AR76" s="44"/>
      <c r="BE76" s="38"/>
    </row>
    <row r="77" s="2" customFormat="1" ht="6.96" customHeight="1">
      <c r="A77" s="38"/>
      <c r="B77" s="66"/>
      <c r="C77" s="67"/>
      <c r="D77" s="67"/>
      <c r="E77" s="67"/>
      <c r="F77" s="67"/>
      <c r="G77" s="67"/>
      <c r="H77" s="67"/>
      <c r="I77" s="67"/>
      <c r="J77" s="67"/>
      <c r="K77" s="67"/>
      <c r="L77" s="67"/>
      <c r="M77" s="67"/>
      <c r="N77" s="67"/>
      <c r="O77" s="67"/>
      <c r="P77" s="67"/>
      <c r="Q77" s="67"/>
      <c r="R77" s="67"/>
      <c r="S77" s="67"/>
      <c r="T77" s="67"/>
      <c r="U77" s="67"/>
      <c r="V77" s="67"/>
      <c r="W77" s="67"/>
      <c r="X77" s="67"/>
      <c r="Y77" s="67"/>
      <c r="Z77" s="67"/>
      <c r="AA77" s="67"/>
      <c r="AB77" s="67"/>
      <c r="AC77" s="67"/>
      <c r="AD77" s="67"/>
      <c r="AE77" s="67"/>
      <c r="AF77" s="67"/>
      <c r="AG77" s="67"/>
      <c r="AH77" s="67"/>
      <c r="AI77" s="67"/>
      <c r="AJ77" s="67"/>
      <c r="AK77" s="67"/>
      <c r="AL77" s="67"/>
      <c r="AM77" s="67"/>
      <c r="AN77" s="67"/>
      <c r="AO77" s="67"/>
      <c r="AP77" s="67"/>
      <c r="AQ77" s="67"/>
      <c r="AR77" s="44"/>
      <c r="BE77" s="38"/>
    </row>
    <row r="81" s="2" customFormat="1" ht="6.96" customHeight="1">
      <c r="A81" s="38"/>
      <c r="B81" s="68"/>
      <c r="C81" s="69"/>
      <c r="D81" s="69"/>
      <c r="E81" s="69"/>
      <c r="F81" s="69"/>
      <c r="G81" s="69"/>
      <c r="H81" s="69"/>
      <c r="I81" s="69"/>
      <c r="J81" s="69"/>
      <c r="K81" s="69"/>
      <c r="L81" s="69"/>
      <c r="M81" s="69"/>
      <c r="N81" s="69"/>
      <c r="O81" s="69"/>
      <c r="P81" s="69"/>
      <c r="Q81" s="69"/>
      <c r="R81" s="69"/>
      <c r="S81" s="69"/>
      <c r="T81" s="69"/>
      <c r="U81" s="69"/>
      <c r="V81" s="69"/>
      <c r="W81" s="69"/>
      <c r="X81" s="69"/>
      <c r="Y81" s="69"/>
      <c r="Z81" s="69"/>
      <c r="AA81" s="69"/>
      <c r="AB81" s="69"/>
      <c r="AC81" s="69"/>
      <c r="AD81" s="69"/>
      <c r="AE81" s="69"/>
      <c r="AF81" s="69"/>
      <c r="AG81" s="69"/>
      <c r="AH81" s="69"/>
      <c r="AI81" s="69"/>
      <c r="AJ81" s="69"/>
      <c r="AK81" s="69"/>
      <c r="AL81" s="69"/>
      <c r="AM81" s="69"/>
      <c r="AN81" s="69"/>
      <c r="AO81" s="69"/>
      <c r="AP81" s="69"/>
      <c r="AQ81" s="69"/>
      <c r="AR81" s="44"/>
      <c r="BE81" s="38"/>
    </row>
    <row r="82" s="2" customFormat="1" ht="24.96" customHeight="1">
      <c r="A82" s="38"/>
      <c r="B82" s="39"/>
      <c r="C82" s="23" t="s">
        <v>55</v>
      </c>
      <c r="D82" s="40"/>
      <c r="E82" s="40"/>
      <c r="F82" s="40"/>
      <c r="G82" s="40"/>
      <c r="H82" s="40"/>
      <c r="I82" s="40"/>
      <c r="J82" s="40"/>
      <c r="K82" s="40"/>
      <c r="L82" s="40"/>
      <c r="M82" s="40"/>
      <c r="N82" s="40"/>
      <c r="O82" s="40"/>
      <c r="P82" s="40"/>
      <c r="Q82" s="40"/>
      <c r="R82" s="40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F82" s="40"/>
      <c r="AG82" s="40"/>
      <c r="AH82" s="40"/>
      <c r="AI82" s="40"/>
      <c r="AJ82" s="40"/>
      <c r="AK82" s="40"/>
      <c r="AL82" s="40"/>
      <c r="AM82" s="40"/>
      <c r="AN82" s="40"/>
      <c r="AO82" s="40"/>
      <c r="AP82" s="40"/>
      <c r="AQ82" s="40"/>
      <c r="AR82" s="44"/>
      <c r="B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40"/>
      <c r="M83" s="40"/>
      <c r="N83" s="40"/>
      <c r="O83" s="40"/>
      <c r="P83" s="40"/>
      <c r="Q83" s="40"/>
      <c r="R83" s="40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F83" s="40"/>
      <c r="AG83" s="40"/>
      <c r="AH83" s="40"/>
      <c r="AI83" s="40"/>
      <c r="AJ83" s="40"/>
      <c r="AK83" s="40"/>
      <c r="AL83" s="40"/>
      <c r="AM83" s="40"/>
      <c r="AN83" s="40"/>
      <c r="AO83" s="40"/>
      <c r="AP83" s="40"/>
      <c r="AQ83" s="40"/>
      <c r="AR83" s="44"/>
      <c r="BE83" s="38"/>
    </row>
    <row r="84" s="4" customFormat="1" ht="12" customHeight="1">
      <c r="A84" s="4"/>
      <c r="B84" s="70"/>
      <c r="C84" s="32" t="s">
        <v>13</v>
      </c>
      <c r="D84" s="71"/>
      <c r="E84" s="71"/>
      <c r="F84" s="71"/>
      <c r="G84" s="71"/>
      <c r="H84" s="71"/>
      <c r="I84" s="71"/>
      <c r="J84" s="71"/>
      <c r="K84" s="71"/>
      <c r="L84" s="71" t="str">
        <f>K5</f>
        <v>1125</v>
      </c>
      <c r="M84" s="71"/>
      <c r="N84" s="71"/>
      <c r="O84" s="71"/>
      <c r="P84" s="71"/>
      <c r="Q84" s="71"/>
      <c r="R84" s="71"/>
      <c r="S84" s="71"/>
      <c r="T84" s="71"/>
      <c r="U84" s="71"/>
      <c r="V84" s="71"/>
      <c r="W84" s="71"/>
      <c r="X84" s="71"/>
      <c r="Y84" s="71"/>
      <c r="Z84" s="71"/>
      <c r="AA84" s="71"/>
      <c r="AB84" s="71"/>
      <c r="AC84" s="71"/>
      <c r="AD84" s="71"/>
      <c r="AE84" s="71"/>
      <c r="AF84" s="71"/>
      <c r="AG84" s="71"/>
      <c r="AH84" s="71"/>
      <c r="AI84" s="71"/>
      <c r="AJ84" s="71"/>
      <c r="AK84" s="71"/>
      <c r="AL84" s="71"/>
      <c r="AM84" s="71"/>
      <c r="AN84" s="71"/>
      <c r="AO84" s="71"/>
      <c r="AP84" s="71"/>
      <c r="AQ84" s="71"/>
      <c r="AR84" s="72"/>
      <c r="BE84" s="4"/>
    </row>
    <row r="85" s="5" customFormat="1" ht="36.96" customHeight="1">
      <c r="A85" s="5"/>
      <c r="B85" s="73"/>
      <c r="C85" s="74" t="s">
        <v>16</v>
      </c>
      <c r="D85" s="75"/>
      <c r="E85" s="75"/>
      <c r="F85" s="75"/>
      <c r="G85" s="75"/>
      <c r="H85" s="75"/>
      <c r="I85" s="75"/>
      <c r="J85" s="75"/>
      <c r="K85" s="75"/>
      <c r="L85" s="76" t="str">
        <f>K6</f>
        <v>II/198 PRŮTAH TACHOV - OPRAVA</v>
      </c>
      <c r="M85" s="75"/>
      <c r="N85" s="75"/>
      <c r="O85" s="75"/>
      <c r="P85" s="75"/>
      <c r="Q85" s="75"/>
      <c r="R85" s="75"/>
      <c r="S85" s="75"/>
      <c r="T85" s="75"/>
      <c r="U85" s="75"/>
      <c r="V85" s="75"/>
      <c r="W85" s="75"/>
      <c r="X85" s="75"/>
      <c r="Y85" s="75"/>
      <c r="Z85" s="75"/>
      <c r="AA85" s="75"/>
      <c r="AB85" s="75"/>
      <c r="AC85" s="75"/>
      <c r="AD85" s="75"/>
      <c r="AE85" s="75"/>
      <c r="AF85" s="75"/>
      <c r="AG85" s="75"/>
      <c r="AH85" s="75"/>
      <c r="AI85" s="75"/>
      <c r="AJ85" s="75"/>
      <c r="AK85" s="75"/>
      <c r="AL85" s="75"/>
      <c r="AM85" s="75"/>
      <c r="AN85" s="75"/>
      <c r="AO85" s="75"/>
      <c r="AP85" s="75"/>
      <c r="AQ85" s="75"/>
      <c r="AR85" s="77"/>
      <c r="BE85" s="5"/>
    </row>
    <row r="86" s="2" customFormat="1" ht="6.96" customHeight="1">
      <c r="A86" s="38"/>
      <c r="B86" s="39"/>
      <c r="C86" s="40"/>
      <c r="D86" s="40"/>
      <c r="E86" s="40"/>
      <c r="F86" s="40"/>
      <c r="G86" s="40"/>
      <c r="H86" s="40"/>
      <c r="I86" s="40"/>
      <c r="J86" s="40"/>
      <c r="K86" s="40"/>
      <c r="L86" s="40"/>
      <c r="M86" s="40"/>
      <c r="N86" s="40"/>
      <c r="O86" s="40"/>
      <c r="P86" s="40"/>
      <c r="Q86" s="40"/>
      <c r="R86" s="40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F86" s="40"/>
      <c r="AG86" s="40"/>
      <c r="AH86" s="40"/>
      <c r="AI86" s="40"/>
      <c r="AJ86" s="40"/>
      <c r="AK86" s="40"/>
      <c r="AL86" s="40"/>
      <c r="AM86" s="40"/>
      <c r="AN86" s="40"/>
      <c r="AO86" s="40"/>
      <c r="AP86" s="40"/>
      <c r="AQ86" s="40"/>
      <c r="AR86" s="44"/>
      <c r="BE86" s="38"/>
    </row>
    <row r="87" s="2" customFormat="1" ht="12" customHeight="1">
      <c r="A87" s="38"/>
      <c r="B87" s="39"/>
      <c r="C87" s="32" t="s">
        <v>20</v>
      </c>
      <c r="D87" s="40"/>
      <c r="E87" s="40"/>
      <c r="F87" s="40"/>
      <c r="G87" s="40"/>
      <c r="H87" s="40"/>
      <c r="I87" s="40"/>
      <c r="J87" s="40"/>
      <c r="K87" s="40"/>
      <c r="L87" s="78" t="str">
        <f>IF(K8="","",K8)</f>
        <v xml:space="preserve"> </v>
      </c>
      <c r="M87" s="40"/>
      <c r="N87" s="40"/>
      <c r="O87" s="40"/>
      <c r="P87" s="40"/>
      <c r="Q87" s="40"/>
      <c r="R87" s="40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F87" s="40"/>
      <c r="AG87" s="40"/>
      <c r="AH87" s="40"/>
      <c r="AI87" s="32" t="s">
        <v>22</v>
      </c>
      <c r="AJ87" s="40"/>
      <c r="AK87" s="40"/>
      <c r="AL87" s="40"/>
      <c r="AM87" s="79" t="str">
        <f>IF(AN8= "","",AN8)</f>
        <v>24. 11. 2025</v>
      </c>
      <c r="AN87" s="79"/>
      <c r="AO87" s="40"/>
      <c r="AP87" s="40"/>
      <c r="AQ87" s="40"/>
      <c r="AR87" s="44"/>
      <c r="B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40"/>
      <c r="M88" s="40"/>
      <c r="N88" s="40"/>
      <c r="O88" s="40"/>
      <c r="P88" s="40"/>
      <c r="Q88" s="40"/>
      <c r="R88" s="40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F88" s="40"/>
      <c r="AG88" s="40"/>
      <c r="AH88" s="40"/>
      <c r="AI88" s="40"/>
      <c r="AJ88" s="40"/>
      <c r="AK88" s="40"/>
      <c r="AL88" s="40"/>
      <c r="AM88" s="40"/>
      <c r="AN88" s="40"/>
      <c r="AO88" s="40"/>
      <c r="AP88" s="40"/>
      <c r="AQ88" s="40"/>
      <c r="AR88" s="44"/>
      <c r="BE88" s="38"/>
    </row>
    <row r="89" s="2" customFormat="1" ht="25.65" customHeight="1">
      <c r="A89" s="38"/>
      <c r="B89" s="39"/>
      <c r="C89" s="32" t="s">
        <v>24</v>
      </c>
      <c r="D89" s="40"/>
      <c r="E89" s="40"/>
      <c r="F89" s="40"/>
      <c r="G89" s="40"/>
      <c r="H89" s="40"/>
      <c r="I89" s="40"/>
      <c r="J89" s="40"/>
      <c r="K89" s="40"/>
      <c r="L89" s="71" t="str">
        <f>IF(E11= "","",E11)</f>
        <v>SÚS PK</v>
      </c>
      <c r="M89" s="40"/>
      <c r="N89" s="40"/>
      <c r="O89" s="40"/>
      <c r="P89" s="40"/>
      <c r="Q89" s="40"/>
      <c r="R89" s="40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F89" s="40"/>
      <c r="AG89" s="40"/>
      <c r="AH89" s="40"/>
      <c r="AI89" s="32" t="s">
        <v>30</v>
      </c>
      <c r="AJ89" s="40"/>
      <c r="AK89" s="40"/>
      <c r="AL89" s="40"/>
      <c r="AM89" s="80" t="str">
        <f>IF(E17="","",E17)</f>
        <v>D PROJEKT PLZEŇ Nedvěd s.r.o.</v>
      </c>
      <c r="AN89" s="71"/>
      <c r="AO89" s="71"/>
      <c r="AP89" s="71"/>
      <c r="AQ89" s="40"/>
      <c r="AR89" s="44"/>
      <c r="AS89" s="81" t="s">
        <v>56</v>
      </c>
      <c r="AT89" s="82"/>
      <c r="AU89" s="83"/>
      <c r="AV89" s="83"/>
      <c r="AW89" s="83"/>
      <c r="AX89" s="83"/>
      <c r="AY89" s="83"/>
      <c r="AZ89" s="83"/>
      <c r="BA89" s="83"/>
      <c r="BB89" s="83"/>
      <c r="BC89" s="83"/>
      <c r="BD89" s="84"/>
      <c r="BE89" s="38"/>
    </row>
    <row r="90" s="2" customFormat="1" ht="15.15" customHeight="1">
      <c r="A90" s="38"/>
      <c r="B90" s="39"/>
      <c r="C90" s="32" t="s">
        <v>28</v>
      </c>
      <c r="D90" s="40"/>
      <c r="E90" s="40"/>
      <c r="F90" s="40"/>
      <c r="G90" s="40"/>
      <c r="H90" s="40"/>
      <c r="I90" s="40"/>
      <c r="J90" s="40"/>
      <c r="K90" s="40"/>
      <c r="L90" s="71" t="str">
        <f>IF(E14= "Vyplň údaj","",E14)</f>
        <v/>
      </c>
      <c r="M90" s="40"/>
      <c r="N90" s="40"/>
      <c r="O90" s="40"/>
      <c r="P90" s="40"/>
      <c r="Q90" s="40"/>
      <c r="R90" s="40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F90" s="40"/>
      <c r="AG90" s="40"/>
      <c r="AH90" s="40"/>
      <c r="AI90" s="32" t="s">
        <v>33</v>
      </c>
      <c r="AJ90" s="40"/>
      <c r="AK90" s="40"/>
      <c r="AL90" s="40"/>
      <c r="AM90" s="80" t="str">
        <f>IF(E20="","",E20)</f>
        <v>Žižkovský Petr</v>
      </c>
      <c r="AN90" s="71"/>
      <c r="AO90" s="71"/>
      <c r="AP90" s="71"/>
      <c r="AQ90" s="40"/>
      <c r="AR90" s="44"/>
      <c r="AS90" s="85"/>
      <c r="AT90" s="86"/>
      <c r="AU90" s="87"/>
      <c r="AV90" s="87"/>
      <c r="AW90" s="87"/>
      <c r="AX90" s="87"/>
      <c r="AY90" s="87"/>
      <c r="AZ90" s="87"/>
      <c r="BA90" s="87"/>
      <c r="BB90" s="87"/>
      <c r="BC90" s="87"/>
      <c r="BD90" s="88"/>
      <c r="BE90" s="38"/>
    </row>
    <row r="91" s="2" customFormat="1" ht="10.8" customHeight="1">
      <c r="A91" s="38"/>
      <c r="B91" s="39"/>
      <c r="C91" s="40"/>
      <c r="D91" s="40"/>
      <c r="E91" s="40"/>
      <c r="F91" s="40"/>
      <c r="G91" s="40"/>
      <c r="H91" s="40"/>
      <c r="I91" s="40"/>
      <c r="J91" s="40"/>
      <c r="K91" s="40"/>
      <c r="L91" s="40"/>
      <c r="M91" s="40"/>
      <c r="N91" s="40"/>
      <c r="O91" s="40"/>
      <c r="P91" s="40"/>
      <c r="Q91" s="40"/>
      <c r="R91" s="40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F91" s="40"/>
      <c r="AG91" s="40"/>
      <c r="AH91" s="40"/>
      <c r="AI91" s="40"/>
      <c r="AJ91" s="40"/>
      <c r="AK91" s="40"/>
      <c r="AL91" s="40"/>
      <c r="AM91" s="40"/>
      <c r="AN91" s="40"/>
      <c r="AO91" s="40"/>
      <c r="AP91" s="40"/>
      <c r="AQ91" s="40"/>
      <c r="AR91" s="44"/>
      <c r="AS91" s="89"/>
      <c r="AT91" s="90"/>
      <c r="AU91" s="91"/>
      <c r="AV91" s="91"/>
      <c r="AW91" s="91"/>
      <c r="AX91" s="91"/>
      <c r="AY91" s="91"/>
      <c r="AZ91" s="91"/>
      <c r="BA91" s="91"/>
      <c r="BB91" s="91"/>
      <c r="BC91" s="91"/>
      <c r="BD91" s="92"/>
      <c r="BE91" s="38"/>
    </row>
    <row r="92" s="2" customFormat="1" ht="29.28" customHeight="1">
      <c r="A92" s="38"/>
      <c r="B92" s="39"/>
      <c r="C92" s="93" t="s">
        <v>57</v>
      </c>
      <c r="D92" s="94"/>
      <c r="E92" s="94"/>
      <c r="F92" s="94"/>
      <c r="G92" s="94"/>
      <c r="H92" s="95"/>
      <c r="I92" s="96" t="s">
        <v>58</v>
      </c>
      <c r="J92" s="94"/>
      <c r="K92" s="94"/>
      <c r="L92" s="94"/>
      <c r="M92" s="94"/>
      <c r="N92" s="94"/>
      <c r="O92" s="94"/>
      <c r="P92" s="94"/>
      <c r="Q92" s="94"/>
      <c r="R92" s="94"/>
      <c r="S92" s="94"/>
      <c r="T92" s="94"/>
      <c r="U92" s="94"/>
      <c r="V92" s="94"/>
      <c r="W92" s="94"/>
      <c r="X92" s="94"/>
      <c r="Y92" s="94"/>
      <c r="Z92" s="94"/>
      <c r="AA92" s="94"/>
      <c r="AB92" s="94"/>
      <c r="AC92" s="94"/>
      <c r="AD92" s="94"/>
      <c r="AE92" s="94"/>
      <c r="AF92" s="94"/>
      <c r="AG92" s="97" t="s">
        <v>59</v>
      </c>
      <c r="AH92" s="94"/>
      <c r="AI92" s="94"/>
      <c r="AJ92" s="94"/>
      <c r="AK92" s="94"/>
      <c r="AL92" s="94"/>
      <c r="AM92" s="94"/>
      <c r="AN92" s="96" t="s">
        <v>60</v>
      </c>
      <c r="AO92" s="94"/>
      <c r="AP92" s="98"/>
      <c r="AQ92" s="99" t="s">
        <v>61</v>
      </c>
      <c r="AR92" s="44"/>
      <c r="AS92" s="100" t="s">
        <v>62</v>
      </c>
      <c r="AT92" s="101" t="s">
        <v>63</v>
      </c>
      <c r="AU92" s="101" t="s">
        <v>64</v>
      </c>
      <c r="AV92" s="101" t="s">
        <v>65</v>
      </c>
      <c r="AW92" s="101" t="s">
        <v>66</v>
      </c>
      <c r="AX92" s="101" t="s">
        <v>67</v>
      </c>
      <c r="AY92" s="101" t="s">
        <v>68</v>
      </c>
      <c r="AZ92" s="101" t="s">
        <v>69</v>
      </c>
      <c r="BA92" s="101" t="s">
        <v>70</v>
      </c>
      <c r="BB92" s="101" t="s">
        <v>71</v>
      </c>
      <c r="BC92" s="101" t="s">
        <v>72</v>
      </c>
      <c r="BD92" s="102" t="s">
        <v>73</v>
      </c>
      <c r="BE92" s="38"/>
    </row>
    <row r="93" s="2" customFormat="1" ht="10.8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40"/>
      <c r="M93" s="40"/>
      <c r="N93" s="40"/>
      <c r="O93" s="40"/>
      <c r="P93" s="40"/>
      <c r="Q93" s="40"/>
      <c r="R93" s="40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F93" s="40"/>
      <c r="AG93" s="40"/>
      <c r="AH93" s="40"/>
      <c r="AI93" s="40"/>
      <c r="AJ93" s="40"/>
      <c r="AK93" s="40"/>
      <c r="AL93" s="40"/>
      <c r="AM93" s="40"/>
      <c r="AN93" s="40"/>
      <c r="AO93" s="40"/>
      <c r="AP93" s="40"/>
      <c r="AQ93" s="40"/>
      <c r="AR93" s="44"/>
      <c r="AS93" s="103"/>
      <c r="AT93" s="104"/>
      <c r="AU93" s="104"/>
      <c r="AV93" s="104"/>
      <c r="AW93" s="104"/>
      <c r="AX93" s="104"/>
      <c r="AY93" s="104"/>
      <c r="AZ93" s="104"/>
      <c r="BA93" s="104"/>
      <c r="BB93" s="104"/>
      <c r="BC93" s="104"/>
      <c r="BD93" s="105"/>
      <c r="BE93" s="38"/>
    </row>
    <row r="94" s="6" customFormat="1" ht="32.4" customHeight="1">
      <c r="A94" s="6"/>
      <c r="B94" s="106"/>
      <c r="C94" s="107" t="s">
        <v>74</v>
      </c>
      <c r="D94" s="108"/>
      <c r="E94" s="108"/>
      <c r="F94" s="108"/>
      <c r="G94" s="108"/>
      <c r="H94" s="108"/>
      <c r="I94" s="108"/>
      <c r="J94" s="108"/>
      <c r="K94" s="108"/>
      <c r="L94" s="108"/>
      <c r="M94" s="108"/>
      <c r="N94" s="108"/>
      <c r="O94" s="108"/>
      <c r="P94" s="108"/>
      <c r="Q94" s="108"/>
      <c r="R94" s="108"/>
      <c r="S94" s="108"/>
      <c r="T94" s="108"/>
      <c r="U94" s="108"/>
      <c r="V94" s="108"/>
      <c r="W94" s="108"/>
      <c r="X94" s="108"/>
      <c r="Y94" s="108"/>
      <c r="Z94" s="108"/>
      <c r="AA94" s="108"/>
      <c r="AB94" s="108"/>
      <c r="AC94" s="108"/>
      <c r="AD94" s="108"/>
      <c r="AE94" s="108"/>
      <c r="AF94" s="108"/>
      <c r="AG94" s="109">
        <f>ROUND(SUM(AG95:AG98),2)</f>
        <v>0</v>
      </c>
      <c r="AH94" s="109"/>
      <c r="AI94" s="109"/>
      <c r="AJ94" s="109"/>
      <c r="AK94" s="109"/>
      <c r="AL94" s="109"/>
      <c r="AM94" s="109"/>
      <c r="AN94" s="110">
        <f>SUM(AG94,AT94)</f>
        <v>0</v>
      </c>
      <c r="AO94" s="110"/>
      <c r="AP94" s="110"/>
      <c r="AQ94" s="111" t="s">
        <v>1</v>
      </c>
      <c r="AR94" s="112"/>
      <c r="AS94" s="113">
        <f>ROUND(SUM(AS95:AS98),2)</f>
        <v>0</v>
      </c>
      <c r="AT94" s="114">
        <f>ROUND(SUM(AV94:AW94),2)</f>
        <v>0</v>
      </c>
      <c r="AU94" s="115">
        <f>ROUND(SUM(AU95:AU98),5)</f>
        <v>0</v>
      </c>
      <c r="AV94" s="114">
        <f>ROUND(AZ94*L29,2)</f>
        <v>0</v>
      </c>
      <c r="AW94" s="114">
        <f>ROUND(BA94*L30,2)</f>
        <v>0</v>
      </c>
      <c r="AX94" s="114">
        <f>ROUND(BB94*L29,2)</f>
        <v>0</v>
      </c>
      <c r="AY94" s="114">
        <f>ROUND(BC94*L30,2)</f>
        <v>0</v>
      </c>
      <c r="AZ94" s="114">
        <f>ROUND(SUM(AZ95:AZ98),2)</f>
        <v>0</v>
      </c>
      <c r="BA94" s="114">
        <f>ROUND(SUM(BA95:BA98),2)</f>
        <v>0</v>
      </c>
      <c r="BB94" s="114">
        <f>ROUND(SUM(BB95:BB98),2)</f>
        <v>0</v>
      </c>
      <c r="BC94" s="114">
        <f>ROUND(SUM(BC95:BC98),2)</f>
        <v>0</v>
      </c>
      <c r="BD94" s="116">
        <f>ROUND(SUM(BD95:BD98),2)</f>
        <v>0</v>
      </c>
      <c r="BE94" s="6"/>
      <c r="BS94" s="117" t="s">
        <v>75</v>
      </c>
      <c r="BT94" s="117" t="s">
        <v>76</v>
      </c>
      <c r="BU94" s="118" t="s">
        <v>77</v>
      </c>
      <c r="BV94" s="117" t="s">
        <v>78</v>
      </c>
      <c r="BW94" s="117" t="s">
        <v>5</v>
      </c>
      <c r="BX94" s="117" t="s">
        <v>79</v>
      </c>
      <c r="CL94" s="117" t="s">
        <v>1</v>
      </c>
    </row>
    <row r="95" s="7" customFormat="1" ht="16.5" customHeight="1">
      <c r="A95" s="119" t="s">
        <v>80</v>
      </c>
      <c r="B95" s="120"/>
      <c r="C95" s="121"/>
      <c r="D95" s="122" t="s">
        <v>81</v>
      </c>
      <c r="E95" s="122"/>
      <c r="F95" s="122"/>
      <c r="G95" s="122"/>
      <c r="H95" s="122"/>
      <c r="I95" s="123"/>
      <c r="J95" s="122" t="s">
        <v>82</v>
      </c>
      <c r="K95" s="122"/>
      <c r="L95" s="122"/>
      <c r="M95" s="122"/>
      <c r="N95" s="122"/>
      <c r="O95" s="122"/>
      <c r="P95" s="122"/>
      <c r="Q95" s="122"/>
      <c r="R95" s="122"/>
      <c r="S95" s="122"/>
      <c r="T95" s="122"/>
      <c r="U95" s="122"/>
      <c r="V95" s="122"/>
      <c r="W95" s="122"/>
      <c r="X95" s="122"/>
      <c r="Y95" s="122"/>
      <c r="Z95" s="122"/>
      <c r="AA95" s="122"/>
      <c r="AB95" s="122"/>
      <c r="AC95" s="122"/>
      <c r="AD95" s="122"/>
      <c r="AE95" s="122"/>
      <c r="AF95" s="122"/>
      <c r="AG95" s="124">
        <f>'SO 000 - VEDLEJŠÍ A OSTAT...'!J30</f>
        <v>0</v>
      </c>
      <c r="AH95" s="123"/>
      <c r="AI95" s="123"/>
      <c r="AJ95" s="123"/>
      <c r="AK95" s="123"/>
      <c r="AL95" s="123"/>
      <c r="AM95" s="123"/>
      <c r="AN95" s="124">
        <f>SUM(AG95,AT95)</f>
        <v>0</v>
      </c>
      <c r="AO95" s="123"/>
      <c r="AP95" s="123"/>
      <c r="AQ95" s="125" t="s">
        <v>83</v>
      </c>
      <c r="AR95" s="126"/>
      <c r="AS95" s="127">
        <v>0</v>
      </c>
      <c r="AT95" s="128">
        <f>ROUND(SUM(AV95:AW95),2)</f>
        <v>0</v>
      </c>
      <c r="AU95" s="129">
        <f>'SO 000 - VEDLEJŠÍ A OSTAT...'!P121</f>
        <v>0</v>
      </c>
      <c r="AV95" s="128">
        <f>'SO 000 - VEDLEJŠÍ A OSTAT...'!J33</f>
        <v>0</v>
      </c>
      <c r="AW95" s="128">
        <f>'SO 000 - VEDLEJŠÍ A OSTAT...'!J34</f>
        <v>0</v>
      </c>
      <c r="AX95" s="128">
        <f>'SO 000 - VEDLEJŠÍ A OSTAT...'!J35</f>
        <v>0</v>
      </c>
      <c r="AY95" s="128">
        <f>'SO 000 - VEDLEJŠÍ A OSTAT...'!J36</f>
        <v>0</v>
      </c>
      <c r="AZ95" s="128">
        <f>'SO 000 - VEDLEJŠÍ A OSTAT...'!F33</f>
        <v>0</v>
      </c>
      <c r="BA95" s="128">
        <f>'SO 000 - VEDLEJŠÍ A OSTAT...'!F34</f>
        <v>0</v>
      </c>
      <c r="BB95" s="128">
        <f>'SO 000 - VEDLEJŠÍ A OSTAT...'!F35</f>
        <v>0</v>
      </c>
      <c r="BC95" s="128">
        <f>'SO 000 - VEDLEJŠÍ A OSTAT...'!F36</f>
        <v>0</v>
      </c>
      <c r="BD95" s="130">
        <f>'SO 000 - VEDLEJŠÍ A OSTAT...'!F37</f>
        <v>0</v>
      </c>
      <c r="BE95" s="7"/>
      <c r="BT95" s="131" t="s">
        <v>84</v>
      </c>
      <c r="BV95" s="131" t="s">
        <v>78</v>
      </c>
      <c r="BW95" s="131" t="s">
        <v>85</v>
      </c>
      <c r="BX95" s="131" t="s">
        <v>5</v>
      </c>
      <c r="CL95" s="131" t="s">
        <v>1</v>
      </c>
      <c r="CM95" s="131" t="s">
        <v>86</v>
      </c>
    </row>
    <row r="96" s="7" customFormat="1" ht="16.5" customHeight="1">
      <c r="A96" s="119" t="s">
        <v>80</v>
      </c>
      <c r="B96" s="120"/>
      <c r="C96" s="121"/>
      <c r="D96" s="122" t="s">
        <v>87</v>
      </c>
      <c r="E96" s="122"/>
      <c r="F96" s="122"/>
      <c r="G96" s="122"/>
      <c r="H96" s="122"/>
      <c r="I96" s="123"/>
      <c r="J96" s="122" t="s">
        <v>88</v>
      </c>
      <c r="K96" s="122"/>
      <c r="L96" s="122"/>
      <c r="M96" s="122"/>
      <c r="N96" s="122"/>
      <c r="O96" s="122"/>
      <c r="P96" s="122"/>
      <c r="Q96" s="122"/>
      <c r="R96" s="122"/>
      <c r="S96" s="122"/>
      <c r="T96" s="122"/>
      <c r="U96" s="122"/>
      <c r="V96" s="122"/>
      <c r="W96" s="122"/>
      <c r="X96" s="122"/>
      <c r="Y96" s="122"/>
      <c r="Z96" s="122"/>
      <c r="AA96" s="122"/>
      <c r="AB96" s="122"/>
      <c r="AC96" s="122"/>
      <c r="AD96" s="122"/>
      <c r="AE96" s="122"/>
      <c r="AF96" s="122"/>
      <c r="AG96" s="124">
        <f>'SO101 - SILNICE II-198'!J30</f>
        <v>0</v>
      </c>
      <c r="AH96" s="123"/>
      <c r="AI96" s="123"/>
      <c r="AJ96" s="123"/>
      <c r="AK96" s="123"/>
      <c r="AL96" s="123"/>
      <c r="AM96" s="123"/>
      <c r="AN96" s="124">
        <f>SUM(AG96,AT96)</f>
        <v>0</v>
      </c>
      <c r="AO96" s="123"/>
      <c r="AP96" s="123"/>
      <c r="AQ96" s="125" t="s">
        <v>83</v>
      </c>
      <c r="AR96" s="126"/>
      <c r="AS96" s="127">
        <v>0</v>
      </c>
      <c r="AT96" s="128">
        <f>ROUND(SUM(AV96:AW96),2)</f>
        <v>0</v>
      </c>
      <c r="AU96" s="129">
        <f>'SO101 - SILNICE II-198'!P125</f>
        <v>0</v>
      </c>
      <c r="AV96" s="128">
        <f>'SO101 - SILNICE II-198'!J33</f>
        <v>0</v>
      </c>
      <c r="AW96" s="128">
        <f>'SO101 - SILNICE II-198'!J34</f>
        <v>0</v>
      </c>
      <c r="AX96" s="128">
        <f>'SO101 - SILNICE II-198'!J35</f>
        <v>0</v>
      </c>
      <c r="AY96" s="128">
        <f>'SO101 - SILNICE II-198'!J36</f>
        <v>0</v>
      </c>
      <c r="AZ96" s="128">
        <f>'SO101 - SILNICE II-198'!F33</f>
        <v>0</v>
      </c>
      <c r="BA96" s="128">
        <f>'SO101 - SILNICE II-198'!F34</f>
        <v>0</v>
      </c>
      <c r="BB96" s="128">
        <f>'SO101 - SILNICE II-198'!F35</f>
        <v>0</v>
      </c>
      <c r="BC96" s="128">
        <f>'SO101 - SILNICE II-198'!F36</f>
        <v>0</v>
      </c>
      <c r="BD96" s="130">
        <f>'SO101 - SILNICE II-198'!F37</f>
        <v>0</v>
      </c>
      <c r="BE96" s="7"/>
      <c r="BT96" s="131" t="s">
        <v>84</v>
      </c>
      <c r="BV96" s="131" t="s">
        <v>78</v>
      </c>
      <c r="BW96" s="131" t="s">
        <v>89</v>
      </c>
      <c r="BX96" s="131" t="s">
        <v>5</v>
      </c>
      <c r="CL96" s="131" t="s">
        <v>1</v>
      </c>
      <c r="CM96" s="131" t="s">
        <v>86</v>
      </c>
    </row>
    <row r="97" s="7" customFormat="1" ht="16.5" customHeight="1">
      <c r="A97" s="119" t="s">
        <v>80</v>
      </c>
      <c r="B97" s="120"/>
      <c r="C97" s="121"/>
      <c r="D97" s="122" t="s">
        <v>90</v>
      </c>
      <c r="E97" s="122"/>
      <c r="F97" s="122"/>
      <c r="G97" s="122"/>
      <c r="H97" s="122"/>
      <c r="I97" s="123"/>
      <c r="J97" s="122" t="s">
        <v>91</v>
      </c>
      <c r="K97" s="122"/>
      <c r="L97" s="122"/>
      <c r="M97" s="122"/>
      <c r="N97" s="122"/>
      <c r="O97" s="122"/>
      <c r="P97" s="122"/>
      <c r="Q97" s="122"/>
      <c r="R97" s="122"/>
      <c r="S97" s="122"/>
      <c r="T97" s="122"/>
      <c r="U97" s="122"/>
      <c r="V97" s="122"/>
      <c r="W97" s="122"/>
      <c r="X97" s="122"/>
      <c r="Y97" s="122"/>
      <c r="Z97" s="122"/>
      <c r="AA97" s="122"/>
      <c r="AB97" s="122"/>
      <c r="AC97" s="122"/>
      <c r="AD97" s="122"/>
      <c r="AE97" s="122"/>
      <c r="AF97" s="122"/>
      <c r="AG97" s="124">
        <f>'SO190 - DOPRAVNÍ ZNAČENÍ'!J30</f>
        <v>0</v>
      </c>
      <c r="AH97" s="123"/>
      <c r="AI97" s="123"/>
      <c r="AJ97" s="123"/>
      <c r="AK97" s="123"/>
      <c r="AL97" s="123"/>
      <c r="AM97" s="123"/>
      <c r="AN97" s="124">
        <f>SUM(AG97,AT97)</f>
        <v>0</v>
      </c>
      <c r="AO97" s="123"/>
      <c r="AP97" s="123"/>
      <c r="AQ97" s="125" t="s">
        <v>83</v>
      </c>
      <c r="AR97" s="126"/>
      <c r="AS97" s="127">
        <v>0</v>
      </c>
      <c r="AT97" s="128">
        <f>ROUND(SUM(AV97:AW97),2)</f>
        <v>0</v>
      </c>
      <c r="AU97" s="129">
        <f>'SO190 - DOPRAVNÍ ZNAČENÍ'!P120</f>
        <v>0</v>
      </c>
      <c r="AV97" s="128">
        <f>'SO190 - DOPRAVNÍ ZNAČENÍ'!J33</f>
        <v>0</v>
      </c>
      <c r="AW97" s="128">
        <f>'SO190 - DOPRAVNÍ ZNAČENÍ'!J34</f>
        <v>0</v>
      </c>
      <c r="AX97" s="128">
        <f>'SO190 - DOPRAVNÍ ZNAČENÍ'!J35</f>
        <v>0</v>
      </c>
      <c r="AY97" s="128">
        <f>'SO190 - DOPRAVNÍ ZNAČENÍ'!J36</f>
        <v>0</v>
      </c>
      <c r="AZ97" s="128">
        <f>'SO190 - DOPRAVNÍ ZNAČENÍ'!F33</f>
        <v>0</v>
      </c>
      <c r="BA97" s="128">
        <f>'SO190 - DOPRAVNÍ ZNAČENÍ'!F34</f>
        <v>0</v>
      </c>
      <c r="BB97" s="128">
        <f>'SO190 - DOPRAVNÍ ZNAČENÍ'!F35</f>
        <v>0</v>
      </c>
      <c r="BC97" s="128">
        <f>'SO190 - DOPRAVNÍ ZNAČENÍ'!F36</f>
        <v>0</v>
      </c>
      <c r="BD97" s="130">
        <f>'SO190 - DOPRAVNÍ ZNAČENÍ'!F37</f>
        <v>0</v>
      </c>
      <c r="BE97" s="7"/>
      <c r="BT97" s="131" t="s">
        <v>84</v>
      </c>
      <c r="BV97" s="131" t="s">
        <v>78</v>
      </c>
      <c r="BW97" s="131" t="s">
        <v>92</v>
      </c>
      <c r="BX97" s="131" t="s">
        <v>5</v>
      </c>
      <c r="CL97" s="131" t="s">
        <v>1</v>
      </c>
      <c r="CM97" s="131" t="s">
        <v>86</v>
      </c>
    </row>
    <row r="98" s="7" customFormat="1" ht="16.5" customHeight="1">
      <c r="A98" s="119" t="s">
        <v>80</v>
      </c>
      <c r="B98" s="120"/>
      <c r="C98" s="121"/>
      <c r="D98" s="122" t="s">
        <v>93</v>
      </c>
      <c r="E98" s="122"/>
      <c r="F98" s="122"/>
      <c r="G98" s="122"/>
      <c r="H98" s="122"/>
      <c r="I98" s="123"/>
      <c r="J98" s="122" t="s">
        <v>94</v>
      </c>
      <c r="K98" s="122"/>
      <c r="L98" s="122"/>
      <c r="M98" s="122"/>
      <c r="N98" s="122"/>
      <c r="O98" s="122"/>
      <c r="P98" s="122"/>
      <c r="Q98" s="122"/>
      <c r="R98" s="122"/>
      <c r="S98" s="122"/>
      <c r="T98" s="122"/>
      <c r="U98" s="122"/>
      <c r="V98" s="122"/>
      <c r="W98" s="122"/>
      <c r="X98" s="122"/>
      <c r="Y98" s="122"/>
      <c r="Z98" s="122"/>
      <c r="AA98" s="122"/>
      <c r="AB98" s="122"/>
      <c r="AC98" s="122"/>
      <c r="AD98" s="122"/>
      <c r="AE98" s="122"/>
      <c r="AF98" s="122"/>
      <c r="AG98" s="124">
        <f>'SO181 - DOPRAVNĚ INŽENÝRS...'!J30</f>
        <v>0</v>
      </c>
      <c r="AH98" s="123"/>
      <c r="AI98" s="123"/>
      <c r="AJ98" s="123"/>
      <c r="AK98" s="123"/>
      <c r="AL98" s="123"/>
      <c r="AM98" s="123"/>
      <c r="AN98" s="124">
        <f>SUM(AG98,AT98)</f>
        <v>0</v>
      </c>
      <c r="AO98" s="123"/>
      <c r="AP98" s="123"/>
      <c r="AQ98" s="125" t="s">
        <v>83</v>
      </c>
      <c r="AR98" s="126"/>
      <c r="AS98" s="132">
        <v>0</v>
      </c>
      <c r="AT98" s="133">
        <f>ROUND(SUM(AV98:AW98),2)</f>
        <v>0</v>
      </c>
      <c r="AU98" s="134">
        <f>'SO181 - DOPRAVNĚ INŽENÝRS...'!P116</f>
        <v>0</v>
      </c>
      <c r="AV98" s="133">
        <f>'SO181 - DOPRAVNĚ INŽENÝRS...'!J33</f>
        <v>0</v>
      </c>
      <c r="AW98" s="133">
        <f>'SO181 - DOPRAVNĚ INŽENÝRS...'!J34</f>
        <v>0</v>
      </c>
      <c r="AX98" s="133">
        <f>'SO181 - DOPRAVNĚ INŽENÝRS...'!J35</f>
        <v>0</v>
      </c>
      <c r="AY98" s="133">
        <f>'SO181 - DOPRAVNĚ INŽENÝRS...'!J36</f>
        <v>0</v>
      </c>
      <c r="AZ98" s="133">
        <f>'SO181 - DOPRAVNĚ INŽENÝRS...'!F33</f>
        <v>0</v>
      </c>
      <c r="BA98" s="133">
        <f>'SO181 - DOPRAVNĚ INŽENÝRS...'!F34</f>
        <v>0</v>
      </c>
      <c r="BB98" s="133">
        <f>'SO181 - DOPRAVNĚ INŽENÝRS...'!F35</f>
        <v>0</v>
      </c>
      <c r="BC98" s="133">
        <f>'SO181 - DOPRAVNĚ INŽENÝRS...'!F36</f>
        <v>0</v>
      </c>
      <c r="BD98" s="135">
        <f>'SO181 - DOPRAVNĚ INŽENÝRS...'!F37</f>
        <v>0</v>
      </c>
      <c r="BE98" s="7"/>
      <c r="BT98" s="131" t="s">
        <v>84</v>
      </c>
      <c r="BV98" s="131" t="s">
        <v>78</v>
      </c>
      <c r="BW98" s="131" t="s">
        <v>95</v>
      </c>
      <c r="BX98" s="131" t="s">
        <v>5</v>
      </c>
      <c r="CL98" s="131" t="s">
        <v>1</v>
      </c>
      <c r="CM98" s="131" t="s">
        <v>86</v>
      </c>
    </row>
    <row r="99" s="2" customFormat="1" ht="30" customHeight="1">
      <c r="A99" s="38"/>
      <c r="B99" s="39"/>
      <c r="C99" s="40"/>
      <c r="D99" s="40"/>
      <c r="E99" s="40"/>
      <c r="F99" s="40"/>
      <c r="G99" s="40"/>
      <c r="H99" s="40"/>
      <c r="I99" s="40"/>
      <c r="J99" s="40"/>
      <c r="K99" s="40"/>
      <c r="L99" s="40"/>
      <c r="M99" s="40"/>
      <c r="N99" s="40"/>
      <c r="O99" s="40"/>
      <c r="P99" s="40"/>
      <c r="Q99" s="40"/>
      <c r="R99" s="40"/>
      <c r="S99" s="40"/>
      <c r="T99" s="40"/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F99" s="40"/>
      <c r="AG99" s="40"/>
      <c r="AH99" s="40"/>
      <c r="AI99" s="40"/>
      <c r="AJ99" s="40"/>
      <c r="AK99" s="40"/>
      <c r="AL99" s="40"/>
      <c r="AM99" s="40"/>
      <c r="AN99" s="40"/>
      <c r="AO99" s="40"/>
      <c r="AP99" s="40"/>
      <c r="AQ99" s="40"/>
      <c r="AR99" s="44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  <row r="100" s="2" customFormat="1" ht="6.96" customHeight="1">
      <c r="A100" s="38"/>
      <c r="B100" s="66"/>
      <c r="C100" s="67"/>
      <c r="D100" s="67"/>
      <c r="E100" s="67"/>
      <c r="F100" s="67"/>
      <c r="G100" s="67"/>
      <c r="H100" s="67"/>
      <c r="I100" s="67"/>
      <c r="J100" s="67"/>
      <c r="K100" s="67"/>
      <c r="L100" s="67"/>
      <c r="M100" s="67"/>
      <c r="N100" s="67"/>
      <c r="O100" s="67"/>
      <c r="P100" s="67"/>
      <c r="Q100" s="67"/>
      <c r="R100" s="67"/>
      <c r="S100" s="67"/>
      <c r="T100" s="67"/>
      <c r="U100" s="67"/>
      <c r="V100" s="67"/>
      <c r="W100" s="67"/>
      <c r="X100" s="67"/>
      <c r="Y100" s="67"/>
      <c r="Z100" s="67"/>
      <c r="AA100" s="67"/>
      <c r="AB100" s="67"/>
      <c r="AC100" s="67"/>
      <c r="AD100" s="67"/>
      <c r="AE100" s="67"/>
      <c r="AF100" s="67"/>
      <c r="AG100" s="67"/>
      <c r="AH100" s="67"/>
      <c r="AI100" s="67"/>
      <c r="AJ100" s="67"/>
      <c r="AK100" s="67"/>
      <c r="AL100" s="67"/>
      <c r="AM100" s="67"/>
      <c r="AN100" s="67"/>
      <c r="AO100" s="67"/>
      <c r="AP100" s="67"/>
      <c r="AQ100" s="67"/>
      <c r="AR100" s="44"/>
      <c r="AS100" s="38"/>
      <c r="AT100" s="38"/>
      <c r="AU100" s="38"/>
      <c r="AV100" s="38"/>
      <c r="AW100" s="38"/>
      <c r="AX100" s="38"/>
      <c r="AY100" s="38"/>
      <c r="AZ100" s="38"/>
      <c r="BA100" s="38"/>
      <c r="BB100" s="38"/>
      <c r="BC100" s="38"/>
      <c r="BD100" s="38"/>
      <c r="BE100" s="38"/>
    </row>
  </sheetData>
  <sheetProtection sheet="1" formatColumns="0" formatRows="0" objects="1" scenarios="1" spinCount="100000" saltValue="/vtk71YFQkM9kZpuRXMD/cGNOpqfPAg0e6N/riQma7fCMHv3+If5qcb8+wlCriZe2DPjlNq09BWCgrY9p69TFw==" hashValue="mml0y0ZIGtNQEZOgkxspn6+NqjWsltkT12IZWiuJYYbUbiN5VS8jtBqk72di5JTb8R8xgjPgt5C9cNZhAmCMyg==" algorithmName="SHA-512" password="CC35"/>
  <mergeCells count="54">
    <mergeCell ref="L85:AJ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G94:AM94"/>
    <mergeCell ref="AN94:AP94"/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SO 000 - VEDLEJŠÍ A OSTAT...'!C2" display="/"/>
    <hyperlink ref="A96" location="'SO101 - SILNICE II-198'!C2" display="/"/>
    <hyperlink ref="A97" location="'SO190 - DOPRAVNÍ ZNAČENÍ'!C2" display="/"/>
    <hyperlink ref="A98" location="'SO181 - DOPRAVNĚ INŽENÝRS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II/198 PRŮTAH TACHOV - OPRAVA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98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ROUND(J121,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ROUND((SUM(BE121:BE143)),  2)</f>
        <v>0</v>
      </c>
      <c r="G33" s="38"/>
      <c r="H33" s="38"/>
      <c r="I33" s="155">
        <v>0.20999999999999999</v>
      </c>
      <c r="J33" s="154">
        <f>ROUND(((SUM(BE121:BE143))*I33),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ROUND((SUM(BF121:BF143)),  2)</f>
        <v>0</v>
      </c>
      <c r="G34" s="38"/>
      <c r="H34" s="38"/>
      <c r="I34" s="155">
        <v>0.12</v>
      </c>
      <c r="J34" s="154">
        <f>ROUND(((SUM(BF121:BF143))*I34),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ROUND((SUM(BG121:BG143)),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ROUND((SUM(BH121:BH143)),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ROUND((SUM(BI121:BI143)),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II/198 PRŮTAH TACHOV -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 000 - VEDLEJŠÍ A OSTATNÍ NÁKLADY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D PROJEKT PLZEŇ Nedvěd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J121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104</v>
      </c>
      <c r="E97" s="182"/>
      <c r="F97" s="182"/>
      <c r="G97" s="182"/>
      <c r="H97" s="182"/>
      <c r="I97" s="182"/>
      <c r="J97" s="183">
        <f>J122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105</v>
      </c>
      <c r="E98" s="188"/>
      <c r="F98" s="188"/>
      <c r="G98" s="188"/>
      <c r="H98" s="188"/>
      <c r="I98" s="188"/>
      <c r="J98" s="189">
        <f>J123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106</v>
      </c>
      <c r="E99" s="188"/>
      <c r="F99" s="188"/>
      <c r="G99" s="188"/>
      <c r="H99" s="188"/>
      <c r="I99" s="188"/>
      <c r="J99" s="189">
        <f>J131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107</v>
      </c>
      <c r="E100" s="188"/>
      <c r="F100" s="188"/>
      <c r="G100" s="188"/>
      <c r="H100" s="188"/>
      <c r="I100" s="188"/>
      <c r="J100" s="189">
        <f>J134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108</v>
      </c>
      <c r="E101" s="188"/>
      <c r="F101" s="188"/>
      <c r="G101" s="188"/>
      <c r="H101" s="188"/>
      <c r="I101" s="188"/>
      <c r="J101" s="189">
        <f>J139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2" customFormat="1" ht="21.84" customHeight="1">
      <c r="A102" s="38"/>
      <c r="B102" s="39"/>
      <c r="C102" s="40"/>
      <c r="D102" s="40"/>
      <c r="E102" s="40"/>
      <c r="F102" s="40"/>
      <c r="G102" s="40"/>
      <c r="H102" s="40"/>
      <c r="I102" s="40"/>
      <c r="J102" s="40"/>
      <c r="K102" s="40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6.96" customHeight="1">
      <c r="A103" s="38"/>
      <c r="B103" s="66"/>
      <c r="C103" s="67"/>
      <c r="D103" s="67"/>
      <c r="E103" s="67"/>
      <c r="F103" s="67"/>
      <c r="G103" s="67"/>
      <c r="H103" s="67"/>
      <c r="I103" s="67"/>
      <c r="J103" s="67"/>
      <c r="K103" s="67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7" s="2" customFormat="1" ht="6.96" customHeight="1">
      <c r="A107" s="38"/>
      <c r="B107" s="68"/>
      <c r="C107" s="69"/>
      <c r="D107" s="69"/>
      <c r="E107" s="69"/>
      <c r="F107" s="69"/>
      <c r="G107" s="69"/>
      <c r="H107" s="69"/>
      <c r="I107" s="69"/>
      <c r="J107" s="69"/>
      <c r="K107" s="69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24.96" customHeight="1">
      <c r="A108" s="38"/>
      <c r="B108" s="39"/>
      <c r="C108" s="23" t="s">
        <v>109</v>
      </c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16</v>
      </c>
      <c r="D110" s="40"/>
      <c r="E110" s="40"/>
      <c r="F110" s="40"/>
      <c r="G110" s="40"/>
      <c r="H110" s="40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40"/>
      <c r="D111" s="40"/>
      <c r="E111" s="174" t="str">
        <f>E7</f>
        <v>II/198 PRŮTAH TACHOV - OPRAVA</v>
      </c>
      <c r="F111" s="32"/>
      <c r="G111" s="32"/>
      <c r="H111" s="32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2" customHeight="1">
      <c r="A112" s="38"/>
      <c r="B112" s="39"/>
      <c r="C112" s="32" t="s">
        <v>97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6.5" customHeight="1">
      <c r="A113" s="38"/>
      <c r="B113" s="39"/>
      <c r="C113" s="40"/>
      <c r="D113" s="40"/>
      <c r="E113" s="76" t="str">
        <f>E9</f>
        <v>SO 000 - VEDLEJŠÍ A OSTATNÍ NÁKLADY</v>
      </c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2" customHeight="1">
      <c r="A115" s="38"/>
      <c r="B115" s="39"/>
      <c r="C115" s="32" t="s">
        <v>20</v>
      </c>
      <c r="D115" s="40"/>
      <c r="E115" s="40"/>
      <c r="F115" s="27" t="str">
        <f>F12</f>
        <v xml:space="preserve"> </v>
      </c>
      <c r="G115" s="40"/>
      <c r="H115" s="40"/>
      <c r="I115" s="32" t="s">
        <v>22</v>
      </c>
      <c r="J115" s="79" t="str">
        <f>IF(J12="","",J12)</f>
        <v>24. 11. 2025</v>
      </c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39"/>
      <c r="C116" s="40"/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25.65" customHeight="1">
      <c r="A117" s="38"/>
      <c r="B117" s="39"/>
      <c r="C117" s="32" t="s">
        <v>24</v>
      </c>
      <c r="D117" s="40"/>
      <c r="E117" s="40"/>
      <c r="F117" s="27" t="str">
        <f>E15</f>
        <v>SÚS PK</v>
      </c>
      <c r="G117" s="40"/>
      <c r="H117" s="40"/>
      <c r="I117" s="32" t="s">
        <v>30</v>
      </c>
      <c r="J117" s="36" t="str">
        <f>E21</f>
        <v>D PROJEKT PLZEŇ Nedvěd s.r.o.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5.15" customHeight="1">
      <c r="A118" s="38"/>
      <c r="B118" s="39"/>
      <c r="C118" s="32" t="s">
        <v>28</v>
      </c>
      <c r="D118" s="40"/>
      <c r="E118" s="40"/>
      <c r="F118" s="27" t="str">
        <f>IF(E18="","",E18)</f>
        <v>Vyplň údaj</v>
      </c>
      <c r="G118" s="40"/>
      <c r="H118" s="40"/>
      <c r="I118" s="32" t="s">
        <v>33</v>
      </c>
      <c r="J118" s="36" t="str">
        <f>E24</f>
        <v>Žižkovský Petr</v>
      </c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0.32" customHeight="1">
      <c r="A119" s="38"/>
      <c r="B119" s="39"/>
      <c r="C119" s="40"/>
      <c r="D119" s="40"/>
      <c r="E119" s="40"/>
      <c r="F119" s="40"/>
      <c r="G119" s="40"/>
      <c r="H119" s="40"/>
      <c r="I119" s="40"/>
      <c r="J119" s="40"/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11" customFormat="1" ht="29.28" customHeight="1">
      <c r="A120" s="191"/>
      <c r="B120" s="192"/>
      <c r="C120" s="193" t="s">
        <v>110</v>
      </c>
      <c r="D120" s="194" t="s">
        <v>61</v>
      </c>
      <c r="E120" s="194" t="s">
        <v>57</v>
      </c>
      <c r="F120" s="194" t="s">
        <v>58</v>
      </c>
      <c r="G120" s="194" t="s">
        <v>111</v>
      </c>
      <c r="H120" s="194" t="s">
        <v>112</v>
      </c>
      <c r="I120" s="194" t="s">
        <v>113</v>
      </c>
      <c r="J120" s="194" t="s">
        <v>101</v>
      </c>
      <c r="K120" s="195" t="s">
        <v>114</v>
      </c>
      <c r="L120" s="196"/>
      <c r="M120" s="100" t="s">
        <v>1</v>
      </c>
      <c r="N120" s="101" t="s">
        <v>40</v>
      </c>
      <c r="O120" s="101" t="s">
        <v>115</v>
      </c>
      <c r="P120" s="101" t="s">
        <v>116</v>
      </c>
      <c r="Q120" s="101" t="s">
        <v>117</v>
      </c>
      <c r="R120" s="101" t="s">
        <v>118</v>
      </c>
      <c r="S120" s="101" t="s">
        <v>119</v>
      </c>
      <c r="T120" s="102" t="s">
        <v>120</v>
      </c>
      <c r="U120" s="191"/>
      <c r="V120" s="191"/>
      <c r="W120" s="191"/>
      <c r="X120" s="191"/>
      <c r="Y120" s="191"/>
      <c r="Z120" s="191"/>
      <c r="AA120" s="191"/>
      <c r="AB120" s="191"/>
      <c r="AC120" s="191"/>
      <c r="AD120" s="191"/>
      <c r="AE120" s="191"/>
    </row>
    <row r="121" s="2" customFormat="1" ht="22.8" customHeight="1">
      <c r="A121" s="38"/>
      <c r="B121" s="39"/>
      <c r="C121" s="107" t="s">
        <v>121</v>
      </c>
      <c r="D121" s="40"/>
      <c r="E121" s="40"/>
      <c r="F121" s="40"/>
      <c r="G121" s="40"/>
      <c r="H121" s="40"/>
      <c r="I121" s="40"/>
      <c r="J121" s="197">
        <f>BK121</f>
        <v>0</v>
      </c>
      <c r="K121" s="40"/>
      <c r="L121" s="44"/>
      <c r="M121" s="103"/>
      <c r="N121" s="198"/>
      <c r="O121" s="104"/>
      <c r="P121" s="199">
        <f>P122</f>
        <v>0</v>
      </c>
      <c r="Q121" s="104"/>
      <c r="R121" s="199">
        <f>R122</f>
        <v>0</v>
      </c>
      <c r="S121" s="104"/>
      <c r="T121" s="200">
        <f>T122</f>
        <v>0</v>
      </c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  <c r="AT121" s="17" t="s">
        <v>75</v>
      </c>
      <c r="AU121" s="17" t="s">
        <v>103</v>
      </c>
      <c r="BK121" s="201">
        <f>BK122</f>
        <v>0</v>
      </c>
    </row>
    <row r="122" s="12" customFormat="1" ht="25.92" customHeight="1">
      <c r="A122" s="12"/>
      <c r="B122" s="202"/>
      <c r="C122" s="203"/>
      <c r="D122" s="204" t="s">
        <v>75</v>
      </c>
      <c r="E122" s="205" t="s">
        <v>122</v>
      </c>
      <c r="F122" s="205" t="s">
        <v>123</v>
      </c>
      <c r="G122" s="203"/>
      <c r="H122" s="203"/>
      <c r="I122" s="206"/>
      <c r="J122" s="207">
        <f>BK122</f>
        <v>0</v>
      </c>
      <c r="K122" s="203"/>
      <c r="L122" s="208"/>
      <c r="M122" s="209"/>
      <c r="N122" s="210"/>
      <c r="O122" s="210"/>
      <c r="P122" s="211">
        <f>P123+P131+P134+P139</f>
        <v>0</v>
      </c>
      <c r="Q122" s="210"/>
      <c r="R122" s="211">
        <f>R123+R131+R134+R139</f>
        <v>0</v>
      </c>
      <c r="S122" s="210"/>
      <c r="T122" s="212">
        <f>T123+T131+T134+T139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124</v>
      </c>
      <c r="AT122" s="214" t="s">
        <v>75</v>
      </c>
      <c r="AU122" s="214" t="s">
        <v>76</v>
      </c>
      <c r="AY122" s="213" t="s">
        <v>125</v>
      </c>
      <c r="BK122" s="215">
        <f>BK123+BK131+BK134+BK139</f>
        <v>0</v>
      </c>
    </row>
    <row r="123" s="12" customFormat="1" ht="22.8" customHeight="1">
      <c r="A123" s="12"/>
      <c r="B123" s="202"/>
      <c r="C123" s="203"/>
      <c r="D123" s="204" t="s">
        <v>75</v>
      </c>
      <c r="E123" s="216" t="s">
        <v>126</v>
      </c>
      <c r="F123" s="216" t="s">
        <v>127</v>
      </c>
      <c r="G123" s="203"/>
      <c r="H123" s="203"/>
      <c r="I123" s="206"/>
      <c r="J123" s="217">
        <f>BK123</f>
        <v>0</v>
      </c>
      <c r="K123" s="203"/>
      <c r="L123" s="208"/>
      <c r="M123" s="209"/>
      <c r="N123" s="210"/>
      <c r="O123" s="210"/>
      <c r="P123" s="211">
        <f>SUM(P124:P130)</f>
        <v>0</v>
      </c>
      <c r="Q123" s="210"/>
      <c r="R123" s="211">
        <f>SUM(R124:R130)</f>
        <v>0</v>
      </c>
      <c r="S123" s="210"/>
      <c r="T123" s="212">
        <f>SUM(T124:T130)</f>
        <v>0</v>
      </c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R123" s="213" t="s">
        <v>124</v>
      </c>
      <c r="AT123" s="214" t="s">
        <v>75</v>
      </c>
      <c r="AU123" s="214" t="s">
        <v>84</v>
      </c>
      <c r="AY123" s="213" t="s">
        <v>125</v>
      </c>
      <c r="BK123" s="215">
        <f>SUM(BK124:BK130)</f>
        <v>0</v>
      </c>
    </row>
    <row r="124" s="2" customFormat="1" ht="16.5" customHeight="1">
      <c r="A124" s="38"/>
      <c r="B124" s="39"/>
      <c r="C124" s="218" t="s">
        <v>84</v>
      </c>
      <c r="D124" s="218" t="s">
        <v>128</v>
      </c>
      <c r="E124" s="219" t="s">
        <v>129</v>
      </c>
      <c r="F124" s="220" t="s">
        <v>130</v>
      </c>
      <c r="G124" s="221" t="s">
        <v>131</v>
      </c>
      <c r="H124" s="222">
        <v>1</v>
      </c>
      <c r="I124" s="223"/>
      <c r="J124" s="224">
        <f>ROUND(I124*H124,2)</f>
        <v>0</v>
      </c>
      <c r="K124" s="220" t="s">
        <v>1</v>
      </c>
      <c r="L124" s="44"/>
      <c r="M124" s="225" t="s">
        <v>1</v>
      </c>
      <c r="N124" s="226" t="s">
        <v>41</v>
      </c>
      <c r="O124" s="91"/>
      <c r="P124" s="227">
        <f>O124*H124</f>
        <v>0</v>
      </c>
      <c r="Q124" s="227">
        <v>0</v>
      </c>
      <c r="R124" s="227">
        <f>Q124*H124</f>
        <v>0</v>
      </c>
      <c r="S124" s="227">
        <v>0</v>
      </c>
      <c r="T124" s="228">
        <f>S124*H124</f>
        <v>0</v>
      </c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  <c r="AR124" s="229" t="s">
        <v>132</v>
      </c>
      <c r="AT124" s="229" t="s">
        <v>128</v>
      </c>
      <c r="AU124" s="229" t="s">
        <v>86</v>
      </c>
      <c r="AY124" s="17" t="s">
        <v>125</v>
      </c>
      <c r="BE124" s="230">
        <f>IF(N124="základní",J124,0)</f>
        <v>0</v>
      </c>
      <c r="BF124" s="230">
        <f>IF(N124="snížená",J124,0)</f>
        <v>0</v>
      </c>
      <c r="BG124" s="230">
        <f>IF(N124="zákl. přenesená",J124,0)</f>
        <v>0</v>
      </c>
      <c r="BH124" s="230">
        <f>IF(N124="sníž. přenesená",J124,0)</f>
        <v>0</v>
      </c>
      <c r="BI124" s="230">
        <f>IF(N124="nulová",J124,0)</f>
        <v>0</v>
      </c>
      <c r="BJ124" s="17" t="s">
        <v>84</v>
      </c>
      <c r="BK124" s="230">
        <f>ROUND(I124*H124,2)</f>
        <v>0</v>
      </c>
      <c r="BL124" s="17" t="s">
        <v>132</v>
      </c>
      <c r="BM124" s="229" t="s">
        <v>86</v>
      </c>
    </row>
    <row r="125" s="2" customFormat="1">
      <c r="A125" s="38"/>
      <c r="B125" s="39"/>
      <c r="C125" s="40"/>
      <c r="D125" s="231" t="s">
        <v>133</v>
      </c>
      <c r="E125" s="40"/>
      <c r="F125" s="232" t="s">
        <v>134</v>
      </c>
      <c r="G125" s="40"/>
      <c r="H125" s="40"/>
      <c r="I125" s="233"/>
      <c r="J125" s="40"/>
      <c r="K125" s="40"/>
      <c r="L125" s="44"/>
      <c r="M125" s="234"/>
      <c r="N125" s="235"/>
      <c r="O125" s="91"/>
      <c r="P125" s="91"/>
      <c r="Q125" s="91"/>
      <c r="R125" s="91"/>
      <c r="S125" s="91"/>
      <c r="T125" s="92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133</v>
      </c>
      <c r="AU125" s="17" t="s">
        <v>86</v>
      </c>
    </row>
    <row r="126" s="2" customFormat="1" ht="16.5" customHeight="1">
      <c r="A126" s="38"/>
      <c r="B126" s="39"/>
      <c r="C126" s="218" t="s">
        <v>86</v>
      </c>
      <c r="D126" s="218" t="s">
        <v>128</v>
      </c>
      <c r="E126" s="219" t="s">
        <v>135</v>
      </c>
      <c r="F126" s="220" t="s">
        <v>136</v>
      </c>
      <c r="G126" s="221" t="s">
        <v>131</v>
      </c>
      <c r="H126" s="222">
        <v>1</v>
      </c>
      <c r="I126" s="223"/>
      <c r="J126" s="224">
        <f>ROUND(I126*H126,2)</f>
        <v>0</v>
      </c>
      <c r="K126" s="220" t="s">
        <v>1</v>
      </c>
      <c r="L126" s="44"/>
      <c r="M126" s="225" t="s">
        <v>1</v>
      </c>
      <c r="N126" s="226" t="s">
        <v>41</v>
      </c>
      <c r="O126" s="91"/>
      <c r="P126" s="227">
        <f>O126*H126</f>
        <v>0</v>
      </c>
      <c r="Q126" s="227">
        <v>0</v>
      </c>
      <c r="R126" s="227">
        <f>Q126*H126</f>
        <v>0</v>
      </c>
      <c r="S126" s="227">
        <v>0</v>
      </c>
      <c r="T126" s="228">
        <f>S126*H126</f>
        <v>0</v>
      </c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  <c r="AR126" s="229" t="s">
        <v>132</v>
      </c>
      <c r="AT126" s="229" t="s">
        <v>128</v>
      </c>
      <c r="AU126" s="229" t="s">
        <v>86</v>
      </c>
      <c r="AY126" s="17" t="s">
        <v>125</v>
      </c>
      <c r="BE126" s="230">
        <f>IF(N126="základní",J126,0)</f>
        <v>0</v>
      </c>
      <c r="BF126" s="230">
        <f>IF(N126="snížená",J126,0)</f>
        <v>0</v>
      </c>
      <c r="BG126" s="230">
        <f>IF(N126="zákl. přenesená",J126,0)</f>
        <v>0</v>
      </c>
      <c r="BH126" s="230">
        <f>IF(N126="sníž. přenesená",J126,0)</f>
        <v>0</v>
      </c>
      <c r="BI126" s="230">
        <f>IF(N126="nulová",J126,0)</f>
        <v>0</v>
      </c>
      <c r="BJ126" s="17" t="s">
        <v>84</v>
      </c>
      <c r="BK126" s="230">
        <f>ROUND(I126*H126,2)</f>
        <v>0</v>
      </c>
      <c r="BL126" s="17" t="s">
        <v>132</v>
      </c>
      <c r="BM126" s="229" t="s">
        <v>132</v>
      </c>
    </row>
    <row r="127" s="2" customFormat="1">
      <c r="A127" s="38"/>
      <c r="B127" s="39"/>
      <c r="C127" s="40"/>
      <c r="D127" s="231" t="s">
        <v>133</v>
      </c>
      <c r="E127" s="40"/>
      <c r="F127" s="232" t="s">
        <v>137</v>
      </c>
      <c r="G127" s="40"/>
      <c r="H127" s="40"/>
      <c r="I127" s="233"/>
      <c r="J127" s="40"/>
      <c r="K127" s="40"/>
      <c r="L127" s="44"/>
      <c r="M127" s="234"/>
      <c r="N127" s="235"/>
      <c r="O127" s="91"/>
      <c r="P127" s="91"/>
      <c r="Q127" s="91"/>
      <c r="R127" s="91"/>
      <c r="S127" s="91"/>
      <c r="T127" s="92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T127" s="17" t="s">
        <v>133</v>
      </c>
      <c r="AU127" s="17" t="s">
        <v>86</v>
      </c>
    </row>
    <row r="128" s="2" customFormat="1" ht="16.5" customHeight="1">
      <c r="A128" s="38"/>
      <c r="B128" s="39"/>
      <c r="C128" s="218" t="s">
        <v>138</v>
      </c>
      <c r="D128" s="218" t="s">
        <v>128</v>
      </c>
      <c r="E128" s="219" t="s">
        <v>139</v>
      </c>
      <c r="F128" s="220" t="s">
        <v>140</v>
      </c>
      <c r="G128" s="221" t="s">
        <v>131</v>
      </c>
      <c r="H128" s="222">
        <v>1</v>
      </c>
      <c r="I128" s="223"/>
      <c r="J128" s="224">
        <f>ROUND(I128*H128,2)</f>
        <v>0</v>
      </c>
      <c r="K128" s="220" t="s">
        <v>1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0</v>
      </c>
      <c r="R128" s="227">
        <f>Q128*H128</f>
        <v>0</v>
      </c>
      <c r="S128" s="227">
        <v>0</v>
      </c>
      <c r="T128" s="228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141</v>
      </c>
      <c r="AT128" s="229" t="s">
        <v>128</v>
      </c>
      <c r="AU128" s="229" t="s">
        <v>86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141</v>
      </c>
      <c r="BM128" s="229" t="s">
        <v>142</v>
      </c>
    </row>
    <row r="129" s="2" customFormat="1" ht="16.5" customHeight="1">
      <c r="A129" s="38"/>
      <c r="B129" s="39"/>
      <c r="C129" s="218" t="s">
        <v>132</v>
      </c>
      <c r="D129" s="218" t="s">
        <v>128</v>
      </c>
      <c r="E129" s="219" t="s">
        <v>143</v>
      </c>
      <c r="F129" s="220" t="s">
        <v>144</v>
      </c>
      <c r="G129" s="221" t="s">
        <v>131</v>
      </c>
      <c r="H129" s="222">
        <v>1</v>
      </c>
      <c r="I129" s="223"/>
      <c r="J129" s="224">
        <f>ROUND(I129*H129,2)</f>
        <v>0</v>
      </c>
      <c r="K129" s="220" t="s">
        <v>1</v>
      </c>
      <c r="L129" s="44"/>
      <c r="M129" s="225" t="s">
        <v>1</v>
      </c>
      <c r="N129" s="226" t="s">
        <v>41</v>
      </c>
      <c r="O129" s="91"/>
      <c r="P129" s="227">
        <f>O129*H129</f>
        <v>0</v>
      </c>
      <c r="Q129" s="227">
        <v>0</v>
      </c>
      <c r="R129" s="227">
        <f>Q129*H129</f>
        <v>0</v>
      </c>
      <c r="S129" s="227">
        <v>0</v>
      </c>
      <c r="T129" s="228">
        <f>S129*H129</f>
        <v>0</v>
      </c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R129" s="229" t="s">
        <v>132</v>
      </c>
      <c r="AT129" s="229" t="s">
        <v>128</v>
      </c>
      <c r="AU129" s="229" t="s">
        <v>86</v>
      </c>
      <c r="AY129" s="17" t="s">
        <v>125</v>
      </c>
      <c r="BE129" s="230">
        <f>IF(N129="základní",J129,0)</f>
        <v>0</v>
      </c>
      <c r="BF129" s="230">
        <f>IF(N129="snížená",J129,0)</f>
        <v>0</v>
      </c>
      <c r="BG129" s="230">
        <f>IF(N129="zákl. přenesená",J129,0)</f>
        <v>0</v>
      </c>
      <c r="BH129" s="230">
        <f>IF(N129="sníž. přenesená",J129,0)</f>
        <v>0</v>
      </c>
      <c r="BI129" s="230">
        <f>IF(N129="nulová",J129,0)</f>
        <v>0</v>
      </c>
      <c r="BJ129" s="17" t="s">
        <v>84</v>
      </c>
      <c r="BK129" s="230">
        <f>ROUND(I129*H129,2)</f>
        <v>0</v>
      </c>
      <c r="BL129" s="17" t="s">
        <v>132</v>
      </c>
      <c r="BM129" s="229" t="s">
        <v>145</v>
      </c>
    </row>
    <row r="130" s="2" customFormat="1">
      <c r="A130" s="38"/>
      <c r="B130" s="39"/>
      <c r="C130" s="40"/>
      <c r="D130" s="231" t="s">
        <v>133</v>
      </c>
      <c r="E130" s="40"/>
      <c r="F130" s="232" t="s">
        <v>146</v>
      </c>
      <c r="G130" s="40"/>
      <c r="H130" s="40"/>
      <c r="I130" s="233"/>
      <c r="J130" s="40"/>
      <c r="K130" s="40"/>
      <c r="L130" s="44"/>
      <c r="M130" s="234"/>
      <c r="N130" s="235"/>
      <c r="O130" s="91"/>
      <c r="P130" s="91"/>
      <c r="Q130" s="91"/>
      <c r="R130" s="91"/>
      <c r="S130" s="91"/>
      <c r="T130" s="92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T130" s="17" t="s">
        <v>133</v>
      </c>
      <c r="AU130" s="17" t="s">
        <v>86</v>
      </c>
    </row>
    <row r="131" s="12" customFormat="1" ht="22.8" customHeight="1">
      <c r="A131" s="12"/>
      <c r="B131" s="202"/>
      <c r="C131" s="203"/>
      <c r="D131" s="204" t="s">
        <v>75</v>
      </c>
      <c r="E131" s="216" t="s">
        <v>147</v>
      </c>
      <c r="F131" s="216" t="s">
        <v>148</v>
      </c>
      <c r="G131" s="203"/>
      <c r="H131" s="203"/>
      <c r="I131" s="206"/>
      <c r="J131" s="217">
        <f>BK131</f>
        <v>0</v>
      </c>
      <c r="K131" s="203"/>
      <c r="L131" s="208"/>
      <c r="M131" s="209"/>
      <c r="N131" s="210"/>
      <c r="O131" s="210"/>
      <c r="P131" s="211">
        <f>SUM(P132:P133)</f>
        <v>0</v>
      </c>
      <c r="Q131" s="210"/>
      <c r="R131" s="211">
        <f>SUM(R132:R133)</f>
        <v>0</v>
      </c>
      <c r="S131" s="210"/>
      <c r="T131" s="212">
        <f>SUM(T132:T133)</f>
        <v>0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13" t="s">
        <v>124</v>
      </c>
      <c r="AT131" s="214" t="s">
        <v>75</v>
      </c>
      <c r="AU131" s="214" t="s">
        <v>84</v>
      </c>
      <c r="AY131" s="213" t="s">
        <v>125</v>
      </c>
      <c r="BK131" s="215">
        <f>SUM(BK132:BK133)</f>
        <v>0</v>
      </c>
    </row>
    <row r="132" s="2" customFormat="1" ht="16.5" customHeight="1">
      <c r="A132" s="38"/>
      <c r="B132" s="39"/>
      <c r="C132" s="218" t="s">
        <v>124</v>
      </c>
      <c r="D132" s="218" t="s">
        <v>128</v>
      </c>
      <c r="E132" s="219" t="s">
        <v>149</v>
      </c>
      <c r="F132" s="220" t="s">
        <v>148</v>
      </c>
      <c r="G132" s="221" t="s">
        <v>131</v>
      </c>
      <c r="H132" s="222">
        <v>1</v>
      </c>
      <c r="I132" s="223"/>
      <c r="J132" s="224">
        <f>ROUND(I132*H132,2)</f>
        <v>0</v>
      </c>
      <c r="K132" s="220" t="s">
        <v>1</v>
      </c>
      <c r="L132" s="44"/>
      <c r="M132" s="225" t="s">
        <v>1</v>
      </c>
      <c r="N132" s="226" t="s">
        <v>41</v>
      </c>
      <c r="O132" s="91"/>
      <c r="P132" s="227">
        <f>O132*H132</f>
        <v>0</v>
      </c>
      <c r="Q132" s="227">
        <v>0</v>
      </c>
      <c r="R132" s="227">
        <f>Q132*H132</f>
        <v>0</v>
      </c>
      <c r="S132" s="227">
        <v>0</v>
      </c>
      <c r="T132" s="228">
        <f>S132*H132</f>
        <v>0</v>
      </c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  <c r="AR132" s="229" t="s">
        <v>132</v>
      </c>
      <c r="AT132" s="229" t="s">
        <v>128</v>
      </c>
      <c r="AU132" s="229" t="s">
        <v>86</v>
      </c>
      <c r="AY132" s="17" t="s">
        <v>125</v>
      </c>
      <c r="BE132" s="230">
        <f>IF(N132="základní",J132,0)</f>
        <v>0</v>
      </c>
      <c r="BF132" s="230">
        <f>IF(N132="snížená",J132,0)</f>
        <v>0</v>
      </c>
      <c r="BG132" s="230">
        <f>IF(N132="zákl. přenesená",J132,0)</f>
        <v>0</v>
      </c>
      <c r="BH132" s="230">
        <f>IF(N132="sníž. přenesená",J132,0)</f>
        <v>0</v>
      </c>
      <c r="BI132" s="230">
        <f>IF(N132="nulová",J132,0)</f>
        <v>0</v>
      </c>
      <c r="BJ132" s="17" t="s">
        <v>84</v>
      </c>
      <c r="BK132" s="230">
        <f>ROUND(I132*H132,2)</f>
        <v>0</v>
      </c>
      <c r="BL132" s="17" t="s">
        <v>132</v>
      </c>
      <c r="BM132" s="229" t="s">
        <v>150</v>
      </c>
    </row>
    <row r="133" s="2" customFormat="1">
      <c r="A133" s="38"/>
      <c r="B133" s="39"/>
      <c r="C133" s="40"/>
      <c r="D133" s="231" t="s">
        <v>133</v>
      </c>
      <c r="E133" s="40"/>
      <c r="F133" s="232" t="s">
        <v>151</v>
      </c>
      <c r="G133" s="40"/>
      <c r="H133" s="40"/>
      <c r="I133" s="233"/>
      <c r="J133" s="40"/>
      <c r="K133" s="40"/>
      <c r="L133" s="44"/>
      <c r="M133" s="234"/>
      <c r="N133" s="235"/>
      <c r="O133" s="91"/>
      <c r="P133" s="91"/>
      <c r="Q133" s="91"/>
      <c r="R133" s="91"/>
      <c r="S133" s="91"/>
      <c r="T133" s="92"/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T133" s="17" t="s">
        <v>133</v>
      </c>
      <c r="AU133" s="17" t="s">
        <v>86</v>
      </c>
    </row>
    <row r="134" s="12" customFormat="1" ht="22.8" customHeight="1">
      <c r="A134" s="12"/>
      <c r="B134" s="202"/>
      <c r="C134" s="203"/>
      <c r="D134" s="204" t="s">
        <v>75</v>
      </c>
      <c r="E134" s="216" t="s">
        <v>152</v>
      </c>
      <c r="F134" s="216" t="s">
        <v>153</v>
      </c>
      <c r="G134" s="203"/>
      <c r="H134" s="203"/>
      <c r="I134" s="206"/>
      <c r="J134" s="217">
        <f>BK134</f>
        <v>0</v>
      </c>
      <c r="K134" s="203"/>
      <c r="L134" s="208"/>
      <c r="M134" s="209"/>
      <c r="N134" s="210"/>
      <c r="O134" s="210"/>
      <c r="P134" s="211">
        <f>SUM(P135:P138)</f>
        <v>0</v>
      </c>
      <c r="Q134" s="210"/>
      <c r="R134" s="211">
        <f>SUM(R135:R138)</f>
        <v>0</v>
      </c>
      <c r="S134" s="210"/>
      <c r="T134" s="212">
        <f>SUM(T135:T138)</f>
        <v>0</v>
      </c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R134" s="213" t="s">
        <v>124</v>
      </c>
      <c r="AT134" s="214" t="s">
        <v>75</v>
      </c>
      <c r="AU134" s="214" t="s">
        <v>84</v>
      </c>
      <c r="AY134" s="213" t="s">
        <v>125</v>
      </c>
      <c r="BK134" s="215">
        <f>SUM(BK135:BK138)</f>
        <v>0</v>
      </c>
    </row>
    <row r="135" s="2" customFormat="1" ht="16.5" customHeight="1">
      <c r="A135" s="38"/>
      <c r="B135" s="39"/>
      <c r="C135" s="218" t="s">
        <v>145</v>
      </c>
      <c r="D135" s="218" t="s">
        <v>128</v>
      </c>
      <c r="E135" s="219" t="s">
        <v>154</v>
      </c>
      <c r="F135" s="220" t="s">
        <v>155</v>
      </c>
      <c r="G135" s="221" t="s">
        <v>131</v>
      </c>
      <c r="H135" s="222">
        <v>1</v>
      </c>
      <c r="I135" s="223"/>
      <c r="J135" s="224">
        <f>ROUND(I135*H135,2)</f>
        <v>0</v>
      </c>
      <c r="K135" s="220" t="s">
        <v>1</v>
      </c>
      <c r="L135" s="44"/>
      <c r="M135" s="225" t="s">
        <v>1</v>
      </c>
      <c r="N135" s="226" t="s">
        <v>41</v>
      </c>
      <c r="O135" s="91"/>
      <c r="P135" s="227">
        <f>O135*H135</f>
        <v>0</v>
      </c>
      <c r="Q135" s="227">
        <v>0</v>
      </c>
      <c r="R135" s="227">
        <f>Q135*H135</f>
        <v>0</v>
      </c>
      <c r="S135" s="227">
        <v>0</v>
      </c>
      <c r="T135" s="228">
        <f>S135*H135</f>
        <v>0</v>
      </c>
      <c r="U135" s="38"/>
      <c r="V135" s="38"/>
      <c r="W135" s="38"/>
      <c r="X135" s="38"/>
      <c r="Y135" s="38"/>
      <c r="Z135" s="38"/>
      <c r="AA135" s="38"/>
      <c r="AB135" s="38"/>
      <c r="AC135" s="38"/>
      <c r="AD135" s="38"/>
      <c r="AE135" s="38"/>
      <c r="AR135" s="229" t="s">
        <v>132</v>
      </c>
      <c r="AT135" s="229" t="s">
        <v>128</v>
      </c>
      <c r="AU135" s="229" t="s">
        <v>86</v>
      </c>
      <c r="AY135" s="17" t="s">
        <v>125</v>
      </c>
      <c r="BE135" s="230">
        <f>IF(N135="základní",J135,0)</f>
        <v>0</v>
      </c>
      <c r="BF135" s="230">
        <f>IF(N135="snížená",J135,0)</f>
        <v>0</v>
      </c>
      <c r="BG135" s="230">
        <f>IF(N135="zákl. přenesená",J135,0)</f>
        <v>0</v>
      </c>
      <c r="BH135" s="230">
        <f>IF(N135="sníž. přenesená",J135,0)</f>
        <v>0</v>
      </c>
      <c r="BI135" s="230">
        <f>IF(N135="nulová",J135,0)</f>
        <v>0</v>
      </c>
      <c r="BJ135" s="17" t="s">
        <v>84</v>
      </c>
      <c r="BK135" s="230">
        <f>ROUND(I135*H135,2)</f>
        <v>0</v>
      </c>
      <c r="BL135" s="17" t="s">
        <v>132</v>
      </c>
      <c r="BM135" s="229" t="s">
        <v>156</v>
      </c>
    </row>
    <row r="136" s="2" customFormat="1">
      <c r="A136" s="38"/>
      <c r="B136" s="39"/>
      <c r="C136" s="40"/>
      <c r="D136" s="231" t="s">
        <v>133</v>
      </c>
      <c r="E136" s="40"/>
      <c r="F136" s="232" t="s">
        <v>157</v>
      </c>
      <c r="G136" s="40"/>
      <c r="H136" s="40"/>
      <c r="I136" s="233"/>
      <c r="J136" s="40"/>
      <c r="K136" s="40"/>
      <c r="L136" s="44"/>
      <c r="M136" s="234"/>
      <c r="N136" s="235"/>
      <c r="O136" s="91"/>
      <c r="P136" s="91"/>
      <c r="Q136" s="91"/>
      <c r="R136" s="91"/>
      <c r="S136" s="91"/>
      <c r="T136" s="92"/>
      <c r="U136" s="38"/>
      <c r="V136" s="38"/>
      <c r="W136" s="38"/>
      <c r="X136" s="38"/>
      <c r="Y136" s="38"/>
      <c r="Z136" s="38"/>
      <c r="AA136" s="38"/>
      <c r="AB136" s="38"/>
      <c r="AC136" s="38"/>
      <c r="AD136" s="38"/>
      <c r="AE136" s="38"/>
      <c r="AT136" s="17" t="s">
        <v>133</v>
      </c>
      <c r="AU136" s="17" t="s">
        <v>86</v>
      </c>
    </row>
    <row r="137" s="2" customFormat="1" ht="16.5" customHeight="1">
      <c r="A137" s="38"/>
      <c r="B137" s="39"/>
      <c r="C137" s="218" t="s">
        <v>158</v>
      </c>
      <c r="D137" s="218" t="s">
        <v>128</v>
      </c>
      <c r="E137" s="219" t="s">
        <v>159</v>
      </c>
      <c r="F137" s="220" t="s">
        <v>160</v>
      </c>
      <c r="G137" s="221" t="s">
        <v>131</v>
      </c>
      <c r="H137" s="222">
        <v>1</v>
      </c>
      <c r="I137" s="223"/>
      <c r="J137" s="224">
        <f>ROUND(I137*H137,2)</f>
        <v>0</v>
      </c>
      <c r="K137" s="220" t="s">
        <v>1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</v>
      </c>
      <c r="R137" s="227">
        <f>Q137*H137</f>
        <v>0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141</v>
      </c>
      <c r="AT137" s="229" t="s">
        <v>128</v>
      </c>
      <c r="AU137" s="229" t="s">
        <v>86</v>
      </c>
      <c r="AY137" s="17" t="s">
        <v>125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141</v>
      </c>
      <c r="BM137" s="229" t="s">
        <v>161</v>
      </c>
    </row>
    <row r="138" s="2" customFormat="1">
      <c r="A138" s="38"/>
      <c r="B138" s="39"/>
      <c r="C138" s="40"/>
      <c r="D138" s="231" t="s">
        <v>133</v>
      </c>
      <c r="E138" s="40"/>
      <c r="F138" s="232" t="s">
        <v>162</v>
      </c>
      <c r="G138" s="40"/>
      <c r="H138" s="40"/>
      <c r="I138" s="233"/>
      <c r="J138" s="40"/>
      <c r="K138" s="40"/>
      <c r="L138" s="44"/>
      <c r="M138" s="234"/>
      <c r="N138" s="235"/>
      <c r="O138" s="91"/>
      <c r="P138" s="91"/>
      <c r="Q138" s="91"/>
      <c r="R138" s="91"/>
      <c r="S138" s="91"/>
      <c r="T138" s="92"/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T138" s="17" t="s">
        <v>133</v>
      </c>
      <c r="AU138" s="17" t="s">
        <v>86</v>
      </c>
    </row>
    <row r="139" s="12" customFormat="1" ht="22.8" customHeight="1">
      <c r="A139" s="12"/>
      <c r="B139" s="202"/>
      <c r="C139" s="203"/>
      <c r="D139" s="204" t="s">
        <v>75</v>
      </c>
      <c r="E139" s="216" t="s">
        <v>163</v>
      </c>
      <c r="F139" s="216" t="s">
        <v>164</v>
      </c>
      <c r="G139" s="203"/>
      <c r="H139" s="203"/>
      <c r="I139" s="206"/>
      <c r="J139" s="217">
        <f>BK139</f>
        <v>0</v>
      </c>
      <c r="K139" s="203"/>
      <c r="L139" s="208"/>
      <c r="M139" s="209"/>
      <c r="N139" s="210"/>
      <c r="O139" s="210"/>
      <c r="P139" s="211">
        <f>SUM(P140:P143)</f>
        <v>0</v>
      </c>
      <c r="Q139" s="210"/>
      <c r="R139" s="211">
        <f>SUM(R140:R143)</f>
        <v>0</v>
      </c>
      <c r="S139" s="210"/>
      <c r="T139" s="212">
        <f>SUM(T140:T143)</f>
        <v>0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13" t="s">
        <v>124</v>
      </c>
      <c r="AT139" s="214" t="s">
        <v>75</v>
      </c>
      <c r="AU139" s="214" t="s">
        <v>84</v>
      </c>
      <c r="AY139" s="213" t="s">
        <v>125</v>
      </c>
      <c r="BK139" s="215">
        <f>SUM(BK140:BK143)</f>
        <v>0</v>
      </c>
    </row>
    <row r="140" s="2" customFormat="1" ht="16.5" customHeight="1">
      <c r="A140" s="38"/>
      <c r="B140" s="39"/>
      <c r="C140" s="218" t="s">
        <v>150</v>
      </c>
      <c r="D140" s="218" t="s">
        <v>128</v>
      </c>
      <c r="E140" s="219" t="s">
        <v>165</v>
      </c>
      <c r="F140" s="220" t="s">
        <v>164</v>
      </c>
      <c r="G140" s="221" t="s">
        <v>131</v>
      </c>
      <c r="H140" s="222">
        <v>1</v>
      </c>
      <c r="I140" s="223"/>
      <c r="J140" s="224">
        <f>ROUND(I140*H140,2)</f>
        <v>0</v>
      </c>
      <c r="K140" s="220" t="s">
        <v>1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</v>
      </c>
      <c r="R140" s="227">
        <f>Q140*H140</f>
        <v>0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132</v>
      </c>
      <c r="AT140" s="229" t="s">
        <v>128</v>
      </c>
      <c r="AU140" s="229" t="s">
        <v>86</v>
      </c>
      <c r="AY140" s="17" t="s">
        <v>125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132</v>
      </c>
      <c r="BM140" s="229" t="s">
        <v>8</v>
      </c>
    </row>
    <row r="141" s="2" customFormat="1">
      <c r="A141" s="38"/>
      <c r="B141" s="39"/>
      <c r="C141" s="40"/>
      <c r="D141" s="231" t="s">
        <v>133</v>
      </c>
      <c r="E141" s="40"/>
      <c r="F141" s="232" t="s">
        <v>166</v>
      </c>
      <c r="G141" s="40"/>
      <c r="H141" s="40"/>
      <c r="I141" s="233"/>
      <c r="J141" s="40"/>
      <c r="K141" s="40"/>
      <c r="L141" s="44"/>
      <c r="M141" s="234"/>
      <c r="N141" s="235"/>
      <c r="O141" s="91"/>
      <c r="P141" s="91"/>
      <c r="Q141" s="91"/>
      <c r="R141" s="91"/>
      <c r="S141" s="91"/>
      <c r="T141" s="92"/>
      <c r="U141" s="38"/>
      <c r="V141" s="38"/>
      <c r="W141" s="38"/>
      <c r="X141" s="38"/>
      <c r="Y141" s="38"/>
      <c r="Z141" s="38"/>
      <c r="AA141" s="38"/>
      <c r="AB141" s="38"/>
      <c r="AC141" s="38"/>
      <c r="AD141" s="38"/>
      <c r="AE141" s="38"/>
      <c r="AT141" s="17" t="s">
        <v>133</v>
      </c>
      <c r="AU141" s="17" t="s">
        <v>86</v>
      </c>
    </row>
    <row r="142" s="2" customFormat="1" ht="16.5" customHeight="1">
      <c r="A142" s="38"/>
      <c r="B142" s="39"/>
      <c r="C142" s="218" t="s">
        <v>167</v>
      </c>
      <c r="D142" s="218" t="s">
        <v>128</v>
      </c>
      <c r="E142" s="219" t="s">
        <v>168</v>
      </c>
      <c r="F142" s="220" t="s">
        <v>169</v>
      </c>
      <c r="G142" s="221" t="s">
        <v>131</v>
      </c>
      <c r="H142" s="222">
        <v>1</v>
      </c>
      <c r="I142" s="223"/>
      <c r="J142" s="224">
        <f>ROUND(I142*H142,2)</f>
        <v>0</v>
      </c>
      <c r="K142" s="220" t="s">
        <v>1</v>
      </c>
      <c r="L142" s="44"/>
      <c r="M142" s="225" t="s">
        <v>1</v>
      </c>
      <c r="N142" s="226" t="s">
        <v>41</v>
      </c>
      <c r="O142" s="91"/>
      <c r="P142" s="227">
        <f>O142*H142</f>
        <v>0</v>
      </c>
      <c r="Q142" s="227">
        <v>0</v>
      </c>
      <c r="R142" s="227">
        <f>Q142*H142</f>
        <v>0</v>
      </c>
      <c r="S142" s="227">
        <v>0</v>
      </c>
      <c r="T142" s="228">
        <f>S142*H142</f>
        <v>0</v>
      </c>
      <c r="U142" s="38"/>
      <c r="V142" s="38"/>
      <c r="W142" s="38"/>
      <c r="X142" s="38"/>
      <c r="Y142" s="38"/>
      <c r="Z142" s="38"/>
      <c r="AA142" s="38"/>
      <c r="AB142" s="38"/>
      <c r="AC142" s="38"/>
      <c r="AD142" s="38"/>
      <c r="AE142" s="38"/>
      <c r="AR142" s="229" t="s">
        <v>132</v>
      </c>
      <c r="AT142" s="229" t="s">
        <v>128</v>
      </c>
      <c r="AU142" s="229" t="s">
        <v>86</v>
      </c>
      <c r="AY142" s="17" t="s">
        <v>125</v>
      </c>
      <c r="BE142" s="230">
        <f>IF(N142="základní",J142,0)</f>
        <v>0</v>
      </c>
      <c r="BF142" s="230">
        <f>IF(N142="snížená",J142,0)</f>
        <v>0</v>
      </c>
      <c r="BG142" s="230">
        <f>IF(N142="zákl. přenesená",J142,0)</f>
        <v>0</v>
      </c>
      <c r="BH142" s="230">
        <f>IF(N142="sníž. přenesená",J142,0)</f>
        <v>0</v>
      </c>
      <c r="BI142" s="230">
        <f>IF(N142="nulová",J142,0)</f>
        <v>0</v>
      </c>
      <c r="BJ142" s="17" t="s">
        <v>84</v>
      </c>
      <c r="BK142" s="230">
        <f>ROUND(I142*H142,2)</f>
        <v>0</v>
      </c>
      <c r="BL142" s="17" t="s">
        <v>132</v>
      </c>
      <c r="BM142" s="229" t="s">
        <v>170</v>
      </c>
    </row>
    <row r="143" s="2" customFormat="1">
      <c r="A143" s="38"/>
      <c r="B143" s="39"/>
      <c r="C143" s="40"/>
      <c r="D143" s="231" t="s">
        <v>133</v>
      </c>
      <c r="E143" s="40"/>
      <c r="F143" s="232" t="s">
        <v>171</v>
      </c>
      <c r="G143" s="40"/>
      <c r="H143" s="40"/>
      <c r="I143" s="233"/>
      <c r="J143" s="40"/>
      <c r="K143" s="40"/>
      <c r="L143" s="44"/>
      <c r="M143" s="236"/>
      <c r="N143" s="237"/>
      <c r="O143" s="238"/>
      <c r="P143" s="238"/>
      <c r="Q143" s="238"/>
      <c r="R143" s="238"/>
      <c r="S143" s="238"/>
      <c r="T143" s="239"/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T143" s="17" t="s">
        <v>133</v>
      </c>
      <c r="AU143" s="17" t="s">
        <v>86</v>
      </c>
    </row>
    <row r="144" s="2" customFormat="1" ht="6.96" customHeight="1">
      <c r="A144" s="38"/>
      <c r="B144" s="66"/>
      <c r="C144" s="67"/>
      <c r="D144" s="67"/>
      <c r="E144" s="67"/>
      <c r="F144" s="67"/>
      <c r="G144" s="67"/>
      <c r="H144" s="67"/>
      <c r="I144" s="67"/>
      <c r="J144" s="67"/>
      <c r="K144" s="67"/>
      <c r="L144" s="44"/>
      <c r="M144" s="38"/>
      <c r="O144" s="38"/>
      <c r="P144" s="38"/>
      <c r="Q144" s="38"/>
      <c r="R144" s="38"/>
      <c r="S144" s="38"/>
      <c r="T144" s="38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</row>
  </sheetData>
  <sheetProtection sheet="1" autoFilter="0" formatColumns="0" formatRows="0" objects="1" scenarios="1" spinCount="100000" saltValue="8dzxgg7vozyz8XFBEmgaOn2fvvJTfpPunJwG7nb5vs5sOZ9kTirsFtFXnk+VQKYCxGqjUUVnXadCCEyCsJfPuw==" hashValue="8jSM6rrhluUz5AqSutiVQkrV1rVmNKe4nUNOHv8p6KXXnSIvc7ovgojA01FyeRzA2IPdLayNBk4VBn5m36hvTw==" algorithmName="SHA-512" password="CC35"/>
  <autoFilter ref="C120:K143"/>
  <mergeCells count="9">
    <mergeCell ref="E7:H7"/>
    <mergeCell ref="E9:H9"/>
    <mergeCell ref="E18:H18"/>
    <mergeCell ref="E27:H27"/>
    <mergeCell ref="E85:H85"/>
    <mergeCell ref="E87:H87"/>
    <mergeCell ref="E111:H111"/>
    <mergeCell ref="E113:H113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89</v>
      </c>
      <c r="AZ2" s="240" t="s">
        <v>172</v>
      </c>
      <c r="BA2" s="240" t="s">
        <v>173</v>
      </c>
      <c r="BB2" s="240" t="s">
        <v>174</v>
      </c>
      <c r="BC2" s="240" t="s">
        <v>175</v>
      </c>
      <c r="BD2" s="240" t="s">
        <v>86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  <c r="AZ3" s="240" t="s">
        <v>176</v>
      </c>
      <c r="BA3" s="240" t="s">
        <v>177</v>
      </c>
      <c r="BB3" s="240" t="s">
        <v>174</v>
      </c>
      <c r="BC3" s="240" t="s">
        <v>178</v>
      </c>
      <c r="BD3" s="240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  <c r="AZ4" s="240" t="s">
        <v>179</v>
      </c>
      <c r="BA4" s="240" t="s">
        <v>180</v>
      </c>
      <c r="BB4" s="240" t="s">
        <v>174</v>
      </c>
      <c r="BC4" s="240" t="s">
        <v>181</v>
      </c>
      <c r="BD4" s="240" t="s">
        <v>86</v>
      </c>
    </row>
    <row r="5" s="1" customFormat="1" ht="6.96" customHeight="1">
      <c r="B5" s="20"/>
      <c r="L5" s="20"/>
      <c r="AZ5" s="240" t="s">
        <v>182</v>
      </c>
      <c r="BA5" s="240" t="s">
        <v>183</v>
      </c>
      <c r="BB5" s="240" t="s">
        <v>174</v>
      </c>
      <c r="BC5" s="240" t="s">
        <v>184</v>
      </c>
      <c r="BD5" s="240" t="s">
        <v>86</v>
      </c>
    </row>
    <row r="6" s="1" customFormat="1" ht="12" customHeight="1">
      <c r="B6" s="20"/>
      <c r="D6" s="140" t="s">
        <v>16</v>
      </c>
      <c r="L6" s="20"/>
      <c r="AZ6" s="240" t="s">
        <v>185</v>
      </c>
      <c r="BA6" s="240" t="s">
        <v>186</v>
      </c>
      <c r="BB6" s="240" t="s">
        <v>174</v>
      </c>
      <c r="BC6" s="240" t="s">
        <v>187</v>
      </c>
      <c r="BD6" s="240" t="s">
        <v>86</v>
      </c>
    </row>
    <row r="7" s="1" customFormat="1" ht="16.5" customHeight="1">
      <c r="B7" s="20"/>
      <c r="E7" s="141" t="str">
        <f>'Rekapitulace stavby'!K6</f>
        <v>II/198 PRŮTAH TACHOV - OPRAVA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188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ROUND(J125,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ROUND((SUM(BE125:BE563)),  2)</f>
        <v>0</v>
      </c>
      <c r="G33" s="38"/>
      <c r="H33" s="38"/>
      <c r="I33" s="155">
        <v>0.20999999999999999</v>
      </c>
      <c r="J33" s="154">
        <f>ROUND(((SUM(BE125:BE563))*I33),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ROUND((SUM(BF125:BF563)),  2)</f>
        <v>0</v>
      </c>
      <c r="G34" s="38"/>
      <c r="H34" s="38"/>
      <c r="I34" s="155">
        <v>0.12</v>
      </c>
      <c r="J34" s="154">
        <f>ROUND(((SUM(BF125:BF563))*I34),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ROUND((SUM(BG125:BG563)),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ROUND((SUM(BH125:BH563)),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ROUND((SUM(BI125:BI563)),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II/198 PRŮTAH TACHOV -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SO101 - SILNICE II/198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D PROJEKT PLZEŇ Nedvěd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J125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189</v>
      </c>
      <c r="E97" s="182"/>
      <c r="F97" s="182"/>
      <c r="G97" s="182"/>
      <c r="H97" s="182"/>
      <c r="I97" s="182"/>
      <c r="J97" s="183">
        <f>J126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190</v>
      </c>
      <c r="E98" s="188"/>
      <c r="F98" s="188"/>
      <c r="G98" s="188"/>
      <c r="H98" s="188"/>
      <c r="I98" s="188"/>
      <c r="J98" s="189">
        <f>J127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191</v>
      </c>
      <c r="E99" s="188"/>
      <c r="F99" s="188"/>
      <c r="G99" s="188"/>
      <c r="H99" s="188"/>
      <c r="I99" s="188"/>
      <c r="J99" s="189">
        <f>J262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192</v>
      </c>
      <c r="E100" s="188"/>
      <c r="F100" s="188"/>
      <c r="G100" s="188"/>
      <c r="H100" s="188"/>
      <c r="I100" s="188"/>
      <c r="J100" s="189">
        <f>J279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5"/>
      <c r="C101" s="186"/>
      <c r="D101" s="187" t="s">
        <v>193</v>
      </c>
      <c r="E101" s="188"/>
      <c r="F101" s="188"/>
      <c r="G101" s="188"/>
      <c r="H101" s="188"/>
      <c r="I101" s="188"/>
      <c r="J101" s="189">
        <f>J284</f>
        <v>0</v>
      </c>
      <c r="K101" s="186"/>
      <c r="L101" s="19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5"/>
      <c r="C102" s="186"/>
      <c r="D102" s="187" t="s">
        <v>194</v>
      </c>
      <c r="E102" s="188"/>
      <c r="F102" s="188"/>
      <c r="G102" s="188"/>
      <c r="H102" s="188"/>
      <c r="I102" s="188"/>
      <c r="J102" s="189">
        <f>J359</f>
        <v>0</v>
      </c>
      <c r="K102" s="186"/>
      <c r="L102" s="19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5"/>
      <c r="C103" s="186"/>
      <c r="D103" s="187" t="s">
        <v>195</v>
      </c>
      <c r="E103" s="188"/>
      <c r="F103" s="188"/>
      <c r="G103" s="188"/>
      <c r="H103" s="188"/>
      <c r="I103" s="188"/>
      <c r="J103" s="189">
        <f>J434</f>
        <v>0</v>
      </c>
      <c r="K103" s="186"/>
      <c r="L103" s="19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5"/>
      <c r="C104" s="186"/>
      <c r="D104" s="187" t="s">
        <v>196</v>
      </c>
      <c r="E104" s="188"/>
      <c r="F104" s="188"/>
      <c r="G104" s="188"/>
      <c r="H104" s="188"/>
      <c r="I104" s="188"/>
      <c r="J104" s="189">
        <f>J538</f>
        <v>0</v>
      </c>
      <c r="K104" s="186"/>
      <c r="L104" s="19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5"/>
      <c r="C105" s="186"/>
      <c r="D105" s="187" t="s">
        <v>197</v>
      </c>
      <c r="E105" s="188"/>
      <c r="F105" s="188"/>
      <c r="G105" s="188"/>
      <c r="H105" s="188"/>
      <c r="I105" s="188"/>
      <c r="J105" s="189">
        <f>J562</f>
        <v>0</v>
      </c>
      <c r="K105" s="186"/>
      <c r="L105" s="19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2" customFormat="1" ht="21.84" customHeight="1">
      <c r="A106" s="38"/>
      <c r="B106" s="39"/>
      <c r="C106" s="40"/>
      <c r="D106" s="40"/>
      <c r="E106" s="40"/>
      <c r="F106" s="40"/>
      <c r="G106" s="40"/>
      <c r="H106" s="40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66"/>
      <c r="C107" s="67"/>
      <c r="D107" s="67"/>
      <c r="E107" s="67"/>
      <c r="F107" s="67"/>
      <c r="G107" s="67"/>
      <c r="H107" s="67"/>
      <c r="I107" s="67"/>
      <c r="J107" s="67"/>
      <c r="K107" s="67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11" s="2" customFormat="1" ht="6.96" customHeight="1">
      <c r="A111" s="38"/>
      <c r="B111" s="68"/>
      <c r="C111" s="69"/>
      <c r="D111" s="69"/>
      <c r="E111" s="69"/>
      <c r="F111" s="69"/>
      <c r="G111" s="69"/>
      <c r="H111" s="69"/>
      <c r="I111" s="69"/>
      <c r="J111" s="69"/>
      <c r="K111" s="69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4.96" customHeight="1">
      <c r="A112" s="38"/>
      <c r="B112" s="39"/>
      <c r="C112" s="23" t="s">
        <v>109</v>
      </c>
      <c r="D112" s="40"/>
      <c r="E112" s="40"/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16</v>
      </c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6.5" customHeight="1">
      <c r="A115" s="38"/>
      <c r="B115" s="39"/>
      <c r="C115" s="40"/>
      <c r="D115" s="40"/>
      <c r="E115" s="174" t="str">
        <f>E7</f>
        <v>II/198 PRŮTAH TACHOV - OPRAVA</v>
      </c>
      <c r="F115" s="32"/>
      <c r="G115" s="32"/>
      <c r="H115" s="32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2" customHeight="1">
      <c r="A116" s="38"/>
      <c r="B116" s="39"/>
      <c r="C116" s="32" t="s">
        <v>97</v>
      </c>
      <c r="D116" s="40"/>
      <c r="E116" s="40"/>
      <c r="F116" s="40"/>
      <c r="G116" s="40"/>
      <c r="H116" s="40"/>
      <c r="I116" s="40"/>
      <c r="J116" s="40"/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6.5" customHeight="1">
      <c r="A117" s="38"/>
      <c r="B117" s="39"/>
      <c r="C117" s="40"/>
      <c r="D117" s="40"/>
      <c r="E117" s="76" t="str">
        <f>E9</f>
        <v>SO101 - SILNICE II/198</v>
      </c>
      <c r="F117" s="40"/>
      <c r="G117" s="40"/>
      <c r="H117" s="40"/>
      <c r="I117" s="40"/>
      <c r="J117" s="40"/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6.96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2" customFormat="1" ht="12" customHeight="1">
      <c r="A119" s="38"/>
      <c r="B119" s="39"/>
      <c r="C119" s="32" t="s">
        <v>20</v>
      </c>
      <c r="D119" s="40"/>
      <c r="E119" s="40"/>
      <c r="F119" s="27" t="str">
        <f>F12</f>
        <v xml:space="preserve"> </v>
      </c>
      <c r="G119" s="40"/>
      <c r="H119" s="40"/>
      <c r="I119" s="32" t="s">
        <v>22</v>
      </c>
      <c r="J119" s="79" t="str">
        <f>IF(J12="","",J12)</f>
        <v>24. 11. 2025</v>
      </c>
      <c r="K119" s="40"/>
      <c r="L119" s="63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  <row r="120" s="2" customFormat="1" ht="6.96" customHeight="1">
      <c r="A120" s="38"/>
      <c r="B120" s="39"/>
      <c r="C120" s="40"/>
      <c r="D120" s="40"/>
      <c r="E120" s="40"/>
      <c r="F120" s="40"/>
      <c r="G120" s="40"/>
      <c r="H120" s="40"/>
      <c r="I120" s="40"/>
      <c r="J120" s="40"/>
      <c r="K120" s="40"/>
      <c r="L120" s="63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5.65" customHeight="1">
      <c r="A121" s="38"/>
      <c r="B121" s="39"/>
      <c r="C121" s="32" t="s">
        <v>24</v>
      </c>
      <c r="D121" s="40"/>
      <c r="E121" s="40"/>
      <c r="F121" s="27" t="str">
        <f>E15</f>
        <v>SÚS PK</v>
      </c>
      <c r="G121" s="40"/>
      <c r="H121" s="40"/>
      <c r="I121" s="32" t="s">
        <v>30</v>
      </c>
      <c r="J121" s="36" t="str">
        <f>E21</f>
        <v>D PROJEKT PLZEŇ Nedvěd s.r.o.</v>
      </c>
      <c r="K121" s="40"/>
      <c r="L121" s="63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15.15" customHeight="1">
      <c r="A122" s="38"/>
      <c r="B122" s="39"/>
      <c r="C122" s="32" t="s">
        <v>28</v>
      </c>
      <c r="D122" s="40"/>
      <c r="E122" s="40"/>
      <c r="F122" s="27" t="str">
        <f>IF(E18="","",E18)</f>
        <v>Vyplň údaj</v>
      </c>
      <c r="G122" s="40"/>
      <c r="H122" s="40"/>
      <c r="I122" s="32" t="s">
        <v>33</v>
      </c>
      <c r="J122" s="36" t="str">
        <f>E24</f>
        <v>Žižkovský Petr</v>
      </c>
      <c r="K122" s="40"/>
      <c r="L122" s="63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0.32" customHeight="1">
      <c r="A123" s="38"/>
      <c r="B123" s="39"/>
      <c r="C123" s="40"/>
      <c r="D123" s="40"/>
      <c r="E123" s="40"/>
      <c r="F123" s="40"/>
      <c r="G123" s="40"/>
      <c r="H123" s="40"/>
      <c r="I123" s="40"/>
      <c r="J123" s="40"/>
      <c r="K123" s="40"/>
      <c r="L123" s="63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11" customFormat="1" ht="29.28" customHeight="1">
      <c r="A124" s="191"/>
      <c r="B124" s="192"/>
      <c r="C124" s="193" t="s">
        <v>110</v>
      </c>
      <c r="D124" s="194" t="s">
        <v>61</v>
      </c>
      <c r="E124" s="194" t="s">
        <v>57</v>
      </c>
      <c r="F124" s="194" t="s">
        <v>58</v>
      </c>
      <c r="G124" s="194" t="s">
        <v>111</v>
      </c>
      <c r="H124" s="194" t="s">
        <v>112</v>
      </c>
      <c r="I124" s="194" t="s">
        <v>113</v>
      </c>
      <c r="J124" s="194" t="s">
        <v>101</v>
      </c>
      <c r="K124" s="195" t="s">
        <v>114</v>
      </c>
      <c r="L124" s="196"/>
      <c r="M124" s="100" t="s">
        <v>1</v>
      </c>
      <c r="N124" s="101" t="s">
        <v>40</v>
      </c>
      <c r="O124" s="101" t="s">
        <v>115</v>
      </c>
      <c r="P124" s="101" t="s">
        <v>116</v>
      </c>
      <c r="Q124" s="101" t="s">
        <v>117</v>
      </c>
      <c r="R124" s="101" t="s">
        <v>118</v>
      </c>
      <c r="S124" s="101" t="s">
        <v>119</v>
      </c>
      <c r="T124" s="102" t="s">
        <v>120</v>
      </c>
      <c r="U124" s="191"/>
      <c r="V124" s="191"/>
      <c r="W124" s="191"/>
      <c r="X124" s="191"/>
      <c r="Y124" s="191"/>
      <c r="Z124" s="191"/>
      <c r="AA124" s="191"/>
      <c r="AB124" s="191"/>
      <c r="AC124" s="191"/>
      <c r="AD124" s="191"/>
      <c r="AE124" s="191"/>
    </row>
    <row r="125" s="2" customFormat="1" ht="22.8" customHeight="1">
      <c r="A125" s="38"/>
      <c r="B125" s="39"/>
      <c r="C125" s="107" t="s">
        <v>121</v>
      </c>
      <c r="D125" s="40"/>
      <c r="E125" s="40"/>
      <c r="F125" s="40"/>
      <c r="G125" s="40"/>
      <c r="H125" s="40"/>
      <c r="I125" s="40"/>
      <c r="J125" s="197">
        <f>BK125</f>
        <v>0</v>
      </c>
      <c r="K125" s="40"/>
      <c r="L125" s="44"/>
      <c r="M125" s="103"/>
      <c r="N125" s="198"/>
      <c r="O125" s="104"/>
      <c r="P125" s="199">
        <f>P126</f>
        <v>0</v>
      </c>
      <c r="Q125" s="104"/>
      <c r="R125" s="199">
        <f>R126</f>
        <v>707.03934959999992</v>
      </c>
      <c r="S125" s="104"/>
      <c r="T125" s="200">
        <f>T126</f>
        <v>5948.6199999999999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T125" s="17" t="s">
        <v>75</v>
      </c>
      <c r="AU125" s="17" t="s">
        <v>103</v>
      </c>
      <c r="BK125" s="201">
        <f>BK126</f>
        <v>0</v>
      </c>
    </row>
    <row r="126" s="12" customFormat="1" ht="25.92" customHeight="1">
      <c r="A126" s="12"/>
      <c r="B126" s="202"/>
      <c r="C126" s="203"/>
      <c r="D126" s="204" t="s">
        <v>75</v>
      </c>
      <c r="E126" s="205" t="s">
        <v>198</v>
      </c>
      <c r="F126" s="205" t="s">
        <v>199</v>
      </c>
      <c r="G126" s="203"/>
      <c r="H126" s="203"/>
      <c r="I126" s="206"/>
      <c r="J126" s="207">
        <f>BK126</f>
        <v>0</v>
      </c>
      <c r="K126" s="203"/>
      <c r="L126" s="208"/>
      <c r="M126" s="209"/>
      <c r="N126" s="210"/>
      <c r="O126" s="210"/>
      <c r="P126" s="211">
        <f>P127+P262+P279+P284+P359+P434+P538+P562</f>
        <v>0</v>
      </c>
      <c r="Q126" s="210"/>
      <c r="R126" s="211">
        <f>R127+R262+R279+R284+R359+R434+R538+R562</f>
        <v>707.03934959999992</v>
      </c>
      <c r="S126" s="210"/>
      <c r="T126" s="212">
        <f>T127+T262+T279+T284+T359+T434+T538+T562</f>
        <v>5948.6199999999999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213" t="s">
        <v>84</v>
      </c>
      <c r="AT126" s="214" t="s">
        <v>75</v>
      </c>
      <c r="AU126" s="214" t="s">
        <v>76</v>
      </c>
      <c r="AY126" s="213" t="s">
        <v>125</v>
      </c>
      <c r="BK126" s="215">
        <f>BK127+BK262+BK279+BK284+BK359+BK434+BK538+BK562</f>
        <v>0</v>
      </c>
    </row>
    <row r="127" s="12" customFormat="1" ht="22.8" customHeight="1">
      <c r="A127" s="12"/>
      <c r="B127" s="202"/>
      <c r="C127" s="203"/>
      <c r="D127" s="204" t="s">
        <v>75</v>
      </c>
      <c r="E127" s="216" t="s">
        <v>84</v>
      </c>
      <c r="F127" s="216" t="s">
        <v>200</v>
      </c>
      <c r="G127" s="203"/>
      <c r="H127" s="203"/>
      <c r="I127" s="206"/>
      <c r="J127" s="217">
        <f>BK127</f>
        <v>0</v>
      </c>
      <c r="K127" s="203"/>
      <c r="L127" s="208"/>
      <c r="M127" s="209"/>
      <c r="N127" s="210"/>
      <c r="O127" s="210"/>
      <c r="P127" s="211">
        <f>SUM(P128:P261)</f>
        <v>0</v>
      </c>
      <c r="Q127" s="210"/>
      <c r="R127" s="211">
        <f>SUM(R128:R261)</f>
        <v>43.110422499999999</v>
      </c>
      <c r="S127" s="210"/>
      <c r="T127" s="212">
        <f>SUM(T128:T261)</f>
        <v>5572.0349999999999</v>
      </c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R127" s="213" t="s">
        <v>84</v>
      </c>
      <c r="AT127" s="214" t="s">
        <v>75</v>
      </c>
      <c r="AU127" s="214" t="s">
        <v>84</v>
      </c>
      <c r="AY127" s="213" t="s">
        <v>125</v>
      </c>
      <c r="BK127" s="215">
        <f>SUM(BK128:BK261)</f>
        <v>0</v>
      </c>
    </row>
    <row r="128" s="2" customFormat="1" ht="37.8" customHeight="1">
      <c r="A128" s="38"/>
      <c r="B128" s="39"/>
      <c r="C128" s="218" t="s">
        <v>84</v>
      </c>
      <c r="D128" s="218" t="s">
        <v>128</v>
      </c>
      <c r="E128" s="219" t="s">
        <v>201</v>
      </c>
      <c r="F128" s="220" t="s">
        <v>202</v>
      </c>
      <c r="G128" s="221" t="s">
        <v>203</v>
      </c>
      <c r="H128" s="222">
        <v>11885</v>
      </c>
      <c r="I128" s="223"/>
      <c r="J128" s="224">
        <f>ROUND(I128*H128,2)</f>
        <v>0</v>
      </c>
      <c r="K128" s="220" t="s">
        <v>204</v>
      </c>
      <c r="L128" s="44"/>
      <c r="M128" s="225" t="s">
        <v>1</v>
      </c>
      <c r="N128" s="226" t="s">
        <v>41</v>
      </c>
      <c r="O128" s="91"/>
      <c r="P128" s="227">
        <f>O128*H128</f>
        <v>0</v>
      </c>
      <c r="Q128" s="227">
        <v>3.0000000000000001E-05</v>
      </c>
      <c r="R128" s="227">
        <f>Q128*H128</f>
        <v>0.35655000000000003</v>
      </c>
      <c r="S128" s="227">
        <v>0.23000000000000001</v>
      </c>
      <c r="T128" s="228">
        <f>S128*H128</f>
        <v>2733.5500000000002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229" t="s">
        <v>132</v>
      </c>
      <c r="AT128" s="229" t="s">
        <v>128</v>
      </c>
      <c r="AU128" s="229" t="s">
        <v>86</v>
      </c>
      <c r="AY128" s="17" t="s">
        <v>125</v>
      </c>
      <c r="BE128" s="230">
        <f>IF(N128="základní",J128,0)</f>
        <v>0</v>
      </c>
      <c r="BF128" s="230">
        <f>IF(N128="snížená",J128,0)</f>
        <v>0</v>
      </c>
      <c r="BG128" s="230">
        <f>IF(N128="zákl. přenesená",J128,0)</f>
        <v>0</v>
      </c>
      <c r="BH128" s="230">
        <f>IF(N128="sníž. přenesená",J128,0)</f>
        <v>0</v>
      </c>
      <c r="BI128" s="230">
        <f>IF(N128="nulová",J128,0)</f>
        <v>0</v>
      </c>
      <c r="BJ128" s="17" t="s">
        <v>84</v>
      </c>
      <c r="BK128" s="230">
        <f>ROUND(I128*H128,2)</f>
        <v>0</v>
      </c>
      <c r="BL128" s="17" t="s">
        <v>132</v>
      </c>
      <c r="BM128" s="229" t="s">
        <v>205</v>
      </c>
    </row>
    <row r="129" s="2" customFormat="1">
      <c r="A129" s="38"/>
      <c r="B129" s="39"/>
      <c r="C129" s="40"/>
      <c r="D129" s="231" t="s">
        <v>133</v>
      </c>
      <c r="E129" s="40"/>
      <c r="F129" s="232" t="s">
        <v>206</v>
      </c>
      <c r="G129" s="40"/>
      <c r="H129" s="40"/>
      <c r="I129" s="233"/>
      <c r="J129" s="40"/>
      <c r="K129" s="40"/>
      <c r="L129" s="44"/>
      <c r="M129" s="234"/>
      <c r="N129" s="235"/>
      <c r="O129" s="91"/>
      <c r="P129" s="91"/>
      <c r="Q129" s="91"/>
      <c r="R129" s="91"/>
      <c r="S129" s="91"/>
      <c r="T129" s="92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  <c r="AT129" s="17" t="s">
        <v>133</v>
      </c>
      <c r="AU129" s="17" t="s">
        <v>86</v>
      </c>
    </row>
    <row r="130" s="13" customFormat="1">
      <c r="A130" s="13"/>
      <c r="B130" s="241"/>
      <c r="C130" s="242"/>
      <c r="D130" s="231" t="s">
        <v>207</v>
      </c>
      <c r="E130" s="243" t="s">
        <v>1</v>
      </c>
      <c r="F130" s="244" t="s">
        <v>208</v>
      </c>
      <c r="G130" s="242"/>
      <c r="H130" s="243" t="s">
        <v>1</v>
      </c>
      <c r="I130" s="245"/>
      <c r="J130" s="242"/>
      <c r="K130" s="242"/>
      <c r="L130" s="246"/>
      <c r="M130" s="247"/>
      <c r="N130" s="248"/>
      <c r="O130" s="248"/>
      <c r="P130" s="248"/>
      <c r="Q130" s="248"/>
      <c r="R130" s="248"/>
      <c r="S130" s="248"/>
      <c r="T130" s="249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50" t="s">
        <v>207</v>
      </c>
      <c r="AU130" s="250" t="s">
        <v>86</v>
      </c>
      <c r="AV130" s="13" t="s">
        <v>84</v>
      </c>
      <c r="AW130" s="13" t="s">
        <v>32</v>
      </c>
      <c r="AX130" s="13" t="s">
        <v>76</v>
      </c>
      <c r="AY130" s="250" t="s">
        <v>125</v>
      </c>
    </row>
    <row r="131" s="14" customFormat="1">
      <c r="A131" s="14"/>
      <c r="B131" s="251"/>
      <c r="C131" s="252"/>
      <c r="D131" s="231" t="s">
        <v>207</v>
      </c>
      <c r="E131" s="253" t="s">
        <v>1</v>
      </c>
      <c r="F131" s="254" t="s">
        <v>209</v>
      </c>
      <c r="G131" s="252"/>
      <c r="H131" s="255">
        <v>11885</v>
      </c>
      <c r="I131" s="256"/>
      <c r="J131" s="252"/>
      <c r="K131" s="252"/>
      <c r="L131" s="257"/>
      <c r="M131" s="258"/>
      <c r="N131" s="259"/>
      <c r="O131" s="259"/>
      <c r="P131" s="259"/>
      <c r="Q131" s="259"/>
      <c r="R131" s="259"/>
      <c r="S131" s="259"/>
      <c r="T131" s="260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61" t="s">
        <v>207</v>
      </c>
      <c r="AU131" s="261" t="s">
        <v>86</v>
      </c>
      <c r="AV131" s="14" t="s">
        <v>86</v>
      </c>
      <c r="AW131" s="14" t="s">
        <v>32</v>
      </c>
      <c r="AX131" s="14" t="s">
        <v>76</v>
      </c>
      <c r="AY131" s="261" t="s">
        <v>125</v>
      </c>
    </row>
    <row r="132" s="15" customFormat="1">
      <c r="A132" s="15"/>
      <c r="B132" s="262"/>
      <c r="C132" s="263"/>
      <c r="D132" s="231" t="s">
        <v>207</v>
      </c>
      <c r="E132" s="264" t="s">
        <v>1</v>
      </c>
      <c r="F132" s="265" t="s">
        <v>210</v>
      </c>
      <c r="G132" s="263"/>
      <c r="H132" s="266">
        <v>11885</v>
      </c>
      <c r="I132" s="267"/>
      <c r="J132" s="263"/>
      <c r="K132" s="263"/>
      <c r="L132" s="268"/>
      <c r="M132" s="269"/>
      <c r="N132" s="270"/>
      <c r="O132" s="270"/>
      <c r="P132" s="270"/>
      <c r="Q132" s="270"/>
      <c r="R132" s="270"/>
      <c r="S132" s="270"/>
      <c r="T132" s="271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72" t="s">
        <v>207</v>
      </c>
      <c r="AU132" s="272" t="s">
        <v>86</v>
      </c>
      <c r="AV132" s="15" t="s">
        <v>132</v>
      </c>
      <c r="AW132" s="15" t="s">
        <v>32</v>
      </c>
      <c r="AX132" s="15" t="s">
        <v>84</v>
      </c>
      <c r="AY132" s="272" t="s">
        <v>125</v>
      </c>
    </row>
    <row r="133" s="2" customFormat="1" ht="44.25" customHeight="1">
      <c r="A133" s="38"/>
      <c r="B133" s="39"/>
      <c r="C133" s="218" t="s">
        <v>86</v>
      </c>
      <c r="D133" s="218" t="s">
        <v>128</v>
      </c>
      <c r="E133" s="219" t="s">
        <v>211</v>
      </c>
      <c r="F133" s="220" t="s">
        <v>212</v>
      </c>
      <c r="G133" s="221" t="s">
        <v>203</v>
      </c>
      <c r="H133" s="222">
        <v>1411</v>
      </c>
      <c r="I133" s="223"/>
      <c r="J133" s="224">
        <f>ROUND(I133*H133,2)</f>
        <v>0</v>
      </c>
      <c r="K133" s="220" t="s">
        <v>204</v>
      </c>
      <c r="L133" s="44"/>
      <c r="M133" s="225" t="s">
        <v>1</v>
      </c>
      <c r="N133" s="226" t="s">
        <v>41</v>
      </c>
      <c r="O133" s="91"/>
      <c r="P133" s="227">
        <f>O133*H133</f>
        <v>0</v>
      </c>
      <c r="Q133" s="227">
        <v>3.0000000000000001E-05</v>
      </c>
      <c r="R133" s="227">
        <f>Q133*H133</f>
        <v>0.04233</v>
      </c>
      <c r="S133" s="227">
        <v>0.23000000000000001</v>
      </c>
      <c r="T133" s="228">
        <f>S133*H133</f>
        <v>324.53000000000003</v>
      </c>
      <c r="U133" s="38"/>
      <c r="V133" s="38"/>
      <c r="W133" s="38"/>
      <c r="X133" s="38"/>
      <c r="Y133" s="38"/>
      <c r="Z133" s="38"/>
      <c r="AA133" s="38"/>
      <c r="AB133" s="38"/>
      <c r="AC133" s="38"/>
      <c r="AD133" s="38"/>
      <c r="AE133" s="38"/>
      <c r="AR133" s="229" t="s">
        <v>132</v>
      </c>
      <c r="AT133" s="229" t="s">
        <v>128</v>
      </c>
      <c r="AU133" s="229" t="s">
        <v>86</v>
      </c>
      <c r="AY133" s="17" t="s">
        <v>125</v>
      </c>
      <c r="BE133" s="230">
        <f>IF(N133="základní",J133,0)</f>
        <v>0</v>
      </c>
      <c r="BF133" s="230">
        <f>IF(N133="snížená",J133,0)</f>
        <v>0</v>
      </c>
      <c r="BG133" s="230">
        <f>IF(N133="zákl. přenesená",J133,0)</f>
        <v>0</v>
      </c>
      <c r="BH133" s="230">
        <f>IF(N133="sníž. přenesená",J133,0)</f>
        <v>0</v>
      </c>
      <c r="BI133" s="230">
        <f>IF(N133="nulová",J133,0)</f>
        <v>0</v>
      </c>
      <c r="BJ133" s="17" t="s">
        <v>84</v>
      </c>
      <c r="BK133" s="230">
        <f>ROUND(I133*H133,2)</f>
        <v>0</v>
      </c>
      <c r="BL133" s="17" t="s">
        <v>132</v>
      </c>
      <c r="BM133" s="229" t="s">
        <v>213</v>
      </c>
    </row>
    <row r="134" s="2" customFormat="1">
      <c r="A134" s="38"/>
      <c r="B134" s="39"/>
      <c r="C134" s="40"/>
      <c r="D134" s="231" t="s">
        <v>133</v>
      </c>
      <c r="E134" s="40"/>
      <c r="F134" s="232" t="s">
        <v>206</v>
      </c>
      <c r="G134" s="40"/>
      <c r="H134" s="40"/>
      <c r="I134" s="233"/>
      <c r="J134" s="40"/>
      <c r="K134" s="40"/>
      <c r="L134" s="44"/>
      <c r="M134" s="234"/>
      <c r="N134" s="235"/>
      <c r="O134" s="91"/>
      <c r="P134" s="91"/>
      <c r="Q134" s="91"/>
      <c r="R134" s="91"/>
      <c r="S134" s="91"/>
      <c r="T134" s="92"/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7" t="s">
        <v>133</v>
      </c>
      <c r="AU134" s="17" t="s">
        <v>86</v>
      </c>
    </row>
    <row r="135" s="13" customFormat="1">
      <c r="A135" s="13"/>
      <c r="B135" s="241"/>
      <c r="C135" s="242"/>
      <c r="D135" s="231" t="s">
        <v>207</v>
      </c>
      <c r="E135" s="243" t="s">
        <v>1</v>
      </c>
      <c r="F135" s="244" t="s">
        <v>214</v>
      </c>
      <c r="G135" s="242"/>
      <c r="H135" s="243" t="s">
        <v>1</v>
      </c>
      <c r="I135" s="245"/>
      <c r="J135" s="242"/>
      <c r="K135" s="242"/>
      <c r="L135" s="246"/>
      <c r="M135" s="247"/>
      <c r="N135" s="248"/>
      <c r="O135" s="248"/>
      <c r="P135" s="248"/>
      <c r="Q135" s="248"/>
      <c r="R135" s="248"/>
      <c r="S135" s="248"/>
      <c r="T135" s="249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50" t="s">
        <v>207</v>
      </c>
      <c r="AU135" s="250" t="s">
        <v>86</v>
      </c>
      <c r="AV135" s="13" t="s">
        <v>84</v>
      </c>
      <c r="AW135" s="13" t="s">
        <v>32</v>
      </c>
      <c r="AX135" s="13" t="s">
        <v>76</v>
      </c>
      <c r="AY135" s="250" t="s">
        <v>125</v>
      </c>
    </row>
    <row r="136" s="14" customFormat="1">
      <c r="A136" s="14"/>
      <c r="B136" s="251"/>
      <c r="C136" s="252"/>
      <c r="D136" s="231" t="s">
        <v>207</v>
      </c>
      <c r="E136" s="253" t="s">
        <v>1</v>
      </c>
      <c r="F136" s="254" t="s">
        <v>215</v>
      </c>
      <c r="G136" s="252"/>
      <c r="H136" s="255">
        <v>1411</v>
      </c>
      <c r="I136" s="256"/>
      <c r="J136" s="252"/>
      <c r="K136" s="252"/>
      <c r="L136" s="257"/>
      <c r="M136" s="258"/>
      <c r="N136" s="259"/>
      <c r="O136" s="259"/>
      <c r="P136" s="259"/>
      <c r="Q136" s="259"/>
      <c r="R136" s="259"/>
      <c r="S136" s="259"/>
      <c r="T136" s="260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61" t="s">
        <v>207</v>
      </c>
      <c r="AU136" s="261" t="s">
        <v>86</v>
      </c>
      <c r="AV136" s="14" t="s">
        <v>86</v>
      </c>
      <c r="AW136" s="14" t="s">
        <v>32</v>
      </c>
      <c r="AX136" s="14" t="s">
        <v>76</v>
      </c>
      <c r="AY136" s="261" t="s">
        <v>125</v>
      </c>
    </row>
    <row r="137" s="15" customFormat="1">
      <c r="A137" s="15"/>
      <c r="B137" s="262"/>
      <c r="C137" s="263"/>
      <c r="D137" s="231" t="s">
        <v>207</v>
      </c>
      <c r="E137" s="264" t="s">
        <v>1</v>
      </c>
      <c r="F137" s="265" t="s">
        <v>210</v>
      </c>
      <c r="G137" s="263"/>
      <c r="H137" s="266">
        <v>1411</v>
      </c>
      <c r="I137" s="267"/>
      <c r="J137" s="263"/>
      <c r="K137" s="263"/>
      <c r="L137" s="268"/>
      <c r="M137" s="269"/>
      <c r="N137" s="270"/>
      <c r="O137" s="270"/>
      <c r="P137" s="270"/>
      <c r="Q137" s="270"/>
      <c r="R137" s="270"/>
      <c r="S137" s="270"/>
      <c r="T137" s="271"/>
      <c r="U137" s="15"/>
      <c r="V137" s="15"/>
      <c r="W137" s="15"/>
      <c r="X137" s="15"/>
      <c r="Y137" s="15"/>
      <c r="Z137" s="15"/>
      <c r="AA137" s="15"/>
      <c r="AB137" s="15"/>
      <c r="AC137" s="15"/>
      <c r="AD137" s="15"/>
      <c r="AE137" s="15"/>
      <c r="AT137" s="272" t="s">
        <v>207</v>
      </c>
      <c r="AU137" s="272" t="s">
        <v>86</v>
      </c>
      <c r="AV137" s="15" t="s">
        <v>132</v>
      </c>
      <c r="AW137" s="15" t="s">
        <v>32</v>
      </c>
      <c r="AX137" s="15" t="s">
        <v>84</v>
      </c>
      <c r="AY137" s="272" t="s">
        <v>125</v>
      </c>
    </row>
    <row r="138" s="2" customFormat="1" ht="37.8" customHeight="1">
      <c r="A138" s="38"/>
      <c r="B138" s="39"/>
      <c r="C138" s="218" t="s">
        <v>138</v>
      </c>
      <c r="D138" s="218" t="s">
        <v>128</v>
      </c>
      <c r="E138" s="219" t="s">
        <v>216</v>
      </c>
      <c r="F138" s="220" t="s">
        <v>217</v>
      </c>
      <c r="G138" s="221" t="s">
        <v>203</v>
      </c>
      <c r="H138" s="222">
        <v>14110</v>
      </c>
      <c r="I138" s="223"/>
      <c r="J138" s="224">
        <f>ROUND(I138*H138,2)</f>
        <v>0</v>
      </c>
      <c r="K138" s="220" t="s">
        <v>204</v>
      </c>
      <c r="L138" s="44"/>
      <c r="M138" s="225" t="s">
        <v>1</v>
      </c>
      <c r="N138" s="226" t="s">
        <v>41</v>
      </c>
      <c r="O138" s="91"/>
      <c r="P138" s="227">
        <f>O138*H138</f>
        <v>0</v>
      </c>
      <c r="Q138" s="227">
        <v>0</v>
      </c>
      <c r="R138" s="227">
        <f>Q138*H138</f>
        <v>0</v>
      </c>
      <c r="S138" s="227">
        <v>0.023</v>
      </c>
      <c r="T138" s="228">
        <f>S138*H138</f>
        <v>324.52999999999997</v>
      </c>
      <c r="U138" s="38"/>
      <c r="V138" s="38"/>
      <c r="W138" s="38"/>
      <c r="X138" s="38"/>
      <c r="Y138" s="38"/>
      <c r="Z138" s="38"/>
      <c r="AA138" s="38"/>
      <c r="AB138" s="38"/>
      <c r="AC138" s="38"/>
      <c r="AD138" s="38"/>
      <c r="AE138" s="38"/>
      <c r="AR138" s="229" t="s">
        <v>132</v>
      </c>
      <c r="AT138" s="229" t="s">
        <v>128</v>
      </c>
      <c r="AU138" s="229" t="s">
        <v>86</v>
      </c>
      <c r="AY138" s="17" t="s">
        <v>125</v>
      </c>
      <c r="BE138" s="230">
        <f>IF(N138="základní",J138,0)</f>
        <v>0</v>
      </c>
      <c r="BF138" s="230">
        <f>IF(N138="snížená",J138,0)</f>
        <v>0</v>
      </c>
      <c r="BG138" s="230">
        <f>IF(N138="zákl. přenesená",J138,0)</f>
        <v>0</v>
      </c>
      <c r="BH138" s="230">
        <f>IF(N138="sníž. přenesená",J138,0)</f>
        <v>0</v>
      </c>
      <c r="BI138" s="230">
        <f>IF(N138="nulová",J138,0)</f>
        <v>0</v>
      </c>
      <c r="BJ138" s="17" t="s">
        <v>84</v>
      </c>
      <c r="BK138" s="230">
        <f>ROUND(I138*H138,2)</f>
        <v>0</v>
      </c>
      <c r="BL138" s="17" t="s">
        <v>132</v>
      </c>
      <c r="BM138" s="229" t="s">
        <v>218</v>
      </c>
    </row>
    <row r="139" s="2" customFormat="1">
      <c r="A139" s="38"/>
      <c r="B139" s="39"/>
      <c r="C139" s="40"/>
      <c r="D139" s="231" t="s">
        <v>133</v>
      </c>
      <c r="E139" s="40"/>
      <c r="F139" s="232" t="s">
        <v>206</v>
      </c>
      <c r="G139" s="40"/>
      <c r="H139" s="40"/>
      <c r="I139" s="233"/>
      <c r="J139" s="40"/>
      <c r="K139" s="40"/>
      <c r="L139" s="44"/>
      <c r="M139" s="234"/>
      <c r="N139" s="235"/>
      <c r="O139" s="91"/>
      <c r="P139" s="91"/>
      <c r="Q139" s="91"/>
      <c r="R139" s="91"/>
      <c r="S139" s="91"/>
      <c r="T139" s="92"/>
      <c r="U139" s="38"/>
      <c r="V139" s="38"/>
      <c r="W139" s="38"/>
      <c r="X139" s="38"/>
      <c r="Y139" s="38"/>
      <c r="Z139" s="38"/>
      <c r="AA139" s="38"/>
      <c r="AB139" s="38"/>
      <c r="AC139" s="38"/>
      <c r="AD139" s="38"/>
      <c r="AE139" s="38"/>
      <c r="AT139" s="17" t="s">
        <v>133</v>
      </c>
      <c r="AU139" s="17" t="s">
        <v>86</v>
      </c>
    </row>
    <row r="140" s="13" customFormat="1">
      <c r="A140" s="13"/>
      <c r="B140" s="241"/>
      <c r="C140" s="242"/>
      <c r="D140" s="231" t="s">
        <v>207</v>
      </c>
      <c r="E140" s="243" t="s">
        <v>1</v>
      </c>
      <c r="F140" s="244" t="s">
        <v>214</v>
      </c>
      <c r="G140" s="242"/>
      <c r="H140" s="243" t="s">
        <v>1</v>
      </c>
      <c r="I140" s="245"/>
      <c r="J140" s="242"/>
      <c r="K140" s="242"/>
      <c r="L140" s="246"/>
      <c r="M140" s="247"/>
      <c r="N140" s="248"/>
      <c r="O140" s="248"/>
      <c r="P140" s="248"/>
      <c r="Q140" s="248"/>
      <c r="R140" s="248"/>
      <c r="S140" s="248"/>
      <c r="T140" s="249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50" t="s">
        <v>207</v>
      </c>
      <c r="AU140" s="250" t="s">
        <v>86</v>
      </c>
      <c r="AV140" s="13" t="s">
        <v>84</v>
      </c>
      <c r="AW140" s="13" t="s">
        <v>32</v>
      </c>
      <c r="AX140" s="13" t="s">
        <v>76</v>
      </c>
      <c r="AY140" s="250" t="s">
        <v>125</v>
      </c>
    </row>
    <row r="141" s="14" customFormat="1">
      <c r="A141" s="14"/>
      <c r="B141" s="251"/>
      <c r="C141" s="252"/>
      <c r="D141" s="231" t="s">
        <v>207</v>
      </c>
      <c r="E141" s="253" t="s">
        <v>1</v>
      </c>
      <c r="F141" s="254" t="s">
        <v>219</v>
      </c>
      <c r="G141" s="252"/>
      <c r="H141" s="255">
        <v>14110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207</v>
      </c>
      <c r="AU141" s="261" t="s">
        <v>86</v>
      </c>
      <c r="AV141" s="14" t="s">
        <v>86</v>
      </c>
      <c r="AW141" s="14" t="s">
        <v>32</v>
      </c>
      <c r="AX141" s="14" t="s">
        <v>76</v>
      </c>
      <c r="AY141" s="261" t="s">
        <v>125</v>
      </c>
    </row>
    <row r="142" s="15" customFormat="1">
      <c r="A142" s="15"/>
      <c r="B142" s="262"/>
      <c r="C142" s="263"/>
      <c r="D142" s="231" t="s">
        <v>207</v>
      </c>
      <c r="E142" s="264" t="s">
        <v>1</v>
      </c>
      <c r="F142" s="265" t="s">
        <v>210</v>
      </c>
      <c r="G142" s="263"/>
      <c r="H142" s="266">
        <v>14110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207</v>
      </c>
      <c r="AU142" s="272" t="s">
        <v>86</v>
      </c>
      <c r="AV142" s="15" t="s">
        <v>132</v>
      </c>
      <c r="AW142" s="15" t="s">
        <v>32</v>
      </c>
      <c r="AX142" s="15" t="s">
        <v>84</v>
      </c>
      <c r="AY142" s="272" t="s">
        <v>125</v>
      </c>
    </row>
    <row r="143" s="2" customFormat="1" ht="44.25" customHeight="1">
      <c r="A143" s="38"/>
      <c r="B143" s="39"/>
      <c r="C143" s="218" t="s">
        <v>132</v>
      </c>
      <c r="D143" s="218" t="s">
        <v>128</v>
      </c>
      <c r="E143" s="219" t="s">
        <v>220</v>
      </c>
      <c r="F143" s="220" t="s">
        <v>221</v>
      </c>
      <c r="G143" s="221" t="s">
        <v>203</v>
      </c>
      <c r="H143" s="222">
        <v>3022.25</v>
      </c>
      <c r="I143" s="223"/>
      <c r="J143" s="224">
        <f>ROUND(I143*H143,2)</f>
        <v>0</v>
      </c>
      <c r="K143" s="220" t="s">
        <v>204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1.0000000000000001E-05</v>
      </c>
      <c r="R143" s="227">
        <f>Q143*H143</f>
        <v>0.030222500000000003</v>
      </c>
      <c r="S143" s="227">
        <v>0.091999999999999998</v>
      </c>
      <c r="T143" s="228">
        <f>S143*H143</f>
        <v>278.04699999999997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132</v>
      </c>
      <c r="AT143" s="229" t="s">
        <v>128</v>
      </c>
      <c r="AU143" s="229" t="s">
        <v>86</v>
      </c>
      <c r="AY143" s="17" t="s">
        <v>125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132</v>
      </c>
      <c r="BM143" s="229" t="s">
        <v>222</v>
      </c>
    </row>
    <row r="144" s="2" customFormat="1">
      <c r="A144" s="38"/>
      <c r="B144" s="39"/>
      <c r="C144" s="40"/>
      <c r="D144" s="231" t="s">
        <v>133</v>
      </c>
      <c r="E144" s="40"/>
      <c r="F144" s="232" t="s">
        <v>206</v>
      </c>
      <c r="G144" s="40"/>
      <c r="H144" s="40"/>
      <c r="I144" s="233"/>
      <c r="J144" s="40"/>
      <c r="K144" s="40"/>
      <c r="L144" s="44"/>
      <c r="M144" s="234"/>
      <c r="N144" s="235"/>
      <c r="O144" s="91"/>
      <c r="P144" s="91"/>
      <c r="Q144" s="91"/>
      <c r="R144" s="91"/>
      <c r="S144" s="91"/>
      <c r="T144" s="92"/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T144" s="17" t="s">
        <v>133</v>
      </c>
      <c r="AU144" s="17" t="s">
        <v>86</v>
      </c>
    </row>
    <row r="145" s="13" customFormat="1">
      <c r="A145" s="13"/>
      <c r="B145" s="241"/>
      <c r="C145" s="242"/>
      <c r="D145" s="231" t="s">
        <v>207</v>
      </c>
      <c r="E145" s="243" t="s">
        <v>1</v>
      </c>
      <c r="F145" s="244" t="s">
        <v>223</v>
      </c>
      <c r="G145" s="242"/>
      <c r="H145" s="243" t="s">
        <v>1</v>
      </c>
      <c r="I145" s="245"/>
      <c r="J145" s="242"/>
      <c r="K145" s="242"/>
      <c r="L145" s="246"/>
      <c r="M145" s="247"/>
      <c r="N145" s="248"/>
      <c r="O145" s="248"/>
      <c r="P145" s="248"/>
      <c r="Q145" s="248"/>
      <c r="R145" s="248"/>
      <c r="S145" s="248"/>
      <c r="T145" s="249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50" t="s">
        <v>207</v>
      </c>
      <c r="AU145" s="250" t="s">
        <v>86</v>
      </c>
      <c r="AV145" s="13" t="s">
        <v>84</v>
      </c>
      <c r="AW145" s="13" t="s">
        <v>32</v>
      </c>
      <c r="AX145" s="13" t="s">
        <v>76</v>
      </c>
      <c r="AY145" s="250" t="s">
        <v>125</v>
      </c>
    </row>
    <row r="146" s="14" customFormat="1">
      <c r="A146" s="14"/>
      <c r="B146" s="251"/>
      <c r="C146" s="252"/>
      <c r="D146" s="231" t="s">
        <v>207</v>
      </c>
      <c r="E146" s="253" t="s">
        <v>1</v>
      </c>
      <c r="F146" s="254" t="s">
        <v>224</v>
      </c>
      <c r="G146" s="252"/>
      <c r="H146" s="255">
        <v>2971.25</v>
      </c>
      <c r="I146" s="256"/>
      <c r="J146" s="252"/>
      <c r="K146" s="252"/>
      <c r="L146" s="257"/>
      <c r="M146" s="258"/>
      <c r="N146" s="259"/>
      <c r="O146" s="259"/>
      <c r="P146" s="259"/>
      <c r="Q146" s="259"/>
      <c r="R146" s="259"/>
      <c r="S146" s="259"/>
      <c r="T146" s="260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61" t="s">
        <v>207</v>
      </c>
      <c r="AU146" s="261" t="s">
        <v>86</v>
      </c>
      <c r="AV146" s="14" t="s">
        <v>86</v>
      </c>
      <c r="AW146" s="14" t="s">
        <v>32</v>
      </c>
      <c r="AX146" s="14" t="s">
        <v>76</v>
      </c>
      <c r="AY146" s="261" t="s">
        <v>125</v>
      </c>
    </row>
    <row r="147" s="13" customFormat="1">
      <c r="A147" s="13"/>
      <c r="B147" s="241"/>
      <c r="C147" s="242"/>
      <c r="D147" s="231" t="s">
        <v>207</v>
      </c>
      <c r="E147" s="243" t="s">
        <v>1</v>
      </c>
      <c r="F147" s="244" t="s">
        <v>225</v>
      </c>
      <c r="G147" s="242"/>
      <c r="H147" s="243" t="s">
        <v>1</v>
      </c>
      <c r="I147" s="245"/>
      <c r="J147" s="242"/>
      <c r="K147" s="242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207</v>
      </c>
      <c r="AU147" s="250" t="s">
        <v>86</v>
      </c>
      <c r="AV147" s="13" t="s">
        <v>84</v>
      </c>
      <c r="AW147" s="13" t="s">
        <v>32</v>
      </c>
      <c r="AX147" s="13" t="s">
        <v>76</v>
      </c>
      <c r="AY147" s="250" t="s">
        <v>125</v>
      </c>
    </row>
    <row r="148" s="14" customFormat="1">
      <c r="A148" s="14"/>
      <c r="B148" s="251"/>
      <c r="C148" s="252"/>
      <c r="D148" s="231" t="s">
        <v>207</v>
      </c>
      <c r="E148" s="253" t="s">
        <v>1</v>
      </c>
      <c r="F148" s="254" t="s">
        <v>226</v>
      </c>
      <c r="G148" s="252"/>
      <c r="H148" s="255">
        <v>51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207</v>
      </c>
      <c r="AU148" s="261" t="s">
        <v>86</v>
      </c>
      <c r="AV148" s="14" t="s">
        <v>86</v>
      </c>
      <c r="AW148" s="14" t="s">
        <v>32</v>
      </c>
      <c r="AX148" s="14" t="s">
        <v>76</v>
      </c>
      <c r="AY148" s="261" t="s">
        <v>125</v>
      </c>
    </row>
    <row r="149" s="15" customFormat="1">
      <c r="A149" s="15"/>
      <c r="B149" s="262"/>
      <c r="C149" s="263"/>
      <c r="D149" s="231" t="s">
        <v>207</v>
      </c>
      <c r="E149" s="264" t="s">
        <v>1</v>
      </c>
      <c r="F149" s="265" t="s">
        <v>210</v>
      </c>
      <c r="G149" s="263"/>
      <c r="H149" s="266">
        <v>3022.25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207</v>
      </c>
      <c r="AU149" s="272" t="s">
        <v>86</v>
      </c>
      <c r="AV149" s="15" t="s">
        <v>132</v>
      </c>
      <c r="AW149" s="15" t="s">
        <v>32</v>
      </c>
      <c r="AX149" s="15" t="s">
        <v>84</v>
      </c>
      <c r="AY149" s="272" t="s">
        <v>125</v>
      </c>
    </row>
    <row r="150" s="2" customFormat="1" ht="66.75" customHeight="1">
      <c r="A150" s="38"/>
      <c r="B150" s="39"/>
      <c r="C150" s="218" t="s">
        <v>124</v>
      </c>
      <c r="D150" s="218" t="s">
        <v>128</v>
      </c>
      <c r="E150" s="219" t="s">
        <v>227</v>
      </c>
      <c r="F150" s="220" t="s">
        <v>228</v>
      </c>
      <c r="G150" s="221" t="s">
        <v>203</v>
      </c>
      <c r="H150" s="222">
        <v>201</v>
      </c>
      <c r="I150" s="223"/>
      <c r="J150" s="224">
        <f>ROUND(I150*H150,2)</f>
        <v>0</v>
      </c>
      <c r="K150" s="220" t="s">
        <v>204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</v>
      </c>
      <c r="R150" s="227">
        <f>Q150*H150</f>
        <v>0</v>
      </c>
      <c r="S150" s="227">
        <v>0.38800000000000001</v>
      </c>
      <c r="T150" s="228">
        <f>S150*H150</f>
        <v>77.988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132</v>
      </c>
      <c r="AT150" s="229" t="s">
        <v>128</v>
      </c>
      <c r="AU150" s="229" t="s">
        <v>86</v>
      </c>
      <c r="AY150" s="17" t="s">
        <v>125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132</v>
      </c>
      <c r="BM150" s="229" t="s">
        <v>229</v>
      </c>
    </row>
    <row r="151" s="2" customFormat="1">
      <c r="A151" s="38"/>
      <c r="B151" s="39"/>
      <c r="C151" s="40"/>
      <c r="D151" s="231" t="s">
        <v>133</v>
      </c>
      <c r="E151" s="40"/>
      <c r="F151" s="232" t="s">
        <v>230</v>
      </c>
      <c r="G151" s="40"/>
      <c r="H151" s="40"/>
      <c r="I151" s="233"/>
      <c r="J151" s="40"/>
      <c r="K151" s="40"/>
      <c r="L151" s="44"/>
      <c r="M151" s="234"/>
      <c r="N151" s="235"/>
      <c r="O151" s="91"/>
      <c r="P151" s="91"/>
      <c r="Q151" s="91"/>
      <c r="R151" s="91"/>
      <c r="S151" s="91"/>
      <c r="T151" s="92"/>
      <c r="U151" s="38"/>
      <c r="V151" s="38"/>
      <c r="W151" s="38"/>
      <c r="X151" s="38"/>
      <c r="Y151" s="38"/>
      <c r="Z151" s="38"/>
      <c r="AA151" s="38"/>
      <c r="AB151" s="38"/>
      <c r="AC151" s="38"/>
      <c r="AD151" s="38"/>
      <c r="AE151" s="38"/>
      <c r="AT151" s="17" t="s">
        <v>133</v>
      </c>
      <c r="AU151" s="17" t="s">
        <v>86</v>
      </c>
    </row>
    <row r="152" s="13" customFormat="1">
      <c r="A152" s="13"/>
      <c r="B152" s="241"/>
      <c r="C152" s="242"/>
      <c r="D152" s="231" t="s">
        <v>207</v>
      </c>
      <c r="E152" s="243" t="s">
        <v>1</v>
      </c>
      <c r="F152" s="244" t="s">
        <v>231</v>
      </c>
      <c r="G152" s="242"/>
      <c r="H152" s="243" t="s">
        <v>1</v>
      </c>
      <c r="I152" s="245"/>
      <c r="J152" s="242"/>
      <c r="K152" s="242"/>
      <c r="L152" s="246"/>
      <c r="M152" s="247"/>
      <c r="N152" s="248"/>
      <c r="O152" s="248"/>
      <c r="P152" s="248"/>
      <c r="Q152" s="248"/>
      <c r="R152" s="248"/>
      <c r="S152" s="248"/>
      <c r="T152" s="249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50" t="s">
        <v>207</v>
      </c>
      <c r="AU152" s="250" t="s">
        <v>86</v>
      </c>
      <c r="AV152" s="13" t="s">
        <v>84</v>
      </c>
      <c r="AW152" s="13" t="s">
        <v>32</v>
      </c>
      <c r="AX152" s="13" t="s">
        <v>76</v>
      </c>
      <c r="AY152" s="250" t="s">
        <v>125</v>
      </c>
    </row>
    <row r="153" s="14" customFormat="1">
      <c r="A153" s="14"/>
      <c r="B153" s="251"/>
      <c r="C153" s="252"/>
      <c r="D153" s="231" t="s">
        <v>207</v>
      </c>
      <c r="E153" s="253" t="s">
        <v>1</v>
      </c>
      <c r="F153" s="254" t="s">
        <v>232</v>
      </c>
      <c r="G153" s="252"/>
      <c r="H153" s="255">
        <v>176</v>
      </c>
      <c r="I153" s="256"/>
      <c r="J153" s="252"/>
      <c r="K153" s="252"/>
      <c r="L153" s="257"/>
      <c r="M153" s="258"/>
      <c r="N153" s="259"/>
      <c r="O153" s="259"/>
      <c r="P153" s="259"/>
      <c r="Q153" s="259"/>
      <c r="R153" s="259"/>
      <c r="S153" s="259"/>
      <c r="T153" s="260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61" t="s">
        <v>207</v>
      </c>
      <c r="AU153" s="261" t="s">
        <v>86</v>
      </c>
      <c r="AV153" s="14" t="s">
        <v>86</v>
      </c>
      <c r="AW153" s="14" t="s">
        <v>32</v>
      </c>
      <c r="AX153" s="14" t="s">
        <v>76</v>
      </c>
      <c r="AY153" s="261" t="s">
        <v>125</v>
      </c>
    </row>
    <row r="154" s="13" customFormat="1">
      <c r="A154" s="13"/>
      <c r="B154" s="241"/>
      <c r="C154" s="242"/>
      <c r="D154" s="231" t="s">
        <v>207</v>
      </c>
      <c r="E154" s="243" t="s">
        <v>1</v>
      </c>
      <c r="F154" s="244" t="s">
        <v>233</v>
      </c>
      <c r="G154" s="242"/>
      <c r="H154" s="243" t="s">
        <v>1</v>
      </c>
      <c r="I154" s="245"/>
      <c r="J154" s="242"/>
      <c r="K154" s="242"/>
      <c r="L154" s="246"/>
      <c r="M154" s="247"/>
      <c r="N154" s="248"/>
      <c r="O154" s="248"/>
      <c r="P154" s="248"/>
      <c r="Q154" s="248"/>
      <c r="R154" s="248"/>
      <c r="S154" s="248"/>
      <c r="T154" s="249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50" t="s">
        <v>207</v>
      </c>
      <c r="AU154" s="250" t="s">
        <v>86</v>
      </c>
      <c r="AV154" s="13" t="s">
        <v>84</v>
      </c>
      <c r="AW154" s="13" t="s">
        <v>32</v>
      </c>
      <c r="AX154" s="13" t="s">
        <v>76</v>
      </c>
      <c r="AY154" s="250" t="s">
        <v>125</v>
      </c>
    </row>
    <row r="155" s="14" customFormat="1">
      <c r="A155" s="14"/>
      <c r="B155" s="251"/>
      <c r="C155" s="252"/>
      <c r="D155" s="231" t="s">
        <v>207</v>
      </c>
      <c r="E155" s="253" t="s">
        <v>1</v>
      </c>
      <c r="F155" s="254" t="s">
        <v>234</v>
      </c>
      <c r="G155" s="252"/>
      <c r="H155" s="255">
        <v>18</v>
      </c>
      <c r="I155" s="256"/>
      <c r="J155" s="252"/>
      <c r="K155" s="252"/>
      <c r="L155" s="257"/>
      <c r="M155" s="258"/>
      <c r="N155" s="259"/>
      <c r="O155" s="259"/>
      <c r="P155" s="259"/>
      <c r="Q155" s="259"/>
      <c r="R155" s="259"/>
      <c r="S155" s="259"/>
      <c r="T155" s="260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61" t="s">
        <v>207</v>
      </c>
      <c r="AU155" s="261" t="s">
        <v>86</v>
      </c>
      <c r="AV155" s="14" t="s">
        <v>86</v>
      </c>
      <c r="AW155" s="14" t="s">
        <v>32</v>
      </c>
      <c r="AX155" s="14" t="s">
        <v>76</v>
      </c>
      <c r="AY155" s="261" t="s">
        <v>125</v>
      </c>
    </row>
    <row r="156" s="13" customFormat="1">
      <c r="A156" s="13"/>
      <c r="B156" s="241"/>
      <c r="C156" s="242"/>
      <c r="D156" s="231" t="s">
        <v>207</v>
      </c>
      <c r="E156" s="243" t="s">
        <v>1</v>
      </c>
      <c r="F156" s="244" t="s">
        <v>235</v>
      </c>
      <c r="G156" s="242"/>
      <c r="H156" s="243" t="s">
        <v>1</v>
      </c>
      <c r="I156" s="245"/>
      <c r="J156" s="242"/>
      <c r="K156" s="242"/>
      <c r="L156" s="246"/>
      <c r="M156" s="247"/>
      <c r="N156" s="248"/>
      <c r="O156" s="248"/>
      <c r="P156" s="248"/>
      <c r="Q156" s="248"/>
      <c r="R156" s="248"/>
      <c r="S156" s="248"/>
      <c r="T156" s="249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250" t="s">
        <v>207</v>
      </c>
      <c r="AU156" s="250" t="s">
        <v>86</v>
      </c>
      <c r="AV156" s="13" t="s">
        <v>84</v>
      </c>
      <c r="AW156" s="13" t="s">
        <v>32</v>
      </c>
      <c r="AX156" s="13" t="s">
        <v>76</v>
      </c>
      <c r="AY156" s="250" t="s">
        <v>125</v>
      </c>
    </row>
    <row r="157" s="14" customFormat="1">
      <c r="A157" s="14"/>
      <c r="B157" s="251"/>
      <c r="C157" s="252"/>
      <c r="D157" s="231" t="s">
        <v>207</v>
      </c>
      <c r="E157" s="253" t="s">
        <v>1</v>
      </c>
      <c r="F157" s="254" t="s">
        <v>158</v>
      </c>
      <c r="G157" s="252"/>
      <c r="H157" s="255">
        <v>7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207</v>
      </c>
      <c r="AU157" s="261" t="s">
        <v>86</v>
      </c>
      <c r="AV157" s="14" t="s">
        <v>86</v>
      </c>
      <c r="AW157" s="14" t="s">
        <v>32</v>
      </c>
      <c r="AX157" s="14" t="s">
        <v>76</v>
      </c>
      <c r="AY157" s="261" t="s">
        <v>125</v>
      </c>
    </row>
    <row r="158" s="15" customFormat="1">
      <c r="A158" s="15"/>
      <c r="B158" s="262"/>
      <c r="C158" s="263"/>
      <c r="D158" s="231" t="s">
        <v>207</v>
      </c>
      <c r="E158" s="264" t="s">
        <v>1</v>
      </c>
      <c r="F158" s="265" t="s">
        <v>210</v>
      </c>
      <c r="G158" s="263"/>
      <c r="H158" s="266">
        <v>201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2" t="s">
        <v>207</v>
      </c>
      <c r="AU158" s="272" t="s">
        <v>86</v>
      </c>
      <c r="AV158" s="15" t="s">
        <v>132</v>
      </c>
      <c r="AW158" s="15" t="s">
        <v>32</v>
      </c>
      <c r="AX158" s="15" t="s">
        <v>84</v>
      </c>
      <c r="AY158" s="272" t="s">
        <v>125</v>
      </c>
    </row>
    <row r="159" s="2" customFormat="1" ht="66.75" customHeight="1">
      <c r="A159" s="38"/>
      <c r="B159" s="39"/>
      <c r="C159" s="218" t="s">
        <v>145</v>
      </c>
      <c r="D159" s="218" t="s">
        <v>128</v>
      </c>
      <c r="E159" s="219" t="s">
        <v>236</v>
      </c>
      <c r="F159" s="220" t="s">
        <v>237</v>
      </c>
      <c r="G159" s="221" t="s">
        <v>203</v>
      </c>
      <c r="H159" s="222">
        <v>321</v>
      </c>
      <c r="I159" s="223"/>
      <c r="J159" s="224">
        <f>ROUND(I159*H159,2)</f>
        <v>0</v>
      </c>
      <c r="K159" s="220" t="s">
        <v>204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</v>
      </c>
      <c r="R159" s="227">
        <f>Q159*H159</f>
        <v>0</v>
      </c>
      <c r="S159" s="227">
        <v>0.505</v>
      </c>
      <c r="T159" s="228">
        <f>S159*H159</f>
        <v>162.10499999999999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128</v>
      </c>
      <c r="AU159" s="229" t="s">
        <v>86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238</v>
      </c>
    </row>
    <row r="160" s="2" customFormat="1">
      <c r="A160" s="38"/>
      <c r="B160" s="39"/>
      <c r="C160" s="40"/>
      <c r="D160" s="231" t="s">
        <v>133</v>
      </c>
      <c r="E160" s="40"/>
      <c r="F160" s="232" t="s">
        <v>230</v>
      </c>
      <c r="G160" s="40"/>
      <c r="H160" s="40"/>
      <c r="I160" s="233"/>
      <c r="J160" s="40"/>
      <c r="K160" s="40"/>
      <c r="L160" s="44"/>
      <c r="M160" s="234"/>
      <c r="N160" s="235"/>
      <c r="O160" s="91"/>
      <c r="P160" s="91"/>
      <c r="Q160" s="91"/>
      <c r="R160" s="91"/>
      <c r="S160" s="91"/>
      <c r="T160" s="92"/>
      <c r="U160" s="38"/>
      <c r="V160" s="38"/>
      <c r="W160" s="38"/>
      <c r="X160" s="38"/>
      <c r="Y160" s="38"/>
      <c r="Z160" s="38"/>
      <c r="AA160" s="38"/>
      <c r="AB160" s="38"/>
      <c r="AC160" s="38"/>
      <c r="AD160" s="38"/>
      <c r="AE160" s="38"/>
      <c r="AT160" s="17" t="s">
        <v>133</v>
      </c>
      <c r="AU160" s="17" t="s">
        <v>86</v>
      </c>
    </row>
    <row r="161" s="13" customFormat="1">
      <c r="A161" s="13"/>
      <c r="B161" s="241"/>
      <c r="C161" s="242"/>
      <c r="D161" s="231" t="s">
        <v>207</v>
      </c>
      <c r="E161" s="243" t="s">
        <v>1</v>
      </c>
      <c r="F161" s="244" t="s">
        <v>239</v>
      </c>
      <c r="G161" s="242"/>
      <c r="H161" s="243" t="s">
        <v>1</v>
      </c>
      <c r="I161" s="245"/>
      <c r="J161" s="242"/>
      <c r="K161" s="242"/>
      <c r="L161" s="246"/>
      <c r="M161" s="247"/>
      <c r="N161" s="248"/>
      <c r="O161" s="248"/>
      <c r="P161" s="248"/>
      <c r="Q161" s="248"/>
      <c r="R161" s="248"/>
      <c r="S161" s="248"/>
      <c r="T161" s="249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50" t="s">
        <v>207</v>
      </c>
      <c r="AU161" s="250" t="s">
        <v>86</v>
      </c>
      <c r="AV161" s="13" t="s">
        <v>84</v>
      </c>
      <c r="AW161" s="13" t="s">
        <v>32</v>
      </c>
      <c r="AX161" s="13" t="s">
        <v>76</v>
      </c>
      <c r="AY161" s="250" t="s">
        <v>125</v>
      </c>
    </row>
    <row r="162" s="14" customFormat="1">
      <c r="A162" s="14"/>
      <c r="B162" s="251"/>
      <c r="C162" s="252"/>
      <c r="D162" s="231" t="s">
        <v>207</v>
      </c>
      <c r="E162" s="253" t="s">
        <v>1</v>
      </c>
      <c r="F162" s="254" t="s">
        <v>240</v>
      </c>
      <c r="G162" s="252"/>
      <c r="H162" s="255">
        <v>321</v>
      </c>
      <c r="I162" s="256"/>
      <c r="J162" s="252"/>
      <c r="K162" s="252"/>
      <c r="L162" s="257"/>
      <c r="M162" s="258"/>
      <c r="N162" s="259"/>
      <c r="O162" s="259"/>
      <c r="P162" s="259"/>
      <c r="Q162" s="259"/>
      <c r="R162" s="259"/>
      <c r="S162" s="259"/>
      <c r="T162" s="260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61" t="s">
        <v>207</v>
      </c>
      <c r="AU162" s="261" t="s">
        <v>86</v>
      </c>
      <c r="AV162" s="14" t="s">
        <v>86</v>
      </c>
      <c r="AW162" s="14" t="s">
        <v>32</v>
      </c>
      <c r="AX162" s="14" t="s">
        <v>76</v>
      </c>
      <c r="AY162" s="261" t="s">
        <v>125</v>
      </c>
    </row>
    <row r="163" s="15" customFormat="1">
      <c r="A163" s="15"/>
      <c r="B163" s="262"/>
      <c r="C163" s="263"/>
      <c r="D163" s="231" t="s">
        <v>207</v>
      </c>
      <c r="E163" s="264" t="s">
        <v>1</v>
      </c>
      <c r="F163" s="265" t="s">
        <v>210</v>
      </c>
      <c r="G163" s="263"/>
      <c r="H163" s="266">
        <v>321</v>
      </c>
      <c r="I163" s="267"/>
      <c r="J163" s="263"/>
      <c r="K163" s="263"/>
      <c r="L163" s="268"/>
      <c r="M163" s="269"/>
      <c r="N163" s="270"/>
      <c r="O163" s="270"/>
      <c r="P163" s="270"/>
      <c r="Q163" s="270"/>
      <c r="R163" s="270"/>
      <c r="S163" s="270"/>
      <c r="T163" s="271"/>
      <c r="U163" s="15"/>
      <c r="V163" s="15"/>
      <c r="W163" s="15"/>
      <c r="X163" s="15"/>
      <c r="Y163" s="15"/>
      <c r="Z163" s="15"/>
      <c r="AA163" s="15"/>
      <c r="AB163" s="15"/>
      <c r="AC163" s="15"/>
      <c r="AD163" s="15"/>
      <c r="AE163" s="15"/>
      <c r="AT163" s="272" t="s">
        <v>207</v>
      </c>
      <c r="AU163" s="272" t="s">
        <v>86</v>
      </c>
      <c r="AV163" s="15" t="s">
        <v>132</v>
      </c>
      <c r="AW163" s="15" t="s">
        <v>32</v>
      </c>
      <c r="AX163" s="15" t="s">
        <v>84</v>
      </c>
      <c r="AY163" s="272" t="s">
        <v>125</v>
      </c>
    </row>
    <row r="164" s="2" customFormat="1" ht="66.75" customHeight="1">
      <c r="A164" s="38"/>
      <c r="B164" s="39"/>
      <c r="C164" s="218" t="s">
        <v>158</v>
      </c>
      <c r="D164" s="218" t="s">
        <v>128</v>
      </c>
      <c r="E164" s="219" t="s">
        <v>241</v>
      </c>
      <c r="F164" s="220" t="s">
        <v>242</v>
      </c>
      <c r="G164" s="221" t="s">
        <v>203</v>
      </c>
      <c r="H164" s="222">
        <v>4.5999999999999996</v>
      </c>
      <c r="I164" s="223"/>
      <c r="J164" s="224">
        <f>ROUND(I164*H164,2)</f>
        <v>0</v>
      </c>
      <c r="K164" s="220" t="s">
        <v>204</v>
      </c>
      <c r="L164" s="44"/>
      <c r="M164" s="225" t="s">
        <v>1</v>
      </c>
      <c r="N164" s="226" t="s">
        <v>41</v>
      </c>
      <c r="O164" s="91"/>
      <c r="P164" s="227">
        <f>O164*H164</f>
        <v>0</v>
      </c>
      <c r="Q164" s="227">
        <v>0</v>
      </c>
      <c r="R164" s="227">
        <f>Q164*H164</f>
        <v>0</v>
      </c>
      <c r="S164" s="227">
        <v>0.26000000000000001</v>
      </c>
      <c r="T164" s="228">
        <f>S164*H164</f>
        <v>1.196</v>
      </c>
      <c r="U164" s="38"/>
      <c r="V164" s="38"/>
      <c r="W164" s="38"/>
      <c r="X164" s="38"/>
      <c r="Y164" s="38"/>
      <c r="Z164" s="38"/>
      <c r="AA164" s="38"/>
      <c r="AB164" s="38"/>
      <c r="AC164" s="38"/>
      <c r="AD164" s="38"/>
      <c r="AE164" s="38"/>
      <c r="AR164" s="229" t="s">
        <v>132</v>
      </c>
      <c r="AT164" s="229" t="s">
        <v>128</v>
      </c>
      <c r="AU164" s="229" t="s">
        <v>86</v>
      </c>
      <c r="AY164" s="17" t="s">
        <v>125</v>
      </c>
      <c r="BE164" s="230">
        <f>IF(N164="základní",J164,0)</f>
        <v>0</v>
      </c>
      <c r="BF164" s="230">
        <f>IF(N164="snížená",J164,0)</f>
        <v>0</v>
      </c>
      <c r="BG164" s="230">
        <f>IF(N164="zákl. přenesená",J164,0)</f>
        <v>0</v>
      </c>
      <c r="BH164" s="230">
        <f>IF(N164="sníž. přenesená",J164,0)</f>
        <v>0</v>
      </c>
      <c r="BI164" s="230">
        <f>IF(N164="nulová",J164,0)</f>
        <v>0</v>
      </c>
      <c r="BJ164" s="17" t="s">
        <v>84</v>
      </c>
      <c r="BK164" s="230">
        <f>ROUND(I164*H164,2)</f>
        <v>0</v>
      </c>
      <c r="BL164" s="17" t="s">
        <v>132</v>
      </c>
      <c r="BM164" s="229" t="s">
        <v>243</v>
      </c>
    </row>
    <row r="165" s="13" customFormat="1">
      <c r="A165" s="13"/>
      <c r="B165" s="241"/>
      <c r="C165" s="242"/>
      <c r="D165" s="231" t="s">
        <v>207</v>
      </c>
      <c r="E165" s="243" t="s">
        <v>1</v>
      </c>
      <c r="F165" s="244" t="s">
        <v>244</v>
      </c>
      <c r="G165" s="242"/>
      <c r="H165" s="243" t="s">
        <v>1</v>
      </c>
      <c r="I165" s="245"/>
      <c r="J165" s="242"/>
      <c r="K165" s="242"/>
      <c r="L165" s="246"/>
      <c r="M165" s="247"/>
      <c r="N165" s="248"/>
      <c r="O165" s="248"/>
      <c r="P165" s="248"/>
      <c r="Q165" s="248"/>
      <c r="R165" s="248"/>
      <c r="S165" s="248"/>
      <c r="T165" s="249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50" t="s">
        <v>207</v>
      </c>
      <c r="AU165" s="250" t="s">
        <v>86</v>
      </c>
      <c r="AV165" s="13" t="s">
        <v>84</v>
      </c>
      <c r="AW165" s="13" t="s">
        <v>32</v>
      </c>
      <c r="AX165" s="13" t="s">
        <v>76</v>
      </c>
      <c r="AY165" s="250" t="s">
        <v>125</v>
      </c>
    </row>
    <row r="166" s="14" customFormat="1">
      <c r="A166" s="14"/>
      <c r="B166" s="251"/>
      <c r="C166" s="252"/>
      <c r="D166" s="231" t="s">
        <v>207</v>
      </c>
      <c r="E166" s="253" t="s">
        <v>1</v>
      </c>
      <c r="F166" s="254" t="s">
        <v>245</v>
      </c>
      <c r="G166" s="252"/>
      <c r="H166" s="255">
        <v>4.5999999999999996</v>
      </c>
      <c r="I166" s="256"/>
      <c r="J166" s="252"/>
      <c r="K166" s="252"/>
      <c r="L166" s="257"/>
      <c r="M166" s="258"/>
      <c r="N166" s="259"/>
      <c r="O166" s="259"/>
      <c r="P166" s="259"/>
      <c r="Q166" s="259"/>
      <c r="R166" s="259"/>
      <c r="S166" s="259"/>
      <c r="T166" s="260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61" t="s">
        <v>207</v>
      </c>
      <c r="AU166" s="261" t="s">
        <v>86</v>
      </c>
      <c r="AV166" s="14" t="s">
        <v>86</v>
      </c>
      <c r="AW166" s="14" t="s">
        <v>32</v>
      </c>
      <c r="AX166" s="14" t="s">
        <v>76</v>
      </c>
      <c r="AY166" s="261" t="s">
        <v>125</v>
      </c>
    </row>
    <row r="167" s="15" customFormat="1">
      <c r="A167" s="15"/>
      <c r="B167" s="262"/>
      <c r="C167" s="263"/>
      <c r="D167" s="231" t="s">
        <v>207</v>
      </c>
      <c r="E167" s="264" t="s">
        <v>1</v>
      </c>
      <c r="F167" s="265" t="s">
        <v>210</v>
      </c>
      <c r="G167" s="263"/>
      <c r="H167" s="266">
        <v>4.5999999999999996</v>
      </c>
      <c r="I167" s="267"/>
      <c r="J167" s="263"/>
      <c r="K167" s="263"/>
      <c r="L167" s="268"/>
      <c r="M167" s="269"/>
      <c r="N167" s="270"/>
      <c r="O167" s="270"/>
      <c r="P167" s="270"/>
      <c r="Q167" s="270"/>
      <c r="R167" s="270"/>
      <c r="S167" s="270"/>
      <c r="T167" s="271"/>
      <c r="U167" s="15"/>
      <c r="V167" s="15"/>
      <c r="W167" s="15"/>
      <c r="X167" s="15"/>
      <c r="Y167" s="15"/>
      <c r="Z167" s="15"/>
      <c r="AA167" s="15"/>
      <c r="AB167" s="15"/>
      <c r="AC167" s="15"/>
      <c r="AD167" s="15"/>
      <c r="AE167" s="15"/>
      <c r="AT167" s="272" t="s">
        <v>207</v>
      </c>
      <c r="AU167" s="272" t="s">
        <v>86</v>
      </c>
      <c r="AV167" s="15" t="s">
        <v>132</v>
      </c>
      <c r="AW167" s="15" t="s">
        <v>32</v>
      </c>
      <c r="AX167" s="15" t="s">
        <v>84</v>
      </c>
      <c r="AY167" s="272" t="s">
        <v>125</v>
      </c>
    </row>
    <row r="168" s="2" customFormat="1" ht="62.7" customHeight="1">
      <c r="A168" s="38"/>
      <c r="B168" s="39"/>
      <c r="C168" s="218" t="s">
        <v>150</v>
      </c>
      <c r="D168" s="218" t="s">
        <v>128</v>
      </c>
      <c r="E168" s="219" t="s">
        <v>246</v>
      </c>
      <c r="F168" s="220" t="s">
        <v>247</v>
      </c>
      <c r="G168" s="221" t="s">
        <v>203</v>
      </c>
      <c r="H168" s="222">
        <v>1411</v>
      </c>
      <c r="I168" s="223"/>
      <c r="J168" s="224">
        <f>ROUND(I168*H168,2)</f>
        <v>0</v>
      </c>
      <c r="K168" s="220" t="s">
        <v>204</v>
      </c>
      <c r="L168" s="44"/>
      <c r="M168" s="225" t="s">
        <v>1</v>
      </c>
      <c r="N168" s="226" t="s">
        <v>41</v>
      </c>
      <c r="O168" s="91"/>
      <c r="P168" s="227">
        <f>O168*H168</f>
        <v>0</v>
      </c>
      <c r="Q168" s="227">
        <v>0</v>
      </c>
      <c r="R168" s="227">
        <f>Q168*H168</f>
        <v>0</v>
      </c>
      <c r="S168" s="227">
        <v>0.625</v>
      </c>
      <c r="T168" s="228">
        <f>S168*H168</f>
        <v>881.875</v>
      </c>
      <c r="U168" s="38"/>
      <c r="V168" s="38"/>
      <c r="W168" s="38"/>
      <c r="X168" s="38"/>
      <c r="Y168" s="38"/>
      <c r="Z168" s="38"/>
      <c r="AA168" s="38"/>
      <c r="AB168" s="38"/>
      <c r="AC168" s="38"/>
      <c r="AD168" s="38"/>
      <c r="AE168" s="38"/>
      <c r="AR168" s="229" t="s">
        <v>132</v>
      </c>
      <c r="AT168" s="229" t="s">
        <v>128</v>
      </c>
      <c r="AU168" s="229" t="s">
        <v>86</v>
      </c>
      <c r="AY168" s="17" t="s">
        <v>125</v>
      </c>
      <c r="BE168" s="230">
        <f>IF(N168="základní",J168,0)</f>
        <v>0</v>
      </c>
      <c r="BF168" s="230">
        <f>IF(N168="snížená",J168,0)</f>
        <v>0</v>
      </c>
      <c r="BG168" s="230">
        <f>IF(N168="zákl. přenesená",J168,0)</f>
        <v>0</v>
      </c>
      <c r="BH168" s="230">
        <f>IF(N168="sníž. přenesená",J168,0)</f>
        <v>0</v>
      </c>
      <c r="BI168" s="230">
        <f>IF(N168="nulová",J168,0)</f>
        <v>0</v>
      </c>
      <c r="BJ168" s="17" t="s">
        <v>84</v>
      </c>
      <c r="BK168" s="230">
        <f>ROUND(I168*H168,2)</f>
        <v>0</v>
      </c>
      <c r="BL168" s="17" t="s">
        <v>132</v>
      </c>
      <c r="BM168" s="229" t="s">
        <v>248</v>
      </c>
    </row>
    <row r="169" s="13" customFormat="1">
      <c r="A169" s="13"/>
      <c r="B169" s="241"/>
      <c r="C169" s="242"/>
      <c r="D169" s="231" t="s">
        <v>207</v>
      </c>
      <c r="E169" s="243" t="s">
        <v>1</v>
      </c>
      <c r="F169" s="244" t="s">
        <v>249</v>
      </c>
      <c r="G169" s="242"/>
      <c r="H169" s="243" t="s">
        <v>1</v>
      </c>
      <c r="I169" s="245"/>
      <c r="J169" s="242"/>
      <c r="K169" s="242"/>
      <c r="L169" s="246"/>
      <c r="M169" s="247"/>
      <c r="N169" s="248"/>
      <c r="O169" s="248"/>
      <c r="P169" s="248"/>
      <c r="Q169" s="248"/>
      <c r="R169" s="248"/>
      <c r="S169" s="248"/>
      <c r="T169" s="249"/>
      <c r="U169" s="13"/>
      <c r="V169" s="13"/>
      <c r="W169" s="13"/>
      <c r="X169" s="13"/>
      <c r="Y169" s="13"/>
      <c r="Z169" s="13"/>
      <c r="AA169" s="13"/>
      <c r="AB169" s="13"/>
      <c r="AC169" s="13"/>
      <c r="AD169" s="13"/>
      <c r="AE169" s="13"/>
      <c r="AT169" s="250" t="s">
        <v>207</v>
      </c>
      <c r="AU169" s="250" t="s">
        <v>86</v>
      </c>
      <c r="AV169" s="13" t="s">
        <v>84</v>
      </c>
      <c r="AW169" s="13" t="s">
        <v>32</v>
      </c>
      <c r="AX169" s="13" t="s">
        <v>76</v>
      </c>
      <c r="AY169" s="250" t="s">
        <v>125</v>
      </c>
    </row>
    <row r="170" s="14" customFormat="1">
      <c r="A170" s="14"/>
      <c r="B170" s="251"/>
      <c r="C170" s="252"/>
      <c r="D170" s="231" t="s">
        <v>207</v>
      </c>
      <c r="E170" s="253" t="s">
        <v>1</v>
      </c>
      <c r="F170" s="254" t="s">
        <v>215</v>
      </c>
      <c r="G170" s="252"/>
      <c r="H170" s="255">
        <v>1411</v>
      </c>
      <c r="I170" s="256"/>
      <c r="J170" s="252"/>
      <c r="K170" s="252"/>
      <c r="L170" s="257"/>
      <c r="M170" s="258"/>
      <c r="N170" s="259"/>
      <c r="O170" s="259"/>
      <c r="P170" s="259"/>
      <c r="Q170" s="259"/>
      <c r="R170" s="259"/>
      <c r="S170" s="259"/>
      <c r="T170" s="260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61" t="s">
        <v>207</v>
      </c>
      <c r="AU170" s="261" t="s">
        <v>86</v>
      </c>
      <c r="AV170" s="14" t="s">
        <v>86</v>
      </c>
      <c r="AW170" s="14" t="s">
        <v>32</v>
      </c>
      <c r="AX170" s="14" t="s">
        <v>76</v>
      </c>
      <c r="AY170" s="261" t="s">
        <v>125</v>
      </c>
    </row>
    <row r="171" s="15" customFormat="1">
      <c r="A171" s="15"/>
      <c r="B171" s="262"/>
      <c r="C171" s="263"/>
      <c r="D171" s="231" t="s">
        <v>207</v>
      </c>
      <c r="E171" s="264" t="s">
        <v>1</v>
      </c>
      <c r="F171" s="265" t="s">
        <v>210</v>
      </c>
      <c r="G171" s="263"/>
      <c r="H171" s="266">
        <v>1411</v>
      </c>
      <c r="I171" s="267"/>
      <c r="J171" s="263"/>
      <c r="K171" s="263"/>
      <c r="L171" s="268"/>
      <c r="M171" s="269"/>
      <c r="N171" s="270"/>
      <c r="O171" s="270"/>
      <c r="P171" s="270"/>
      <c r="Q171" s="270"/>
      <c r="R171" s="270"/>
      <c r="S171" s="270"/>
      <c r="T171" s="271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72" t="s">
        <v>207</v>
      </c>
      <c r="AU171" s="272" t="s">
        <v>86</v>
      </c>
      <c r="AV171" s="15" t="s">
        <v>132</v>
      </c>
      <c r="AW171" s="15" t="s">
        <v>32</v>
      </c>
      <c r="AX171" s="15" t="s">
        <v>84</v>
      </c>
      <c r="AY171" s="272" t="s">
        <v>125</v>
      </c>
    </row>
    <row r="172" s="2" customFormat="1" ht="66.75" customHeight="1">
      <c r="A172" s="38"/>
      <c r="B172" s="39"/>
      <c r="C172" s="218" t="s">
        <v>167</v>
      </c>
      <c r="D172" s="218" t="s">
        <v>128</v>
      </c>
      <c r="E172" s="219" t="s">
        <v>250</v>
      </c>
      <c r="F172" s="220" t="s">
        <v>251</v>
      </c>
      <c r="G172" s="221" t="s">
        <v>203</v>
      </c>
      <c r="H172" s="222">
        <v>1462</v>
      </c>
      <c r="I172" s="223"/>
      <c r="J172" s="224">
        <f>ROUND(I172*H172,2)</f>
        <v>0</v>
      </c>
      <c r="K172" s="220" t="s">
        <v>204</v>
      </c>
      <c r="L172" s="44"/>
      <c r="M172" s="225" t="s">
        <v>1</v>
      </c>
      <c r="N172" s="226" t="s">
        <v>41</v>
      </c>
      <c r="O172" s="91"/>
      <c r="P172" s="227">
        <f>O172*H172</f>
        <v>0</v>
      </c>
      <c r="Q172" s="227">
        <v>0</v>
      </c>
      <c r="R172" s="227">
        <f>Q172*H172</f>
        <v>0</v>
      </c>
      <c r="S172" s="227">
        <v>0.28999999999999998</v>
      </c>
      <c r="T172" s="228">
        <f>S172*H172</f>
        <v>423.97999999999996</v>
      </c>
      <c r="U172" s="38"/>
      <c r="V172" s="38"/>
      <c r="W172" s="38"/>
      <c r="X172" s="38"/>
      <c r="Y172" s="38"/>
      <c r="Z172" s="38"/>
      <c r="AA172" s="38"/>
      <c r="AB172" s="38"/>
      <c r="AC172" s="38"/>
      <c r="AD172" s="38"/>
      <c r="AE172" s="38"/>
      <c r="AR172" s="229" t="s">
        <v>132</v>
      </c>
      <c r="AT172" s="229" t="s">
        <v>128</v>
      </c>
      <c r="AU172" s="229" t="s">
        <v>86</v>
      </c>
      <c r="AY172" s="17" t="s">
        <v>125</v>
      </c>
      <c r="BE172" s="230">
        <f>IF(N172="základní",J172,0)</f>
        <v>0</v>
      </c>
      <c r="BF172" s="230">
        <f>IF(N172="snížená",J172,0)</f>
        <v>0</v>
      </c>
      <c r="BG172" s="230">
        <f>IF(N172="zákl. přenesená",J172,0)</f>
        <v>0</v>
      </c>
      <c r="BH172" s="230">
        <f>IF(N172="sníž. přenesená",J172,0)</f>
        <v>0</v>
      </c>
      <c r="BI172" s="230">
        <f>IF(N172="nulová",J172,0)</f>
        <v>0</v>
      </c>
      <c r="BJ172" s="17" t="s">
        <v>84</v>
      </c>
      <c r="BK172" s="230">
        <f>ROUND(I172*H172,2)</f>
        <v>0</v>
      </c>
      <c r="BL172" s="17" t="s">
        <v>132</v>
      </c>
      <c r="BM172" s="229" t="s">
        <v>252</v>
      </c>
    </row>
    <row r="173" s="13" customFormat="1">
      <c r="A173" s="13"/>
      <c r="B173" s="241"/>
      <c r="C173" s="242"/>
      <c r="D173" s="231" t="s">
        <v>207</v>
      </c>
      <c r="E173" s="243" t="s">
        <v>1</v>
      </c>
      <c r="F173" s="244" t="s">
        <v>253</v>
      </c>
      <c r="G173" s="242"/>
      <c r="H173" s="243" t="s">
        <v>1</v>
      </c>
      <c r="I173" s="245"/>
      <c r="J173" s="242"/>
      <c r="K173" s="242"/>
      <c r="L173" s="246"/>
      <c r="M173" s="247"/>
      <c r="N173" s="248"/>
      <c r="O173" s="248"/>
      <c r="P173" s="248"/>
      <c r="Q173" s="248"/>
      <c r="R173" s="248"/>
      <c r="S173" s="248"/>
      <c r="T173" s="249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50" t="s">
        <v>207</v>
      </c>
      <c r="AU173" s="250" t="s">
        <v>86</v>
      </c>
      <c r="AV173" s="13" t="s">
        <v>84</v>
      </c>
      <c r="AW173" s="13" t="s">
        <v>32</v>
      </c>
      <c r="AX173" s="13" t="s">
        <v>76</v>
      </c>
      <c r="AY173" s="250" t="s">
        <v>125</v>
      </c>
    </row>
    <row r="174" s="14" customFormat="1">
      <c r="A174" s="14"/>
      <c r="B174" s="251"/>
      <c r="C174" s="252"/>
      <c r="D174" s="231" t="s">
        <v>207</v>
      </c>
      <c r="E174" s="253" t="s">
        <v>1</v>
      </c>
      <c r="F174" s="254" t="s">
        <v>254</v>
      </c>
      <c r="G174" s="252"/>
      <c r="H174" s="255">
        <v>1462</v>
      </c>
      <c r="I174" s="256"/>
      <c r="J174" s="252"/>
      <c r="K174" s="252"/>
      <c r="L174" s="257"/>
      <c r="M174" s="258"/>
      <c r="N174" s="259"/>
      <c r="O174" s="259"/>
      <c r="P174" s="259"/>
      <c r="Q174" s="259"/>
      <c r="R174" s="259"/>
      <c r="S174" s="259"/>
      <c r="T174" s="260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61" t="s">
        <v>207</v>
      </c>
      <c r="AU174" s="261" t="s">
        <v>86</v>
      </c>
      <c r="AV174" s="14" t="s">
        <v>86</v>
      </c>
      <c r="AW174" s="14" t="s">
        <v>32</v>
      </c>
      <c r="AX174" s="14" t="s">
        <v>76</v>
      </c>
      <c r="AY174" s="261" t="s">
        <v>125</v>
      </c>
    </row>
    <row r="175" s="15" customFormat="1">
      <c r="A175" s="15"/>
      <c r="B175" s="262"/>
      <c r="C175" s="263"/>
      <c r="D175" s="231" t="s">
        <v>207</v>
      </c>
      <c r="E175" s="264" t="s">
        <v>1</v>
      </c>
      <c r="F175" s="265" t="s">
        <v>210</v>
      </c>
      <c r="G175" s="263"/>
      <c r="H175" s="266">
        <v>1462</v>
      </c>
      <c r="I175" s="267"/>
      <c r="J175" s="263"/>
      <c r="K175" s="263"/>
      <c r="L175" s="268"/>
      <c r="M175" s="269"/>
      <c r="N175" s="270"/>
      <c r="O175" s="270"/>
      <c r="P175" s="270"/>
      <c r="Q175" s="270"/>
      <c r="R175" s="270"/>
      <c r="S175" s="270"/>
      <c r="T175" s="271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72" t="s">
        <v>207</v>
      </c>
      <c r="AU175" s="272" t="s">
        <v>86</v>
      </c>
      <c r="AV175" s="15" t="s">
        <v>132</v>
      </c>
      <c r="AW175" s="15" t="s">
        <v>32</v>
      </c>
      <c r="AX175" s="15" t="s">
        <v>84</v>
      </c>
      <c r="AY175" s="272" t="s">
        <v>125</v>
      </c>
    </row>
    <row r="176" s="2" customFormat="1" ht="49.05" customHeight="1">
      <c r="A176" s="38"/>
      <c r="B176" s="39"/>
      <c r="C176" s="218" t="s">
        <v>156</v>
      </c>
      <c r="D176" s="218" t="s">
        <v>128</v>
      </c>
      <c r="E176" s="219" t="s">
        <v>255</v>
      </c>
      <c r="F176" s="220" t="s">
        <v>256</v>
      </c>
      <c r="G176" s="221" t="s">
        <v>257</v>
      </c>
      <c r="H176" s="222">
        <v>121</v>
      </c>
      <c r="I176" s="223"/>
      <c r="J176" s="224">
        <f>ROUND(I176*H176,2)</f>
        <v>0</v>
      </c>
      <c r="K176" s="220" t="s">
        <v>204</v>
      </c>
      <c r="L176" s="44"/>
      <c r="M176" s="225" t="s">
        <v>1</v>
      </c>
      <c r="N176" s="226" t="s">
        <v>41</v>
      </c>
      <c r="O176" s="91"/>
      <c r="P176" s="227">
        <f>O176*H176</f>
        <v>0</v>
      </c>
      <c r="Q176" s="227">
        <v>0</v>
      </c>
      <c r="R176" s="227">
        <f>Q176*H176</f>
        <v>0</v>
      </c>
      <c r="S176" s="227">
        <v>0.20499999999999999</v>
      </c>
      <c r="T176" s="228">
        <f>S176*H176</f>
        <v>24.805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132</v>
      </c>
      <c r="AT176" s="229" t="s">
        <v>128</v>
      </c>
      <c r="AU176" s="229" t="s">
        <v>86</v>
      </c>
      <c r="AY176" s="17" t="s">
        <v>125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132</v>
      </c>
      <c r="BM176" s="229" t="s">
        <v>258</v>
      </c>
    </row>
    <row r="177" s="13" customFormat="1">
      <c r="A177" s="13"/>
      <c r="B177" s="241"/>
      <c r="C177" s="242"/>
      <c r="D177" s="231" t="s">
        <v>207</v>
      </c>
      <c r="E177" s="243" t="s">
        <v>1</v>
      </c>
      <c r="F177" s="244" t="s">
        <v>259</v>
      </c>
      <c r="G177" s="242"/>
      <c r="H177" s="243" t="s">
        <v>1</v>
      </c>
      <c r="I177" s="245"/>
      <c r="J177" s="242"/>
      <c r="K177" s="242"/>
      <c r="L177" s="246"/>
      <c r="M177" s="247"/>
      <c r="N177" s="248"/>
      <c r="O177" s="248"/>
      <c r="P177" s="248"/>
      <c r="Q177" s="248"/>
      <c r="R177" s="248"/>
      <c r="S177" s="248"/>
      <c r="T177" s="249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50" t="s">
        <v>207</v>
      </c>
      <c r="AU177" s="250" t="s">
        <v>86</v>
      </c>
      <c r="AV177" s="13" t="s">
        <v>84</v>
      </c>
      <c r="AW177" s="13" t="s">
        <v>32</v>
      </c>
      <c r="AX177" s="13" t="s">
        <v>76</v>
      </c>
      <c r="AY177" s="250" t="s">
        <v>125</v>
      </c>
    </row>
    <row r="178" s="14" customFormat="1">
      <c r="A178" s="14"/>
      <c r="B178" s="251"/>
      <c r="C178" s="252"/>
      <c r="D178" s="231" t="s">
        <v>207</v>
      </c>
      <c r="E178" s="253" t="s">
        <v>1</v>
      </c>
      <c r="F178" s="254" t="s">
        <v>260</v>
      </c>
      <c r="G178" s="252"/>
      <c r="H178" s="255">
        <v>121</v>
      </c>
      <c r="I178" s="256"/>
      <c r="J178" s="252"/>
      <c r="K178" s="252"/>
      <c r="L178" s="257"/>
      <c r="M178" s="258"/>
      <c r="N178" s="259"/>
      <c r="O178" s="259"/>
      <c r="P178" s="259"/>
      <c r="Q178" s="259"/>
      <c r="R178" s="259"/>
      <c r="S178" s="259"/>
      <c r="T178" s="260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61" t="s">
        <v>207</v>
      </c>
      <c r="AU178" s="261" t="s">
        <v>86</v>
      </c>
      <c r="AV178" s="14" t="s">
        <v>86</v>
      </c>
      <c r="AW178" s="14" t="s">
        <v>32</v>
      </c>
      <c r="AX178" s="14" t="s">
        <v>76</v>
      </c>
      <c r="AY178" s="261" t="s">
        <v>125</v>
      </c>
    </row>
    <row r="179" s="15" customFormat="1">
      <c r="A179" s="15"/>
      <c r="B179" s="262"/>
      <c r="C179" s="263"/>
      <c r="D179" s="231" t="s">
        <v>207</v>
      </c>
      <c r="E179" s="264" t="s">
        <v>1</v>
      </c>
      <c r="F179" s="265" t="s">
        <v>210</v>
      </c>
      <c r="G179" s="263"/>
      <c r="H179" s="266">
        <v>121</v>
      </c>
      <c r="I179" s="267"/>
      <c r="J179" s="263"/>
      <c r="K179" s="263"/>
      <c r="L179" s="268"/>
      <c r="M179" s="269"/>
      <c r="N179" s="270"/>
      <c r="O179" s="270"/>
      <c r="P179" s="270"/>
      <c r="Q179" s="270"/>
      <c r="R179" s="270"/>
      <c r="S179" s="270"/>
      <c r="T179" s="271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72" t="s">
        <v>207</v>
      </c>
      <c r="AU179" s="272" t="s">
        <v>86</v>
      </c>
      <c r="AV179" s="15" t="s">
        <v>132</v>
      </c>
      <c r="AW179" s="15" t="s">
        <v>32</v>
      </c>
      <c r="AX179" s="15" t="s">
        <v>84</v>
      </c>
      <c r="AY179" s="272" t="s">
        <v>125</v>
      </c>
    </row>
    <row r="180" s="2" customFormat="1" ht="49.05" customHeight="1">
      <c r="A180" s="38"/>
      <c r="B180" s="39"/>
      <c r="C180" s="218" t="s">
        <v>261</v>
      </c>
      <c r="D180" s="218" t="s">
        <v>128</v>
      </c>
      <c r="E180" s="219" t="s">
        <v>262</v>
      </c>
      <c r="F180" s="220" t="s">
        <v>263</v>
      </c>
      <c r="G180" s="221" t="s">
        <v>257</v>
      </c>
      <c r="H180" s="222">
        <v>1762</v>
      </c>
      <c r="I180" s="223"/>
      <c r="J180" s="224">
        <f>ROUND(I180*H180,2)</f>
        <v>0</v>
      </c>
      <c r="K180" s="220" t="s">
        <v>204</v>
      </c>
      <c r="L180" s="44"/>
      <c r="M180" s="225" t="s">
        <v>1</v>
      </c>
      <c r="N180" s="226" t="s">
        <v>41</v>
      </c>
      <c r="O180" s="91"/>
      <c r="P180" s="227">
        <f>O180*H180</f>
        <v>0</v>
      </c>
      <c r="Q180" s="227">
        <v>0</v>
      </c>
      <c r="R180" s="227">
        <f>Q180*H180</f>
        <v>0</v>
      </c>
      <c r="S180" s="227">
        <v>0.11500000000000001</v>
      </c>
      <c r="T180" s="228">
        <f>S180*H180</f>
        <v>202.63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229" t="s">
        <v>132</v>
      </c>
      <c r="AT180" s="229" t="s">
        <v>128</v>
      </c>
      <c r="AU180" s="229" t="s">
        <v>86</v>
      </c>
      <c r="AY180" s="17" t="s">
        <v>125</v>
      </c>
      <c r="BE180" s="230">
        <f>IF(N180="základní",J180,0)</f>
        <v>0</v>
      </c>
      <c r="BF180" s="230">
        <f>IF(N180="snížená",J180,0)</f>
        <v>0</v>
      </c>
      <c r="BG180" s="230">
        <f>IF(N180="zákl. přenesená",J180,0)</f>
        <v>0</v>
      </c>
      <c r="BH180" s="230">
        <f>IF(N180="sníž. přenesená",J180,0)</f>
        <v>0</v>
      </c>
      <c r="BI180" s="230">
        <f>IF(N180="nulová",J180,0)</f>
        <v>0</v>
      </c>
      <c r="BJ180" s="17" t="s">
        <v>84</v>
      </c>
      <c r="BK180" s="230">
        <f>ROUND(I180*H180,2)</f>
        <v>0</v>
      </c>
      <c r="BL180" s="17" t="s">
        <v>132</v>
      </c>
      <c r="BM180" s="229" t="s">
        <v>264</v>
      </c>
    </row>
    <row r="181" s="2" customFormat="1">
      <c r="A181" s="38"/>
      <c r="B181" s="39"/>
      <c r="C181" s="40"/>
      <c r="D181" s="231" t="s">
        <v>133</v>
      </c>
      <c r="E181" s="40"/>
      <c r="F181" s="232" t="s">
        <v>230</v>
      </c>
      <c r="G181" s="40"/>
      <c r="H181" s="40"/>
      <c r="I181" s="233"/>
      <c r="J181" s="40"/>
      <c r="K181" s="40"/>
      <c r="L181" s="44"/>
      <c r="M181" s="234"/>
      <c r="N181" s="235"/>
      <c r="O181" s="91"/>
      <c r="P181" s="91"/>
      <c r="Q181" s="91"/>
      <c r="R181" s="91"/>
      <c r="S181" s="91"/>
      <c r="T181" s="92"/>
      <c r="U181" s="38"/>
      <c r="V181" s="38"/>
      <c r="W181" s="38"/>
      <c r="X181" s="38"/>
      <c r="Y181" s="38"/>
      <c r="Z181" s="38"/>
      <c r="AA181" s="38"/>
      <c r="AB181" s="38"/>
      <c r="AC181" s="38"/>
      <c r="AD181" s="38"/>
      <c r="AE181" s="38"/>
      <c r="AT181" s="17" t="s">
        <v>133</v>
      </c>
      <c r="AU181" s="17" t="s">
        <v>86</v>
      </c>
    </row>
    <row r="182" s="13" customFormat="1">
      <c r="A182" s="13"/>
      <c r="B182" s="241"/>
      <c r="C182" s="242"/>
      <c r="D182" s="231" t="s">
        <v>207</v>
      </c>
      <c r="E182" s="243" t="s">
        <v>1</v>
      </c>
      <c r="F182" s="244" t="s">
        <v>265</v>
      </c>
      <c r="G182" s="242"/>
      <c r="H182" s="243" t="s">
        <v>1</v>
      </c>
      <c r="I182" s="245"/>
      <c r="J182" s="242"/>
      <c r="K182" s="242"/>
      <c r="L182" s="246"/>
      <c r="M182" s="247"/>
      <c r="N182" s="248"/>
      <c r="O182" s="248"/>
      <c r="P182" s="248"/>
      <c r="Q182" s="248"/>
      <c r="R182" s="248"/>
      <c r="S182" s="248"/>
      <c r="T182" s="249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50" t="s">
        <v>207</v>
      </c>
      <c r="AU182" s="250" t="s">
        <v>86</v>
      </c>
      <c r="AV182" s="13" t="s">
        <v>84</v>
      </c>
      <c r="AW182" s="13" t="s">
        <v>32</v>
      </c>
      <c r="AX182" s="13" t="s">
        <v>76</v>
      </c>
      <c r="AY182" s="250" t="s">
        <v>125</v>
      </c>
    </row>
    <row r="183" s="14" customFormat="1">
      <c r="A183" s="14"/>
      <c r="B183" s="251"/>
      <c r="C183" s="252"/>
      <c r="D183" s="231" t="s">
        <v>207</v>
      </c>
      <c r="E183" s="253" t="s">
        <v>1</v>
      </c>
      <c r="F183" s="254" t="s">
        <v>266</v>
      </c>
      <c r="G183" s="252"/>
      <c r="H183" s="255">
        <v>1762</v>
      </c>
      <c r="I183" s="256"/>
      <c r="J183" s="252"/>
      <c r="K183" s="252"/>
      <c r="L183" s="257"/>
      <c r="M183" s="258"/>
      <c r="N183" s="259"/>
      <c r="O183" s="259"/>
      <c r="P183" s="259"/>
      <c r="Q183" s="259"/>
      <c r="R183" s="259"/>
      <c r="S183" s="259"/>
      <c r="T183" s="260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61" t="s">
        <v>207</v>
      </c>
      <c r="AU183" s="261" t="s">
        <v>86</v>
      </c>
      <c r="AV183" s="14" t="s">
        <v>86</v>
      </c>
      <c r="AW183" s="14" t="s">
        <v>32</v>
      </c>
      <c r="AX183" s="14" t="s">
        <v>76</v>
      </c>
      <c r="AY183" s="261" t="s">
        <v>125</v>
      </c>
    </row>
    <row r="184" s="15" customFormat="1">
      <c r="A184" s="15"/>
      <c r="B184" s="262"/>
      <c r="C184" s="263"/>
      <c r="D184" s="231" t="s">
        <v>207</v>
      </c>
      <c r="E184" s="264" t="s">
        <v>1</v>
      </c>
      <c r="F184" s="265" t="s">
        <v>210</v>
      </c>
      <c r="G184" s="263"/>
      <c r="H184" s="266">
        <v>1762</v>
      </c>
      <c r="I184" s="267"/>
      <c r="J184" s="263"/>
      <c r="K184" s="263"/>
      <c r="L184" s="268"/>
      <c r="M184" s="269"/>
      <c r="N184" s="270"/>
      <c r="O184" s="270"/>
      <c r="P184" s="270"/>
      <c r="Q184" s="270"/>
      <c r="R184" s="270"/>
      <c r="S184" s="270"/>
      <c r="T184" s="271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72" t="s">
        <v>207</v>
      </c>
      <c r="AU184" s="272" t="s">
        <v>86</v>
      </c>
      <c r="AV184" s="15" t="s">
        <v>132</v>
      </c>
      <c r="AW184" s="15" t="s">
        <v>32</v>
      </c>
      <c r="AX184" s="15" t="s">
        <v>84</v>
      </c>
      <c r="AY184" s="272" t="s">
        <v>125</v>
      </c>
    </row>
    <row r="185" s="2" customFormat="1" ht="49.05" customHeight="1">
      <c r="A185" s="38"/>
      <c r="B185" s="39"/>
      <c r="C185" s="218" t="s">
        <v>8</v>
      </c>
      <c r="D185" s="218" t="s">
        <v>128</v>
      </c>
      <c r="E185" s="219" t="s">
        <v>267</v>
      </c>
      <c r="F185" s="220" t="s">
        <v>263</v>
      </c>
      <c r="G185" s="221" t="s">
        <v>257</v>
      </c>
      <c r="H185" s="222">
        <v>815</v>
      </c>
      <c r="I185" s="223"/>
      <c r="J185" s="224">
        <f>ROUND(I185*H185,2)</f>
        <v>0</v>
      </c>
      <c r="K185" s="220" t="s">
        <v>1</v>
      </c>
      <c r="L185" s="44"/>
      <c r="M185" s="225" t="s">
        <v>1</v>
      </c>
      <c r="N185" s="226" t="s">
        <v>41</v>
      </c>
      <c r="O185" s="91"/>
      <c r="P185" s="227">
        <f>O185*H185</f>
        <v>0</v>
      </c>
      <c r="Q185" s="227">
        <v>0</v>
      </c>
      <c r="R185" s="227">
        <f>Q185*H185</f>
        <v>0</v>
      </c>
      <c r="S185" s="227">
        <v>0.11500000000000001</v>
      </c>
      <c r="T185" s="228">
        <f>S185*H185</f>
        <v>93.725000000000009</v>
      </c>
      <c r="U185" s="38"/>
      <c r="V185" s="38"/>
      <c r="W185" s="38"/>
      <c r="X185" s="38"/>
      <c r="Y185" s="38"/>
      <c r="Z185" s="38"/>
      <c r="AA185" s="38"/>
      <c r="AB185" s="38"/>
      <c r="AC185" s="38"/>
      <c r="AD185" s="38"/>
      <c r="AE185" s="38"/>
      <c r="AR185" s="229" t="s">
        <v>132</v>
      </c>
      <c r="AT185" s="229" t="s">
        <v>128</v>
      </c>
      <c r="AU185" s="229" t="s">
        <v>86</v>
      </c>
      <c r="AY185" s="17" t="s">
        <v>125</v>
      </c>
      <c r="BE185" s="230">
        <f>IF(N185="základní",J185,0)</f>
        <v>0</v>
      </c>
      <c r="BF185" s="230">
        <f>IF(N185="snížená",J185,0)</f>
        <v>0</v>
      </c>
      <c r="BG185" s="230">
        <f>IF(N185="zákl. přenesená",J185,0)</f>
        <v>0</v>
      </c>
      <c r="BH185" s="230">
        <f>IF(N185="sníž. přenesená",J185,0)</f>
        <v>0</v>
      </c>
      <c r="BI185" s="230">
        <f>IF(N185="nulová",J185,0)</f>
        <v>0</v>
      </c>
      <c r="BJ185" s="17" t="s">
        <v>84</v>
      </c>
      <c r="BK185" s="230">
        <f>ROUND(I185*H185,2)</f>
        <v>0</v>
      </c>
      <c r="BL185" s="17" t="s">
        <v>132</v>
      </c>
      <c r="BM185" s="229" t="s">
        <v>268</v>
      </c>
    </row>
    <row r="186" s="13" customFormat="1">
      <c r="A186" s="13"/>
      <c r="B186" s="241"/>
      <c r="C186" s="242"/>
      <c r="D186" s="231" t="s">
        <v>207</v>
      </c>
      <c r="E186" s="243" t="s">
        <v>1</v>
      </c>
      <c r="F186" s="244" t="s">
        <v>269</v>
      </c>
      <c r="G186" s="242"/>
      <c r="H186" s="243" t="s">
        <v>1</v>
      </c>
      <c r="I186" s="245"/>
      <c r="J186" s="242"/>
      <c r="K186" s="242"/>
      <c r="L186" s="246"/>
      <c r="M186" s="247"/>
      <c r="N186" s="248"/>
      <c r="O186" s="248"/>
      <c r="P186" s="248"/>
      <c r="Q186" s="248"/>
      <c r="R186" s="248"/>
      <c r="S186" s="248"/>
      <c r="T186" s="249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50" t="s">
        <v>207</v>
      </c>
      <c r="AU186" s="250" t="s">
        <v>86</v>
      </c>
      <c r="AV186" s="13" t="s">
        <v>84</v>
      </c>
      <c r="AW186" s="13" t="s">
        <v>32</v>
      </c>
      <c r="AX186" s="13" t="s">
        <v>76</v>
      </c>
      <c r="AY186" s="250" t="s">
        <v>125</v>
      </c>
    </row>
    <row r="187" s="14" customFormat="1">
      <c r="A187" s="14"/>
      <c r="B187" s="251"/>
      <c r="C187" s="252"/>
      <c r="D187" s="231" t="s">
        <v>207</v>
      </c>
      <c r="E187" s="253" t="s">
        <v>1</v>
      </c>
      <c r="F187" s="254" t="s">
        <v>270</v>
      </c>
      <c r="G187" s="252"/>
      <c r="H187" s="255">
        <v>815</v>
      </c>
      <c r="I187" s="256"/>
      <c r="J187" s="252"/>
      <c r="K187" s="252"/>
      <c r="L187" s="257"/>
      <c r="M187" s="258"/>
      <c r="N187" s="259"/>
      <c r="O187" s="259"/>
      <c r="P187" s="259"/>
      <c r="Q187" s="259"/>
      <c r="R187" s="259"/>
      <c r="S187" s="259"/>
      <c r="T187" s="260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61" t="s">
        <v>207</v>
      </c>
      <c r="AU187" s="261" t="s">
        <v>86</v>
      </c>
      <c r="AV187" s="14" t="s">
        <v>86</v>
      </c>
      <c r="AW187" s="14" t="s">
        <v>32</v>
      </c>
      <c r="AX187" s="14" t="s">
        <v>76</v>
      </c>
      <c r="AY187" s="261" t="s">
        <v>125</v>
      </c>
    </row>
    <row r="188" s="15" customFormat="1">
      <c r="A188" s="15"/>
      <c r="B188" s="262"/>
      <c r="C188" s="263"/>
      <c r="D188" s="231" t="s">
        <v>207</v>
      </c>
      <c r="E188" s="264" t="s">
        <v>1</v>
      </c>
      <c r="F188" s="265" t="s">
        <v>210</v>
      </c>
      <c r="G188" s="263"/>
      <c r="H188" s="266">
        <v>815</v>
      </c>
      <c r="I188" s="267"/>
      <c r="J188" s="263"/>
      <c r="K188" s="263"/>
      <c r="L188" s="268"/>
      <c r="M188" s="269"/>
      <c r="N188" s="270"/>
      <c r="O188" s="270"/>
      <c r="P188" s="270"/>
      <c r="Q188" s="270"/>
      <c r="R188" s="270"/>
      <c r="S188" s="270"/>
      <c r="T188" s="271"/>
      <c r="U188" s="15"/>
      <c r="V188" s="15"/>
      <c r="W188" s="15"/>
      <c r="X188" s="15"/>
      <c r="Y188" s="15"/>
      <c r="Z188" s="15"/>
      <c r="AA188" s="15"/>
      <c r="AB188" s="15"/>
      <c r="AC188" s="15"/>
      <c r="AD188" s="15"/>
      <c r="AE188" s="15"/>
      <c r="AT188" s="272" t="s">
        <v>207</v>
      </c>
      <c r="AU188" s="272" t="s">
        <v>86</v>
      </c>
      <c r="AV188" s="15" t="s">
        <v>132</v>
      </c>
      <c r="AW188" s="15" t="s">
        <v>32</v>
      </c>
      <c r="AX188" s="15" t="s">
        <v>84</v>
      </c>
      <c r="AY188" s="272" t="s">
        <v>125</v>
      </c>
    </row>
    <row r="189" s="2" customFormat="1" ht="44.25" customHeight="1">
      <c r="A189" s="38"/>
      <c r="B189" s="39"/>
      <c r="C189" s="218" t="s">
        <v>271</v>
      </c>
      <c r="D189" s="218" t="s">
        <v>128</v>
      </c>
      <c r="E189" s="219" t="s">
        <v>272</v>
      </c>
      <c r="F189" s="220" t="s">
        <v>273</v>
      </c>
      <c r="G189" s="221" t="s">
        <v>257</v>
      </c>
      <c r="H189" s="222">
        <v>110.59999999999999</v>
      </c>
      <c r="I189" s="223"/>
      <c r="J189" s="224">
        <f>ROUND(I189*H189,2)</f>
        <v>0</v>
      </c>
      <c r="K189" s="220" t="s">
        <v>204</v>
      </c>
      <c r="L189" s="44"/>
      <c r="M189" s="225" t="s">
        <v>1</v>
      </c>
      <c r="N189" s="226" t="s">
        <v>41</v>
      </c>
      <c r="O189" s="91"/>
      <c r="P189" s="227">
        <f>O189*H189</f>
        <v>0</v>
      </c>
      <c r="Q189" s="227">
        <v>0</v>
      </c>
      <c r="R189" s="227">
        <f>Q189*H189</f>
        <v>0</v>
      </c>
      <c r="S189" s="227">
        <v>0.28999999999999998</v>
      </c>
      <c r="T189" s="228">
        <f>S189*H189</f>
        <v>32.073999999999998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229" t="s">
        <v>132</v>
      </c>
      <c r="AT189" s="229" t="s">
        <v>128</v>
      </c>
      <c r="AU189" s="229" t="s">
        <v>86</v>
      </c>
      <c r="AY189" s="17" t="s">
        <v>125</v>
      </c>
      <c r="BE189" s="230">
        <f>IF(N189="základní",J189,0)</f>
        <v>0</v>
      </c>
      <c r="BF189" s="230">
        <f>IF(N189="snížená",J189,0)</f>
        <v>0</v>
      </c>
      <c r="BG189" s="230">
        <f>IF(N189="zákl. přenesená",J189,0)</f>
        <v>0</v>
      </c>
      <c r="BH189" s="230">
        <f>IF(N189="sníž. přenesená",J189,0)</f>
        <v>0</v>
      </c>
      <c r="BI189" s="230">
        <f>IF(N189="nulová",J189,0)</f>
        <v>0</v>
      </c>
      <c r="BJ189" s="17" t="s">
        <v>84</v>
      </c>
      <c r="BK189" s="230">
        <f>ROUND(I189*H189,2)</f>
        <v>0</v>
      </c>
      <c r="BL189" s="17" t="s">
        <v>132</v>
      </c>
      <c r="BM189" s="229" t="s">
        <v>274</v>
      </c>
    </row>
    <row r="190" s="2" customFormat="1">
      <c r="A190" s="38"/>
      <c r="B190" s="39"/>
      <c r="C190" s="40"/>
      <c r="D190" s="231" t="s">
        <v>133</v>
      </c>
      <c r="E190" s="40"/>
      <c r="F190" s="232" t="s">
        <v>275</v>
      </c>
      <c r="G190" s="40"/>
      <c r="H190" s="40"/>
      <c r="I190" s="233"/>
      <c r="J190" s="40"/>
      <c r="K190" s="40"/>
      <c r="L190" s="44"/>
      <c r="M190" s="234"/>
      <c r="N190" s="235"/>
      <c r="O190" s="91"/>
      <c r="P190" s="91"/>
      <c r="Q190" s="91"/>
      <c r="R190" s="91"/>
      <c r="S190" s="91"/>
      <c r="T190" s="92"/>
      <c r="U190" s="38"/>
      <c r="V190" s="38"/>
      <c r="W190" s="38"/>
      <c r="X190" s="38"/>
      <c r="Y190" s="38"/>
      <c r="Z190" s="38"/>
      <c r="AA190" s="38"/>
      <c r="AB190" s="38"/>
      <c r="AC190" s="38"/>
      <c r="AD190" s="38"/>
      <c r="AE190" s="38"/>
      <c r="AT190" s="17" t="s">
        <v>133</v>
      </c>
      <c r="AU190" s="17" t="s">
        <v>86</v>
      </c>
    </row>
    <row r="191" s="13" customFormat="1">
      <c r="A191" s="13"/>
      <c r="B191" s="241"/>
      <c r="C191" s="242"/>
      <c r="D191" s="231" t="s">
        <v>207</v>
      </c>
      <c r="E191" s="243" t="s">
        <v>1</v>
      </c>
      <c r="F191" s="244" t="s">
        <v>276</v>
      </c>
      <c r="G191" s="242"/>
      <c r="H191" s="243" t="s">
        <v>1</v>
      </c>
      <c r="I191" s="245"/>
      <c r="J191" s="242"/>
      <c r="K191" s="242"/>
      <c r="L191" s="246"/>
      <c r="M191" s="247"/>
      <c r="N191" s="248"/>
      <c r="O191" s="248"/>
      <c r="P191" s="248"/>
      <c r="Q191" s="248"/>
      <c r="R191" s="248"/>
      <c r="S191" s="248"/>
      <c r="T191" s="249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50" t="s">
        <v>207</v>
      </c>
      <c r="AU191" s="250" t="s">
        <v>86</v>
      </c>
      <c r="AV191" s="13" t="s">
        <v>84</v>
      </c>
      <c r="AW191" s="13" t="s">
        <v>32</v>
      </c>
      <c r="AX191" s="13" t="s">
        <v>76</v>
      </c>
      <c r="AY191" s="250" t="s">
        <v>125</v>
      </c>
    </row>
    <row r="192" s="14" customFormat="1">
      <c r="A192" s="14"/>
      <c r="B192" s="251"/>
      <c r="C192" s="252"/>
      <c r="D192" s="231" t="s">
        <v>207</v>
      </c>
      <c r="E192" s="253" t="s">
        <v>1</v>
      </c>
      <c r="F192" s="254" t="s">
        <v>277</v>
      </c>
      <c r="G192" s="252"/>
      <c r="H192" s="255">
        <v>13.199999999999999</v>
      </c>
      <c r="I192" s="256"/>
      <c r="J192" s="252"/>
      <c r="K192" s="252"/>
      <c r="L192" s="257"/>
      <c r="M192" s="258"/>
      <c r="N192" s="259"/>
      <c r="O192" s="259"/>
      <c r="P192" s="259"/>
      <c r="Q192" s="259"/>
      <c r="R192" s="259"/>
      <c r="S192" s="259"/>
      <c r="T192" s="260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61" t="s">
        <v>207</v>
      </c>
      <c r="AU192" s="261" t="s">
        <v>86</v>
      </c>
      <c r="AV192" s="14" t="s">
        <v>86</v>
      </c>
      <c r="AW192" s="14" t="s">
        <v>32</v>
      </c>
      <c r="AX192" s="14" t="s">
        <v>76</v>
      </c>
      <c r="AY192" s="261" t="s">
        <v>125</v>
      </c>
    </row>
    <row r="193" s="13" customFormat="1">
      <c r="A193" s="13"/>
      <c r="B193" s="241"/>
      <c r="C193" s="242"/>
      <c r="D193" s="231" t="s">
        <v>207</v>
      </c>
      <c r="E193" s="243" t="s">
        <v>1</v>
      </c>
      <c r="F193" s="244" t="s">
        <v>278</v>
      </c>
      <c r="G193" s="242"/>
      <c r="H193" s="243" t="s">
        <v>1</v>
      </c>
      <c r="I193" s="245"/>
      <c r="J193" s="242"/>
      <c r="K193" s="242"/>
      <c r="L193" s="246"/>
      <c r="M193" s="247"/>
      <c r="N193" s="248"/>
      <c r="O193" s="248"/>
      <c r="P193" s="248"/>
      <c r="Q193" s="248"/>
      <c r="R193" s="248"/>
      <c r="S193" s="248"/>
      <c r="T193" s="249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50" t="s">
        <v>207</v>
      </c>
      <c r="AU193" s="250" t="s">
        <v>86</v>
      </c>
      <c r="AV193" s="13" t="s">
        <v>84</v>
      </c>
      <c r="AW193" s="13" t="s">
        <v>32</v>
      </c>
      <c r="AX193" s="13" t="s">
        <v>76</v>
      </c>
      <c r="AY193" s="250" t="s">
        <v>125</v>
      </c>
    </row>
    <row r="194" s="14" customFormat="1">
      <c r="A194" s="14"/>
      <c r="B194" s="251"/>
      <c r="C194" s="252"/>
      <c r="D194" s="231" t="s">
        <v>207</v>
      </c>
      <c r="E194" s="253" t="s">
        <v>1</v>
      </c>
      <c r="F194" s="254" t="s">
        <v>279</v>
      </c>
      <c r="G194" s="252"/>
      <c r="H194" s="255">
        <v>97.400000000000006</v>
      </c>
      <c r="I194" s="256"/>
      <c r="J194" s="252"/>
      <c r="K194" s="252"/>
      <c r="L194" s="257"/>
      <c r="M194" s="258"/>
      <c r="N194" s="259"/>
      <c r="O194" s="259"/>
      <c r="P194" s="259"/>
      <c r="Q194" s="259"/>
      <c r="R194" s="259"/>
      <c r="S194" s="259"/>
      <c r="T194" s="260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61" t="s">
        <v>207</v>
      </c>
      <c r="AU194" s="261" t="s">
        <v>86</v>
      </c>
      <c r="AV194" s="14" t="s">
        <v>86</v>
      </c>
      <c r="AW194" s="14" t="s">
        <v>32</v>
      </c>
      <c r="AX194" s="14" t="s">
        <v>76</v>
      </c>
      <c r="AY194" s="261" t="s">
        <v>125</v>
      </c>
    </row>
    <row r="195" s="15" customFormat="1">
      <c r="A195" s="15"/>
      <c r="B195" s="262"/>
      <c r="C195" s="263"/>
      <c r="D195" s="231" t="s">
        <v>207</v>
      </c>
      <c r="E195" s="264" t="s">
        <v>1</v>
      </c>
      <c r="F195" s="265" t="s">
        <v>210</v>
      </c>
      <c r="G195" s="263"/>
      <c r="H195" s="266">
        <v>110.59999999999999</v>
      </c>
      <c r="I195" s="267"/>
      <c r="J195" s="263"/>
      <c r="K195" s="263"/>
      <c r="L195" s="268"/>
      <c r="M195" s="269"/>
      <c r="N195" s="270"/>
      <c r="O195" s="270"/>
      <c r="P195" s="270"/>
      <c r="Q195" s="270"/>
      <c r="R195" s="270"/>
      <c r="S195" s="270"/>
      <c r="T195" s="271"/>
      <c r="U195" s="15"/>
      <c r="V195" s="15"/>
      <c r="W195" s="15"/>
      <c r="X195" s="15"/>
      <c r="Y195" s="15"/>
      <c r="Z195" s="15"/>
      <c r="AA195" s="15"/>
      <c r="AB195" s="15"/>
      <c r="AC195" s="15"/>
      <c r="AD195" s="15"/>
      <c r="AE195" s="15"/>
      <c r="AT195" s="272" t="s">
        <v>207</v>
      </c>
      <c r="AU195" s="272" t="s">
        <v>86</v>
      </c>
      <c r="AV195" s="15" t="s">
        <v>132</v>
      </c>
      <c r="AW195" s="15" t="s">
        <v>32</v>
      </c>
      <c r="AX195" s="15" t="s">
        <v>84</v>
      </c>
      <c r="AY195" s="272" t="s">
        <v>125</v>
      </c>
    </row>
    <row r="196" s="2" customFormat="1" ht="16.5" customHeight="1">
      <c r="A196" s="38"/>
      <c r="B196" s="39"/>
      <c r="C196" s="218" t="s">
        <v>170</v>
      </c>
      <c r="D196" s="218" t="s">
        <v>128</v>
      </c>
      <c r="E196" s="219" t="s">
        <v>280</v>
      </c>
      <c r="F196" s="220" t="s">
        <v>281</v>
      </c>
      <c r="G196" s="221" t="s">
        <v>282</v>
      </c>
      <c r="H196" s="222">
        <v>11</v>
      </c>
      <c r="I196" s="223"/>
      <c r="J196" s="224">
        <f>ROUND(I196*H196,2)</f>
        <v>0</v>
      </c>
      <c r="K196" s="220" t="s">
        <v>1</v>
      </c>
      <c r="L196" s="44"/>
      <c r="M196" s="225" t="s">
        <v>1</v>
      </c>
      <c r="N196" s="226" t="s">
        <v>41</v>
      </c>
      <c r="O196" s="91"/>
      <c r="P196" s="227">
        <f>O196*H196</f>
        <v>0</v>
      </c>
      <c r="Q196" s="227">
        <v>0</v>
      </c>
      <c r="R196" s="227">
        <f>Q196*H196</f>
        <v>0</v>
      </c>
      <c r="S196" s="227">
        <v>1</v>
      </c>
      <c r="T196" s="228">
        <f>S196*H196</f>
        <v>11</v>
      </c>
      <c r="U196" s="38"/>
      <c r="V196" s="38"/>
      <c r="W196" s="38"/>
      <c r="X196" s="38"/>
      <c r="Y196" s="38"/>
      <c r="Z196" s="38"/>
      <c r="AA196" s="38"/>
      <c r="AB196" s="38"/>
      <c r="AC196" s="38"/>
      <c r="AD196" s="38"/>
      <c r="AE196" s="38"/>
      <c r="AR196" s="229" t="s">
        <v>132</v>
      </c>
      <c r="AT196" s="229" t="s">
        <v>128</v>
      </c>
      <c r="AU196" s="229" t="s">
        <v>86</v>
      </c>
      <c r="AY196" s="17" t="s">
        <v>125</v>
      </c>
      <c r="BE196" s="230">
        <f>IF(N196="základní",J196,0)</f>
        <v>0</v>
      </c>
      <c r="BF196" s="230">
        <f>IF(N196="snížená",J196,0)</f>
        <v>0</v>
      </c>
      <c r="BG196" s="230">
        <f>IF(N196="zákl. přenesená",J196,0)</f>
        <v>0</v>
      </c>
      <c r="BH196" s="230">
        <f>IF(N196="sníž. přenesená",J196,0)</f>
        <v>0</v>
      </c>
      <c r="BI196" s="230">
        <f>IF(N196="nulová",J196,0)</f>
        <v>0</v>
      </c>
      <c r="BJ196" s="17" t="s">
        <v>84</v>
      </c>
      <c r="BK196" s="230">
        <f>ROUND(I196*H196,2)</f>
        <v>0</v>
      </c>
      <c r="BL196" s="17" t="s">
        <v>132</v>
      </c>
      <c r="BM196" s="229" t="s">
        <v>283</v>
      </c>
    </row>
    <row r="197" s="13" customFormat="1">
      <c r="A197" s="13"/>
      <c r="B197" s="241"/>
      <c r="C197" s="242"/>
      <c r="D197" s="231" t="s">
        <v>207</v>
      </c>
      <c r="E197" s="243" t="s">
        <v>1</v>
      </c>
      <c r="F197" s="244" t="s">
        <v>284</v>
      </c>
      <c r="G197" s="242"/>
      <c r="H197" s="243" t="s">
        <v>1</v>
      </c>
      <c r="I197" s="245"/>
      <c r="J197" s="242"/>
      <c r="K197" s="242"/>
      <c r="L197" s="246"/>
      <c r="M197" s="247"/>
      <c r="N197" s="248"/>
      <c r="O197" s="248"/>
      <c r="P197" s="248"/>
      <c r="Q197" s="248"/>
      <c r="R197" s="248"/>
      <c r="S197" s="248"/>
      <c r="T197" s="249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50" t="s">
        <v>207</v>
      </c>
      <c r="AU197" s="250" t="s">
        <v>86</v>
      </c>
      <c r="AV197" s="13" t="s">
        <v>84</v>
      </c>
      <c r="AW197" s="13" t="s">
        <v>32</v>
      </c>
      <c r="AX197" s="13" t="s">
        <v>76</v>
      </c>
      <c r="AY197" s="250" t="s">
        <v>125</v>
      </c>
    </row>
    <row r="198" s="14" customFormat="1">
      <c r="A198" s="14"/>
      <c r="B198" s="251"/>
      <c r="C198" s="252"/>
      <c r="D198" s="231" t="s">
        <v>207</v>
      </c>
      <c r="E198" s="253" t="s">
        <v>1</v>
      </c>
      <c r="F198" s="254" t="s">
        <v>261</v>
      </c>
      <c r="G198" s="252"/>
      <c r="H198" s="255">
        <v>11</v>
      </c>
      <c r="I198" s="256"/>
      <c r="J198" s="252"/>
      <c r="K198" s="252"/>
      <c r="L198" s="257"/>
      <c r="M198" s="258"/>
      <c r="N198" s="259"/>
      <c r="O198" s="259"/>
      <c r="P198" s="259"/>
      <c r="Q198" s="259"/>
      <c r="R198" s="259"/>
      <c r="S198" s="259"/>
      <c r="T198" s="260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61" t="s">
        <v>207</v>
      </c>
      <c r="AU198" s="261" t="s">
        <v>86</v>
      </c>
      <c r="AV198" s="14" t="s">
        <v>86</v>
      </c>
      <c r="AW198" s="14" t="s">
        <v>32</v>
      </c>
      <c r="AX198" s="14" t="s">
        <v>76</v>
      </c>
      <c r="AY198" s="261" t="s">
        <v>125</v>
      </c>
    </row>
    <row r="199" s="15" customFormat="1">
      <c r="A199" s="15"/>
      <c r="B199" s="262"/>
      <c r="C199" s="263"/>
      <c r="D199" s="231" t="s">
        <v>207</v>
      </c>
      <c r="E199" s="264" t="s">
        <v>1</v>
      </c>
      <c r="F199" s="265" t="s">
        <v>210</v>
      </c>
      <c r="G199" s="263"/>
      <c r="H199" s="266">
        <v>11</v>
      </c>
      <c r="I199" s="267"/>
      <c r="J199" s="263"/>
      <c r="K199" s="263"/>
      <c r="L199" s="268"/>
      <c r="M199" s="269"/>
      <c r="N199" s="270"/>
      <c r="O199" s="270"/>
      <c r="P199" s="270"/>
      <c r="Q199" s="270"/>
      <c r="R199" s="270"/>
      <c r="S199" s="270"/>
      <c r="T199" s="271"/>
      <c r="U199" s="15"/>
      <c r="V199" s="15"/>
      <c r="W199" s="15"/>
      <c r="X199" s="15"/>
      <c r="Y199" s="15"/>
      <c r="Z199" s="15"/>
      <c r="AA199" s="15"/>
      <c r="AB199" s="15"/>
      <c r="AC199" s="15"/>
      <c r="AD199" s="15"/>
      <c r="AE199" s="15"/>
      <c r="AT199" s="272" t="s">
        <v>207</v>
      </c>
      <c r="AU199" s="272" t="s">
        <v>86</v>
      </c>
      <c r="AV199" s="15" t="s">
        <v>132</v>
      </c>
      <c r="AW199" s="15" t="s">
        <v>32</v>
      </c>
      <c r="AX199" s="15" t="s">
        <v>84</v>
      </c>
      <c r="AY199" s="272" t="s">
        <v>125</v>
      </c>
    </row>
    <row r="200" s="2" customFormat="1" ht="49.05" customHeight="1">
      <c r="A200" s="38"/>
      <c r="B200" s="39"/>
      <c r="C200" s="218" t="s">
        <v>285</v>
      </c>
      <c r="D200" s="218" t="s">
        <v>128</v>
      </c>
      <c r="E200" s="219" t="s">
        <v>286</v>
      </c>
      <c r="F200" s="220" t="s">
        <v>287</v>
      </c>
      <c r="G200" s="221" t="s">
        <v>174</v>
      </c>
      <c r="H200" s="222">
        <v>61.07</v>
      </c>
      <c r="I200" s="223"/>
      <c r="J200" s="224">
        <f>ROUND(I200*H200,2)</f>
        <v>0</v>
      </c>
      <c r="K200" s="220" t="s">
        <v>204</v>
      </c>
      <c r="L200" s="44"/>
      <c r="M200" s="225" t="s">
        <v>1</v>
      </c>
      <c r="N200" s="226" t="s">
        <v>41</v>
      </c>
      <c r="O200" s="91"/>
      <c r="P200" s="227">
        <f>O200*H200</f>
        <v>0</v>
      </c>
      <c r="Q200" s="227">
        <v>0</v>
      </c>
      <c r="R200" s="227">
        <f>Q200*H200</f>
        <v>0</v>
      </c>
      <c r="S200" s="227">
        <v>0</v>
      </c>
      <c r="T200" s="228">
        <f>S200*H200</f>
        <v>0</v>
      </c>
      <c r="U200" s="38"/>
      <c r="V200" s="38"/>
      <c r="W200" s="38"/>
      <c r="X200" s="38"/>
      <c r="Y200" s="38"/>
      <c r="Z200" s="38"/>
      <c r="AA200" s="38"/>
      <c r="AB200" s="38"/>
      <c r="AC200" s="38"/>
      <c r="AD200" s="38"/>
      <c r="AE200" s="38"/>
      <c r="AR200" s="229" t="s">
        <v>132</v>
      </c>
      <c r="AT200" s="229" t="s">
        <v>128</v>
      </c>
      <c r="AU200" s="229" t="s">
        <v>86</v>
      </c>
      <c r="AY200" s="17" t="s">
        <v>125</v>
      </c>
      <c r="BE200" s="230">
        <f>IF(N200="základní",J200,0)</f>
        <v>0</v>
      </c>
      <c r="BF200" s="230">
        <f>IF(N200="snížená",J200,0)</f>
        <v>0</v>
      </c>
      <c r="BG200" s="230">
        <f>IF(N200="zákl. přenesená",J200,0)</f>
        <v>0</v>
      </c>
      <c r="BH200" s="230">
        <f>IF(N200="sníž. přenesená",J200,0)</f>
        <v>0</v>
      </c>
      <c r="BI200" s="230">
        <f>IF(N200="nulová",J200,0)</f>
        <v>0</v>
      </c>
      <c r="BJ200" s="17" t="s">
        <v>84</v>
      </c>
      <c r="BK200" s="230">
        <f>ROUND(I200*H200,2)</f>
        <v>0</v>
      </c>
      <c r="BL200" s="17" t="s">
        <v>132</v>
      </c>
      <c r="BM200" s="229" t="s">
        <v>288</v>
      </c>
    </row>
    <row r="201" s="13" customFormat="1">
      <c r="A201" s="13"/>
      <c r="B201" s="241"/>
      <c r="C201" s="242"/>
      <c r="D201" s="231" t="s">
        <v>207</v>
      </c>
      <c r="E201" s="243" t="s">
        <v>1</v>
      </c>
      <c r="F201" s="244" t="s">
        <v>289</v>
      </c>
      <c r="G201" s="242"/>
      <c r="H201" s="243" t="s">
        <v>1</v>
      </c>
      <c r="I201" s="245"/>
      <c r="J201" s="242"/>
      <c r="K201" s="242"/>
      <c r="L201" s="246"/>
      <c r="M201" s="247"/>
      <c r="N201" s="248"/>
      <c r="O201" s="248"/>
      <c r="P201" s="248"/>
      <c r="Q201" s="248"/>
      <c r="R201" s="248"/>
      <c r="S201" s="248"/>
      <c r="T201" s="249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50" t="s">
        <v>207</v>
      </c>
      <c r="AU201" s="250" t="s">
        <v>86</v>
      </c>
      <c r="AV201" s="13" t="s">
        <v>84</v>
      </c>
      <c r="AW201" s="13" t="s">
        <v>32</v>
      </c>
      <c r="AX201" s="13" t="s">
        <v>76</v>
      </c>
      <c r="AY201" s="250" t="s">
        <v>125</v>
      </c>
    </row>
    <row r="202" s="14" customFormat="1">
      <c r="A202" s="14"/>
      <c r="B202" s="251"/>
      <c r="C202" s="252"/>
      <c r="D202" s="231" t="s">
        <v>207</v>
      </c>
      <c r="E202" s="253" t="s">
        <v>1</v>
      </c>
      <c r="F202" s="254" t="s">
        <v>290</v>
      </c>
      <c r="G202" s="252"/>
      <c r="H202" s="255">
        <v>61.07</v>
      </c>
      <c r="I202" s="256"/>
      <c r="J202" s="252"/>
      <c r="K202" s="252"/>
      <c r="L202" s="257"/>
      <c r="M202" s="258"/>
      <c r="N202" s="259"/>
      <c r="O202" s="259"/>
      <c r="P202" s="259"/>
      <c r="Q202" s="259"/>
      <c r="R202" s="259"/>
      <c r="S202" s="259"/>
      <c r="T202" s="260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61" t="s">
        <v>207</v>
      </c>
      <c r="AU202" s="261" t="s">
        <v>86</v>
      </c>
      <c r="AV202" s="14" t="s">
        <v>86</v>
      </c>
      <c r="AW202" s="14" t="s">
        <v>32</v>
      </c>
      <c r="AX202" s="14" t="s">
        <v>76</v>
      </c>
      <c r="AY202" s="261" t="s">
        <v>125</v>
      </c>
    </row>
    <row r="203" s="15" customFormat="1">
      <c r="A203" s="15"/>
      <c r="B203" s="262"/>
      <c r="C203" s="263"/>
      <c r="D203" s="231" t="s">
        <v>207</v>
      </c>
      <c r="E203" s="264" t="s">
        <v>172</v>
      </c>
      <c r="F203" s="265" t="s">
        <v>210</v>
      </c>
      <c r="G203" s="263"/>
      <c r="H203" s="266">
        <v>61.07</v>
      </c>
      <c r="I203" s="267"/>
      <c r="J203" s="263"/>
      <c r="K203" s="263"/>
      <c r="L203" s="268"/>
      <c r="M203" s="269"/>
      <c r="N203" s="270"/>
      <c r="O203" s="270"/>
      <c r="P203" s="270"/>
      <c r="Q203" s="270"/>
      <c r="R203" s="270"/>
      <c r="S203" s="270"/>
      <c r="T203" s="271"/>
      <c r="U203" s="15"/>
      <c r="V203" s="15"/>
      <c r="W203" s="15"/>
      <c r="X203" s="15"/>
      <c r="Y203" s="15"/>
      <c r="Z203" s="15"/>
      <c r="AA203" s="15"/>
      <c r="AB203" s="15"/>
      <c r="AC203" s="15"/>
      <c r="AD203" s="15"/>
      <c r="AE203" s="15"/>
      <c r="AT203" s="272" t="s">
        <v>207</v>
      </c>
      <c r="AU203" s="272" t="s">
        <v>86</v>
      </c>
      <c r="AV203" s="15" t="s">
        <v>132</v>
      </c>
      <c r="AW203" s="15" t="s">
        <v>32</v>
      </c>
      <c r="AX203" s="15" t="s">
        <v>84</v>
      </c>
      <c r="AY203" s="272" t="s">
        <v>125</v>
      </c>
    </row>
    <row r="204" s="2" customFormat="1" ht="49.05" customHeight="1">
      <c r="A204" s="38"/>
      <c r="B204" s="39"/>
      <c r="C204" s="218" t="s">
        <v>291</v>
      </c>
      <c r="D204" s="218" t="s">
        <v>128</v>
      </c>
      <c r="E204" s="219" t="s">
        <v>292</v>
      </c>
      <c r="F204" s="220" t="s">
        <v>293</v>
      </c>
      <c r="G204" s="221" t="s">
        <v>174</v>
      </c>
      <c r="H204" s="222">
        <v>16.5</v>
      </c>
      <c r="I204" s="223"/>
      <c r="J204" s="224">
        <f>ROUND(I204*H204,2)</f>
        <v>0</v>
      </c>
      <c r="K204" s="220" t="s">
        <v>204</v>
      </c>
      <c r="L204" s="44"/>
      <c r="M204" s="225" t="s">
        <v>1</v>
      </c>
      <c r="N204" s="226" t="s">
        <v>41</v>
      </c>
      <c r="O204" s="91"/>
      <c r="P204" s="227">
        <f>O204*H204</f>
        <v>0</v>
      </c>
      <c r="Q204" s="227">
        <v>0</v>
      </c>
      <c r="R204" s="227">
        <f>Q204*H204</f>
        <v>0</v>
      </c>
      <c r="S204" s="227">
        <v>0</v>
      </c>
      <c r="T204" s="228">
        <f>S204*H204</f>
        <v>0</v>
      </c>
      <c r="U204" s="38"/>
      <c r="V204" s="38"/>
      <c r="W204" s="38"/>
      <c r="X204" s="38"/>
      <c r="Y204" s="38"/>
      <c r="Z204" s="38"/>
      <c r="AA204" s="38"/>
      <c r="AB204" s="38"/>
      <c r="AC204" s="38"/>
      <c r="AD204" s="38"/>
      <c r="AE204" s="38"/>
      <c r="AR204" s="229" t="s">
        <v>132</v>
      </c>
      <c r="AT204" s="229" t="s">
        <v>128</v>
      </c>
      <c r="AU204" s="229" t="s">
        <v>86</v>
      </c>
      <c r="AY204" s="17" t="s">
        <v>125</v>
      </c>
      <c r="BE204" s="230">
        <f>IF(N204="základní",J204,0)</f>
        <v>0</v>
      </c>
      <c r="BF204" s="230">
        <f>IF(N204="snížená",J204,0)</f>
        <v>0</v>
      </c>
      <c r="BG204" s="230">
        <f>IF(N204="zákl. přenesená",J204,0)</f>
        <v>0</v>
      </c>
      <c r="BH204" s="230">
        <f>IF(N204="sníž. přenesená",J204,0)</f>
        <v>0</v>
      </c>
      <c r="BI204" s="230">
        <f>IF(N204="nulová",J204,0)</f>
        <v>0</v>
      </c>
      <c r="BJ204" s="17" t="s">
        <v>84</v>
      </c>
      <c r="BK204" s="230">
        <f>ROUND(I204*H204,2)</f>
        <v>0</v>
      </c>
      <c r="BL204" s="17" t="s">
        <v>132</v>
      </c>
      <c r="BM204" s="229" t="s">
        <v>294</v>
      </c>
    </row>
    <row r="205" s="13" customFormat="1">
      <c r="A205" s="13"/>
      <c r="B205" s="241"/>
      <c r="C205" s="242"/>
      <c r="D205" s="231" t="s">
        <v>207</v>
      </c>
      <c r="E205" s="243" t="s">
        <v>1</v>
      </c>
      <c r="F205" s="244" t="s">
        <v>295</v>
      </c>
      <c r="G205" s="242"/>
      <c r="H205" s="243" t="s">
        <v>1</v>
      </c>
      <c r="I205" s="245"/>
      <c r="J205" s="242"/>
      <c r="K205" s="242"/>
      <c r="L205" s="246"/>
      <c r="M205" s="247"/>
      <c r="N205" s="248"/>
      <c r="O205" s="248"/>
      <c r="P205" s="248"/>
      <c r="Q205" s="248"/>
      <c r="R205" s="248"/>
      <c r="S205" s="248"/>
      <c r="T205" s="249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250" t="s">
        <v>207</v>
      </c>
      <c r="AU205" s="250" t="s">
        <v>86</v>
      </c>
      <c r="AV205" s="13" t="s">
        <v>84</v>
      </c>
      <c r="AW205" s="13" t="s">
        <v>32</v>
      </c>
      <c r="AX205" s="13" t="s">
        <v>76</v>
      </c>
      <c r="AY205" s="250" t="s">
        <v>125</v>
      </c>
    </row>
    <row r="206" s="14" customFormat="1">
      <c r="A206" s="14"/>
      <c r="B206" s="251"/>
      <c r="C206" s="252"/>
      <c r="D206" s="231" t="s">
        <v>207</v>
      </c>
      <c r="E206" s="253" t="s">
        <v>1</v>
      </c>
      <c r="F206" s="254" t="s">
        <v>296</v>
      </c>
      <c r="G206" s="252"/>
      <c r="H206" s="255">
        <v>16.5</v>
      </c>
      <c r="I206" s="256"/>
      <c r="J206" s="252"/>
      <c r="K206" s="252"/>
      <c r="L206" s="257"/>
      <c r="M206" s="258"/>
      <c r="N206" s="259"/>
      <c r="O206" s="259"/>
      <c r="P206" s="259"/>
      <c r="Q206" s="259"/>
      <c r="R206" s="259"/>
      <c r="S206" s="259"/>
      <c r="T206" s="260"/>
      <c r="U206" s="14"/>
      <c r="V206" s="14"/>
      <c r="W206" s="14"/>
      <c r="X206" s="14"/>
      <c r="Y206" s="14"/>
      <c r="Z206" s="14"/>
      <c r="AA206" s="14"/>
      <c r="AB206" s="14"/>
      <c r="AC206" s="14"/>
      <c r="AD206" s="14"/>
      <c r="AE206" s="14"/>
      <c r="AT206" s="261" t="s">
        <v>207</v>
      </c>
      <c r="AU206" s="261" t="s">
        <v>86</v>
      </c>
      <c r="AV206" s="14" t="s">
        <v>86</v>
      </c>
      <c r="AW206" s="14" t="s">
        <v>32</v>
      </c>
      <c r="AX206" s="14" t="s">
        <v>76</v>
      </c>
      <c r="AY206" s="261" t="s">
        <v>125</v>
      </c>
    </row>
    <row r="207" s="15" customFormat="1">
      <c r="A207" s="15"/>
      <c r="B207" s="262"/>
      <c r="C207" s="263"/>
      <c r="D207" s="231" t="s">
        <v>207</v>
      </c>
      <c r="E207" s="264" t="s">
        <v>176</v>
      </c>
      <c r="F207" s="265" t="s">
        <v>210</v>
      </c>
      <c r="G207" s="263"/>
      <c r="H207" s="266">
        <v>16.5</v>
      </c>
      <c r="I207" s="267"/>
      <c r="J207" s="263"/>
      <c r="K207" s="263"/>
      <c r="L207" s="268"/>
      <c r="M207" s="269"/>
      <c r="N207" s="270"/>
      <c r="O207" s="270"/>
      <c r="P207" s="270"/>
      <c r="Q207" s="270"/>
      <c r="R207" s="270"/>
      <c r="S207" s="270"/>
      <c r="T207" s="271"/>
      <c r="U207" s="15"/>
      <c r="V207" s="15"/>
      <c r="W207" s="15"/>
      <c r="X207" s="15"/>
      <c r="Y207" s="15"/>
      <c r="Z207" s="15"/>
      <c r="AA207" s="15"/>
      <c r="AB207" s="15"/>
      <c r="AC207" s="15"/>
      <c r="AD207" s="15"/>
      <c r="AE207" s="15"/>
      <c r="AT207" s="272" t="s">
        <v>207</v>
      </c>
      <c r="AU207" s="272" t="s">
        <v>86</v>
      </c>
      <c r="AV207" s="15" t="s">
        <v>132</v>
      </c>
      <c r="AW207" s="15" t="s">
        <v>32</v>
      </c>
      <c r="AX207" s="15" t="s">
        <v>84</v>
      </c>
      <c r="AY207" s="272" t="s">
        <v>125</v>
      </c>
    </row>
    <row r="208" s="2" customFormat="1" ht="37.8" customHeight="1">
      <c r="A208" s="38"/>
      <c r="B208" s="39"/>
      <c r="C208" s="218" t="s">
        <v>297</v>
      </c>
      <c r="D208" s="218" t="s">
        <v>128</v>
      </c>
      <c r="E208" s="219" t="s">
        <v>298</v>
      </c>
      <c r="F208" s="220" t="s">
        <v>299</v>
      </c>
      <c r="G208" s="221" t="s">
        <v>174</v>
      </c>
      <c r="H208" s="222">
        <v>705.5</v>
      </c>
      <c r="I208" s="223"/>
      <c r="J208" s="224">
        <f>ROUND(I208*H208,2)</f>
        <v>0</v>
      </c>
      <c r="K208" s="220" t="s">
        <v>204</v>
      </c>
      <c r="L208" s="44"/>
      <c r="M208" s="225" t="s">
        <v>1</v>
      </c>
      <c r="N208" s="226" t="s">
        <v>41</v>
      </c>
      <c r="O208" s="91"/>
      <c r="P208" s="227">
        <f>O208*H208</f>
        <v>0</v>
      </c>
      <c r="Q208" s="227">
        <v>0</v>
      </c>
      <c r="R208" s="227">
        <f>Q208*H208</f>
        <v>0</v>
      </c>
      <c r="S208" s="227">
        <v>0</v>
      </c>
      <c r="T208" s="228">
        <f>S208*H208</f>
        <v>0</v>
      </c>
      <c r="U208" s="38"/>
      <c r="V208" s="38"/>
      <c r="W208" s="38"/>
      <c r="X208" s="38"/>
      <c r="Y208" s="38"/>
      <c r="Z208" s="38"/>
      <c r="AA208" s="38"/>
      <c r="AB208" s="38"/>
      <c r="AC208" s="38"/>
      <c r="AD208" s="38"/>
      <c r="AE208" s="38"/>
      <c r="AR208" s="229" t="s">
        <v>132</v>
      </c>
      <c r="AT208" s="229" t="s">
        <v>128</v>
      </c>
      <c r="AU208" s="229" t="s">
        <v>86</v>
      </c>
      <c r="AY208" s="17" t="s">
        <v>125</v>
      </c>
      <c r="BE208" s="230">
        <f>IF(N208="základní",J208,0)</f>
        <v>0</v>
      </c>
      <c r="BF208" s="230">
        <f>IF(N208="snížená",J208,0)</f>
        <v>0</v>
      </c>
      <c r="BG208" s="230">
        <f>IF(N208="zákl. přenesená",J208,0)</f>
        <v>0</v>
      </c>
      <c r="BH208" s="230">
        <f>IF(N208="sníž. přenesená",J208,0)</f>
        <v>0</v>
      </c>
      <c r="BI208" s="230">
        <f>IF(N208="nulová",J208,0)</f>
        <v>0</v>
      </c>
      <c r="BJ208" s="17" t="s">
        <v>84</v>
      </c>
      <c r="BK208" s="230">
        <f>ROUND(I208*H208,2)</f>
        <v>0</v>
      </c>
      <c r="BL208" s="17" t="s">
        <v>132</v>
      </c>
      <c r="BM208" s="229" t="s">
        <v>300</v>
      </c>
    </row>
    <row r="209" s="13" customFormat="1">
      <c r="A209" s="13"/>
      <c r="B209" s="241"/>
      <c r="C209" s="242"/>
      <c r="D209" s="231" t="s">
        <v>207</v>
      </c>
      <c r="E209" s="243" t="s">
        <v>1</v>
      </c>
      <c r="F209" s="244" t="s">
        <v>180</v>
      </c>
      <c r="G209" s="242"/>
      <c r="H209" s="243" t="s">
        <v>1</v>
      </c>
      <c r="I209" s="245"/>
      <c r="J209" s="242"/>
      <c r="K209" s="242"/>
      <c r="L209" s="246"/>
      <c r="M209" s="247"/>
      <c r="N209" s="248"/>
      <c r="O209" s="248"/>
      <c r="P209" s="248"/>
      <c r="Q209" s="248"/>
      <c r="R209" s="248"/>
      <c r="S209" s="248"/>
      <c r="T209" s="249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250" t="s">
        <v>207</v>
      </c>
      <c r="AU209" s="250" t="s">
        <v>86</v>
      </c>
      <c r="AV209" s="13" t="s">
        <v>84</v>
      </c>
      <c r="AW209" s="13" t="s">
        <v>32</v>
      </c>
      <c r="AX209" s="13" t="s">
        <v>76</v>
      </c>
      <c r="AY209" s="250" t="s">
        <v>125</v>
      </c>
    </row>
    <row r="210" s="14" customFormat="1">
      <c r="A210" s="14"/>
      <c r="B210" s="251"/>
      <c r="C210" s="252"/>
      <c r="D210" s="231" t="s">
        <v>207</v>
      </c>
      <c r="E210" s="253" t="s">
        <v>1</v>
      </c>
      <c r="F210" s="254" t="s">
        <v>301</v>
      </c>
      <c r="G210" s="252"/>
      <c r="H210" s="255">
        <v>705.5</v>
      </c>
      <c r="I210" s="256"/>
      <c r="J210" s="252"/>
      <c r="K210" s="252"/>
      <c r="L210" s="257"/>
      <c r="M210" s="258"/>
      <c r="N210" s="259"/>
      <c r="O210" s="259"/>
      <c r="P210" s="259"/>
      <c r="Q210" s="259"/>
      <c r="R210" s="259"/>
      <c r="S210" s="259"/>
      <c r="T210" s="260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261" t="s">
        <v>207</v>
      </c>
      <c r="AU210" s="261" t="s">
        <v>86</v>
      </c>
      <c r="AV210" s="14" t="s">
        <v>86</v>
      </c>
      <c r="AW210" s="14" t="s">
        <v>32</v>
      </c>
      <c r="AX210" s="14" t="s">
        <v>76</v>
      </c>
      <c r="AY210" s="261" t="s">
        <v>125</v>
      </c>
    </row>
    <row r="211" s="15" customFormat="1">
      <c r="A211" s="15"/>
      <c r="B211" s="262"/>
      <c r="C211" s="263"/>
      <c r="D211" s="231" t="s">
        <v>207</v>
      </c>
      <c r="E211" s="264" t="s">
        <v>179</v>
      </c>
      <c r="F211" s="265" t="s">
        <v>210</v>
      </c>
      <c r="G211" s="263"/>
      <c r="H211" s="266">
        <v>705.5</v>
      </c>
      <c r="I211" s="267"/>
      <c r="J211" s="263"/>
      <c r="K211" s="263"/>
      <c r="L211" s="268"/>
      <c r="M211" s="269"/>
      <c r="N211" s="270"/>
      <c r="O211" s="270"/>
      <c r="P211" s="270"/>
      <c r="Q211" s="270"/>
      <c r="R211" s="270"/>
      <c r="S211" s="270"/>
      <c r="T211" s="271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72" t="s">
        <v>207</v>
      </c>
      <c r="AU211" s="272" t="s">
        <v>86</v>
      </c>
      <c r="AV211" s="15" t="s">
        <v>132</v>
      </c>
      <c r="AW211" s="15" t="s">
        <v>32</v>
      </c>
      <c r="AX211" s="15" t="s">
        <v>84</v>
      </c>
      <c r="AY211" s="272" t="s">
        <v>125</v>
      </c>
    </row>
    <row r="212" s="2" customFormat="1" ht="66.75" customHeight="1">
      <c r="A212" s="38"/>
      <c r="B212" s="39"/>
      <c r="C212" s="218" t="s">
        <v>234</v>
      </c>
      <c r="D212" s="218" t="s">
        <v>128</v>
      </c>
      <c r="E212" s="219" t="s">
        <v>302</v>
      </c>
      <c r="F212" s="220" t="s">
        <v>303</v>
      </c>
      <c r="G212" s="221" t="s">
        <v>174</v>
      </c>
      <c r="H212" s="222">
        <v>783.07000000000005</v>
      </c>
      <c r="I212" s="223"/>
      <c r="J212" s="224">
        <f>ROUND(I212*H212,2)</f>
        <v>0</v>
      </c>
      <c r="K212" s="220" t="s">
        <v>1</v>
      </c>
      <c r="L212" s="44"/>
      <c r="M212" s="225" t="s">
        <v>1</v>
      </c>
      <c r="N212" s="226" t="s">
        <v>41</v>
      </c>
      <c r="O212" s="91"/>
      <c r="P212" s="227">
        <f>O212*H212</f>
        <v>0</v>
      </c>
      <c r="Q212" s="227">
        <v>0</v>
      </c>
      <c r="R212" s="227">
        <f>Q212*H212</f>
        <v>0</v>
      </c>
      <c r="S212" s="227">
        <v>0</v>
      </c>
      <c r="T212" s="228">
        <f>S212*H212</f>
        <v>0</v>
      </c>
      <c r="U212" s="38"/>
      <c r="V212" s="38"/>
      <c r="W212" s="38"/>
      <c r="X212" s="38"/>
      <c r="Y212" s="38"/>
      <c r="Z212" s="38"/>
      <c r="AA212" s="38"/>
      <c r="AB212" s="38"/>
      <c r="AC212" s="38"/>
      <c r="AD212" s="38"/>
      <c r="AE212" s="38"/>
      <c r="AR212" s="229" t="s">
        <v>132</v>
      </c>
      <c r="AT212" s="229" t="s">
        <v>128</v>
      </c>
      <c r="AU212" s="229" t="s">
        <v>86</v>
      </c>
      <c r="AY212" s="17" t="s">
        <v>125</v>
      </c>
      <c r="BE212" s="230">
        <f>IF(N212="základní",J212,0)</f>
        <v>0</v>
      </c>
      <c r="BF212" s="230">
        <f>IF(N212="snížená",J212,0)</f>
        <v>0</v>
      </c>
      <c r="BG212" s="230">
        <f>IF(N212="zákl. přenesená",J212,0)</f>
        <v>0</v>
      </c>
      <c r="BH212" s="230">
        <f>IF(N212="sníž. přenesená",J212,0)</f>
        <v>0</v>
      </c>
      <c r="BI212" s="230">
        <f>IF(N212="nulová",J212,0)</f>
        <v>0</v>
      </c>
      <c r="BJ212" s="17" t="s">
        <v>84</v>
      </c>
      <c r="BK212" s="230">
        <f>ROUND(I212*H212,2)</f>
        <v>0</v>
      </c>
      <c r="BL212" s="17" t="s">
        <v>132</v>
      </c>
      <c r="BM212" s="229" t="s">
        <v>304</v>
      </c>
    </row>
    <row r="213" s="14" customFormat="1">
      <c r="A213" s="14"/>
      <c r="B213" s="251"/>
      <c r="C213" s="252"/>
      <c r="D213" s="231" t="s">
        <v>207</v>
      </c>
      <c r="E213" s="253" t="s">
        <v>1</v>
      </c>
      <c r="F213" s="254" t="s">
        <v>172</v>
      </c>
      <c r="G213" s="252"/>
      <c r="H213" s="255">
        <v>61.07</v>
      </c>
      <c r="I213" s="256"/>
      <c r="J213" s="252"/>
      <c r="K213" s="252"/>
      <c r="L213" s="257"/>
      <c r="M213" s="258"/>
      <c r="N213" s="259"/>
      <c r="O213" s="259"/>
      <c r="P213" s="259"/>
      <c r="Q213" s="259"/>
      <c r="R213" s="259"/>
      <c r="S213" s="259"/>
      <c r="T213" s="260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61" t="s">
        <v>207</v>
      </c>
      <c r="AU213" s="261" t="s">
        <v>86</v>
      </c>
      <c r="AV213" s="14" t="s">
        <v>86</v>
      </c>
      <c r="AW213" s="14" t="s">
        <v>32</v>
      </c>
      <c r="AX213" s="14" t="s">
        <v>76</v>
      </c>
      <c r="AY213" s="261" t="s">
        <v>125</v>
      </c>
    </row>
    <row r="214" s="14" customFormat="1">
      <c r="A214" s="14"/>
      <c r="B214" s="251"/>
      <c r="C214" s="252"/>
      <c r="D214" s="231" t="s">
        <v>207</v>
      </c>
      <c r="E214" s="253" t="s">
        <v>1</v>
      </c>
      <c r="F214" s="254" t="s">
        <v>176</v>
      </c>
      <c r="G214" s="252"/>
      <c r="H214" s="255">
        <v>16.5</v>
      </c>
      <c r="I214" s="256"/>
      <c r="J214" s="252"/>
      <c r="K214" s="252"/>
      <c r="L214" s="257"/>
      <c r="M214" s="258"/>
      <c r="N214" s="259"/>
      <c r="O214" s="259"/>
      <c r="P214" s="259"/>
      <c r="Q214" s="259"/>
      <c r="R214" s="259"/>
      <c r="S214" s="259"/>
      <c r="T214" s="260"/>
      <c r="U214" s="14"/>
      <c r="V214" s="14"/>
      <c r="W214" s="14"/>
      <c r="X214" s="14"/>
      <c r="Y214" s="14"/>
      <c r="Z214" s="14"/>
      <c r="AA214" s="14"/>
      <c r="AB214" s="14"/>
      <c r="AC214" s="14"/>
      <c r="AD214" s="14"/>
      <c r="AE214" s="14"/>
      <c r="AT214" s="261" t="s">
        <v>207</v>
      </c>
      <c r="AU214" s="261" t="s">
        <v>86</v>
      </c>
      <c r="AV214" s="14" t="s">
        <v>86</v>
      </c>
      <c r="AW214" s="14" t="s">
        <v>32</v>
      </c>
      <c r="AX214" s="14" t="s">
        <v>76</v>
      </c>
      <c r="AY214" s="261" t="s">
        <v>125</v>
      </c>
    </row>
    <row r="215" s="14" customFormat="1">
      <c r="A215" s="14"/>
      <c r="B215" s="251"/>
      <c r="C215" s="252"/>
      <c r="D215" s="231" t="s">
        <v>207</v>
      </c>
      <c r="E215" s="253" t="s">
        <v>1</v>
      </c>
      <c r="F215" s="254" t="s">
        <v>179</v>
      </c>
      <c r="G215" s="252"/>
      <c r="H215" s="255">
        <v>705.5</v>
      </c>
      <c r="I215" s="256"/>
      <c r="J215" s="252"/>
      <c r="K215" s="252"/>
      <c r="L215" s="257"/>
      <c r="M215" s="258"/>
      <c r="N215" s="259"/>
      <c r="O215" s="259"/>
      <c r="P215" s="259"/>
      <c r="Q215" s="259"/>
      <c r="R215" s="259"/>
      <c r="S215" s="259"/>
      <c r="T215" s="260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61" t="s">
        <v>207</v>
      </c>
      <c r="AU215" s="261" t="s">
        <v>86</v>
      </c>
      <c r="AV215" s="14" t="s">
        <v>86</v>
      </c>
      <c r="AW215" s="14" t="s">
        <v>32</v>
      </c>
      <c r="AX215" s="14" t="s">
        <v>76</v>
      </c>
      <c r="AY215" s="261" t="s">
        <v>125</v>
      </c>
    </row>
    <row r="216" s="15" customFormat="1">
      <c r="A216" s="15"/>
      <c r="B216" s="262"/>
      <c r="C216" s="263"/>
      <c r="D216" s="231" t="s">
        <v>207</v>
      </c>
      <c r="E216" s="264" t="s">
        <v>1</v>
      </c>
      <c r="F216" s="265" t="s">
        <v>210</v>
      </c>
      <c r="G216" s="263"/>
      <c r="H216" s="266">
        <v>783.07000000000005</v>
      </c>
      <c r="I216" s="267"/>
      <c r="J216" s="263"/>
      <c r="K216" s="263"/>
      <c r="L216" s="268"/>
      <c r="M216" s="269"/>
      <c r="N216" s="270"/>
      <c r="O216" s="270"/>
      <c r="P216" s="270"/>
      <c r="Q216" s="270"/>
      <c r="R216" s="270"/>
      <c r="S216" s="270"/>
      <c r="T216" s="271"/>
      <c r="U216" s="15"/>
      <c r="V216" s="15"/>
      <c r="W216" s="15"/>
      <c r="X216" s="15"/>
      <c r="Y216" s="15"/>
      <c r="Z216" s="15"/>
      <c r="AA216" s="15"/>
      <c r="AB216" s="15"/>
      <c r="AC216" s="15"/>
      <c r="AD216" s="15"/>
      <c r="AE216" s="15"/>
      <c r="AT216" s="272" t="s">
        <v>207</v>
      </c>
      <c r="AU216" s="272" t="s">
        <v>86</v>
      </c>
      <c r="AV216" s="15" t="s">
        <v>132</v>
      </c>
      <c r="AW216" s="15" t="s">
        <v>32</v>
      </c>
      <c r="AX216" s="15" t="s">
        <v>84</v>
      </c>
      <c r="AY216" s="272" t="s">
        <v>125</v>
      </c>
    </row>
    <row r="217" s="2" customFormat="1" ht="44.25" customHeight="1">
      <c r="A217" s="38"/>
      <c r="B217" s="39"/>
      <c r="C217" s="218" t="s">
        <v>305</v>
      </c>
      <c r="D217" s="218" t="s">
        <v>128</v>
      </c>
      <c r="E217" s="219" t="s">
        <v>306</v>
      </c>
      <c r="F217" s="220" t="s">
        <v>307</v>
      </c>
      <c r="G217" s="221" t="s">
        <v>174</v>
      </c>
      <c r="H217" s="222">
        <v>705.5</v>
      </c>
      <c r="I217" s="223"/>
      <c r="J217" s="224">
        <f>ROUND(I217*H217,2)</f>
        <v>0</v>
      </c>
      <c r="K217" s="220" t="s">
        <v>204</v>
      </c>
      <c r="L217" s="44"/>
      <c r="M217" s="225" t="s">
        <v>1</v>
      </c>
      <c r="N217" s="226" t="s">
        <v>41</v>
      </c>
      <c r="O217" s="91"/>
      <c r="P217" s="227">
        <f>O217*H217</f>
        <v>0</v>
      </c>
      <c r="Q217" s="227">
        <v>0</v>
      </c>
      <c r="R217" s="227">
        <f>Q217*H217</f>
        <v>0</v>
      </c>
      <c r="S217" s="227">
        <v>0</v>
      </c>
      <c r="T217" s="228">
        <f>S217*H217</f>
        <v>0</v>
      </c>
      <c r="U217" s="38"/>
      <c r="V217" s="38"/>
      <c r="W217" s="38"/>
      <c r="X217" s="38"/>
      <c r="Y217" s="38"/>
      <c r="Z217" s="38"/>
      <c r="AA217" s="38"/>
      <c r="AB217" s="38"/>
      <c r="AC217" s="38"/>
      <c r="AD217" s="38"/>
      <c r="AE217" s="38"/>
      <c r="AR217" s="229" t="s">
        <v>132</v>
      </c>
      <c r="AT217" s="229" t="s">
        <v>128</v>
      </c>
      <c r="AU217" s="229" t="s">
        <v>86</v>
      </c>
      <c r="AY217" s="17" t="s">
        <v>125</v>
      </c>
      <c r="BE217" s="230">
        <f>IF(N217="základní",J217,0)</f>
        <v>0</v>
      </c>
      <c r="BF217" s="230">
        <f>IF(N217="snížená",J217,0)</f>
        <v>0</v>
      </c>
      <c r="BG217" s="230">
        <f>IF(N217="zákl. přenesená",J217,0)</f>
        <v>0</v>
      </c>
      <c r="BH217" s="230">
        <f>IF(N217="sníž. přenesená",J217,0)</f>
        <v>0</v>
      </c>
      <c r="BI217" s="230">
        <f>IF(N217="nulová",J217,0)</f>
        <v>0</v>
      </c>
      <c r="BJ217" s="17" t="s">
        <v>84</v>
      </c>
      <c r="BK217" s="230">
        <f>ROUND(I217*H217,2)</f>
        <v>0</v>
      </c>
      <c r="BL217" s="17" t="s">
        <v>132</v>
      </c>
      <c r="BM217" s="229" t="s">
        <v>308</v>
      </c>
    </row>
    <row r="218" s="2" customFormat="1">
      <c r="A218" s="38"/>
      <c r="B218" s="39"/>
      <c r="C218" s="40"/>
      <c r="D218" s="231" t="s">
        <v>133</v>
      </c>
      <c r="E218" s="40"/>
      <c r="F218" s="232" t="s">
        <v>309</v>
      </c>
      <c r="G218" s="40"/>
      <c r="H218" s="40"/>
      <c r="I218" s="233"/>
      <c r="J218" s="40"/>
      <c r="K218" s="40"/>
      <c r="L218" s="44"/>
      <c r="M218" s="234"/>
      <c r="N218" s="235"/>
      <c r="O218" s="91"/>
      <c r="P218" s="91"/>
      <c r="Q218" s="91"/>
      <c r="R218" s="91"/>
      <c r="S218" s="91"/>
      <c r="T218" s="92"/>
      <c r="U218" s="38"/>
      <c r="V218" s="38"/>
      <c r="W218" s="38"/>
      <c r="X218" s="38"/>
      <c r="Y218" s="38"/>
      <c r="Z218" s="38"/>
      <c r="AA218" s="38"/>
      <c r="AB218" s="38"/>
      <c r="AC218" s="38"/>
      <c r="AD218" s="38"/>
      <c r="AE218" s="38"/>
      <c r="AT218" s="17" t="s">
        <v>133</v>
      </c>
      <c r="AU218" s="17" t="s">
        <v>86</v>
      </c>
    </row>
    <row r="219" s="14" customFormat="1">
      <c r="A219" s="14"/>
      <c r="B219" s="251"/>
      <c r="C219" s="252"/>
      <c r="D219" s="231" t="s">
        <v>207</v>
      </c>
      <c r="E219" s="253" t="s">
        <v>1</v>
      </c>
      <c r="F219" s="254" t="s">
        <v>179</v>
      </c>
      <c r="G219" s="252"/>
      <c r="H219" s="255">
        <v>705.5</v>
      </c>
      <c r="I219" s="256"/>
      <c r="J219" s="252"/>
      <c r="K219" s="252"/>
      <c r="L219" s="257"/>
      <c r="M219" s="258"/>
      <c r="N219" s="259"/>
      <c r="O219" s="259"/>
      <c r="P219" s="259"/>
      <c r="Q219" s="259"/>
      <c r="R219" s="259"/>
      <c r="S219" s="259"/>
      <c r="T219" s="260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61" t="s">
        <v>207</v>
      </c>
      <c r="AU219" s="261" t="s">
        <v>86</v>
      </c>
      <c r="AV219" s="14" t="s">
        <v>86</v>
      </c>
      <c r="AW219" s="14" t="s">
        <v>32</v>
      </c>
      <c r="AX219" s="14" t="s">
        <v>76</v>
      </c>
      <c r="AY219" s="261" t="s">
        <v>125</v>
      </c>
    </row>
    <row r="220" s="15" customFormat="1">
      <c r="A220" s="15"/>
      <c r="B220" s="262"/>
      <c r="C220" s="263"/>
      <c r="D220" s="231" t="s">
        <v>207</v>
      </c>
      <c r="E220" s="264" t="s">
        <v>1</v>
      </c>
      <c r="F220" s="265" t="s">
        <v>210</v>
      </c>
      <c r="G220" s="263"/>
      <c r="H220" s="266">
        <v>705.5</v>
      </c>
      <c r="I220" s="267"/>
      <c r="J220" s="263"/>
      <c r="K220" s="263"/>
      <c r="L220" s="268"/>
      <c r="M220" s="269"/>
      <c r="N220" s="270"/>
      <c r="O220" s="270"/>
      <c r="P220" s="270"/>
      <c r="Q220" s="270"/>
      <c r="R220" s="270"/>
      <c r="S220" s="270"/>
      <c r="T220" s="271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72" t="s">
        <v>207</v>
      </c>
      <c r="AU220" s="272" t="s">
        <v>86</v>
      </c>
      <c r="AV220" s="15" t="s">
        <v>132</v>
      </c>
      <c r="AW220" s="15" t="s">
        <v>32</v>
      </c>
      <c r="AX220" s="15" t="s">
        <v>84</v>
      </c>
      <c r="AY220" s="272" t="s">
        <v>125</v>
      </c>
    </row>
    <row r="221" s="2" customFormat="1" ht="16.5" customHeight="1">
      <c r="A221" s="38"/>
      <c r="B221" s="39"/>
      <c r="C221" s="273" t="s">
        <v>310</v>
      </c>
      <c r="D221" s="273" t="s">
        <v>311</v>
      </c>
      <c r="E221" s="274" t="s">
        <v>312</v>
      </c>
      <c r="F221" s="275" t="s">
        <v>313</v>
      </c>
      <c r="G221" s="276" t="s">
        <v>314</v>
      </c>
      <c r="H221" s="277">
        <v>1411</v>
      </c>
      <c r="I221" s="278"/>
      <c r="J221" s="279">
        <f>ROUND(I221*H221,2)</f>
        <v>0</v>
      </c>
      <c r="K221" s="275" t="s">
        <v>204</v>
      </c>
      <c r="L221" s="280"/>
      <c r="M221" s="281" t="s">
        <v>1</v>
      </c>
      <c r="N221" s="282" t="s">
        <v>41</v>
      </c>
      <c r="O221" s="91"/>
      <c r="P221" s="227">
        <f>O221*H221</f>
        <v>0</v>
      </c>
      <c r="Q221" s="227">
        <v>0</v>
      </c>
      <c r="R221" s="227">
        <f>Q221*H221</f>
        <v>0</v>
      </c>
      <c r="S221" s="227">
        <v>0</v>
      </c>
      <c r="T221" s="228">
        <f>S221*H221</f>
        <v>0</v>
      </c>
      <c r="U221" s="38"/>
      <c r="V221" s="38"/>
      <c r="W221" s="38"/>
      <c r="X221" s="38"/>
      <c r="Y221" s="38"/>
      <c r="Z221" s="38"/>
      <c r="AA221" s="38"/>
      <c r="AB221" s="38"/>
      <c r="AC221" s="38"/>
      <c r="AD221" s="38"/>
      <c r="AE221" s="38"/>
      <c r="AR221" s="229" t="s">
        <v>150</v>
      </c>
      <c r="AT221" s="229" t="s">
        <v>311</v>
      </c>
      <c r="AU221" s="229" t="s">
        <v>86</v>
      </c>
      <c r="AY221" s="17" t="s">
        <v>125</v>
      </c>
      <c r="BE221" s="230">
        <f>IF(N221="základní",J221,0)</f>
        <v>0</v>
      </c>
      <c r="BF221" s="230">
        <f>IF(N221="snížená",J221,0)</f>
        <v>0</v>
      </c>
      <c r="BG221" s="230">
        <f>IF(N221="zákl. přenesená",J221,0)</f>
        <v>0</v>
      </c>
      <c r="BH221" s="230">
        <f>IF(N221="sníž. přenesená",J221,0)</f>
        <v>0</v>
      </c>
      <c r="BI221" s="230">
        <f>IF(N221="nulová",J221,0)</f>
        <v>0</v>
      </c>
      <c r="BJ221" s="17" t="s">
        <v>84</v>
      </c>
      <c r="BK221" s="230">
        <f>ROUND(I221*H221,2)</f>
        <v>0</v>
      </c>
      <c r="BL221" s="17" t="s">
        <v>132</v>
      </c>
      <c r="BM221" s="229" t="s">
        <v>315</v>
      </c>
    </row>
    <row r="222" s="2" customFormat="1">
      <c r="A222" s="38"/>
      <c r="B222" s="39"/>
      <c r="C222" s="40"/>
      <c r="D222" s="231" t="s">
        <v>133</v>
      </c>
      <c r="E222" s="40"/>
      <c r="F222" s="232" t="s">
        <v>316</v>
      </c>
      <c r="G222" s="40"/>
      <c r="H222" s="40"/>
      <c r="I222" s="233"/>
      <c r="J222" s="40"/>
      <c r="K222" s="40"/>
      <c r="L222" s="44"/>
      <c r="M222" s="234"/>
      <c r="N222" s="235"/>
      <c r="O222" s="91"/>
      <c r="P222" s="91"/>
      <c r="Q222" s="91"/>
      <c r="R222" s="91"/>
      <c r="S222" s="91"/>
      <c r="T222" s="92"/>
      <c r="U222" s="38"/>
      <c r="V222" s="38"/>
      <c r="W222" s="38"/>
      <c r="X222" s="38"/>
      <c r="Y222" s="38"/>
      <c r="Z222" s="38"/>
      <c r="AA222" s="38"/>
      <c r="AB222" s="38"/>
      <c r="AC222" s="38"/>
      <c r="AD222" s="38"/>
      <c r="AE222" s="38"/>
      <c r="AT222" s="17" t="s">
        <v>133</v>
      </c>
      <c r="AU222" s="17" t="s">
        <v>86</v>
      </c>
    </row>
    <row r="223" s="13" customFormat="1">
      <c r="A223" s="13"/>
      <c r="B223" s="241"/>
      <c r="C223" s="242"/>
      <c r="D223" s="231" t="s">
        <v>207</v>
      </c>
      <c r="E223" s="243" t="s">
        <v>1</v>
      </c>
      <c r="F223" s="244" t="s">
        <v>317</v>
      </c>
      <c r="G223" s="242"/>
      <c r="H223" s="243" t="s">
        <v>1</v>
      </c>
      <c r="I223" s="245"/>
      <c r="J223" s="242"/>
      <c r="K223" s="242"/>
      <c r="L223" s="246"/>
      <c r="M223" s="247"/>
      <c r="N223" s="248"/>
      <c r="O223" s="248"/>
      <c r="P223" s="248"/>
      <c r="Q223" s="248"/>
      <c r="R223" s="248"/>
      <c r="S223" s="248"/>
      <c r="T223" s="249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50" t="s">
        <v>207</v>
      </c>
      <c r="AU223" s="250" t="s">
        <v>86</v>
      </c>
      <c r="AV223" s="13" t="s">
        <v>84</v>
      </c>
      <c r="AW223" s="13" t="s">
        <v>32</v>
      </c>
      <c r="AX223" s="13" t="s">
        <v>76</v>
      </c>
      <c r="AY223" s="250" t="s">
        <v>125</v>
      </c>
    </row>
    <row r="224" s="14" customFormat="1">
      <c r="A224" s="14"/>
      <c r="B224" s="251"/>
      <c r="C224" s="252"/>
      <c r="D224" s="231" t="s">
        <v>207</v>
      </c>
      <c r="E224" s="253" t="s">
        <v>1</v>
      </c>
      <c r="F224" s="254" t="s">
        <v>318</v>
      </c>
      <c r="G224" s="252"/>
      <c r="H224" s="255">
        <v>1411</v>
      </c>
      <c r="I224" s="256"/>
      <c r="J224" s="252"/>
      <c r="K224" s="252"/>
      <c r="L224" s="257"/>
      <c r="M224" s="258"/>
      <c r="N224" s="259"/>
      <c r="O224" s="259"/>
      <c r="P224" s="259"/>
      <c r="Q224" s="259"/>
      <c r="R224" s="259"/>
      <c r="S224" s="259"/>
      <c r="T224" s="260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61" t="s">
        <v>207</v>
      </c>
      <c r="AU224" s="261" t="s">
        <v>86</v>
      </c>
      <c r="AV224" s="14" t="s">
        <v>86</v>
      </c>
      <c r="AW224" s="14" t="s">
        <v>32</v>
      </c>
      <c r="AX224" s="14" t="s">
        <v>76</v>
      </c>
      <c r="AY224" s="261" t="s">
        <v>125</v>
      </c>
    </row>
    <row r="225" s="15" customFormat="1">
      <c r="A225" s="15"/>
      <c r="B225" s="262"/>
      <c r="C225" s="263"/>
      <c r="D225" s="231" t="s">
        <v>207</v>
      </c>
      <c r="E225" s="264" t="s">
        <v>1</v>
      </c>
      <c r="F225" s="265" t="s">
        <v>210</v>
      </c>
      <c r="G225" s="263"/>
      <c r="H225" s="266">
        <v>1411</v>
      </c>
      <c r="I225" s="267"/>
      <c r="J225" s="263"/>
      <c r="K225" s="263"/>
      <c r="L225" s="268"/>
      <c r="M225" s="269"/>
      <c r="N225" s="270"/>
      <c r="O225" s="270"/>
      <c r="P225" s="270"/>
      <c r="Q225" s="270"/>
      <c r="R225" s="270"/>
      <c r="S225" s="270"/>
      <c r="T225" s="271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72" t="s">
        <v>207</v>
      </c>
      <c r="AU225" s="272" t="s">
        <v>86</v>
      </c>
      <c r="AV225" s="15" t="s">
        <v>132</v>
      </c>
      <c r="AW225" s="15" t="s">
        <v>32</v>
      </c>
      <c r="AX225" s="15" t="s">
        <v>84</v>
      </c>
      <c r="AY225" s="272" t="s">
        <v>125</v>
      </c>
    </row>
    <row r="226" s="2" customFormat="1" ht="66.75" customHeight="1">
      <c r="A226" s="38"/>
      <c r="B226" s="39"/>
      <c r="C226" s="218" t="s">
        <v>7</v>
      </c>
      <c r="D226" s="218" t="s">
        <v>128</v>
      </c>
      <c r="E226" s="219" t="s">
        <v>319</v>
      </c>
      <c r="F226" s="220" t="s">
        <v>320</v>
      </c>
      <c r="G226" s="221" t="s">
        <v>174</v>
      </c>
      <c r="H226" s="222">
        <v>4.9500000000000002</v>
      </c>
      <c r="I226" s="223"/>
      <c r="J226" s="224">
        <f>ROUND(I226*H226,2)</f>
        <v>0</v>
      </c>
      <c r="K226" s="220" t="s">
        <v>204</v>
      </c>
      <c r="L226" s="44"/>
      <c r="M226" s="225" t="s">
        <v>1</v>
      </c>
      <c r="N226" s="226" t="s">
        <v>41</v>
      </c>
      <c r="O226" s="91"/>
      <c r="P226" s="227">
        <f>O226*H226</f>
        <v>0</v>
      </c>
      <c r="Q226" s="227">
        <v>0</v>
      </c>
      <c r="R226" s="227">
        <f>Q226*H226</f>
        <v>0</v>
      </c>
      <c r="S226" s="227">
        <v>0</v>
      </c>
      <c r="T226" s="228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229" t="s">
        <v>132</v>
      </c>
      <c r="AT226" s="229" t="s">
        <v>128</v>
      </c>
      <c r="AU226" s="229" t="s">
        <v>86</v>
      </c>
      <c r="AY226" s="17" t="s">
        <v>125</v>
      </c>
      <c r="BE226" s="230">
        <f>IF(N226="základní",J226,0)</f>
        <v>0</v>
      </c>
      <c r="BF226" s="230">
        <f>IF(N226="snížená",J226,0)</f>
        <v>0</v>
      </c>
      <c r="BG226" s="230">
        <f>IF(N226="zákl. přenesená",J226,0)</f>
        <v>0</v>
      </c>
      <c r="BH226" s="230">
        <f>IF(N226="sníž. přenesená",J226,0)</f>
        <v>0</v>
      </c>
      <c r="BI226" s="230">
        <f>IF(N226="nulová",J226,0)</f>
        <v>0</v>
      </c>
      <c r="BJ226" s="17" t="s">
        <v>84</v>
      </c>
      <c r="BK226" s="230">
        <f>ROUND(I226*H226,2)</f>
        <v>0</v>
      </c>
      <c r="BL226" s="17" t="s">
        <v>132</v>
      </c>
      <c r="BM226" s="229" t="s">
        <v>321</v>
      </c>
    </row>
    <row r="227" s="13" customFormat="1">
      <c r="A227" s="13"/>
      <c r="B227" s="241"/>
      <c r="C227" s="242"/>
      <c r="D227" s="231" t="s">
        <v>207</v>
      </c>
      <c r="E227" s="243" t="s">
        <v>1</v>
      </c>
      <c r="F227" s="244" t="s">
        <v>295</v>
      </c>
      <c r="G227" s="242"/>
      <c r="H227" s="243" t="s">
        <v>1</v>
      </c>
      <c r="I227" s="245"/>
      <c r="J227" s="242"/>
      <c r="K227" s="242"/>
      <c r="L227" s="246"/>
      <c r="M227" s="247"/>
      <c r="N227" s="248"/>
      <c r="O227" s="248"/>
      <c r="P227" s="248"/>
      <c r="Q227" s="248"/>
      <c r="R227" s="248"/>
      <c r="S227" s="248"/>
      <c r="T227" s="249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250" t="s">
        <v>207</v>
      </c>
      <c r="AU227" s="250" t="s">
        <v>86</v>
      </c>
      <c r="AV227" s="13" t="s">
        <v>84</v>
      </c>
      <c r="AW227" s="13" t="s">
        <v>32</v>
      </c>
      <c r="AX227" s="13" t="s">
        <v>76</v>
      </c>
      <c r="AY227" s="250" t="s">
        <v>125</v>
      </c>
    </row>
    <row r="228" s="14" customFormat="1">
      <c r="A228" s="14"/>
      <c r="B228" s="251"/>
      <c r="C228" s="252"/>
      <c r="D228" s="231" t="s">
        <v>207</v>
      </c>
      <c r="E228" s="253" t="s">
        <v>1</v>
      </c>
      <c r="F228" s="254" t="s">
        <v>322</v>
      </c>
      <c r="G228" s="252"/>
      <c r="H228" s="255">
        <v>4.9500000000000002</v>
      </c>
      <c r="I228" s="256"/>
      <c r="J228" s="252"/>
      <c r="K228" s="252"/>
      <c r="L228" s="257"/>
      <c r="M228" s="258"/>
      <c r="N228" s="259"/>
      <c r="O228" s="259"/>
      <c r="P228" s="259"/>
      <c r="Q228" s="259"/>
      <c r="R228" s="259"/>
      <c r="S228" s="259"/>
      <c r="T228" s="260"/>
      <c r="U228" s="14"/>
      <c r="V228" s="14"/>
      <c r="W228" s="14"/>
      <c r="X228" s="14"/>
      <c r="Y228" s="14"/>
      <c r="Z228" s="14"/>
      <c r="AA228" s="14"/>
      <c r="AB228" s="14"/>
      <c r="AC228" s="14"/>
      <c r="AD228" s="14"/>
      <c r="AE228" s="14"/>
      <c r="AT228" s="261" t="s">
        <v>207</v>
      </c>
      <c r="AU228" s="261" t="s">
        <v>86</v>
      </c>
      <c r="AV228" s="14" t="s">
        <v>86</v>
      </c>
      <c r="AW228" s="14" t="s">
        <v>32</v>
      </c>
      <c r="AX228" s="14" t="s">
        <v>76</v>
      </c>
      <c r="AY228" s="261" t="s">
        <v>125</v>
      </c>
    </row>
    <row r="229" s="15" customFormat="1">
      <c r="A229" s="15"/>
      <c r="B229" s="262"/>
      <c r="C229" s="263"/>
      <c r="D229" s="231" t="s">
        <v>207</v>
      </c>
      <c r="E229" s="264" t="s">
        <v>182</v>
      </c>
      <c r="F229" s="265" t="s">
        <v>210</v>
      </c>
      <c r="G229" s="263"/>
      <c r="H229" s="266">
        <v>4.9500000000000002</v>
      </c>
      <c r="I229" s="267"/>
      <c r="J229" s="263"/>
      <c r="K229" s="263"/>
      <c r="L229" s="268"/>
      <c r="M229" s="269"/>
      <c r="N229" s="270"/>
      <c r="O229" s="270"/>
      <c r="P229" s="270"/>
      <c r="Q229" s="270"/>
      <c r="R229" s="270"/>
      <c r="S229" s="270"/>
      <c r="T229" s="271"/>
      <c r="U229" s="15"/>
      <c r="V229" s="15"/>
      <c r="W229" s="15"/>
      <c r="X229" s="15"/>
      <c r="Y229" s="15"/>
      <c r="Z229" s="15"/>
      <c r="AA229" s="15"/>
      <c r="AB229" s="15"/>
      <c r="AC229" s="15"/>
      <c r="AD229" s="15"/>
      <c r="AE229" s="15"/>
      <c r="AT229" s="272" t="s">
        <v>207</v>
      </c>
      <c r="AU229" s="272" t="s">
        <v>86</v>
      </c>
      <c r="AV229" s="15" t="s">
        <v>132</v>
      </c>
      <c r="AW229" s="15" t="s">
        <v>32</v>
      </c>
      <c r="AX229" s="15" t="s">
        <v>84</v>
      </c>
      <c r="AY229" s="272" t="s">
        <v>125</v>
      </c>
    </row>
    <row r="230" s="2" customFormat="1" ht="16.5" customHeight="1">
      <c r="A230" s="38"/>
      <c r="B230" s="39"/>
      <c r="C230" s="273" t="s">
        <v>323</v>
      </c>
      <c r="D230" s="273" t="s">
        <v>311</v>
      </c>
      <c r="E230" s="274" t="s">
        <v>324</v>
      </c>
      <c r="F230" s="275" t="s">
        <v>325</v>
      </c>
      <c r="G230" s="276" t="s">
        <v>314</v>
      </c>
      <c r="H230" s="277">
        <v>9.9000000000000004</v>
      </c>
      <c r="I230" s="278"/>
      <c r="J230" s="279">
        <f>ROUND(I230*H230,2)</f>
        <v>0</v>
      </c>
      <c r="K230" s="275" t="s">
        <v>204</v>
      </c>
      <c r="L230" s="280"/>
      <c r="M230" s="281" t="s">
        <v>1</v>
      </c>
      <c r="N230" s="282" t="s">
        <v>41</v>
      </c>
      <c r="O230" s="91"/>
      <c r="P230" s="227">
        <f>O230*H230</f>
        <v>0</v>
      </c>
      <c r="Q230" s="227">
        <v>1</v>
      </c>
      <c r="R230" s="227">
        <f>Q230*H230</f>
        <v>9.9000000000000004</v>
      </c>
      <c r="S230" s="227">
        <v>0</v>
      </c>
      <c r="T230" s="228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229" t="s">
        <v>150</v>
      </c>
      <c r="AT230" s="229" t="s">
        <v>311</v>
      </c>
      <c r="AU230" s="229" t="s">
        <v>86</v>
      </c>
      <c r="AY230" s="17" t="s">
        <v>125</v>
      </c>
      <c r="BE230" s="230">
        <f>IF(N230="základní",J230,0)</f>
        <v>0</v>
      </c>
      <c r="BF230" s="230">
        <f>IF(N230="snížená",J230,0)</f>
        <v>0</v>
      </c>
      <c r="BG230" s="230">
        <f>IF(N230="zákl. přenesená",J230,0)</f>
        <v>0</v>
      </c>
      <c r="BH230" s="230">
        <f>IF(N230="sníž. přenesená",J230,0)</f>
        <v>0</v>
      </c>
      <c r="BI230" s="230">
        <f>IF(N230="nulová",J230,0)</f>
        <v>0</v>
      </c>
      <c r="BJ230" s="17" t="s">
        <v>84</v>
      </c>
      <c r="BK230" s="230">
        <f>ROUND(I230*H230,2)</f>
        <v>0</v>
      </c>
      <c r="BL230" s="17" t="s">
        <v>132</v>
      </c>
      <c r="BM230" s="229" t="s">
        <v>326</v>
      </c>
    </row>
    <row r="231" s="2" customFormat="1">
      <c r="A231" s="38"/>
      <c r="B231" s="39"/>
      <c r="C231" s="40"/>
      <c r="D231" s="231" t="s">
        <v>133</v>
      </c>
      <c r="E231" s="40"/>
      <c r="F231" s="232" t="s">
        <v>327</v>
      </c>
      <c r="G231" s="40"/>
      <c r="H231" s="40"/>
      <c r="I231" s="233"/>
      <c r="J231" s="40"/>
      <c r="K231" s="40"/>
      <c r="L231" s="44"/>
      <c r="M231" s="234"/>
      <c r="N231" s="235"/>
      <c r="O231" s="91"/>
      <c r="P231" s="91"/>
      <c r="Q231" s="91"/>
      <c r="R231" s="91"/>
      <c r="S231" s="91"/>
      <c r="T231" s="92"/>
      <c r="U231" s="38"/>
      <c r="V231" s="38"/>
      <c r="W231" s="38"/>
      <c r="X231" s="38"/>
      <c r="Y231" s="38"/>
      <c r="Z231" s="38"/>
      <c r="AA231" s="38"/>
      <c r="AB231" s="38"/>
      <c r="AC231" s="38"/>
      <c r="AD231" s="38"/>
      <c r="AE231" s="38"/>
      <c r="AT231" s="17" t="s">
        <v>133</v>
      </c>
      <c r="AU231" s="17" t="s">
        <v>86</v>
      </c>
    </row>
    <row r="232" s="14" customFormat="1">
      <c r="A232" s="14"/>
      <c r="B232" s="251"/>
      <c r="C232" s="252"/>
      <c r="D232" s="231" t="s">
        <v>207</v>
      </c>
      <c r="E232" s="252"/>
      <c r="F232" s="254" t="s">
        <v>328</v>
      </c>
      <c r="G232" s="252"/>
      <c r="H232" s="255">
        <v>9.9000000000000004</v>
      </c>
      <c r="I232" s="256"/>
      <c r="J232" s="252"/>
      <c r="K232" s="252"/>
      <c r="L232" s="257"/>
      <c r="M232" s="258"/>
      <c r="N232" s="259"/>
      <c r="O232" s="259"/>
      <c r="P232" s="259"/>
      <c r="Q232" s="259"/>
      <c r="R232" s="259"/>
      <c r="S232" s="259"/>
      <c r="T232" s="260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61" t="s">
        <v>207</v>
      </c>
      <c r="AU232" s="261" t="s">
        <v>86</v>
      </c>
      <c r="AV232" s="14" t="s">
        <v>86</v>
      </c>
      <c r="AW232" s="14" t="s">
        <v>4</v>
      </c>
      <c r="AX232" s="14" t="s">
        <v>84</v>
      </c>
      <c r="AY232" s="261" t="s">
        <v>125</v>
      </c>
    </row>
    <row r="233" s="2" customFormat="1" ht="44.25" customHeight="1">
      <c r="A233" s="38"/>
      <c r="B233" s="39"/>
      <c r="C233" s="218" t="s">
        <v>329</v>
      </c>
      <c r="D233" s="218" t="s">
        <v>128</v>
      </c>
      <c r="E233" s="219" t="s">
        <v>330</v>
      </c>
      <c r="F233" s="220" t="s">
        <v>331</v>
      </c>
      <c r="G233" s="221" t="s">
        <v>174</v>
      </c>
      <c r="H233" s="222">
        <v>10.449999999999999</v>
      </c>
      <c r="I233" s="223"/>
      <c r="J233" s="224">
        <f>ROUND(I233*H233,2)</f>
        <v>0</v>
      </c>
      <c r="K233" s="220" t="s">
        <v>204</v>
      </c>
      <c r="L233" s="44"/>
      <c r="M233" s="225" t="s">
        <v>1</v>
      </c>
      <c r="N233" s="226" t="s">
        <v>41</v>
      </c>
      <c r="O233" s="91"/>
      <c r="P233" s="227">
        <f>O233*H233</f>
        <v>0</v>
      </c>
      <c r="Q233" s="227">
        <v>0</v>
      </c>
      <c r="R233" s="227">
        <f>Q233*H233</f>
        <v>0</v>
      </c>
      <c r="S233" s="227">
        <v>0</v>
      </c>
      <c r="T233" s="228">
        <f>S233*H233</f>
        <v>0</v>
      </c>
      <c r="U233" s="38"/>
      <c r="V233" s="38"/>
      <c r="W233" s="38"/>
      <c r="X233" s="38"/>
      <c r="Y233" s="38"/>
      <c r="Z233" s="38"/>
      <c r="AA233" s="38"/>
      <c r="AB233" s="38"/>
      <c r="AC233" s="38"/>
      <c r="AD233" s="38"/>
      <c r="AE233" s="38"/>
      <c r="AR233" s="229" t="s">
        <v>132</v>
      </c>
      <c r="AT233" s="229" t="s">
        <v>128</v>
      </c>
      <c r="AU233" s="229" t="s">
        <v>86</v>
      </c>
      <c r="AY233" s="17" t="s">
        <v>125</v>
      </c>
      <c r="BE233" s="230">
        <f>IF(N233="základní",J233,0)</f>
        <v>0</v>
      </c>
      <c r="BF233" s="230">
        <f>IF(N233="snížená",J233,0)</f>
        <v>0</v>
      </c>
      <c r="BG233" s="230">
        <f>IF(N233="zákl. přenesená",J233,0)</f>
        <v>0</v>
      </c>
      <c r="BH233" s="230">
        <f>IF(N233="sníž. přenesená",J233,0)</f>
        <v>0</v>
      </c>
      <c r="BI233" s="230">
        <f>IF(N233="nulová",J233,0)</f>
        <v>0</v>
      </c>
      <c r="BJ233" s="17" t="s">
        <v>84</v>
      </c>
      <c r="BK233" s="230">
        <f>ROUND(I233*H233,2)</f>
        <v>0</v>
      </c>
      <c r="BL233" s="17" t="s">
        <v>132</v>
      </c>
      <c r="BM233" s="229" t="s">
        <v>332</v>
      </c>
    </row>
    <row r="234" s="14" customFormat="1">
      <c r="A234" s="14"/>
      <c r="B234" s="251"/>
      <c r="C234" s="252"/>
      <c r="D234" s="231" t="s">
        <v>207</v>
      </c>
      <c r="E234" s="253" t="s">
        <v>1</v>
      </c>
      <c r="F234" s="254" t="s">
        <v>176</v>
      </c>
      <c r="G234" s="252"/>
      <c r="H234" s="255">
        <v>16.5</v>
      </c>
      <c r="I234" s="256"/>
      <c r="J234" s="252"/>
      <c r="K234" s="252"/>
      <c r="L234" s="257"/>
      <c r="M234" s="258"/>
      <c r="N234" s="259"/>
      <c r="O234" s="259"/>
      <c r="P234" s="259"/>
      <c r="Q234" s="259"/>
      <c r="R234" s="259"/>
      <c r="S234" s="259"/>
      <c r="T234" s="260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61" t="s">
        <v>207</v>
      </c>
      <c r="AU234" s="261" t="s">
        <v>86</v>
      </c>
      <c r="AV234" s="14" t="s">
        <v>86</v>
      </c>
      <c r="AW234" s="14" t="s">
        <v>32</v>
      </c>
      <c r="AX234" s="14" t="s">
        <v>76</v>
      </c>
      <c r="AY234" s="261" t="s">
        <v>125</v>
      </c>
    </row>
    <row r="235" s="14" customFormat="1">
      <c r="A235" s="14"/>
      <c r="B235" s="251"/>
      <c r="C235" s="252"/>
      <c r="D235" s="231" t="s">
        <v>207</v>
      </c>
      <c r="E235" s="253" t="s">
        <v>1</v>
      </c>
      <c r="F235" s="254" t="s">
        <v>333</v>
      </c>
      <c r="G235" s="252"/>
      <c r="H235" s="255">
        <v>-4.9500000000000002</v>
      </c>
      <c r="I235" s="256"/>
      <c r="J235" s="252"/>
      <c r="K235" s="252"/>
      <c r="L235" s="257"/>
      <c r="M235" s="258"/>
      <c r="N235" s="259"/>
      <c r="O235" s="259"/>
      <c r="P235" s="259"/>
      <c r="Q235" s="259"/>
      <c r="R235" s="259"/>
      <c r="S235" s="259"/>
      <c r="T235" s="260"/>
      <c r="U235" s="14"/>
      <c r="V235" s="14"/>
      <c r="W235" s="14"/>
      <c r="X235" s="14"/>
      <c r="Y235" s="14"/>
      <c r="Z235" s="14"/>
      <c r="AA235" s="14"/>
      <c r="AB235" s="14"/>
      <c r="AC235" s="14"/>
      <c r="AD235" s="14"/>
      <c r="AE235" s="14"/>
      <c r="AT235" s="261" t="s">
        <v>207</v>
      </c>
      <c r="AU235" s="261" t="s">
        <v>86</v>
      </c>
      <c r="AV235" s="14" t="s">
        <v>86</v>
      </c>
      <c r="AW235" s="14" t="s">
        <v>32</v>
      </c>
      <c r="AX235" s="14" t="s">
        <v>76</v>
      </c>
      <c r="AY235" s="261" t="s">
        <v>125</v>
      </c>
    </row>
    <row r="236" s="14" customFormat="1">
      <c r="A236" s="14"/>
      <c r="B236" s="251"/>
      <c r="C236" s="252"/>
      <c r="D236" s="231" t="s">
        <v>207</v>
      </c>
      <c r="E236" s="253" t="s">
        <v>1</v>
      </c>
      <c r="F236" s="254" t="s">
        <v>334</v>
      </c>
      <c r="G236" s="252"/>
      <c r="H236" s="255">
        <v>-1.1000000000000001</v>
      </c>
      <c r="I236" s="256"/>
      <c r="J236" s="252"/>
      <c r="K236" s="252"/>
      <c r="L236" s="257"/>
      <c r="M236" s="258"/>
      <c r="N236" s="259"/>
      <c r="O236" s="259"/>
      <c r="P236" s="259"/>
      <c r="Q236" s="259"/>
      <c r="R236" s="259"/>
      <c r="S236" s="259"/>
      <c r="T236" s="260"/>
      <c r="U236" s="14"/>
      <c r="V236" s="14"/>
      <c r="W236" s="14"/>
      <c r="X236" s="14"/>
      <c r="Y236" s="14"/>
      <c r="Z236" s="14"/>
      <c r="AA236" s="14"/>
      <c r="AB236" s="14"/>
      <c r="AC236" s="14"/>
      <c r="AD236" s="14"/>
      <c r="AE236" s="14"/>
      <c r="AT236" s="261" t="s">
        <v>207</v>
      </c>
      <c r="AU236" s="261" t="s">
        <v>86</v>
      </c>
      <c r="AV236" s="14" t="s">
        <v>86</v>
      </c>
      <c r="AW236" s="14" t="s">
        <v>32</v>
      </c>
      <c r="AX236" s="14" t="s">
        <v>76</v>
      </c>
      <c r="AY236" s="261" t="s">
        <v>125</v>
      </c>
    </row>
    <row r="237" s="15" customFormat="1">
      <c r="A237" s="15"/>
      <c r="B237" s="262"/>
      <c r="C237" s="263"/>
      <c r="D237" s="231" t="s">
        <v>207</v>
      </c>
      <c r="E237" s="264" t="s">
        <v>1</v>
      </c>
      <c r="F237" s="265" t="s">
        <v>210</v>
      </c>
      <c r="G237" s="263"/>
      <c r="H237" s="266">
        <v>10.449999999999999</v>
      </c>
      <c r="I237" s="267"/>
      <c r="J237" s="263"/>
      <c r="K237" s="263"/>
      <c r="L237" s="268"/>
      <c r="M237" s="269"/>
      <c r="N237" s="270"/>
      <c r="O237" s="270"/>
      <c r="P237" s="270"/>
      <c r="Q237" s="270"/>
      <c r="R237" s="270"/>
      <c r="S237" s="270"/>
      <c r="T237" s="271"/>
      <c r="U237" s="15"/>
      <c r="V237" s="15"/>
      <c r="W237" s="15"/>
      <c r="X237" s="15"/>
      <c r="Y237" s="15"/>
      <c r="Z237" s="15"/>
      <c r="AA237" s="15"/>
      <c r="AB237" s="15"/>
      <c r="AC237" s="15"/>
      <c r="AD237" s="15"/>
      <c r="AE237" s="15"/>
      <c r="AT237" s="272" t="s">
        <v>207</v>
      </c>
      <c r="AU237" s="272" t="s">
        <v>86</v>
      </c>
      <c r="AV237" s="15" t="s">
        <v>132</v>
      </c>
      <c r="AW237" s="15" t="s">
        <v>32</v>
      </c>
      <c r="AX237" s="15" t="s">
        <v>84</v>
      </c>
      <c r="AY237" s="272" t="s">
        <v>125</v>
      </c>
    </row>
    <row r="238" s="2" customFormat="1" ht="16.5" customHeight="1">
      <c r="A238" s="38"/>
      <c r="B238" s="39"/>
      <c r="C238" s="273" t="s">
        <v>335</v>
      </c>
      <c r="D238" s="273" t="s">
        <v>311</v>
      </c>
      <c r="E238" s="274" t="s">
        <v>336</v>
      </c>
      <c r="F238" s="275" t="s">
        <v>337</v>
      </c>
      <c r="G238" s="276" t="s">
        <v>314</v>
      </c>
      <c r="H238" s="277">
        <v>20.899999999999999</v>
      </c>
      <c r="I238" s="278"/>
      <c r="J238" s="279">
        <f>ROUND(I238*H238,2)</f>
        <v>0</v>
      </c>
      <c r="K238" s="275" t="s">
        <v>204</v>
      </c>
      <c r="L238" s="280"/>
      <c r="M238" s="281" t="s">
        <v>1</v>
      </c>
      <c r="N238" s="282" t="s">
        <v>41</v>
      </c>
      <c r="O238" s="91"/>
      <c r="P238" s="227">
        <f>O238*H238</f>
        <v>0</v>
      </c>
      <c r="Q238" s="227">
        <v>1</v>
      </c>
      <c r="R238" s="227">
        <f>Q238*H238</f>
        <v>20.899999999999999</v>
      </c>
      <c r="S238" s="227">
        <v>0</v>
      </c>
      <c r="T238" s="228">
        <f>S238*H238</f>
        <v>0</v>
      </c>
      <c r="U238" s="38"/>
      <c r="V238" s="38"/>
      <c r="W238" s="38"/>
      <c r="X238" s="38"/>
      <c r="Y238" s="38"/>
      <c r="Z238" s="38"/>
      <c r="AA238" s="38"/>
      <c r="AB238" s="38"/>
      <c r="AC238" s="38"/>
      <c r="AD238" s="38"/>
      <c r="AE238" s="38"/>
      <c r="AR238" s="229" t="s">
        <v>150</v>
      </c>
      <c r="AT238" s="229" t="s">
        <v>311</v>
      </c>
      <c r="AU238" s="229" t="s">
        <v>86</v>
      </c>
      <c r="AY238" s="17" t="s">
        <v>125</v>
      </c>
      <c r="BE238" s="230">
        <f>IF(N238="základní",J238,0)</f>
        <v>0</v>
      </c>
      <c r="BF238" s="230">
        <f>IF(N238="snížená",J238,0)</f>
        <v>0</v>
      </c>
      <c r="BG238" s="230">
        <f>IF(N238="zákl. přenesená",J238,0)</f>
        <v>0</v>
      </c>
      <c r="BH238" s="230">
        <f>IF(N238="sníž. přenesená",J238,0)</f>
        <v>0</v>
      </c>
      <c r="BI238" s="230">
        <f>IF(N238="nulová",J238,0)</f>
        <v>0</v>
      </c>
      <c r="BJ238" s="17" t="s">
        <v>84</v>
      </c>
      <c r="BK238" s="230">
        <f>ROUND(I238*H238,2)</f>
        <v>0</v>
      </c>
      <c r="BL238" s="17" t="s">
        <v>132</v>
      </c>
      <c r="BM238" s="229" t="s">
        <v>338</v>
      </c>
    </row>
    <row r="239" s="2" customFormat="1">
      <c r="A239" s="38"/>
      <c r="B239" s="39"/>
      <c r="C239" s="40"/>
      <c r="D239" s="231" t="s">
        <v>133</v>
      </c>
      <c r="E239" s="40"/>
      <c r="F239" s="232" t="s">
        <v>339</v>
      </c>
      <c r="G239" s="40"/>
      <c r="H239" s="40"/>
      <c r="I239" s="233"/>
      <c r="J239" s="40"/>
      <c r="K239" s="40"/>
      <c r="L239" s="44"/>
      <c r="M239" s="234"/>
      <c r="N239" s="235"/>
      <c r="O239" s="91"/>
      <c r="P239" s="91"/>
      <c r="Q239" s="91"/>
      <c r="R239" s="91"/>
      <c r="S239" s="91"/>
      <c r="T239" s="92"/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T239" s="17" t="s">
        <v>133</v>
      </c>
      <c r="AU239" s="17" t="s">
        <v>86</v>
      </c>
    </row>
    <row r="240" s="14" customFormat="1">
      <c r="A240" s="14"/>
      <c r="B240" s="251"/>
      <c r="C240" s="252"/>
      <c r="D240" s="231" t="s">
        <v>207</v>
      </c>
      <c r="E240" s="252"/>
      <c r="F240" s="254" t="s">
        <v>340</v>
      </c>
      <c r="G240" s="252"/>
      <c r="H240" s="255">
        <v>20.899999999999999</v>
      </c>
      <c r="I240" s="256"/>
      <c r="J240" s="252"/>
      <c r="K240" s="252"/>
      <c r="L240" s="257"/>
      <c r="M240" s="258"/>
      <c r="N240" s="259"/>
      <c r="O240" s="259"/>
      <c r="P240" s="259"/>
      <c r="Q240" s="259"/>
      <c r="R240" s="259"/>
      <c r="S240" s="259"/>
      <c r="T240" s="260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61" t="s">
        <v>207</v>
      </c>
      <c r="AU240" s="261" t="s">
        <v>86</v>
      </c>
      <c r="AV240" s="14" t="s">
        <v>86</v>
      </c>
      <c r="AW240" s="14" t="s">
        <v>4</v>
      </c>
      <c r="AX240" s="14" t="s">
        <v>84</v>
      </c>
      <c r="AY240" s="261" t="s">
        <v>125</v>
      </c>
    </row>
    <row r="241" s="2" customFormat="1" ht="37.8" customHeight="1">
      <c r="A241" s="38"/>
      <c r="B241" s="39"/>
      <c r="C241" s="218" t="s">
        <v>341</v>
      </c>
      <c r="D241" s="218" t="s">
        <v>128</v>
      </c>
      <c r="E241" s="219" t="s">
        <v>342</v>
      </c>
      <c r="F241" s="220" t="s">
        <v>343</v>
      </c>
      <c r="G241" s="221" t="s">
        <v>203</v>
      </c>
      <c r="H241" s="222">
        <v>66</v>
      </c>
      <c r="I241" s="223"/>
      <c r="J241" s="224">
        <f>ROUND(I241*H241,2)</f>
        <v>0</v>
      </c>
      <c r="K241" s="220" t="s">
        <v>204</v>
      </c>
      <c r="L241" s="44"/>
      <c r="M241" s="225" t="s">
        <v>1</v>
      </c>
      <c r="N241" s="226" t="s">
        <v>41</v>
      </c>
      <c r="O241" s="91"/>
      <c r="P241" s="227">
        <f>O241*H241</f>
        <v>0</v>
      </c>
      <c r="Q241" s="227">
        <v>0</v>
      </c>
      <c r="R241" s="227">
        <f>Q241*H241</f>
        <v>0</v>
      </c>
      <c r="S241" s="227">
        <v>0</v>
      </c>
      <c r="T241" s="228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229" t="s">
        <v>132</v>
      </c>
      <c r="AT241" s="229" t="s">
        <v>128</v>
      </c>
      <c r="AU241" s="229" t="s">
        <v>86</v>
      </c>
      <c r="AY241" s="17" t="s">
        <v>125</v>
      </c>
      <c r="BE241" s="230">
        <f>IF(N241="základní",J241,0)</f>
        <v>0</v>
      </c>
      <c r="BF241" s="230">
        <f>IF(N241="snížená",J241,0)</f>
        <v>0</v>
      </c>
      <c r="BG241" s="230">
        <f>IF(N241="zákl. přenesená",J241,0)</f>
        <v>0</v>
      </c>
      <c r="BH241" s="230">
        <f>IF(N241="sníž. přenesená",J241,0)</f>
        <v>0</v>
      </c>
      <c r="BI241" s="230">
        <f>IF(N241="nulová",J241,0)</f>
        <v>0</v>
      </c>
      <c r="BJ241" s="17" t="s">
        <v>84</v>
      </c>
      <c r="BK241" s="230">
        <f>ROUND(I241*H241,2)</f>
        <v>0</v>
      </c>
      <c r="BL241" s="17" t="s">
        <v>132</v>
      </c>
      <c r="BM241" s="229" t="s">
        <v>344</v>
      </c>
    </row>
    <row r="242" s="13" customFormat="1">
      <c r="A242" s="13"/>
      <c r="B242" s="241"/>
      <c r="C242" s="242"/>
      <c r="D242" s="231" t="s">
        <v>207</v>
      </c>
      <c r="E242" s="243" t="s">
        <v>1</v>
      </c>
      <c r="F242" s="244" t="s">
        <v>345</v>
      </c>
      <c r="G242" s="242"/>
      <c r="H242" s="243" t="s">
        <v>1</v>
      </c>
      <c r="I242" s="245"/>
      <c r="J242" s="242"/>
      <c r="K242" s="242"/>
      <c r="L242" s="246"/>
      <c r="M242" s="247"/>
      <c r="N242" s="248"/>
      <c r="O242" s="248"/>
      <c r="P242" s="248"/>
      <c r="Q242" s="248"/>
      <c r="R242" s="248"/>
      <c r="S242" s="248"/>
      <c r="T242" s="249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50" t="s">
        <v>207</v>
      </c>
      <c r="AU242" s="250" t="s">
        <v>86</v>
      </c>
      <c r="AV242" s="13" t="s">
        <v>84</v>
      </c>
      <c r="AW242" s="13" t="s">
        <v>32</v>
      </c>
      <c r="AX242" s="13" t="s">
        <v>76</v>
      </c>
      <c r="AY242" s="250" t="s">
        <v>125</v>
      </c>
    </row>
    <row r="243" s="14" customFormat="1">
      <c r="A243" s="14"/>
      <c r="B243" s="251"/>
      <c r="C243" s="252"/>
      <c r="D243" s="231" t="s">
        <v>207</v>
      </c>
      <c r="E243" s="253" t="s">
        <v>1</v>
      </c>
      <c r="F243" s="254" t="s">
        <v>346</v>
      </c>
      <c r="G243" s="252"/>
      <c r="H243" s="255">
        <v>66</v>
      </c>
      <c r="I243" s="256"/>
      <c r="J243" s="252"/>
      <c r="K243" s="252"/>
      <c r="L243" s="257"/>
      <c r="M243" s="258"/>
      <c r="N243" s="259"/>
      <c r="O243" s="259"/>
      <c r="P243" s="259"/>
      <c r="Q243" s="259"/>
      <c r="R243" s="259"/>
      <c r="S243" s="259"/>
      <c r="T243" s="260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61" t="s">
        <v>207</v>
      </c>
      <c r="AU243" s="261" t="s">
        <v>86</v>
      </c>
      <c r="AV243" s="14" t="s">
        <v>86</v>
      </c>
      <c r="AW243" s="14" t="s">
        <v>32</v>
      </c>
      <c r="AX243" s="14" t="s">
        <v>76</v>
      </c>
      <c r="AY243" s="261" t="s">
        <v>125</v>
      </c>
    </row>
    <row r="244" s="15" customFormat="1">
      <c r="A244" s="15"/>
      <c r="B244" s="262"/>
      <c r="C244" s="263"/>
      <c r="D244" s="231" t="s">
        <v>207</v>
      </c>
      <c r="E244" s="264" t="s">
        <v>1</v>
      </c>
      <c r="F244" s="265" t="s">
        <v>210</v>
      </c>
      <c r="G244" s="263"/>
      <c r="H244" s="266">
        <v>66</v>
      </c>
      <c r="I244" s="267"/>
      <c r="J244" s="263"/>
      <c r="K244" s="263"/>
      <c r="L244" s="268"/>
      <c r="M244" s="269"/>
      <c r="N244" s="270"/>
      <c r="O244" s="270"/>
      <c r="P244" s="270"/>
      <c r="Q244" s="270"/>
      <c r="R244" s="270"/>
      <c r="S244" s="270"/>
      <c r="T244" s="271"/>
      <c r="U244" s="15"/>
      <c r="V244" s="15"/>
      <c r="W244" s="15"/>
      <c r="X244" s="15"/>
      <c r="Y244" s="15"/>
      <c r="Z244" s="15"/>
      <c r="AA244" s="15"/>
      <c r="AB244" s="15"/>
      <c r="AC244" s="15"/>
      <c r="AD244" s="15"/>
      <c r="AE244" s="15"/>
      <c r="AT244" s="272" t="s">
        <v>207</v>
      </c>
      <c r="AU244" s="272" t="s">
        <v>86</v>
      </c>
      <c r="AV244" s="15" t="s">
        <v>132</v>
      </c>
      <c r="AW244" s="15" t="s">
        <v>32</v>
      </c>
      <c r="AX244" s="15" t="s">
        <v>84</v>
      </c>
      <c r="AY244" s="272" t="s">
        <v>125</v>
      </c>
    </row>
    <row r="245" s="2" customFormat="1" ht="16.5" customHeight="1">
      <c r="A245" s="38"/>
      <c r="B245" s="39"/>
      <c r="C245" s="273" t="s">
        <v>347</v>
      </c>
      <c r="D245" s="273" t="s">
        <v>311</v>
      </c>
      <c r="E245" s="274" t="s">
        <v>348</v>
      </c>
      <c r="F245" s="275" t="s">
        <v>349</v>
      </c>
      <c r="G245" s="276" t="s">
        <v>314</v>
      </c>
      <c r="H245" s="277">
        <v>11.880000000000001</v>
      </c>
      <c r="I245" s="278"/>
      <c r="J245" s="279">
        <f>ROUND(I245*H245,2)</f>
        <v>0</v>
      </c>
      <c r="K245" s="275" t="s">
        <v>204</v>
      </c>
      <c r="L245" s="280"/>
      <c r="M245" s="281" t="s">
        <v>1</v>
      </c>
      <c r="N245" s="282" t="s">
        <v>41</v>
      </c>
      <c r="O245" s="91"/>
      <c r="P245" s="227">
        <f>O245*H245</f>
        <v>0</v>
      </c>
      <c r="Q245" s="227">
        <v>1</v>
      </c>
      <c r="R245" s="227">
        <f>Q245*H245</f>
        <v>11.880000000000001</v>
      </c>
      <c r="S245" s="227">
        <v>0</v>
      </c>
      <c r="T245" s="228">
        <f>S245*H245</f>
        <v>0</v>
      </c>
      <c r="U245" s="38"/>
      <c r="V245" s="38"/>
      <c r="W245" s="38"/>
      <c r="X245" s="38"/>
      <c r="Y245" s="38"/>
      <c r="Z245" s="38"/>
      <c r="AA245" s="38"/>
      <c r="AB245" s="38"/>
      <c r="AC245" s="38"/>
      <c r="AD245" s="38"/>
      <c r="AE245" s="38"/>
      <c r="AR245" s="229" t="s">
        <v>150</v>
      </c>
      <c r="AT245" s="229" t="s">
        <v>311</v>
      </c>
      <c r="AU245" s="229" t="s">
        <v>86</v>
      </c>
      <c r="AY245" s="17" t="s">
        <v>125</v>
      </c>
      <c r="BE245" s="230">
        <f>IF(N245="základní",J245,0)</f>
        <v>0</v>
      </c>
      <c r="BF245" s="230">
        <f>IF(N245="snížená",J245,0)</f>
        <v>0</v>
      </c>
      <c r="BG245" s="230">
        <f>IF(N245="zákl. přenesená",J245,0)</f>
        <v>0</v>
      </c>
      <c r="BH245" s="230">
        <f>IF(N245="sníž. přenesená",J245,0)</f>
        <v>0</v>
      </c>
      <c r="BI245" s="230">
        <f>IF(N245="nulová",J245,0)</f>
        <v>0</v>
      </c>
      <c r="BJ245" s="17" t="s">
        <v>84</v>
      </c>
      <c r="BK245" s="230">
        <f>ROUND(I245*H245,2)</f>
        <v>0</v>
      </c>
      <c r="BL245" s="17" t="s">
        <v>132</v>
      </c>
      <c r="BM245" s="229" t="s">
        <v>350</v>
      </c>
    </row>
    <row r="246" s="13" customFormat="1">
      <c r="A246" s="13"/>
      <c r="B246" s="241"/>
      <c r="C246" s="242"/>
      <c r="D246" s="231" t="s">
        <v>207</v>
      </c>
      <c r="E246" s="243" t="s">
        <v>1</v>
      </c>
      <c r="F246" s="244" t="s">
        <v>351</v>
      </c>
      <c r="G246" s="242"/>
      <c r="H246" s="243" t="s">
        <v>1</v>
      </c>
      <c r="I246" s="245"/>
      <c r="J246" s="242"/>
      <c r="K246" s="242"/>
      <c r="L246" s="246"/>
      <c r="M246" s="247"/>
      <c r="N246" s="248"/>
      <c r="O246" s="248"/>
      <c r="P246" s="248"/>
      <c r="Q246" s="248"/>
      <c r="R246" s="248"/>
      <c r="S246" s="248"/>
      <c r="T246" s="249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50" t="s">
        <v>207</v>
      </c>
      <c r="AU246" s="250" t="s">
        <v>86</v>
      </c>
      <c r="AV246" s="13" t="s">
        <v>84</v>
      </c>
      <c r="AW246" s="13" t="s">
        <v>32</v>
      </c>
      <c r="AX246" s="13" t="s">
        <v>76</v>
      </c>
      <c r="AY246" s="250" t="s">
        <v>125</v>
      </c>
    </row>
    <row r="247" s="14" customFormat="1">
      <c r="A247" s="14"/>
      <c r="B247" s="251"/>
      <c r="C247" s="252"/>
      <c r="D247" s="231" t="s">
        <v>207</v>
      </c>
      <c r="E247" s="253" t="s">
        <v>1</v>
      </c>
      <c r="F247" s="254" t="s">
        <v>352</v>
      </c>
      <c r="G247" s="252"/>
      <c r="H247" s="255">
        <v>11.880000000000001</v>
      </c>
      <c r="I247" s="256"/>
      <c r="J247" s="252"/>
      <c r="K247" s="252"/>
      <c r="L247" s="257"/>
      <c r="M247" s="258"/>
      <c r="N247" s="259"/>
      <c r="O247" s="259"/>
      <c r="P247" s="259"/>
      <c r="Q247" s="259"/>
      <c r="R247" s="259"/>
      <c r="S247" s="259"/>
      <c r="T247" s="260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61" t="s">
        <v>207</v>
      </c>
      <c r="AU247" s="261" t="s">
        <v>86</v>
      </c>
      <c r="AV247" s="14" t="s">
        <v>86</v>
      </c>
      <c r="AW247" s="14" t="s">
        <v>32</v>
      </c>
      <c r="AX247" s="14" t="s">
        <v>76</v>
      </c>
      <c r="AY247" s="261" t="s">
        <v>125</v>
      </c>
    </row>
    <row r="248" s="15" customFormat="1">
      <c r="A248" s="15"/>
      <c r="B248" s="262"/>
      <c r="C248" s="263"/>
      <c r="D248" s="231" t="s">
        <v>207</v>
      </c>
      <c r="E248" s="264" t="s">
        <v>1</v>
      </c>
      <c r="F248" s="265" t="s">
        <v>210</v>
      </c>
      <c r="G248" s="263"/>
      <c r="H248" s="266">
        <v>11.880000000000001</v>
      </c>
      <c r="I248" s="267"/>
      <c r="J248" s="263"/>
      <c r="K248" s="263"/>
      <c r="L248" s="268"/>
      <c r="M248" s="269"/>
      <c r="N248" s="270"/>
      <c r="O248" s="270"/>
      <c r="P248" s="270"/>
      <c r="Q248" s="270"/>
      <c r="R248" s="270"/>
      <c r="S248" s="270"/>
      <c r="T248" s="271"/>
      <c r="U248" s="15"/>
      <c r="V248" s="15"/>
      <c r="W248" s="15"/>
      <c r="X248" s="15"/>
      <c r="Y248" s="15"/>
      <c r="Z248" s="15"/>
      <c r="AA248" s="15"/>
      <c r="AB248" s="15"/>
      <c r="AC248" s="15"/>
      <c r="AD248" s="15"/>
      <c r="AE248" s="15"/>
      <c r="AT248" s="272" t="s">
        <v>207</v>
      </c>
      <c r="AU248" s="272" t="s">
        <v>86</v>
      </c>
      <c r="AV248" s="15" t="s">
        <v>132</v>
      </c>
      <c r="AW248" s="15" t="s">
        <v>32</v>
      </c>
      <c r="AX248" s="15" t="s">
        <v>84</v>
      </c>
      <c r="AY248" s="272" t="s">
        <v>125</v>
      </c>
    </row>
    <row r="249" s="2" customFormat="1" ht="37.8" customHeight="1">
      <c r="A249" s="38"/>
      <c r="B249" s="39"/>
      <c r="C249" s="218" t="s">
        <v>353</v>
      </c>
      <c r="D249" s="218" t="s">
        <v>128</v>
      </c>
      <c r="E249" s="219" t="s">
        <v>354</v>
      </c>
      <c r="F249" s="220" t="s">
        <v>355</v>
      </c>
      <c r="G249" s="221" t="s">
        <v>203</v>
      </c>
      <c r="H249" s="222">
        <v>66</v>
      </c>
      <c r="I249" s="223"/>
      <c r="J249" s="224">
        <f>ROUND(I249*H249,2)</f>
        <v>0</v>
      </c>
      <c r="K249" s="220" t="s">
        <v>204</v>
      </c>
      <c r="L249" s="44"/>
      <c r="M249" s="225" t="s">
        <v>1</v>
      </c>
      <c r="N249" s="226" t="s">
        <v>41</v>
      </c>
      <c r="O249" s="91"/>
      <c r="P249" s="227">
        <f>O249*H249</f>
        <v>0</v>
      </c>
      <c r="Q249" s="227">
        <v>0</v>
      </c>
      <c r="R249" s="227">
        <f>Q249*H249</f>
        <v>0</v>
      </c>
      <c r="S249" s="227">
        <v>0</v>
      </c>
      <c r="T249" s="228">
        <f>S249*H249</f>
        <v>0</v>
      </c>
      <c r="U249" s="38"/>
      <c r="V249" s="38"/>
      <c r="W249" s="38"/>
      <c r="X249" s="38"/>
      <c r="Y249" s="38"/>
      <c r="Z249" s="38"/>
      <c r="AA249" s="38"/>
      <c r="AB249" s="38"/>
      <c r="AC249" s="38"/>
      <c r="AD249" s="38"/>
      <c r="AE249" s="38"/>
      <c r="AR249" s="229" t="s">
        <v>132</v>
      </c>
      <c r="AT249" s="229" t="s">
        <v>128</v>
      </c>
      <c r="AU249" s="229" t="s">
        <v>86</v>
      </c>
      <c r="AY249" s="17" t="s">
        <v>125</v>
      </c>
      <c r="BE249" s="230">
        <f>IF(N249="základní",J249,0)</f>
        <v>0</v>
      </c>
      <c r="BF249" s="230">
        <f>IF(N249="snížená",J249,0)</f>
        <v>0</v>
      </c>
      <c r="BG249" s="230">
        <f>IF(N249="zákl. přenesená",J249,0)</f>
        <v>0</v>
      </c>
      <c r="BH249" s="230">
        <f>IF(N249="sníž. přenesená",J249,0)</f>
        <v>0</v>
      </c>
      <c r="BI249" s="230">
        <f>IF(N249="nulová",J249,0)</f>
        <v>0</v>
      </c>
      <c r="BJ249" s="17" t="s">
        <v>84</v>
      </c>
      <c r="BK249" s="230">
        <f>ROUND(I249*H249,2)</f>
        <v>0</v>
      </c>
      <c r="BL249" s="17" t="s">
        <v>132</v>
      </c>
      <c r="BM249" s="229" t="s">
        <v>356</v>
      </c>
    </row>
    <row r="250" s="13" customFormat="1">
      <c r="A250" s="13"/>
      <c r="B250" s="241"/>
      <c r="C250" s="242"/>
      <c r="D250" s="231" t="s">
        <v>207</v>
      </c>
      <c r="E250" s="243" t="s">
        <v>1</v>
      </c>
      <c r="F250" s="244" t="s">
        <v>345</v>
      </c>
      <c r="G250" s="242"/>
      <c r="H250" s="243" t="s">
        <v>1</v>
      </c>
      <c r="I250" s="245"/>
      <c r="J250" s="242"/>
      <c r="K250" s="242"/>
      <c r="L250" s="246"/>
      <c r="M250" s="247"/>
      <c r="N250" s="248"/>
      <c r="O250" s="248"/>
      <c r="P250" s="248"/>
      <c r="Q250" s="248"/>
      <c r="R250" s="248"/>
      <c r="S250" s="248"/>
      <c r="T250" s="249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250" t="s">
        <v>207</v>
      </c>
      <c r="AU250" s="250" t="s">
        <v>86</v>
      </c>
      <c r="AV250" s="13" t="s">
        <v>84</v>
      </c>
      <c r="AW250" s="13" t="s">
        <v>32</v>
      </c>
      <c r="AX250" s="13" t="s">
        <v>76</v>
      </c>
      <c r="AY250" s="250" t="s">
        <v>125</v>
      </c>
    </row>
    <row r="251" s="14" customFormat="1">
      <c r="A251" s="14"/>
      <c r="B251" s="251"/>
      <c r="C251" s="252"/>
      <c r="D251" s="231" t="s">
        <v>207</v>
      </c>
      <c r="E251" s="253" t="s">
        <v>1</v>
      </c>
      <c r="F251" s="254" t="s">
        <v>346</v>
      </c>
      <c r="G251" s="252"/>
      <c r="H251" s="255">
        <v>66</v>
      </c>
      <c r="I251" s="256"/>
      <c r="J251" s="252"/>
      <c r="K251" s="252"/>
      <c r="L251" s="257"/>
      <c r="M251" s="258"/>
      <c r="N251" s="259"/>
      <c r="O251" s="259"/>
      <c r="P251" s="259"/>
      <c r="Q251" s="259"/>
      <c r="R251" s="259"/>
      <c r="S251" s="259"/>
      <c r="T251" s="260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261" t="s">
        <v>207</v>
      </c>
      <c r="AU251" s="261" t="s">
        <v>86</v>
      </c>
      <c r="AV251" s="14" t="s">
        <v>86</v>
      </c>
      <c r="AW251" s="14" t="s">
        <v>32</v>
      </c>
      <c r="AX251" s="14" t="s">
        <v>76</v>
      </c>
      <c r="AY251" s="261" t="s">
        <v>125</v>
      </c>
    </row>
    <row r="252" s="15" customFormat="1">
      <c r="A252" s="15"/>
      <c r="B252" s="262"/>
      <c r="C252" s="263"/>
      <c r="D252" s="231" t="s">
        <v>207</v>
      </c>
      <c r="E252" s="264" t="s">
        <v>1</v>
      </c>
      <c r="F252" s="265" t="s">
        <v>210</v>
      </c>
      <c r="G252" s="263"/>
      <c r="H252" s="266">
        <v>66</v>
      </c>
      <c r="I252" s="267"/>
      <c r="J252" s="263"/>
      <c r="K252" s="263"/>
      <c r="L252" s="268"/>
      <c r="M252" s="269"/>
      <c r="N252" s="270"/>
      <c r="O252" s="270"/>
      <c r="P252" s="270"/>
      <c r="Q252" s="270"/>
      <c r="R252" s="270"/>
      <c r="S252" s="270"/>
      <c r="T252" s="271"/>
      <c r="U252" s="15"/>
      <c r="V252" s="15"/>
      <c r="W252" s="15"/>
      <c r="X252" s="15"/>
      <c r="Y252" s="15"/>
      <c r="Z252" s="15"/>
      <c r="AA252" s="15"/>
      <c r="AB252" s="15"/>
      <c r="AC252" s="15"/>
      <c r="AD252" s="15"/>
      <c r="AE252" s="15"/>
      <c r="AT252" s="272" t="s">
        <v>207</v>
      </c>
      <c r="AU252" s="272" t="s">
        <v>86</v>
      </c>
      <c r="AV252" s="15" t="s">
        <v>132</v>
      </c>
      <c r="AW252" s="15" t="s">
        <v>32</v>
      </c>
      <c r="AX252" s="15" t="s">
        <v>84</v>
      </c>
      <c r="AY252" s="272" t="s">
        <v>125</v>
      </c>
    </row>
    <row r="253" s="2" customFormat="1" ht="16.5" customHeight="1">
      <c r="A253" s="38"/>
      <c r="B253" s="39"/>
      <c r="C253" s="273" t="s">
        <v>357</v>
      </c>
      <c r="D253" s="273" t="s">
        <v>311</v>
      </c>
      <c r="E253" s="274" t="s">
        <v>358</v>
      </c>
      <c r="F253" s="275" t="s">
        <v>359</v>
      </c>
      <c r="G253" s="276" t="s">
        <v>360</v>
      </c>
      <c r="H253" s="277">
        <v>1.3200000000000001</v>
      </c>
      <c r="I253" s="278"/>
      <c r="J253" s="279">
        <f>ROUND(I253*H253,2)</f>
        <v>0</v>
      </c>
      <c r="K253" s="275" t="s">
        <v>204</v>
      </c>
      <c r="L253" s="280"/>
      <c r="M253" s="281" t="s">
        <v>1</v>
      </c>
      <c r="N253" s="282" t="s">
        <v>41</v>
      </c>
      <c r="O253" s="91"/>
      <c r="P253" s="227">
        <f>O253*H253</f>
        <v>0</v>
      </c>
      <c r="Q253" s="227">
        <v>0.001</v>
      </c>
      <c r="R253" s="227">
        <f>Q253*H253</f>
        <v>0.00132</v>
      </c>
      <c r="S253" s="227">
        <v>0</v>
      </c>
      <c r="T253" s="228">
        <f>S253*H253</f>
        <v>0</v>
      </c>
      <c r="U253" s="38"/>
      <c r="V253" s="38"/>
      <c r="W253" s="38"/>
      <c r="X253" s="38"/>
      <c r="Y253" s="38"/>
      <c r="Z253" s="38"/>
      <c r="AA253" s="38"/>
      <c r="AB253" s="38"/>
      <c r="AC253" s="38"/>
      <c r="AD253" s="38"/>
      <c r="AE253" s="38"/>
      <c r="AR253" s="229" t="s">
        <v>150</v>
      </c>
      <c r="AT253" s="229" t="s">
        <v>311</v>
      </c>
      <c r="AU253" s="229" t="s">
        <v>86</v>
      </c>
      <c r="AY253" s="17" t="s">
        <v>125</v>
      </c>
      <c r="BE253" s="230">
        <f>IF(N253="základní",J253,0)</f>
        <v>0</v>
      </c>
      <c r="BF253" s="230">
        <f>IF(N253="snížená",J253,0)</f>
        <v>0</v>
      </c>
      <c r="BG253" s="230">
        <f>IF(N253="zákl. přenesená",J253,0)</f>
        <v>0</v>
      </c>
      <c r="BH253" s="230">
        <f>IF(N253="sníž. přenesená",J253,0)</f>
        <v>0</v>
      </c>
      <c r="BI253" s="230">
        <f>IF(N253="nulová",J253,0)</f>
        <v>0</v>
      </c>
      <c r="BJ253" s="17" t="s">
        <v>84</v>
      </c>
      <c r="BK253" s="230">
        <f>ROUND(I253*H253,2)</f>
        <v>0</v>
      </c>
      <c r="BL253" s="17" t="s">
        <v>132</v>
      </c>
      <c r="BM253" s="229" t="s">
        <v>361</v>
      </c>
    </row>
    <row r="254" s="2" customFormat="1">
      <c r="A254" s="38"/>
      <c r="B254" s="39"/>
      <c r="C254" s="40"/>
      <c r="D254" s="231" t="s">
        <v>133</v>
      </c>
      <c r="E254" s="40"/>
      <c r="F254" s="232" t="s">
        <v>362</v>
      </c>
      <c r="G254" s="40"/>
      <c r="H254" s="40"/>
      <c r="I254" s="233"/>
      <c r="J254" s="40"/>
      <c r="K254" s="40"/>
      <c r="L254" s="44"/>
      <c r="M254" s="234"/>
      <c r="N254" s="235"/>
      <c r="O254" s="91"/>
      <c r="P254" s="91"/>
      <c r="Q254" s="91"/>
      <c r="R254" s="91"/>
      <c r="S254" s="91"/>
      <c r="T254" s="92"/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T254" s="17" t="s">
        <v>133</v>
      </c>
      <c r="AU254" s="17" t="s">
        <v>86</v>
      </c>
    </row>
    <row r="255" s="14" customFormat="1">
      <c r="A255" s="14"/>
      <c r="B255" s="251"/>
      <c r="C255" s="252"/>
      <c r="D255" s="231" t="s">
        <v>207</v>
      </c>
      <c r="E255" s="252"/>
      <c r="F255" s="254" t="s">
        <v>363</v>
      </c>
      <c r="G255" s="252"/>
      <c r="H255" s="255">
        <v>1.3200000000000001</v>
      </c>
      <c r="I255" s="256"/>
      <c r="J255" s="252"/>
      <c r="K255" s="252"/>
      <c r="L255" s="257"/>
      <c r="M255" s="258"/>
      <c r="N255" s="259"/>
      <c r="O255" s="259"/>
      <c r="P255" s="259"/>
      <c r="Q255" s="259"/>
      <c r="R255" s="259"/>
      <c r="S255" s="259"/>
      <c r="T255" s="260"/>
      <c r="U255" s="14"/>
      <c r="V255" s="14"/>
      <c r="W255" s="14"/>
      <c r="X255" s="14"/>
      <c r="Y255" s="14"/>
      <c r="Z255" s="14"/>
      <c r="AA255" s="14"/>
      <c r="AB255" s="14"/>
      <c r="AC255" s="14"/>
      <c r="AD255" s="14"/>
      <c r="AE255" s="14"/>
      <c r="AT255" s="261" t="s">
        <v>207</v>
      </c>
      <c r="AU255" s="261" t="s">
        <v>86</v>
      </c>
      <c r="AV255" s="14" t="s">
        <v>86</v>
      </c>
      <c r="AW255" s="14" t="s">
        <v>4</v>
      </c>
      <c r="AX255" s="14" t="s">
        <v>84</v>
      </c>
      <c r="AY255" s="261" t="s">
        <v>125</v>
      </c>
    </row>
    <row r="256" s="2" customFormat="1" ht="33" customHeight="1">
      <c r="A256" s="38"/>
      <c r="B256" s="39"/>
      <c r="C256" s="218" t="s">
        <v>364</v>
      </c>
      <c r="D256" s="218" t="s">
        <v>128</v>
      </c>
      <c r="E256" s="219" t="s">
        <v>365</v>
      </c>
      <c r="F256" s="220" t="s">
        <v>366</v>
      </c>
      <c r="G256" s="221" t="s">
        <v>203</v>
      </c>
      <c r="H256" s="222">
        <v>1462</v>
      </c>
      <c r="I256" s="223"/>
      <c r="J256" s="224">
        <f>ROUND(I256*H256,2)</f>
        <v>0</v>
      </c>
      <c r="K256" s="220" t="s">
        <v>204</v>
      </c>
      <c r="L256" s="44"/>
      <c r="M256" s="225" t="s">
        <v>1</v>
      </c>
      <c r="N256" s="226" t="s">
        <v>41</v>
      </c>
      <c r="O256" s="91"/>
      <c r="P256" s="227">
        <f>O256*H256</f>
        <v>0</v>
      </c>
      <c r="Q256" s="227">
        <v>0</v>
      </c>
      <c r="R256" s="227">
        <f>Q256*H256</f>
        <v>0</v>
      </c>
      <c r="S256" s="227">
        <v>0</v>
      </c>
      <c r="T256" s="228">
        <f>S256*H256</f>
        <v>0</v>
      </c>
      <c r="U256" s="38"/>
      <c r="V256" s="38"/>
      <c r="W256" s="38"/>
      <c r="X256" s="38"/>
      <c r="Y256" s="38"/>
      <c r="Z256" s="38"/>
      <c r="AA256" s="38"/>
      <c r="AB256" s="38"/>
      <c r="AC256" s="38"/>
      <c r="AD256" s="38"/>
      <c r="AE256" s="38"/>
      <c r="AR256" s="229" t="s">
        <v>132</v>
      </c>
      <c r="AT256" s="229" t="s">
        <v>128</v>
      </c>
      <c r="AU256" s="229" t="s">
        <v>86</v>
      </c>
      <c r="AY256" s="17" t="s">
        <v>125</v>
      </c>
      <c r="BE256" s="230">
        <f>IF(N256="základní",J256,0)</f>
        <v>0</v>
      </c>
      <c r="BF256" s="230">
        <f>IF(N256="snížená",J256,0)</f>
        <v>0</v>
      </c>
      <c r="BG256" s="230">
        <f>IF(N256="zákl. přenesená",J256,0)</f>
        <v>0</v>
      </c>
      <c r="BH256" s="230">
        <f>IF(N256="sníž. přenesená",J256,0)</f>
        <v>0</v>
      </c>
      <c r="BI256" s="230">
        <f>IF(N256="nulová",J256,0)</f>
        <v>0</v>
      </c>
      <c r="BJ256" s="17" t="s">
        <v>84</v>
      </c>
      <c r="BK256" s="230">
        <f>ROUND(I256*H256,2)</f>
        <v>0</v>
      </c>
      <c r="BL256" s="17" t="s">
        <v>132</v>
      </c>
      <c r="BM256" s="229" t="s">
        <v>367</v>
      </c>
    </row>
    <row r="257" s="13" customFormat="1">
      <c r="A257" s="13"/>
      <c r="B257" s="241"/>
      <c r="C257" s="242"/>
      <c r="D257" s="231" t="s">
        <v>207</v>
      </c>
      <c r="E257" s="243" t="s">
        <v>1</v>
      </c>
      <c r="F257" s="244" t="s">
        <v>368</v>
      </c>
      <c r="G257" s="242"/>
      <c r="H257" s="243" t="s">
        <v>1</v>
      </c>
      <c r="I257" s="245"/>
      <c r="J257" s="242"/>
      <c r="K257" s="242"/>
      <c r="L257" s="246"/>
      <c r="M257" s="247"/>
      <c r="N257" s="248"/>
      <c r="O257" s="248"/>
      <c r="P257" s="248"/>
      <c r="Q257" s="248"/>
      <c r="R257" s="248"/>
      <c r="S257" s="248"/>
      <c r="T257" s="249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50" t="s">
        <v>207</v>
      </c>
      <c r="AU257" s="250" t="s">
        <v>86</v>
      </c>
      <c r="AV257" s="13" t="s">
        <v>84</v>
      </c>
      <c r="AW257" s="13" t="s">
        <v>32</v>
      </c>
      <c r="AX257" s="13" t="s">
        <v>76</v>
      </c>
      <c r="AY257" s="250" t="s">
        <v>125</v>
      </c>
    </row>
    <row r="258" s="14" customFormat="1">
      <c r="A258" s="14"/>
      <c r="B258" s="251"/>
      <c r="C258" s="252"/>
      <c r="D258" s="231" t="s">
        <v>207</v>
      </c>
      <c r="E258" s="253" t="s">
        <v>1</v>
      </c>
      <c r="F258" s="254" t="s">
        <v>215</v>
      </c>
      <c r="G258" s="252"/>
      <c r="H258" s="255">
        <v>1411</v>
      </c>
      <c r="I258" s="256"/>
      <c r="J258" s="252"/>
      <c r="K258" s="252"/>
      <c r="L258" s="257"/>
      <c r="M258" s="258"/>
      <c r="N258" s="259"/>
      <c r="O258" s="259"/>
      <c r="P258" s="259"/>
      <c r="Q258" s="259"/>
      <c r="R258" s="259"/>
      <c r="S258" s="259"/>
      <c r="T258" s="260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261" t="s">
        <v>207</v>
      </c>
      <c r="AU258" s="261" t="s">
        <v>86</v>
      </c>
      <c r="AV258" s="14" t="s">
        <v>86</v>
      </c>
      <c r="AW258" s="14" t="s">
        <v>32</v>
      </c>
      <c r="AX258" s="14" t="s">
        <v>76</v>
      </c>
      <c r="AY258" s="261" t="s">
        <v>125</v>
      </c>
    </row>
    <row r="259" s="13" customFormat="1">
      <c r="A259" s="13"/>
      <c r="B259" s="241"/>
      <c r="C259" s="242"/>
      <c r="D259" s="231" t="s">
        <v>207</v>
      </c>
      <c r="E259" s="243" t="s">
        <v>1</v>
      </c>
      <c r="F259" s="244" t="s">
        <v>369</v>
      </c>
      <c r="G259" s="242"/>
      <c r="H259" s="243" t="s">
        <v>1</v>
      </c>
      <c r="I259" s="245"/>
      <c r="J259" s="242"/>
      <c r="K259" s="242"/>
      <c r="L259" s="246"/>
      <c r="M259" s="247"/>
      <c r="N259" s="248"/>
      <c r="O259" s="248"/>
      <c r="P259" s="248"/>
      <c r="Q259" s="248"/>
      <c r="R259" s="248"/>
      <c r="S259" s="248"/>
      <c r="T259" s="249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50" t="s">
        <v>207</v>
      </c>
      <c r="AU259" s="250" t="s">
        <v>86</v>
      </c>
      <c r="AV259" s="13" t="s">
        <v>84</v>
      </c>
      <c r="AW259" s="13" t="s">
        <v>32</v>
      </c>
      <c r="AX259" s="13" t="s">
        <v>76</v>
      </c>
      <c r="AY259" s="250" t="s">
        <v>125</v>
      </c>
    </row>
    <row r="260" s="14" customFormat="1">
      <c r="A260" s="14"/>
      <c r="B260" s="251"/>
      <c r="C260" s="252"/>
      <c r="D260" s="231" t="s">
        <v>207</v>
      </c>
      <c r="E260" s="253" t="s">
        <v>1</v>
      </c>
      <c r="F260" s="254" t="s">
        <v>226</v>
      </c>
      <c r="G260" s="252"/>
      <c r="H260" s="255">
        <v>51</v>
      </c>
      <c r="I260" s="256"/>
      <c r="J260" s="252"/>
      <c r="K260" s="252"/>
      <c r="L260" s="257"/>
      <c r="M260" s="258"/>
      <c r="N260" s="259"/>
      <c r="O260" s="259"/>
      <c r="P260" s="259"/>
      <c r="Q260" s="259"/>
      <c r="R260" s="259"/>
      <c r="S260" s="259"/>
      <c r="T260" s="260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61" t="s">
        <v>207</v>
      </c>
      <c r="AU260" s="261" t="s">
        <v>86</v>
      </c>
      <c r="AV260" s="14" t="s">
        <v>86</v>
      </c>
      <c r="AW260" s="14" t="s">
        <v>32</v>
      </c>
      <c r="AX260" s="14" t="s">
        <v>76</v>
      </c>
      <c r="AY260" s="261" t="s">
        <v>125</v>
      </c>
    </row>
    <row r="261" s="15" customFormat="1">
      <c r="A261" s="15"/>
      <c r="B261" s="262"/>
      <c r="C261" s="263"/>
      <c r="D261" s="231" t="s">
        <v>207</v>
      </c>
      <c r="E261" s="264" t="s">
        <v>1</v>
      </c>
      <c r="F261" s="265" t="s">
        <v>210</v>
      </c>
      <c r="G261" s="263"/>
      <c r="H261" s="266">
        <v>1462</v>
      </c>
      <c r="I261" s="267"/>
      <c r="J261" s="263"/>
      <c r="K261" s="263"/>
      <c r="L261" s="268"/>
      <c r="M261" s="269"/>
      <c r="N261" s="270"/>
      <c r="O261" s="270"/>
      <c r="P261" s="270"/>
      <c r="Q261" s="270"/>
      <c r="R261" s="270"/>
      <c r="S261" s="270"/>
      <c r="T261" s="271"/>
      <c r="U261" s="15"/>
      <c r="V261" s="15"/>
      <c r="W261" s="15"/>
      <c r="X261" s="15"/>
      <c r="Y261" s="15"/>
      <c r="Z261" s="15"/>
      <c r="AA261" s="15"/>
      <c r="AB261" s="15"/>
      <c r="AC261" s="15"/>
      <c r="AD261" s="15"/>
      <c r="AE261" s="15"/>
      <c r="AT261" s="272" t="s">
        <v>207</v>
      </c>
      <c r="AU261" s="272" t="s">
        <v>86</v>
      </c>
      <c r="AV261" s="15" t="s">
        <v>132</v>
      </c>
      <c r="AW261" s="15" t="s">
        <v>32</v>
      </c>
      <c r="AX261" s="15" t="s">
        <v>84</v>
      </c>
      <c r="AY261" s="272" t="s">
        <v>125</v>
      </c>
    </row>
    <row r="262" s="12" customFormat="1" ht="22.8" customHeight="1">
      <c r="A262" s="12"/>
      <c r="B262" s="202"/>
      <c r="C262" s="203"/>
      <c r="D262" s="204" t="s">
        <v>75</v>
      </c>
      <c r="E262" s="216" t="s">
        <v>86</v>
      </c>
      <c r="F262" s="216" t="s">
        <v>370</v>
      </c>
      <c r="G262" s="203"/>
      <c r="H262" s="203"/>
      <c r="I262" s="206"/>
      <c r="J262" s="217">
        <f>BK262</f>
        <v>0</v>
      </c>
      <c r="K262" s="203"/>
      <c r="L262" s="208"/>
      <c r="M262" s="209"/>
      <c r="N262" s="210"/>
      <c r="O262" s="210"/>
      <c r="P262" s="211">
        <f>SUM(P263:P278)</f>
        <v>0</v>
      </c>
      <c r="Q262" s="210"/>
      <c r="R262" s="211">
        <f>SUM(R263:R278)</f>
        <v>59.335875000000001</v>
      </c>
      <c r="S262" s="210"/>
      <c r="T262" s="212">
        <f>SUM(T263:T278)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13" t="s">
        <v>84</v>
      </c>
      <c r="AT262" s="214" t="s">
        <v>75</v>
      </c>
      <c r="AU262" s="214" t="s">
        <v>84</v>
      </c>
      <c r="AY262" s="213" t="s">
        <v>125</v>
      </c>
      <c r="BK262" s="215">
        <f>SUM(BK263:BK278)</f>
        <v>0</v>
      </c>
    </row>
    <row r="263" s="2" customFormat="1" ht="16.5" customHeight="1">
      <c r="A263" s="38"/>
      <c r="B263" s="39"/>
      <c r="C263" s="218" t="s">
        <v>371</v>
      </c>
      <c r="D263" s="218" t="s">
        <v>128</v>
      </c>
      <c r="E263" s="219" t="s">
        <v>372</v>
      </c>
      <c r="F263" s="220" t="s">
        <v>373</v>
      </c>
      <c r="G263" s="221" t="s">
        <v>174</v>
      </c>
      <c r="H263" s="222">
        <v>1.1000000000000001</v>
      </c>
      <c r="I263" s="223"/>
      <c r="J263" s="224">
        <f>ROUND(I263*H263,2)</f>
        <v>0</v>
      </c>
      <c r="K263" s="220" t="s">
        <v>204</v>
      </c>
      <c r="L263" s="44"/>
      <c r="M263" s="225" t="s">
        <v>1</v>
      </c>
      <c r="N263" s="226" t="s">
        <v>41</v>
      </c>
      <c r="O263" s="91"/>
      <c r="P263" s="227">
        <f>O263*H263</f>
        <v>0</v>
      </c>
      <c r="Q263" s="227">
        <v>2.3010199999999998</v>
      </c>
      <c r="R263" s="227">
        <f>Q263*H263</f>
        <v>2.5311219999999999</v>
      </c>
      <c r="S263" s="227">
        <v>0</v>
      </c>
      <c r="T263" s="228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229" t="s">
        <v>132</v>
      </c>
      <c r="AT263" s="229" t="s">
        <v>128</v>
      </c>
      <c r="AU263" s="229" t="s">
        <v>86</v>
      </c>
      <c r="AY263" s="17" t="s">
        <v>125</v>
      </c>
      <c r="BE263" s="230">
        <f>IF(N263="základní",J263,0)</f>
        <v>0</v>
      </c>
      <c r="BF263" s="230">
        <f>IF(N263="snížená",J263,0)</f>
        <v>0</v>
      </c>
      <c r="BG263" s="230">
        <f>IF(N263="zákl. přenesená",J263,0)</f>
        <v>0</v>
      </c>
      <c r="BH263" s="230">
        <f>IF(N263="sníž. přenesená",J263,0)</f>
        <v>0</v>
      </c>
      <c r="BI263" s="230">
        <f>IF(N263="nulová",J263,0)</f>
        <v>0</v>
      </c>
      <c r="BJ263" s="17" t="s">
        <v>84</v>
      </c>
      <c r="BK263" s="230">
        <f>ROUND(I263*H263,2)</f>
        <v>0</v>
      </c>
      <c r="BL263" s="17" t="s">
        <v>132</v>
      </c>
      <c r="BM263" s="229" t="s">
        <v>374</v>
      </c>
    </row>
    <row r="264" s="13" customFormat="1">
      <c r="A264" s="13"/>
      <c r="B264" s="241"/>
      <c r="C264" s="242"/>
      <c r="D264" s="231" t="s">
        <v>207</v>
      </c>
      <c r="E264" s="243" t="s">
        <v>1</v>
      </c>
      <c r="F264" s="244" t="s">
        <v>375</v>
      </c>
      <c r="G264" s="242"/>
      <c r="H264" s="243" t="s">
        <v>1</v>
      </c>
      <c r="I264" s="245"/>
      <c r="J264" s="242"/>
      <c r="K264" s="242"/>
      <c r="L264" s="246"/>
      <c r="M264" s="247"/>
      <c r="N264" s="248"/>
      <c r="O264" s="248"/>
      <c r="P264" s="248"/>
      <c r="Q264" s="248"/>
      <c r="R264" s="248"/>
      <c r="S264" s="248"/>
      <c r="T264" s="249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250" t="s">
        <v>207</v>
      </c>
      <c r="AU264" s="250" t="s">
        <v>86</v>
      </c>
      <c r="AV264" s="13" t="s">
        <v>84</v>
      </c>
      <c r="AW264" s="13" t="s">
        <v>32</v>
      </c>
      <c r="AX264" s="13" t="s">
        <v>76</v>
      </c>
      <c r="AY264" s="250" t="s">
        <v>125</v>
      </c>
    </row>
    <row r="265" s="14" customFormat="1">
      <c r="A265" s="14"/>
      <c r="B265" s="251"/>
      <c r="C265" s="252"/>
      <c r="D265" s="231" t="s">
        <v>207</v>
      </c>
      <c r="E265" s="253" t="s">
        <v>1</v>
      </c>
      <c r="F265" s="254" t="s">
        <v>376</v>
      </c>
      <c r="G265" s="252"/>
      <c r="H265" s="255">
        <v>1.1000000000000001</v>
      </c>
      <c r="I265" s="256"/>
      <c r="J265" s="252"/>
      <c r="K265" s="252"/>
      <c r="L265" s="257"/>
      <c r="M265" s="258"/>
      <c r="N265" s="259"/>
      <c r="O265" s="259"/>
      <c r="P265" s="259"/>
      <c r="Q265" s="259"/>
      <c r="R265" s="259"/>
      <c r="S265" s="259"/>
      <c r="T265" s="260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61" t="s">
        <v>207</v>
      </c>
      <c r="AU265" s="261" t="s">
        <v>86</v>
      </c>
      <c r="AV265" s="14" t="s">
        <v>86</v>
      </c>
      <c r="AW265" s="14" t="s">
        <v>32</v>
      </c>
      <c r="AX265" s="14" t="s">
        <v>76</v>
      </c>
      <c r="AY265" s="261" t="s">
        <v>125</v>
      </c>
    </row>
    <row r="266" s="15" customFormat="1">
      <c r="A266" s="15"/>
      <c r="B266" s="262"/>
      <c r="C266" s="263"/>
      <c r="D266" s="231" t="s">
        <v>207</v>
      </c>
      <c r="E266" s="264" t="s">
        <v>1</v>
      </c>
      <c r="F266" s="265" t="s">
        <v>210</v>
      </c>
      <c r="G266" s="263"/>
      <c r="H266" s="266">
        <v>1.1000000000000001</v>
      </c>
      <c r="I266" s="267"/>
      <c r="J266" s="263"/>
      <c r="K266" s="263"/>
      <c r="L266" s="268"/>
      <c r="M266" s="269"/>
      <c r="N266" s="270"/>
      <c r="O266" s="270"/>
      <c r="P266" s="270"/>
      <c r="Q266" s="270"/>
      <c r="R266" s="270"/>
      <c r="S266" s="270"/>
      <c r="T266" s="271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72" t="s">
        <v>207</v>
      </c>
      <c r="AU266" s="272" t="s">
        <v>86</v>
      </c>
      <c r="AV266" s="15" t="s">
        <v>132</v>
      </c>
      <c r="AW266" s="15" t="s">
        <v>32</v>
      </c>
      <c r="AX266" s="15" t="s">
        <v>84</v>
      </c>
      <c r="AY266" s="272" t="s">
        <v>125</v>
      </c>
    </row>
    <row r="267" s="2" customFormat="1" ht="49.05" customHeight="1">
      <c r="A267" s="38"/>
      <c r="B267" s="39"/>
      <c r="C267" s="218" t="s">
        <v>377</v>
      </c>
      <c r="D267" s="218" t="s">
        <v>128</v>
      </c>
      <c r="E267" s="219" t="s">
        <v>378</v>
      </c>
      <c r="F267" s="220" t="s">
        <v>379</v>
      </c>
      <c r="G267" s="221" t="s">
        <v>257</v>
      </c>
      <c r="H267" s="222">
        <v>197</v>
      </c>
      <c r="I267" s="223"/>
      <c r="J267" s="224">
        <f>ROUND(I267*H267,2)</f>
        <v>0</v>
      </c>
      <c r="K267" s="220" t="s">
        <v>204</v>
      </c>
      <c r="L267" s="44"/>
      <c r="M267" s="225" t="s">
        <v>1</v>
      </c>
      <c r="N267" s="226" t="s">
        <v>41</v>
      </c>
      <c r="O267" s="91"/>
      <c r="P267" s="227">
        <f>O267*H267</f>
        <v>0</v>
      </c>
      <c r="Q267" s="227">
        <v>0.28736</v>
      </c>
      <c r="R267" s="227">
        <f>Q267*H267</f>
        <v>56.609920000000002</v>
      </c>
      <c r="S267" s="227">
        <v>0</v>
      </c>
      <c r="T267" s="228">
        <f>S267*H267</f>
        <v>0</v>
      </c>
      <c r="U267" s="38"/>
      <c r="V267" s="38"/>
      <c r="W267" s="38"/>
      <c r="X267" s="38"/>
      <c r="Y267" s="38"/>
      <c r="Z267" s="38"/>
      <c r="AA267" s="38"/>
      <c r="AB267" s="38"/>
      <c r="AC267" s="38"/>
      <c r="AD267" s="38"/>
      <c r="AE267" s="38"/>
      <c r="AR267" s="229" t="s">
        <v>132</v>
      </c>
      <c r="AT267" s="229" t="s">
        <v>128</v>
      </c>
      <c r="AU267" s="229" t="s">
        <v>86</v>
      </c>
      <c r="AY267" s="17" t="s">
        <v>125</v>
      </c>
      <c r="BE267" s="230">
        <f>IF(N267="základní",J267,0)</f>
        <v>0</v>
      </c>
      <c r="BF267" s="230">
        <f>IF(N267="snížená",J267,0)</f>
        <v>0</v>
      </c>
      <c r="BG267" s="230">
        <f>IF(N267="zákl. přenesená",J267,0)</f>
        <v>0</v>
      </c>
      <c r="BH267" s="230">
        <f>IF(N267="sníž. přenesená",J267,0)</f>
        <v>0</v>
      </c>
      <c r="BI267" s="230">
        <f>IF(N267="nulová",J267,0)</f>
        <v>0</v>
      </c>
      <c r="BJ267" s="17" t="s">
        <v>84</v>
      </c>
      <c r="BK267" s="230">
        <f>ROUND(I267*H267,2)</f>
        <v>0</v>
      </c>
      <c r="BL267" s="17" t="s">
        <v>132</v>
      </c>
      <c r="BM267" s="229" t="s">
        <v>380</v>
      </c>
    </row>
    <row r="268" s="13" customFormat="1">
      <c r="A268" s="13"/>
      <c r="B268" s="241"/>
      <c r="C268" s="242"/>
      <c r="D268" s="231" t="s">
        <v>207</v>
      </c>
      <c r="E268" s="243" t="s">
        <v>1</v>
      </c>
      <c r="F268" s="244" t="s">
        <v>289</v>
      </c>
      <c r="G268" s="242"/>
      <c r="H268" s="243" t="s">
        <v>1</v>
      </c>
      <c r="I268" s="245"/>
      <c r="J268" s="242"/>
      <c r="K268" s="242"/>
      <c r="L268" s="246"/>
      <c r="M268" s="247"/>
      <c r="N268" s="248"/>
      <c r="O268" s="248"/>
      <c r="P268" s="248"/>
      <c r="Q268" s="248"/>
      <c r="R268" s="248"/>
      <c r="S268" s="248"/>
      <c r="T268" s="249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50" t="s">
        <v>207</v>
      </c>
      <c r="AU268" s="250" t="s">
        <v>86</v>
      </c>
      <c r="AV268" s="13" t="s">
        <v>84</v>
      </c>
      <c r="AW268" s="13" t="s">
        <v>32</v>
      </c>
      <c r="AX268" s="13" t="s">
        <v>76</v>
      </c>
      <c r="AY268" s="250" t="s">
        <v>125</v>
      </c>
    </row>
    <row r="269" s="14" customFormat="1">
      <c r="A269" s="14"/>
      <c r="B269" s="251"/>
      <c r="C269" s="252"/>
      <c r="D269" s="231" t="s">
        <v>207</v>
      </c>
      <c r="E269" s="253" t="s">
        <v>1</v>
      </c>
      <c r="F269" s="254" t="s">
        <v>381</v>
      </c>
      <c r="G269" s="252"/>
      <c r="H269" s="255">
        <v>197</v>
      </c>
      <c r="I269" s="256"/>
      <c r="J269" s="252"/>
      <c r="K269" s="252"/>
      <c r="L269" s="257"/>
      <c r="M269" s="258"/>
      <c r="N269" s="259"/>
      <c r="O269" s="259"/>
      <c r="P269" s="259"/>
      <c r="Q269" s="259"/>
      <c r="R269" s="259"/>
      <c r="S269" s="259"/>
      <c r="T269" s="260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61" t="s">
        <v>207</v>
      </c>
      <c r="AU269" s="261" t="s">
        <v>86</v>
      </c>
      <c r="AV269" s="14" t="s">
        <v>86</v>
      </c>
      <c r="AW269" s="14" t="s">
        <v>32</v>
      </c>
      <c r="AX269" s="14" t="s">
        <v>76</v>
      </c>
      <c r="AY269" s="261" t="s">
        <v>125</v>
      </c>
    </row>
    <row r="270" s="15" customFormat="1">
      <c r="A270" s="15"/>
      <c r="B270" s="262"/>
      <c r="C270" s="263"/>
      <c r="D270" s="231" t="s">
        <v>207</v>
      </c>
      <c r="E270" s="264" t="s">
        <v>1</v>
      </c>
      <c r="F270" s="265" t="s">
        <v>210</v>
      </c>
      <c r="G270" s="263"/>
      <c r="H270" s="266">
        <v>197</v>
      </c>
      <c r="I270" s="267"/>
      <c r="J270" s="263"/>
      <c r="K270" s="263"/>
      <c r="L270" s="268"/>
      <c r="M270" s="269"/>
      <c r="N270" s="270"/>
      <c r="O270" s="270"/>
      <c r="P270" s="270"/>
      <c r="Q270" s="270"/>
      <c r="R270" s="270"/>
      <c r="S270" s="270"/>
      <c r="T270" s="271"/>
      <c r="U270" s="15"/>
      <c r="V270" s="15"/>
      <c r="W270" s="15"/>
      <c r="X270" s="15"/>
      <c r="Y270" s="15"/>
      <c r="Z270" s="15"/>
      <c r="AA270" s="15"/>
      <c r="AB270" s="15"/>
      <c r="AC270" s="15"/>
      <c r="AD270" s="15"/>
      <c r="AE270" s="15"/>
      <c r="AT270" s="272" t="s">
        <v>207</v>
      </c>
      <c r="AU270" s="272" t="s">
        <v>86</v>
      </c>
      <c r="AV270" s="15" t="s">
        <v>132</v>
      </c>
      <c r="AW270" s="15" t="s">
        <v>32</v>
      </c>
      <c r="AX270" s="15" t="s">
        <v>84</v>
      </c>
      <c r="AY270" s="272" t="s">
        <v>125</v>
      </c>
    </row>
    <row r="271" s="2" customFormat="1" ht="55.5" customHeight="1">
      <c r="A271" s="38"/>
      <c r="B271" s="39"/>
      <c r="C271" s="218" t="s">
        <v>382</v>
      </c>
      <c r="D271" s="218" t="s">
        <v>128</v>
      </c>
      <c r="E271" s="219" t="s">
        <v>383</v>
      </c>
      <c r="F271" s="220" t="s">
        <v>384</v>
      </c>
      <c r="G271" s="221" t="s">
        <v>203</v>
      </c>
      <c r="H271" s="222">
        <v>453.10000000000002</v>
      </c>
      <c r="I271" s="223"/>
      <c r="J271" s="224">
        <f>ROUND(I271*H271,2)</f>
        <v>0</v>
      </c>
      <c r="K271" s="220" t="s">
        <v>204</v>
      </c>
      <c r="L271" s="44"/>
      <c r="M271" s="225" t="s">
        <v>1</v>
      </c>
      <c r="N271" s="226" t="s">
        <v>41</v>
      </c>
      <c r="O271" s="91"/>
      <c r="P271" s="227">
        <f>O271*H271</f>
        <v>0</v>
      </c>
      <c r="Q271" s="227">
        <v>0.00031</v>
      </c>
      <c r="R271" s="227">
        <f>Q271*H271</f>
        <v>0.140461</v>
      </c>
      <c r="S271" s="227">
        <v>0</v>
      </c>
      <c r="T271" s="228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229" t="s">
        <v>132</v>
      </c>
      <c r="AT271" s="229" t="s">
        <v>128</v>
      </c>
      <c r="AU271" s="229" t="s">
        <v>86</v>
      </c>
      <c r="AY271" s="17" t="s">
        <v>125</v>
      </c>
      <c r="BE271" s="230">
        <f>IF(N271="základní",J271,0)</f>
        <v>0</v>
      </c>
      <c r="BF271" s="230">
        <f>IF(N271="snížená",J271,0)</f>
        <v>0</v>
      </c>
      <c r="BG271" s="230">
        <f>IF(N271="zákl. přenesená",J271,0)</f>
        <v>0</v>
      </c>
      <c r="BH271" s="230">
        <f>IF(N271="sníž. přenesená",J271,0)</f>
        <v>0</v>
      </c>
      <c r="BI271" s="230">
        <f>IF(N271="nulová",J271,0)</f>
        <v>0</v>
      </c>
      <c r="BJ271" s="17" t="s">
        <v>84</v>
      </c>
      <c r="BK271" s="230">
        <f>ROUND(I271*H271,2)</f>
        <v>0</v>
      </c>
      <c r="BL271" s="17" t="s">
        <v>132</v>
      </c>
      <c r="BM271" s="229" t="s">
        <v>385</v>
      </c>
    </row>
    <row r="272" s="13" customFormat="1">
      <c r="A272" s="13"/>
      <c r="B272" s="241"/>
      <c r="C272" s="242"/>
      <c r="D272" s="231" t="s">
        <v>207</v>
      </c>
      <c r="E272" s="243" t="s">
        <v>1</v>
      </c>
      <c r="F272" s="244" t="s">
        <v>289</v>
      </c>
      <c r="G272" s="242"/>
      <c r="H272" s="243" t="s">
        <v>1</v>
      </c>
      <c r="I272" s="245"/>
      <c r="J272" s="242"/>
      <c r="K272" s="242"/>
      <c r="L272" s="246"/>
      <c r="M272" s="247"/>
      <c r="N272" s="248"/>
      <c r="O272" s="248"/>
      <c r="P272" s="248"/>
      <c r="Q272" s="248"/>
      <c r="R272" s="248"/>
      <c r="S272" s="248"/>
      <c r="T272" s="249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50" t="s">
        <v>207</v>
      </c>
      <c r="AU272" s="250" t="s">
        <v>86</v>
      </c>
      <c r="AV272" s="13" t="s">
        <v>84</v>
      </c>
      <c r="AW272" s="13" t="s">
        <v>32</v>
      </c>
      <c r="AX272" s="13" t="s">
        <v>76</v>
      </c>
      <c r="AY272" s="250" t="s">
        <v>125</v>
      </c>
    </row>
    <row r="273" s="14" customFormat="1">
      <c r="A273" s="14"/>
      <c r="B273" s="251"/>
      <c r="C273" s="252"/>
      <c r="D273" s="231" t="s">
        <v>207</v>
      </c>
      <c r="E273" s="253" t="s">
        <v>1</v>
      </c>
      <c r="F273" s="254" t="s">
        <v>386</v>
      </c>
      <c r="G273" s="252"/>
      <c r="H273" s="255">
        <v>453.10000000000002</v>
      </c>
      <c r="I273" s="256"/>
      <c r="J273" s="252"/>
      <c r="K273" s="252"/>
      <c r="L273" s="257"/>
      <c r="M273" s="258"/>
      <c r="N273" s="259"/>
      <c r="O273" s="259"/>
      <c r="P273" s="259"/>
      <c r="Q273" s="259"/>
      <c r="R273" s="259"/>
      <c r="S273" s="259"/>
      <c r="T273" s="260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61" t="s">
        <v>207</v>
      </c>
      <c r="AU273" s="261" t="s">
        <v>86</v>
      </c>
      <c r="AV273" s="14" t="s">
        <v>86</v>
      </c>
      <c r="AW273" s="14" t="s">
        <v>32</v>
      </c>
      <c r="AX273" s="14" t="s">
        <v>76</v>
      </c>
      <c r="AY273" s="261" t="s">
        <v>125</v>
      </c>
    </row>
    <row r="274" s="15" customFormat="1">
      <c r="A274" s="15"/>
      <c r="B274" s="262"/>
      <c r="C274" s="263"/>
      <c r="D274" s="231" t="s">
        <v>207</v>
      </c>
      <c r="E274" s="264" t="s">
        <v>1</v>
      </c>
      <c r="F274" s="265" t="s">
        <v>210</v>
      </c>
      <c r="G274" s="263"/>
      <c r="H274" s="266">
        <v>453.10000000000002</v>
      </c>
      <c r="I274" s="267"/>
      <c r="J274" s="263"/>
      <c r="K274" s="263"/>
      <c r="L274" s="268"/>
      <c r="M274" s="269"/>
      <c r="N274" s="270"/>
      <c r="O274" s="270"/>
      <c r="P274" s="270"/>
      <c r="Q274" s="270"/>
      <c r="R274" s="270"/>
      <c r="S274" s="270"/>
      <c r="T274" s="271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72" t="s">
        <v>207</v>
      </c>
      <c r="AU274" s="272" t="s">
        <v>86</v>
      </c>
      <c r="AV274" s="15" t="s">
        <v>132</v>
      </c>
      <c r="AW274" s="15" t="s">
        <v>32</v>
      </c>
      <c r="AX274" s="15" t="s">
        <v>84</v>
      </c>
      <c r="AY274" s="272" t="s">
        <v>125</v>
      </c>
    </row>
    <row r="275" s="2" customFormat="1" ht="24.15" customHeight="1">
      <c r="A275" s="38"/>
      <c r="B275" s="39"/>
      <c r="C275" s="273" t="s">
        <v>387</v>
      </c>
      <c r="D275" s="273" t="s">
        <v>311</v>
      </c>
      <c r="E275" s="274" t="s">
        <v>388</v>
      </c>
      <c r="F275" s="275" t="s">
        <v>389</v>
      </c>
      <c r="G275" s="276" t="s">
        <v>203</v>
      </c>
      <c r="H275" s="277">
        <v>543.72000000000003</v>
      </c>
      <c r="I275" s="278"/>
      <c r="J275" s="279">
        <f>ROUND(I275*H275,2)</f>
        <v>0</v>
      </c>
      <c r="K275" s="275" t="s">
        <v>204</v>
      </c>
      <c r="L275" s="280"/>
      <c r="M275" s="281" t="s">
        <v>1</v>
      </c>
      <c r="N275" s="282" t="s">
        <v>41</v>
      </c>
      <c r="O275" s="91"/>
      <c r="P275" s="227">
        <f>O275*H275</f>
        <v>0</v>
      </c>
      <c r="Q275" s="227">
        <v>0.00010000000000000001</v>
      </c>
      <c r="R275" s="227">
        <f>Q275*H275</f>
        <v>0.054372000000000004</v>
      </c>
      <c r="S275" s="227">
        <v>0</v>
      </c>
      <c r="T275" s="228">
        <f>S275*H275</f>
        <v>0</v>
      </c>
      <c r="U275" s="38"/>
      <c r="V275" s="38"/>
      <c r="W275" s="38"/>
      <c r="X275" s="38"/>
      <c r="Y275" s="38"/>
      <c r="Z275" s="38"/>
      <c r="AA275" s="38"/>
      <c r="AB275" s="38"/>
      <c r="AC275" s="38"/>
      <c r="AD275" s="38"/>
      <c r="AE275" s="38"/>
      <c r="AR275" s="229" t="s">
        <v>150</v>
      </c>
      <c r="AT275" s="229" t="s">
        <v>311</v>
      </c>
      <c r="AU275" s="229" t="s">
        <v>86</v>
      </c>
      <c r="AY275" s="17" t="s">
        <v>125</v>
      </c>
      <c r="BE275" s="230">
        <f>IF(N275="základní",J275,0)</f>
        <v>0</v>
      </c>
      <c r="BF275" s="230">
        <f>IF(N275="snížená",J275,0)</f>
        <v>0</v>
      </c>
      <c r="BG275" s="230">
        <f>IF(N275="zákl. přenesená",J275,0)</f>
        <v>0</v>
      </c>
      <c r="BH275" s="230">
        <f>IF(N275="sníž. přenesená",J275,0)</f>
        <v>0</v>
      </c>
      <c r="BI275" s="230">
        <f>IF(N275="nulová",J275,0)</f>
        <v>0</v>
      </c>
      <c r="BJ275" s="17" t="s">
        <v>84</v>
      </c>
      <c r="BK275" s="230">
        <f>ROUND(I275*H275,2)</f>
        <v>0</v>
      </c>
      <c r="BL275" s="17" t="s">
        <v>132</v>
      </c>
      <c r="BM275" s="229" t="s">
        <v>390</v>
      </c>
    </row>
    <row r="276" s="13" customFormat="1">
      <c r="A276" s="13"/>
      <c r="B276" s="241"/>
      <c r="C276" s="242"/>
      <c r="D276" s="231" t="s">
        <v>207</v>
      </c>
      <c r="E276" s="243" t="s">
        <v>1</v>
      </c>
      <c r="F276" s="244" t="s">
        <v>391</v>
      </c>
      <c r="G276" s="242"/>
      <c r="H276" s="243" t="s">
        <v>1</v>
      </c>
      <c r="I276" s="245"/>
      <c r="J276" s="242"/>
      <c r="K276" s="242"/>
      <c r="L276" s="246"/>
      <c r="M276" s="247"/>
      <c r="N276" s="248"/>
      <c r="O276" s="248"/>
      <c r="P276" s="248"/>
      <c r="Q276" s="248"/>
      <c r="R276" s="248"/>
      <c r="S276" s="248"/>
      <c r="T276" s="249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50" t="s">
        <v>207</v>
      </c>
      <c r="AU276" s="250" t="s">
        <v>86</v>
      </c>
      <c r="AV276" s="13" t="s">
        <v>84</v>
      </c>
      <c r="AW276" s="13" t="s">
        <v>32</v>
      </c>
      <c r="AX276" s="13" t="s">
        <v>76</v>
      </c>
      <c r="AY276" s="250" t="s">
        <v>125</v>
      </c>
    </row>
    <row r="277" s="14" customFormat="1">
      <c r="A277" s="14"/>
      <c r="B277" s="251"/>
      <c r="C277" s="252"/>
      <c r="D277" s="231" t="s">
        <v>207</v>
      </c>
      <c r="E277" s="253" t="s">
        <v>1</v>
      </c>
      <c r="F277" s="254" t="s">
        <v>392</v>
      </c>
      <c r="G277" s="252"/>
      <c r="H277" s="255">
        <v>543.72000000000003</v>
      </c>
      <c r="I277" s="256"/>
      <c r="J277" s="252"/>
      <c r="K277" s="252"/>
      <c r="L277" s="257"/>
      <c r="M277" s="258"/>
      <c r="N277" s="259"/>
      <c r="O277" s="259"/>
      <c r="P277" s="259"/>
      <c r="Q277" s="259"/>
      <c r="R277" s="259"/>
      <c r="S277" s="259"/>
      <c r="T277" s="260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61" t="s">
        <v>207</v>
      </c>
      <c r="AU277" s="261" t="s">
        <v>86</v>
      </c>
      <c r="AV277" s="14" t="s">
        <v>86</v>
      </c>
      <c r="AW277" s="14" t="s">
        <v>32</v>
      </c>
      <c r="AX277" s="14" t="s">
        <v>76</v>
      </c>
      <c r="AY277" s="261" t="s">
        <v>125</v>
      </c>
    </row>
    <row r="278" s="15" customFormat="1">
      <c r="A278" s="15"/>
      <c r="B278" s="262"/>
      <c r="C278" s="263"/>
      <c r="D278" s="231" t="s">
        <v>207</v>
      </c>
      <c r="E278" s="264" t="s">
        <v>1</v>
      </c>
      <c r="F278" s="265" t="s">
        <v>210</v>
      </c>
      <c r="G278" s="263"/>
      <c r="H278" s="266">
        <v>543.72000000000003</v>
      </c>
      <c r="I278" s="267"/>
      <c r="J278" s="263"/>
      <c r="K278" s="263"/>
      <c r="L278" s="268"/>
      <c r="M278" s="269"/>
      <c r="N278" s="270"/>
      <c r="O278" s="270"/>
      <c r="P278" s="270"/>
      <c r="Q278" s="270"/>
      <c r="R278" s="270"/>
      <c r="S278" s="270"/>
      <c r="T278" s="271"/>
      <c r="U278" s="15"/>
      <c r="V278" s="15"/>
      <c r="W278" s="15"/>
      <c r="X278" s="15"/>
      <c r="Y278" s="15"/>
      <c r="Z278" s="15"/>
      <c r="AA278" s="15"/>
      <c r="AB278" s="15"/>
      <c r="AC278" s="15"/>
      <c r="AD278" s="15"/>
      <c r="AE278" s="15"/>
      <c r="AT278" s="272" t="s">
        <v>207</v>
      </c>
      <c r="AU278" s="272" t="s">
        <v>86</v>
      </c>
      <c r="AV278" s="15" t="s">
        <v>132</v>
      </c>
      <c r="AW278" s="15" t="s">
        <v>32</v>
      </c>
      <c r="AX278" s="15" t="s">
        <v>84</v>
      </c>
      <c r="AY278" s="272" t="s">
        <v>125</v>
      </c>
    </row>
    <row r="279" s="12" customFormat="1" ht="22.8" customHeight="1">
      <c r="A279" s="12"/>
      <c r="B279" s="202"/>
      <c r="C279" s="203"/>
      <c r="D279" s="204" t="s">
        <v>75</v>
      </c>
      <c r="E279" s="216" t="s">
        <v>132</v>
      </c>
      <c r="F279" s="216" t="s">
        <v>393</v>
      </c>
      <c r="G279" s="203"/>
      <c r="H279" s="203"/>
      <c r="I279" s="206"/>
      <c r="J279" s="217">
        <f>BK279</f>
        <v>0</v>
      </c>
      <c r="K279" s="203"/>
      <c r="L279" s="208"/>
      <c r="M279" s="209"/>
      <c r="N279" s="210"/>
      <c r="O279" s="210"/>
      <c r="P279" s="211">
        <f>SUM(P280:P283)</f>
        <v>0</v>
      </c>
      <c r="Q279" s="210"/>
      <c r="R279" s="211">
        <f>SUM(R280:R283)</f>
        <v>0</v>
      </c>
      <c r="S279" s="210"/>
      <c r="T279" s="212">
        <f>SUM(T280:T283)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13" t="s">
        <v>84</v>
      </c>
      <c r="AT279" s="214" t="s">
        <v>75</v>
      </c>
      <c r="AU279" s="214" t="s">
        <v>84</v>
      </c>
      <c r="AY279" s="213" t="s">
        <v>125</v>
      </c>
      <c r="BK279" s="215">
        <f>SUM(BK280:BK283)</f>
        <v>0</v>
      </c>
    </row>
    <row r="280" s="2" customFormat="1" ht="24.15" customHeight="1">
      <c r="A280" s="38"/>
      <c r="B280" s="39"/>
      <c r="C280" s="218" t="s">
        <v>394</v>
      </c>
      <c r="D280" s="218" t="s">
        <v>128</v>
      </c>
      <c r="E280" s="219" t="s">
        <v>395</v>
      </c>
      <c r="F280" s="220" t="s">
        <v>396</v>
      </c>
      <c r="G280" s="221" t="s">
        <v>174</v>
      </c>
      <c r="H280" s="222">
        <v>1.1000000000000001</v>
      </c>
      <c r="I280" s="223"/>
      <c r="J280" s="224">
        <f>ROUND(I280*H280,2)</f>
        <v>0</v>
      </c>
      <c r="K280" s="220" t="s">
        <v>204</v>
      </c>
      <c r="L280" s="44"/>
      <c r="M280" s="225" t="s">
        <v>1</v>
      </c>
      <c r="N280" s="226" t="s">
        <v>41</v>
      </c>
      <c r="O280" s="91"/>
      <c r="P280" s="227">
        <f>O280*H280</f>
        <v>0</v>
      </c>
      <c r="Q280" s="227">
        <v>0</v>
      </c>
      <c r="R280" s="227">
        <f>Q280*H280</f>
        <v>0</v>
      </c>
      <c r="S280" s="227">
        <v>0</v>
      </c>
      <c r="T280" s="228">
        <f>S280*H280</f>
        <v>0</v>
      </c>
      <c r="U280" s="38"/>
      <c r="V280" s="38"/>
      <c r="W280" s="38"/>
      <c r="X280" s="38"/>
      <c r="Y280" s="38"/>
      <c r="Z280" s="38"/>
      <c r="AA280" s="38"/>
      <c r="AB280" s="38"/>
      <c r="AC280" s="38"/>
      <c r="AD280" s="38"/>
      <c r="AE280" s="38"/>
      <c r="AR280" s="229" t="s">
        <v>132</v>
      </c>
      <c r="AT280" s="229" t="s">
        <v>128</v>
      </c>
      <c r="AU280" s="229" t="s">
        <v>86</v>
      </c>
      <c r="AY280" s="17" t="s">
        <v>125</v>
      </c>
      <c r="BE280" s="230">
        <f>IF(N280="základní",J280,0)</f>
        <v>0</v>
      </c>
      <c r="BF280" s="230">
        <f>IF(N280="snížená",J280,0)</f>
        <v>0</v>
      </c>
      <c r="BG280" s="230">
        <f>IF(N280="zákl. přenesená",J280,0)</f>
        <v>0</v>
      </c>
      <c r="BH280" s="230">
        <f>IF(N280="sníž. přenesená",J280,0)</f>
        <v>0</v>
      </c>
      <c r="BI280" s="230">
        <f>IF(N280="nulová",J280,0)</f>
        <v>0</v>
      </c>
      <c r="BJ280" s="17" t="s">
        <v>84</v>
      </c>
      <c r="BK280" s="230">
        <f>ROUND(I280*H280,2)</f>
        <v>0</v>
      </c>
      <c r="BL280" s="17" t="s">
        <v>132</v>
      </c>
      <c r="BM280" s="229" t="s">
        <v>397</v>
      </c>
    </row>
    <row r="281" s="13" customFormat="1">
      <c r="A281" s="13"/>
      <c r="B281" s="241"/>
      <c r="C281" s="242"/>
      <c r="D281" s="231" t="s">
        <v>207</v>
      </c>
      <c r="E281" s="243" t="s">
        <v>1</v>
      </c>
      <c r="F281" s="244" t="s">
        <v>295</v>
      </c>
      <c r="G281" s="242"/>
      <c r="H281" s="243" t="s">
        <v>1</v>
      </c>
      <c r="I281" s="245"/>
      <c r="J281" s="242"/>
      <c r="K281" s="242"/>
      <c r="L281" s="246"/>
      <c r="M281" s="247"/>
      <c r="N281" s="248"/>
      <c r="O281" s="248"/>
      <c r="P281" s="248"/>
      <c r="Q281" s="248"/>
      <c r="R281" s="248"/>
      <c r="S281" s="248"/>
      <c r="T281" s="249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250" t="s">
        <v>207</v>
      </c>
      <c r="AU281" s="250" t="s">
        <v>86</v>
      </c>
      <c r="AV281" s="13" t="s">
        <v>84</v>
      </c>
      <c r="AW281" s="13" t="s">
        <v>32</v>
      </c>
      <c r="AX281" s="13" t="s">
        <v>76</v>
      </c>
      <c r="AY281" s="250" t="s">
        <v>125</v>
      </c>
    </row>
    <row r="282" s="14" customFormat="1">
      <c r="A282" s="14"/>
      <c r="B282" s="251"/>
      <c r="C282" s="252"/>
      <c r="D282" s="231" t="s">
        <v>207</v>
      </c>
      <c r="E282" s="253" t="s">
        <v>1</v>
      </c>
      <c r="F282" s="254" t="s">
        <v>398</v>
      </c>
      <c r="G282" s="252"/>
      <c r="H282" s="255">
        <v>1.1000000000000001</v>
      </c>
      <c r="I282" s="256"/>
      <c r="J282" s="252"/>
      <c r="K282" s="252"/>
      <c r="L282" s="257"/>
      <c r="M282" s="258"/>
      <c r="N282" s="259"/>
      <c r="O282" s="259"/>
      <c r="P282" s="259"/>
      <c r="Q282" s="259"/>
      <c r="R282" s="259"/>
      <c r="S282" s="259"/>
      <c r="T282" s="260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61" t="s">
        <v>207</v>
      </c>
      <c r="AU282" s="261" t="s">
        <v>86</v>
      </c>
      <c r="AV282" s="14" t="s">
        <v>86</v>
      </c>
      <c r="AW282" s="14" t="s">
        <v>32</v>
      </c>
      <c r="AX282" s="14" t="s">
        <v>76</v>
      </c>
      <c r="AY282" s="261" t="s">
        <v>125</v>
      </c>
    </row>
    <row r="283" s="15" customFormat="1">
      <c r="A283" s="15"/>
      <c r="B283" s="262"/>
      <c r="C283" s="263"/>
      <c r="D283" s="231" t="s">
        <v>207</v>
      </c>
      <c r="E283" s="264" t="s">
        <v>185</v>
      </c>
      <c r="F283" s="265" t="s">
        <v>210</v>
      </c>
      <c r="G283" s="263"/>
      <c r="H283" s="266">
        <v>1.1000000000000001</v>
      </c>
      <c r="I283" s="267"/>
      <c r="J283" s="263"/>
      <c r="K283" s="263"/>
      <c r="L283" s="268"/>
      <c r="M283" s="269"/>
      <c r="N283" s="270"/>
      <c r="O283" s="270"/>
      <c r="P283" s="270"/>
      <c r="Q283" s="270"/>
      <c r="R283" s="270"/>
      <c r="S283" s="270"/>
      <c r="T283" s="271"/>
      <c r="U283" s="15"/>
      <c r="V283" s="15"/>
      <c r="W283" s="15"/>
      <c r="X283" s="15"/>
      <c r="Y283" s="15"/>
      <c r="Z283" s="15"/>
      <c r="AA283" s="15"/>
      <c r="AB283" s="15"/>
      <c r="AC283" s="15"/>
      <c r="AD283" s="15"/>
      <c r="AE283" s="15"/>
      <c r="AT283" s="272" t="s">
        <v>207</v>
      </c>
      <c r="AU283" s="272" t="s">
        <v>86</v>
      </c>
      <c r="AV283" s="15" t="s">
        <v>132</v>
      </c>
      <c r="AW283" s="15" t="s">
        <v>32</v>
      </c>
      <c r="AX283" s="15" t="s">
        <v>84</v>
      </c>
      <c r="AY283" s="272" t="s">
        <v>125</v>
      </c>
    </row>
    <row r="284" s="12" customFormat="1" ht="22.8" customHeight="1">
      <c r="A284" s="12"/>
      <c r="B284" s="202"/>
      <c r="C284" s="203"/>
      <c r="D284" s="204" t="s">
        <v>75</v>
      </c>
      <c r="E284" s="216" t="s">
        <v>124</v>
      </c>
      <c r="F284" s="216" t="s">
        <v>399</v>
      </c>
      <c r="G284" s="203"/>
      <c r="H284" s="203"/>
      <c r="I284" s="206"/>
      <c r="J284" s="217">
        <f>BK284</f>
        <v>0</v>
      </c>
      <c r="K284" s="203"/>
      <c r="L284" s="208"/>
      <c r="M284" s="209"/>
      <c r="N284" s="210"/>
      <c r="O284" s="210"/>
      <c r="P284" s="211">
        <f>SUM(P285:P358)</f>
        <v>0</v>
      </c>
      <c r="Q284" s="210"/>
      <c r="R284" s="211">
        <f>SUM(R285:R358)</f>
        <v>110.96900700000001</v>
      </c>
      <c r="S284" s="210"/>
      <c r="T284" s="212">
        <f>SUM(T285:T358)</f>
        <v>0</v>
      </c>
      <c r="U284" s="12"/>
      <c r="V284" s="12"/>
      <c r="W284" s="12"/>
      <c r="X284" s="12"/>
      <c r="Y284" s="12"/>
      <c r="Z284" s="12"/>
      <c r="AA284" s="12"/>
      <c r="AB284" s="12"/>
      <c r="AC284" s="12"/>
      <c r="AD284" s="12"/>
      <c r="AE284" s="12"/>
      <c r="AR284" s="213" t="s">
        <v>84</v>
      </c>
      <c r="AT284" s="214" t="s">
        <v>75</v>
      </c>
      <c r="AU284" s="214" t="s">
        <v>84</v>
      </c>
      <c r="AY284" s="213" t="s">
        <v>125</v>
      </c>
      <c r="BK284" s="215">
        <f>SUM(BK285:BK358)</f>
        <v>0</v>
      </c>
    </row>
    <row r="285" s="2" customFormat="1" ht="204.9" customHeight="1">
      <c r="A285" s="38"/>
      <c r="B285" s="39"/>
      <c r="C285" s="218" t="s">
        <v>400</v>
      </c>
      <c r="D285" s="218" t="s">
        <v>128</v>
      </c>
      <c r="E285" s="219" t="s">
        <v>401</v>
      </c>
      <c r="F285" s="220" t="s">
        <v>402</v>
      </c>
      <c r="G285" s="221" t="s">
        <v>203</v>
      </c>
      <c r="H285" s="222">
        <v>323</v>
      </c>
      <c r="I285" s="223"/>
      <c r="J285" s="224">
        <f>ROUND(I285*H285,2)</f>
        <v>0</v>
      </c>
      <c r="K285" s="220" t="s">
        <v>1</v>
      </c>
      <c r="L285" s="44"/>
      <c r="M285" s="225" t="s">
        <v>1</v>
      </c>
      <c r="N285" s="226" t="s">
        <v>41</v>
      </c>
      <c r="O285" s="91"/>
      <c r="P285" s="227">
        <f>O285*H285</f>
        <v>0</v>
      </c>
      <c r="Q285" s="227">
        <v>0</v>
      </c>
      <c r="R285" s="227">
        <f>Q285*H285</f>
        <v>0</v>
      </c>
      <c r="S285" s="227">
        <v>0</v>
      </c>
      <c r="T285" s="228">
        <f>S285*H285</f>
        <v>0</v>
      </c>
      <c r="U285" s="38"/>
      <c r="V285" s="38"/>
      <c r="W285" s="38"/>
      <c r="X285" s="38"/>
      <c r="Y285" s="38"/>
      <c r="Z285" s="38"/>
      <c r="AA285" s="38"/>
      <c r="AB285" s="38"/>
      <c r="AC285" s="38"/>
      <c r="AD285" s="38"/>
      <c r="AE285" s="38"/>
      <c r="AR285" s="229" t="s">
        <v>132</v>
      </c>
      <c r="AT285" s="229" t="s">
        <v>128</v>
      </c>
      <c r="AU285" s="229" t="s">
        <v>86</v>
      </c>
      <c r="AY285" s="17" t="s">
        <v>125</v>
      </c>
      <c r="BE285" s="230">
        <f>IF(N285="základní",J285,0)</f>
        <v>0</v>
      </c>
      <c r="BF285" s="230">
        <f>IF(N285="snížená",J285,0)</f>
        <v>0</v>
      </c>
      <c r="BG285" s="230">
        <f>IF(N285="zákl. přenesená",J285,0)</f>
        <v>0</v>
      </c>
      <c r="BH285" s="230">
        <f>IF(N285="sníž. přenesená",J285,0)</f>
        <v>0</v>
      </c>
      <c r="BI285" s="230">
        <f>IF(N285="nulová",J285,0)</f>
        <v>0</v>
      </c>
      <c r="BJ285" s="17" t="s">
        <v>84</v>
      </c>
      <c r="BK285" s="230">
        <f>ROUND(I285*H285,2)</f>
        <v>0</v>
      </c>
      <c r="BL285" s="17" t="s">
        <v>132</v>
      </c>
      <c r="BM285" s="229" t="s">
        <v>403</v>
      </c>
    </row>
    <row r="286" s="13" customFormat="1">
      <c r="A286" s="13"/>
      <c r="B286" s="241"/>
      <c r="C286" s="242"/>
      <c r="D286" s="231" t="s">
        <v>207</v>
      </c>
      <c r="E286" s="243" t="s">
        <v>1</v>
      </c>
      <c r="F286" s="244" t="s">
        <v>404</v>
      </c>
      <c r="G286" s="242"/>
      <c r="H286" s="243" t="s">
        <v>1</v>
      </c>
      <c r="I286" s="245"/>
      <c r="J286" s="242"/>
      <c r="K286" s="242"/>
      <c r="L286" s="246"/>
      <c r="M286" s="247"/>
      <c r="N286" s="248"/>
      <c r="O286" s="248"/>
      <c r="P286" s="248"/>
      <c r="Q286" s="248"/>
      <c r="R286" s="248"/>
      <c r="S286" s="248"/>
      <c r="T286" s="249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250" t="s">
        <v>207</v>
      </c>
      <c r="AU286" s="250" t="s">
        <v>86</v>
      </c>
      <c r="AV286" s="13" t="s">
        <v>84</v>
      </c>
      <c r="AW286" s="13" t="s">
        <v>32</v>
      </c>
      <c r="AX286" s="13" t="s">
        <v>76</v>
      </c>
      <c r="AY286" s="250" t="s">
        <v>125</v>
      </c>
    </row>
    <row r="287" s="14" customFormat="1">
      <c r="A287" s="14"/>
      <c r="B287" s="251"/>
      <c r="C287" s="252"/>
      <c r="D287" s="231" t="s">
        <v>207</v>
      </c>
      <c r="E287" s="253" t="s">
        <v>1</v>
      </c>
      <c r="F287" s="254" t="s">
        <v>405</v>
      </c>
      <c r="G287" s="252"/>
      <c r="H287" s="255">
        <v>323</v>
      </c>
      <c r="I287" s="256"/>
      <c r="J287" s="252"/>
      <c r="K287" s="252"/>
      <c r="L287" s="257"/>
      <c r="M287" s="258"/>
      <c r="N287" s="259"/>
      <c r="O287" s="259"/>
      <c r="P287" s="259"/>
      <c r="Q287" s="259"/>
      <c r="R287" s="259"/>
      <c r="S287" s="259"/>
      <c r="T287" s="260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61" t="s">
        <v>207</v>
      </c>
      <c r="AU287" s="261" t="s">
        <v>86</v>
      </c>
      <c r="AV287" s="14" t="s">
        <v>86</v>
      </c>
      <c r="AW287" s="14" t="s">
        <v>32</v>
      </c>
      <c r="AX287" s="14" t="s">
        <v>76</v>
      </c>
      <c r="AY287" s="261" t="s">
        <v>125</v>
      </c>
    </row>
    <row r="288" s="15" customFormat="1">
      <c r="A288" s="15"/>
      <c r="B288" s="262"/>
      <c r="C288" s="263"/>
      <c r="D288" s="231" t="s">
        <v>207</v>
      </c>
      <c r="E288" s="264" t="s">
        <v>1</v>
      </c>
      <c r="F288" s="265" t="s">
        <v>210</v>
      </c>
      <c r="G288" s="263"/>
      <c r="H288" s="266">
        <v>323</v>
      </c>
      <c r="I288" s="267"/>
      <c r="J288" s="263"/>
      <c r="K288" s="263"/>
      <c r="L288" s="268"/>
      <c r="M288" s="269"/>
      <c r="N288" s="270"/>
      <c r="O288" s="270"/>
      <c r="P288" s="270"/>
      <c r="Q288" s="270"/>
      <c r="R288" s="270"/>
      <c r="S288" s="270"/>
      <c r="T288" s="271"/>
      <c r="U288" s="15"/>
      <c r="V288" s="15"/>
      <c r="W288" s="15"/>
      <c r="X288" s="15"/>
      <c r="Y288" s="15"/>
      <c r="Z288" s="15"/>
      <c r="AA288" s="15"/>
      <c r="AB288" s="15"/>
      <c r="AC288" s="15"/>
      <c r="AD288" s="15"/>
      <c r="AE288" s="15"/>
      <c r="AT288" s="272" t="s">
        <v>207</v>
      </c>
      <c r="AU288" s="272" t="s">
        <v>86</v>
      </c>
      <c r="AV288" s="15" t="s">
        <v>132</v>
      </c>
      <c r="AW288" s="15" t="s">
        <v>32</v>
      </c>
      <c r="AX288" s="15" t="s">
        <v>84</v>
      </c>
      <c r="AY288" s="272" t="s">
        <v>125</v>
      </c>
    </row>
    <row r="289" s="2" customFormat="1" ht="33" customHeight="1">
      <c r="A289" s="38"/>
      <c r="B289" s="39"/>
      <c r="C289" s="218" t="s">
        <v>406</v>
      </c>
      <c r="D289" s="218" t="s">
        <v>128</v>
      </c>
      <c r="E289" s="219" t="s">
        <v>407</v>
      </c>
      <c r="F289" s="220" t="s">
        <v>408</v>
      </c>
      <c r="G289" s="221" t="s">
        <v>203</v>
      </c>
      <c r="H289" s="222">
        <v>11</v>
      </c>
      <c r="I289" s="223"/>
      <c r="J289" s="224">
        <f>ROUND(I289*H289,2)</f>
        <v>0</v>
      </c>
      <c r="K289" s="220" t="s">
        <v>204</v>
      </c>
      <c r="L289" s="44"/>
      <c r="M289" s="225" t="s">
        <v>1</v>
      </c>
      <c r="N289" s="226" t="s">
        <v>41</v>
      </c>
      <c r="O289" s="91"/>
      <c r="P289" s="227">
        <f>O289*H289</f>
        <v>0</v>
      </c>
      <c r="Q289" s="227">
        <v>0</v>
      </c>
      <c r="R289" s="227">
        <f>Q289*H289</f>
        <v>0</v>
      </c>
      <c r="S289" s="227">
        <v>0</v>
      </c>
      <c r="T289" s="228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229" t="s">
        <v>132</v>
      </c>
      <c r="AT289" s="229" t="s">
        <v>128</v>
      </c>
      <c r="AU289" s="229" t="s">
        <v>86</v>
      </c>
      <c r="AY289" s="17" t="s">
        <v>125</v>
      </c>
      <c r="BE289" s="230">
        <f>IF(N289="základní",J289,0)</f>
        <v>0</v>
      </c>
      <c r="BF289" s="230">
        <f>IF(N289="snížená",J289,0)</f>
        <v>0</v>
      </c>
      <c r="BG289" s="230">
        <f>IF(N289="zákl. přenesená",J289,0)</f>
        <v>0</v>
      </c>
      <c r="BH289" s="230">
        <f>IF(N289="sníž. přenesená",J289,0)</f>
        <v>0</v>
      </c>
      <c r="BI289" s="230">
        <f>IF(N289="nulová",J289,0)</f>
        <v>0</v>
      </c>
      <c r="BJ289" s="17" t="s">
        <v>84</v>
      </c>
      <c r="BK289" s="230">
        <f>ROUND(I289*H289,2)</f>
        <v>0</v>
      </c>
      <c r="BL289" s="17" t="s">
        <v>132</v>
      </c>
      <c r="BM289" s="229" t="s">
        <v>409</v>
      </c>
    </row>
    <row r="290" s="13" customFormat="1">
      <c r="A290" s="13"/>
      <c r="B290" s="241"/>
      <c r="C290" s="242"/>
      <c r="D290" s="231" t="s">
        <v>207</v>
      </c>
      <c r="E290" s="243" t="s">
        <v>1</v>
      </c>
      <c r="F290" s="244" t="s">
        <v>410</v>
      </c>
      <c r="G290" s="242"/>
      <c r="H290" s="243" t="s">
        <v>1</v>
      </c>
      <c r="I290" s="245"/>
      <c r="J290" s="242"/>
      <c r="K290" s="242"/>
      <c r="L290" s="246"/>
      <c r="M290" s="247"/>
      <c r="N290" s="248"/>
      <c r="O290" s="248"/>
      <c r="P290" s="248"/>
      <c r="Q290" s="248"/>
      <c r="R290" s="248"/>
      <c r="S290" s="248"/>
      <c r="T290" s="249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250" t="s">
        <v>207</v>
      </c>
      <c r="AU290" s="250" t="s">
        <v>86</v>
      </c>
      <c r="AV290" s="13" t="s">
        <v>84</v>
      </c>
      <c r="AW290" s="13" t="s">
        <v>32</v>
      </c>
      <c r="AX290" s="13" t="s">
        <v>76</v>
      </c>
      <c r="AY290" s="250" t="s">
        <v>125</v>
      </c>
    </row>
    <row r="291" s="14" customFormat="1">
      <c r="A291" s="14"/>
      <c r="B291" s="251"/>
      <c r="C291" s="252"/>
      <c r="D291" s="231" t="s">
        <v>207</v>
      </c>
      <c r="E291" s="253" t="s">
        <v>1</v>
      </c>
      <c r="F291" s="254" t="s">
        <v>411</v>
      </c>
      <c r="G291" s="252"/>
      <c r="H291" s="255">
        <v>11</v>
      </c>
      <c r="I291" s="256"/>
      <c r="J291" s="252"/>
      <c r="K291" s="252"/>
      <c r="L291" s="257"/>
      <c r="M291" s="258"/>
      <c r="N291" s="259"/>
      <c r="O291" s="259"/>
      <c r="P291" s="259"/>
      <c r="Q291" s="259"/>
      <c r="R291" s="259"/>
      <c r="S291" s="259"/>
      <c r="T291" s="260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61" t="s">
        <v>207</v>
      </c>
      <c r="AU291" s="261" t="s">
        <v>86</v>
      </c>
      <c r="AV291" s="14" t="s">
        <v>86</v>
      </c>
      <c r="AW291" s="14" t="s">
        <v>32</v>
      </c>
      <c r="AX291" s="14" t="s">
        <v>76</v>
      </c>
      <c r="AY291" s="261" t="s">
        <v>125</v>
      </c>
    </row>
    <row r="292" s="15" customFormat="1">
      <c r="A292" s="15"/>
      <c r="B292" s="262"/>
      <c r="C292" s="263"/>
      <c r="D292" s="231" t="s">
        <v>207</v>
      </c>
      <c r="E292" s="264" t="s">
        <v>1</v>
      </c>
      <c r="F292" s="265" t="s">
        <v>210</v>
      </c>
      <c r="G292" s="263"/>
      <c r="H292" s="266">
        <v>11</v>
      </c>
      <c r="I292" s="267"/>
      <c r="J292" s="263"/>
      <c r="K292" s="263"/>
      <c r="L292" s="268"/>
      <c r="M292" s="269"/>
      <c r="N292" s="270"/>
      <c r="O292" s="270"/>
      <c r="P292" s="270"/>
      <c r="Q292" s="270"/>
      <c r="R292" s="270"/>
      <c r="S292" s="270"/>
      <c r="T292" s="271"/>
      <c r="U292" s="15"/>
      <c r="V292" s="15"/>
      <c r="W292" s="15"/>
      <c r="X292" s="15"/>
      <c r="Y292" s="15"/>
      <c r="Z292" s="15"/>
      <c r="AA292" s="15"/>
      <c r="AB292" s="15"/>
      <c r="AC292" s="15"/>
      <c r="AD292" s="15"/>
      <c r="AE292" s="15"/>
      <c r="AT292" s="272" t="s">
        <v>207</v>
      </c>
      <c r="AU292" s="272" t="s">
        <v>86</v>
      </c>
      <c r="AV292" s="15" t="s">
        <v>132</v>
      </c>
      <c r="AW292" s="15" t="s">
        <v>32</v>
      </c>
      <c r="AX292" s="15" t="s">
        <v>84</v>
      </c>
      <c r="AY292" s="272" t="s">
        <v>125</v>
      </c>
    </row>
    <row r="293" s="2" customFormat="1" ht="33" customHeight="1">
      <c r="A293" s="38"/>
      <c r="B293" s="39"/>
      <c r="C293" s="218" t="s">
        <v>412</v>
      </c>
      <c r="D293" s="218" t="s">
        <v>128</v>
      </c>
      <c r="E293" s="219" t="s">
        <v>413</v>
      </c>
      <c r="F293" s="220" t="s">
        <v>414</v>
      </c>
      <c r="G293" s="221" t="s">
        <v>203</v>
      </c>
      <c r="H293" s="222">
        <v>1462</v>
      </c>
      <c r="I293" s="223"/>
      <c r="J293" s="224">
        <f>ROUND(I293*H293,2)</f>
        <v>0</v>
      </c>
      <c r="K293" s="220" t="s">
        <v>204</v>
      </c>
      <c r="L293" s="44"/>
      <c r="M293" s="225" t="s">
        <v>1</v>
      </c>
      <c r="N293" s="226" t="s">
        <v>41</v>
      </c>
      <c r="O293" s="91"/>
      <c r="P293" s="227">
        <f>O293*H293</f>
        <v>0</v>
      </c>
      <c r="Q293" s="227">
        <v>0</v>
      </c>
      <c r="R293" s="227">
        <f>Q293*H293</f>
        <v>0</v>
      </c>
      <c r="S293" s="227">
        <v>0</v>
      </c>
      <c r="T293" s="228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229" t="s">
        <v>132</v>
      </c>
      <c r="AT293" s="229" t="s">
        <v>128</v>
      </c>
      <c r="AU293" s="229" t="s">
        <v>86</v>
      </c>
      <c r="AY293" s="17" t="s">
        <v>125</v>
      </c>
      <c r="BE293" s="230">
        <f>IF(N293="základní",J293,0)</f>
        <v>0</v>
      </c>
      <c r="BF293" s="230">
        <f>IF(N293="snížená",J293,0)</f>
        <v>0</v>
      </c>
      <c r="BG293" s="230">
        <f>IF(N293="zákl. přenesená",J293,0)</f>
        <v>0</v>
      </c>
      <c r="BH293" s="230">
        <f>IF(N293="sníž. přenesená",J293,0)</f>
        <v>0</v>
      </c>
      <c r="BI293" s="230">
        <f>IF(N293="nulová",J293,0)</f>
        <v>0</v>
      </c>
      <c r="BJ293" s="17" t="s">
        <v>84</v>
      </c>
      <c r="BK293" s="230">
        <f>ROUND(I293*H293,2)</f>
        <v>0</v>
      </c>
      <c r="BL293" s="17" t="s">
        <v>132</v>
      </c>
      <c r="BM293" s="229" t="s">
        <v>415</v>
      </c>
    </row>
    <row r="294" s="13" customFormat="1">
      <c r="A294" s="13"/>
      <c r="B294" s="241"/>
      <c r="C294" s="242"/>
      <c r="D294" s="231" t="s">
        <v>207</v>
      </c>
      <c r="E294" s="243" t="s">
        <v>1</v>
      </c>
      <c r="F294" s="244" t="s">
        <v>368</v>
      </c>
      <c r="G294" s="242"/>
      <c r="H294" s="243" t="s">
        <v>1</v>
      </c>
      <c r="I294" s="245"/>
      <c r="J294" s="242"/>
      <c r="K294" s="242"/>
      <c r="L294" s="246"/>
      <c r="M294" s="247"/>
      <c r="N294" s="248"/>
      <c r="O294" s="248"/>
      <c r="P294" s="248"/>
      <c r="Q294" s="248"/>
      <c r="R294" s="248"/>
      <c r="S294" s="248"/>
      <c r="T294" s="249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250" t="s">
        <v>207</v>
      </c>
      <c r="AU294" s="250" t="s">
        <v>86</v>
      </c>
      <c r="AV294" s="13" t="s">
        <v>84</v>
      </c>
      <c r="AW294" s="13" t="s">
        <v>32</v>
      </c>
      <c r="AX294" s="13" t="s">
        <v>76</v>
      </c>
      <c r="AY294" s="250" t="s">
        <v>125</v>
      </c>
    </row>
    <row r="295" s="14" customFormat="1">
      <c r="A295" s="14"/>
      <c r="B295" s="251"/>
      <c r="C295" s="252"/>
      <c r="D295" s="231" t="s">
        <v>207</v>
      </c>
      <c r="E295" s="253" t="s">
        <v>1</v>
      </c>
      <c r="F295" s="254" t="s">
        <v>215</v>
      </c>
      <c r="G295" s="252"/>
      <c r="H295" s="255">
        <v>1411</v>
      </c>
      <c r="I295" s="256"/>
      <c r="J295" s="252"/>
      <c r="K295" s="252"/>
      <c r="L295" s="257"/>
      <c r="M295" s="258"/>
      <c r="N295" s="259"/>
      <c r="O295" s="259"/>
      <c r="P295" s="259"/>
      <c r="Q295" s="259"/>
      <c r="R295" s="259"/>
      <c r="S295" s="259"/>
      <c r="T295" s="260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61" t="s">
        <v>207</v>
      </c>
      <c r="AU295" s="261" t="s">
        <v>86</v>
      </c>
      <c r="AV295" s="14" t="s">
        <v>86</v>
      </c>
      <c r="AW295" s="14" t="s">
        <v>32</v>
      </c>
      <c r="AX295" s="14" t="s">
        <v>76</v>
      </c>
      <c r="AY295" s="261" t="s">
        <v>125</v>
      </c>
    </row>
    <row r="296" s="13" customFormat="1">
      <c r="A296" s="13"/>
      <c r="B296" s="241"/>
      <c r="C296" s="242"/>
      <c r="D296" s="231" t="s">
        <v>207</v>
      </c>
      <c r="E296" s="243" t="s">
        <v>1</v>
      </c>
      <c r="F296" s="244" t="s">
        <v>369</v>
      </c>
      <c r="G296" s="242"/>
      <c r="H296" s="243" t="s">
        <v>1</v>
      </c>
      <c r="I296" s="245"/>
      <c r="J296" s="242"/>
      <c r="K296" s="242"/>
      <c r="L296" s="246"/>
      <c r="M296" s="247"/>
      <c r="N296" s="248"/>
      <c r="O296" s="248"/>
      <c r="P296" s="248"/>
      <c r="Q296" s="248"/>
      <c r="R296" s="248"/>
      <c r="S296" s="248"/>
      <c r="T296" s="249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250" t="s">
        <v>207</v>
      </c>
      <c r="AU296" s="250" t="s">
        <v>86</v>
      </c>
      <c r="AV296" s="13" t="s">
        <v>84</v>
      </c>
      <c r="AW296" s="13" t="s">
        <v>32</v>
      </c>
      <c r="AX296" s="13" t="s">
        <v>76</v>
      </c>
      <c r="AY296" s="250" t="s">
        <v>125</v>
      </c>
    </row>
    <row r="297" s="14" customFormat="1">
      <c r="A297" s="14"/>
      <c r="B297" s="251"/>
      <c r="C297" s="252"/>
      <c r="D297" s="231" t="s">
        <v>207</v>
      </c>
      <c r="E297" s="253" t="s">
        <v>1</v>
      </c>
      <c r="F297" s="254" t="s">
        <v>226</v>
      </c>
      <c r="G297" s="252"/>
      <c r="H297" s="255">
        <v>51</v>
      </c>
      <c r="I297" s="256"/>
      <c r="J297" s="252"/>
      <c r="K297" s="252"/>
      <c r="L297" s="257"/>
      <c r="M297" s="258"/>
      <c r="N297" s="259"/>
      <c r="O297" s="259"/>
      <c r="P297" s="259"/>
      <c r="Q297" s="259"/>
      <c r="R297" s="259"/>
      <c r="S297" s="259"/>
      <c r="T297" s="260"/>
      <c r="U297" s="14"/>
      <c r="V297" s="14"/>
      <c r="W297" s="14"/>
      <c r="X297" s="14"/>
      <c r="Y297" s="14"/>
      <c r="Z297" s="14"/>
      <c r="AA297" s="14"/>
      <c r="AB297" s="14"/>
      <c r="AC297" s="14"/>
      <c r="AD297" s="14"/>
      <c r="AE297" s="14"/>
      <c r="AT297" s="261" t="s">
        <v>207</v>
      </c>
      <c r="AU297" s="261" t="s">
        <v>86</v>
      </c>
      <c r="AV297" s="14" t="s">
        <v>86</v>
      </c>
      <c r="AW297" s="14" t="s">
        <v>32</v>
      </c>
      <c r="AX297" s="14" t="s">
        <v>76</v>
      </c>
      <c r="AY297" s="261" t="s">
        <v>125</v>
      </c>
    </row>
    <row r="298" s="15" customFormat="1">
      <c r="A298" s="15"/>
      <c r="B298" s="262"/>
      <c r="C298" s="263"/>
      <c r="D298" s="231" t="s">
        <v>207</v>
      </c>
      <c r="E298" s="264" t="s">
        <v>1</v>
      </c>
      <c r="F298" s="265" t="s">
        <v>210</v>
      </c>
      <c r="G298" s="263"/>
      <c r="H298" s="266">
        <v>1462</v>
      </c>
      <c r="I298" s="267"/>
      <c r="J298" s="263"/>
      <c r="K298" s="263"/>
      <c r="L298" s="268"/>
      <c r="M298" s="269"/>
      <c r="N298" s="270"/>
      <c r="O298" s="270"/>
      <c r="P298" s="270"/>
      <c r="Q298" s="270"/>
      <c r="R298" s="270"/>
      <c r="S298" s="270"/>
      <c r="T298" s="271"/>
      <c r="U298" s="15"/>
      <c r="V298" s="15"/>
      <c r="W298" s="15"/>
      <c r="X298" s="15"/>
      <c r="Y298" s="15"/>
      <c r="Z298" s="15"/>
      <c r="AA298" s="15"/>
      <c r="AB298" s="15"/>
      <c r="AC298" s="15"/>
      <c r="AD298" s="15"/>
      <c r="AE298" s="15"/>
      <c r="AT298" s="272" t="s">
        <v>207</v>
      </c>
      <c r="AU298" s="272" t="s">
        <v>86</v>
      </c>
      <c r="AV298" s="15" t="s">
        <v>132</v>
      </c>
      <c r="AW298" s="15" t="s">
        <v>32</v>
      </c>
      <c r="AX298" s="15" t="s">
        <v>84</v>
      </c>
      <c r="AY298" s="272" t="s">
        <v>125</v>
      </c>
    </row>
    <row r="299" s="2" customFormat="1" ht="37.8" customHeight="1">
      <c r="A299" s="38"/>
      <c r="B299" s="39"/>
      <c r="C299" s="218" t="s">
        <v>416</v>
      </c>
      <c r="D299" s="218" t="s">
        <v>128</v>
      </c>
      <c r="E299" s="219" t="s">
        <v>417</v>
      </c>
      <c r="F299" s="220" t="s">
        <v>418</v>
      </c>
      <c r="G299" s="221" t="s">
        <v>203</v>
      </c>
      <c r="H299" s="222">
        <v>1411</v>
      </c>
      <c r="I299" s="223"/>
      <c r="J299" s="224">
        <f>ROUND(I299*H299,2)</f>
        <v>0</v>
      </c>
      <c r="K299" s="220" t="s">
        <v>204</v>
      </c>
      <c r="L299" s="44"/>
      <c r="M299" s="225" t="s">
        <v>1</v>
      </c>
      <c r="N299" s="226" t="s">
        <v>41</v>
      </c>
      <c r="O299" s="91"/>
      <c r="P299" s="227">
        <f>O299*H299</f>
        <v>0</v>
      </c>
      <c r="Q299" s="227">
        <v>0</v>
      </c>
      <c r="R299" s="227">
        <f>Q299*H299</f>
        <v>0</v>
      </c>
      <c r="S299" s="227">
        <v>0</v>
      </c>
      <c r="T299" s="228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229" t="s">
        <v>132</v>
      </c>
      <c r="AT299" s="229" t="s">
        <v>128</v>
      </c>
      <c r="AU299" s="229" t="s">
        <v>86</v>
      </c>
      <c r="AY299" s="17" t="s">
        <v>125</v>
      </c>
      <c r="BE299" s="230">
        <f>IF(N299="základní",J299,0)</f>
        <v>0</v>
      </c>
      <c r="BF299" s="230">
        <f>IF(N299="snížená",J299,0)</f>
        <v>0</v>
      </c>
      <c r="BG299" s="230">
        <f>IF(N299="zákl. přenesená",J299,0)</f>
        <v>0</v>
      </c>
      <c r="BH299" s="230">
        <f>IF(N299="sníž. přenesená",J299,0)</f>
        <v>0</v>
      </c>
      <c r="BI299" s="230">
        <f>IF(N299="nulová",J299,0)</f>
        <v>0</v>
      </c>
      <c r="BJ299" s="17" t="s">
        <v>84</v>
      </c>
      <c r="BK299" s="230">
        <f>ROUND(I299*H299,2)</f>
        <v>0</v>
      </c>
      <c r="BL299" s="17" t="s">
        <v>132</v>
      </c>
      <c r="BM299" s="229" t="s">
        <v>419</v>
      </c>
    </row>
    <row r="300" s="13" customFormat="1">
      <c r="A300" s="13"/>
      <c r="B300" s="241"/>
      <c r="C300" s="242"/>
      <c r="D300" s="231" t="s">
        <v>207</v>
      </c>
      <c r="E300" s="243" t="s">
        <v>1</v>
      </c>
      <c r="F300" s="244" t="s">
        <v>368</v>
      </c>
      <c r="G300" s="242"/>
      <c r="H300" s="243" t="s">
        <v>1</v>
      </c>
      <c r="I300" s="245"/>
      <c r="J300" s="242"/>
      <c r="K300" s="242"/>
      <c r="L300" s="246"/>
      <c r="M300" s="247"/>
      <c r="N300" s="248"/>
      <c r="O300" s="248"/>
      <c r="P300" s="248"/>
      <c r="Q300" s="248"/>
      <c r="R300" s="248"/>
      <c r="S300" s="248"/>
      <c r="T300" s="249"/>
      <c r="U300" s="13"/>
      <c r="V300" s="13"/>
      <c r="W300" s="13"/>
      <c r="X300" s="13"/>
      <c r="Y300" s="13"/>
      <c r="Z300" s="13"/>
      <c r="AA300" s="13"/>
      <c r="AB300" s="13"/>
      <c r="AC300" s="13"/>
      <c r="AD300" s="13"/>
      <c r="AE300" s="13"/>
      <c r="AT300" s="250" t="s">
        <v>207</v>
      </c>
      <c r="AU300" s="250" t="s">
        <v>86</v>
      </c>
      <c r="AV300" s="13" t="s">
        <v>84</v>
      </c>
      <c r="AW300" s="13" t="s">
        <v>32</v>
      </c>
      <c r="AX300" s="13" t="s">
        <v>76</v>
      </c>
      <c r="AY300" s="250" t="s">
        <v>125</v>
      </c>
    </row>
    <row r="301" s="14" customFormat="1">
      <c r="A301" s="14"/>
      <c r="B301" s="251"/>
      <c r="C301" s="252"/>
      <c r="D301" s="231" t="s">
        <v>207</v>
      </c>
      <c r="E301" s="253" t="s">
        <v>1</v>
      </c>
      <c r="F301" s="254" t="s">
        <v>215</v>
      </c>
      <c r="G301" s="252"/>
      <c r="H301" s="255">
        <v>1411</v>
      </c>
      <c r="I301" s="256"/>
      <c r="J301" s="252"/>
      <c r="K301" s="252"/>
      <c r="L301" s="257"/>
      <c r="M301" s="258"/>
      <c r="N301" s="259"/>
      <c r="O301" s="259"/>
      <c r="P301" s="259"/>
      <c r="Q301" s="259"/>
      <c r="R301" s="259"/>
      <c r="S301" s="259"/>
      <c r="T301" s="260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61" t="s">
        <v>207</v>
      </c>
      <c r="AU301" s="261" t="s">
        <v>86</v>
      </c>
      <c r="AV301" s="14" t="s">
        <v>86</v>
      </c>
      <c r="AW301" s="14" t="s">
        <v>32</v>
      </c>
      <c r="AX301" s="14" t="s">
        <v>76</v>
      </c>
      <c r="AY301" s="261" t="s">
        <v>125</v>
      </c>
    </row>
    <row r="302" s="15" customFormat="1">
      <c r="A302" s="15"/>
      <c r="B302" s="262"/>
      <c r="C302" s="263"/>
      <c r="D302" s="231" t="s">
        <v>207</v>
      </c>
      <c r="E302" s="264" t="s">
        <v>1</v>
      </c>
      <c r="F302" s="265" t="s">
        <v>210</v>
      </c>
      <c r="G302" s="263"/>
      <c r="H302" s="266">
        <v>1411</v>
      </c>
      <c r="I302" s="267"/>
      <c r="J302" s="263"/>
      <c r="K302" s="263"/>
      <c r="L302" s="268"/>
      <c r="M302" s="269"/>
      <c r="N302" s="270"/>
      <c r="O302" s="270"/>
      <c r="P302" s="270"/>
      <c r="Q302" s="270"/>
      <c r="R302" s="270"/>
      <c r="S302" s="270"/>
      <c r="T302" s="271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72" t="s">
        <v>207</v>
      </c>
      <c r="AU302" s="272" t="s">
        <v>86</v>
      </c>
      <c r="AV302" s="15" t="s">
        <v>132</v>
      </c>
      <c r="AW302" s="15" t="s">
        <v>32</v>
      </c>
      <c r="AX302" s="15" t="s">
        <v>84</v>
      </c>
      <c r="AY302" s="272" t="s">
        <v>125</v>
      </c>
    </row>
    <row r="303" s="2" customFormat="1" ht="24.15" customHeight="1">
      <c r="A303" s="38"/>
      <c r="B303" s="39"/>
      <c r="C303" s="218" t="s">
        <v>420</v>
      </c>
      <c r="D303" s="218" t="s">
        <v>128</v>
      </c>
      <c r="E303" s="219" t="s">
        <v>421</v>
      </c>
      <c r="F303" s="220" t="s">
        <v>422</v>
      </c>
      <c r="G303" s="221" t="s">
        <v>203</v>
      </c>
      <c r="H303" s="222">
        <v>1411</v>
      </c>
      <c r="I303" s="223"/>
      <c r="J303" s="224">
        <f>ROUND(I303*H303,2)</f>
        <v>0</v>
      </c>
      <c r="K303" s="220" t="s">
        <v>204</v>
      </c>
      <c r="L303" s="44"/>
      <c r="M303" s="225" t="s">
        <v>1</v>
      </c>
      <c r="N303" s="226" t="s">
        <v>41</v>
      </c>
      <c r="O303" s="91"/>
      <c r="P303" s="227">
        <f>O303*H303</f>
        <v>0</v>
      </c>
      <c r="Q303" s="227">
        <v>0</v>
      </c>
      <c r="R303" s="227">
        <f>Q303*H303</f>
        <v>0</v>
      </c>
      <c r="S303" s="227">
        <v>0</v>
      </c>
      <c r="T303" s="228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229" t="s">
        <v>132</v>
      </c>
      <c r="AT303" s="229" t="s">
        <v>128</v>
      </c>
      <c r="AU303" s="229" t="s">
        <v>86</v>
      </c>
      <c r="AY303" s="17" t="s">
        <v>125</v>
      </c>
      <c r="BE303" s="230">
        <f>IF(N303="základní",J303,0)</f>
        <v>0</v>
      </c>
      <c r="BF303" s="230">
        <f>IF(N303="snížená",J303,0)</f>
        <v>0</v>
      </c>
      <c r="BG303" s="230">
        <f>IF(N303="zákl. přenesená",J303,0)</f>
        <v>0</v>
      </c>
      <c r="BH303" s="230">
        <f>IF(N303="sníž. přenesená",J303,0)</f>
        <v>0</v>
      </c>
      <c r="BI303" s="230">
        <f>IF(N303="nulová",J303,0)</f>
        <v>0</v>
      </c>
      <c r="BJ303" s="17" t="s">
        <v>84</v>
      </c>
      <c r="BK303" s="230">
        <f>ROUND(I303*H303,2)</f>
        <v>0</v>
      </c>
      <c r="BL303" s="17" t="s">
        <v>132</v>
      </c>
      <c r="BM303" s="229" t="s">
        <v>423</v>
      </c>
    </row>
    <row r="304" s="13" customFormat="1">
      <c r="A304" s="13"/>
      <c r="B304" s="241"/>
      <c r="C304" s="242"/>
      <c r="D304" s="231" t="s">
        <v>207</v>
      </c>
      <c r="E304" s="243" t="s">
        <v>1</v>
      </c>
      <c r="F304" s="244" t="s">
        <v>368</v>
      </c>
      <c r="G304" s="242"/>
      <c r="H304" s="243" t="s">
        <v>1</v>
      </c>
      <c r="I304" s="245"/>
      <c r="J304" s="242"/>
      <c r="K304" s="242"/>
      <c r="L304" s="246"/>
      <c r="M304" s="247"/>
      <c r="N304" s="248"/>
      <c r="O304" s="248"/>
      <c r="P304" s="248"/>
      <c r="Q304" s="248"/>
      <c r="R304" s="248"/>
      <c r="S304" s="248"/>
      <c r="T304" s="249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50" t="s">
        <v>207</v>
      </c>
      <c r="AU304" s="250" t="s">
        <v>86</v>
      </c>
      <c r="AV304" s="13" t="s">
        <v>84</v>
      </c>
      <c r="AW304" s="13" t="s">
        <v>32</v>
      </c>
      <c r="AX304" s="13" t="s">
        <v>76</v>
      </c>
      <c r="AY304" s="250" t="s">
        <v>125</v>
      </c>
    </row>
    <row r="305" s="14" customFormat="1">
      <c r="A305" s="14"/>
      <c r="B305" s="251"/>
      <c r="C305" s="252"/>
      <c r="D305" s="231" t="s">
        <v>207</v>
      </c>
      <c r="E305" s="253" t="s">
        <v>1</v>
      </c>
      <c r="F305" s="254" t="s">
        <v>215</v>
      </c>
      <c r="G305" s="252"/>
      <c r="H305" s="255">
        <v>1411</v>
      </c>
      <c r="I305" s="256"/>
      <c r="J305" s="252"/>
      <c r="K305" s="252"/>
      <c r="L305" s="257"/>
      <c r="M305" s="258"/>
      <c r="N305" s="259"/>
      <c r="O305" s="259"/>
      <c r="P305" s="259"/>
      <c r="Q305" s="259"/>
      <c r="R305" s="259"/>
      <c r="S305" s="259"/>
      <c r="T305" s="260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61" t="s">
        <v>207</v>
      </c>
      <c r="AU305" s="261" t="s">
        <v>86</v>
      </c>
      <c r="AV305" s="14" t="s">
        <v>86</v>
      </c>
      <c r="AW305" s="14" t="s">
        <v>32</v>
      </c>
      <c r="AX305" s="14" t="s">
        <v>76</v>
      </c>
      <c r="AY305" s="261" t="s">
        <v>125</v>
      </c>
    </row>
    <row r="306" s="15" customFormat="1">
      <c r="A306" s="15"/>
      <c r="B306" s="262"/>
      <c r="C306" s="263"/>
      <c r="D306" s="231" t="s">
        <v>207</v>
      </c>
      <c r="E306" s="264" t="s">
        <v>1</v>
      </c>
      <c r="F306" s="265" t="s">
        <v>210</v>
      </c>
      <c r="G306" s="263"/>
      <c r="H306" s="266">
        <v>1411</v>
      </c>
      <c r="I306" s="267"/>
      <c r="J306" s="263"/>
      <c r="K306" s="263"/>
      <c r="L306" s="268"/>
      <c r="M306" s="269"/>
      <c r="N306" s="270"/>
      <c r="O306" s="270"/>
      <c r="P306" s="270"/>
      <c r="Q306" s="270"/>
      <c r="R306" s="270"/>
      <c r="S306" s="270"/>
      <c r="T306" s="271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72" t="s">
        <v>207</v>
      </c>
      <c r="AU306" s="272" t="s">
        <v>86</v>
      </c>
      <c r="AV306" s="15" t="s">
        <v>132</v>
      </c>
      <c r="AW306" s="15" t="s">
        <v>32</v>
      </c>
      <c r="AX306" s="15" t="s">
        <v>84</v>
      </c>
      <c r="AY306" s="272" t="s">
        <v>125</v>
      </c>
    </row>
    <row r="307" s="2" customFormat="1" ht="24.15" customHeight="1">
      <c r="A307" s="38"/>
      <c r="B307" s="39"/>
      <c r="C307" s="218" t="s">
        <v>424</v>
      </c>
      <c r="D307" s="218" t="s">
        <v>128</v>
      </c>
      <c r="E307" s="219" t="s">
        <v>425</v>
      </c>
      <c r="F307" s="220" t="s">
        <v>426</v>
      </c>
      <c r="G307" s="221" t="s">
        <v>203</v>
      </c>
      <c r="H307" s="222">
        <v>29563.25</v>
      </c>
      <c r="I307" s="223"/>
      <c r="J307" s="224">
        <f>ROUND(I307*H307,2)</f>
        <v>0</v>
      </c>
      <c r="K307" s="220" t="s">
        <v>204</v>
      </c>
      <c r="L307" s="44"/>
      <c r="M307" s="225" t="s">
        <v>1</v>
      </c>
      <c r="N307" s="226" t="s">
        <v>41</v>
      </c>
      <c r="O307" s="91"/>
      <c r="P307" s="227">
        <f>O307*H307</f>
        <v>0</v>
      </c>
      <c r="Q307" s="227">
        <v>0</v>
      </c>
      <c r="R307" s="227">
        <f>Q307*H307</f>
        <v>0</v>
      </c>
      <c r="S307" s="227">
        <v>0</v>
      </c>
      <c r="T307" s="228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229" t="s">
        <v>132</v>
      </c>
      <c r="AT307" s="229" t="s">
        <v>128</v>
      </c>
      <c r="AU307" s="229" t="s">
        <v>86</v>
      </c>
      <c r="AY307" s="17" t="s">
        <v>125</v>
      </c>
      <c r="BE307" s="230">
        <f>IF(N307="základní",J307,0)</f>
        <v>0</v>
      </c>
      <c r="BF307" s="230">
        <f>IF(N307="snížená",J307,0)</f>
        <v>0</v>
      </c>
      <c r="BG307" s="230">
        <f>IF(N307="zákl. přenesená",J307,0)</f>
        <v>0</v>
      </c>
      <c r="BH307" s="230">
        <f>IF(N307="sníž. přenesená",J307,0)</f>
        <v>0</v>
      </c>
      <c r="BI307" s="230">
        <f>IF(N307="nulová",J307,0)</f>
        <v>0</v>
      </c>
      <c r="BJ307" s="17" t="s">
        <v>84</v>
      </c>
      <c r="BK307" s="230">
        <f>ROUND(I307*H307,2)</f>
        <v>0</v>
      </c>
      <c r="BL307" s="17" t="s">
        <v>132</v>
      </c>
      <c r="BM307" s="229" t="s">
        <v>427</v>
      </c>
    </row>
    <row r="308" s="13" customFormat="1">
      <c r="A308" s="13"/>
      <c r="B308" s="241"/>
      <c r="C308" s="242"/>
      <c r="D308" s="231" t="s">
        <v>207</v>
      </c>
      <c r="E308" s="243" t="s">
        <v>1</v>
      </c>
      <c r="F308" s="244" t="s">
        <v>428</v>
      </c>
      <c r="G308" s="242"/>
      <c r="H308" s="243" t="s">
        <v>1</v>
      </c>
      <c r="I308" s="245"/>
      <c r="J308" s="242"/>
      <c r="K308" s="242"/>
      <c r="L308" s="246"/>
      <c r="M308" s="247"/>
      <c r="N308" s="248"/>
      <c r="O308" s="248"/>
      <c r="P308" s="248"/>
      <c r="Q308" s="248"/>
      <c r="R308" s="248"/>
      <c r="S308" s="248"/>
      <c r="T308" s="249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50" t="s">
        <v>207</v>
      </c>
      <c r="AU308" s="250" t="s">
        <v>86</v>
      </c>
      <c r="AV308" s="13" t="s">
        <v>84</v>
      </c>
      <c r="AW308" s="13" t="s">
        <v>32</v>
      </c>
      <c r="AX308" s="13" t="s">
        <v>76</v>
      </c>
      <c r="AY308" s="250" t="s">
        <v>125</v>
      </c>
    </row>
    <row r="309" s="14" customFormat="1">
      <c r="A309" s="14"/>
      <c r="B309" s="251"/>
      <c r="C309" s="252"/>
      <c r="D309" s="231" t="s">
        <v>207</v>
      </c>
      <c r="E309" s="253" t="s">
        <v>1</v>
      </c>
      <c r="F309" s="254" t="s">
        <v>429</v>
      </c>
      <c r="G309" s="252"/>
      <c r="H309" s="255">
        <v>26592</v>
      </c>
      <c r="I309" s="256"/>
      <c r="J309" s="252"/>
      <c r="K309" s="252"/>
      <c r="L309" s="257"/>
      <c r="M309" s="258"/>
      <c r="N309" s="259"/>
      <c r="O309" s="259"/>
      <c r="P309" s="259"/>
      <c r="Q309" s="259"/>
      <c r="R309" s="259"/>
      <c r="S309" s="259"/>
      <c r="T309" s="260"/>
      <c r="U309" s="14"/>
      <c r="V309" s="14"/>
      <c r="W309" s="14"/>
      <c r="X309" s="14"/>
      <c r="Y309" s="14"/>
      <c r="Z309" s="14"/>
      <c r="AA309" s="14"/>
      <c r="AB309" s="14"/>
      <c r="AC309" s="14"/>
      <c r="AD309" s="14"/>
      <c r="AE309" s="14"/>
      <c r="AT309" s="261" t="s">
        <v>207</v>
      </c>
      <c r="AU309" s="261" t="s">
        <v>86</v>
      </c>
      <c r="AV309" s="14" t="s">
        <v>86</v>
      </c>
      <c r="AW309" s="14" t="s">
        <v>32</v>
      </c>
      <c r="AX309" s="14" t="s">
        <v>76</v>
      </c>
      <c r="AY309" s="261" t="s">
        <v>125</v>
      </c>
    </row>
    <row r="310" s="13" customFormat="1">
      <c r="A310" s="13"/>
      <c r="B310" s="241"/>
      <c r="C310" s="242"/>
      <c r="D310" s="231" t="s">
        <v>207</v>
      </c>
      <c r="E310" s="243" t="s">
        <v>1</v>
      </c>
      <c r="F310" s="244" t="s">
        <v>430</v>
      </c>
      <c r="G310" s="242"/>
      <c r="H310" s="243" t="s">
        <v>1</v>
      </c>
      <c r="I310" s="245"/>
      <c r="J310" s="242"/>
      <c r="K310" s="242"/>
      <c r="L310" s="246"/>
      <c r="M310" s="247"/>
      <c r="N310" s="248"/>
      <c r="O310" s="248"/>
      <c r="P310" s="248"/>
      <c r="Q310" s="248"/>
      <c r="R310" s="248"/>
      <c r="S310" s="248"/>
      <c r="T310" s="249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50" t="s">
        <v>207</v>
      </c>
      <c r="AU310" s="250" t="s">
        <v>86</v>
      </c>
      <c r="AV310" s="13" t="s">
        <v>84</v>
      </c>
      <c r="AW310" s="13" t="s">
        <v>32</v>
      </c>
      <c r="AX310" s="13" t="s">
        <v>76</v>
      </c>
      <c r="AY310" s="250" t="s">
        <v>125</v>
      </c>
    </row>
    <row r="311" s="14" customFormat="1">
      <c r="A311" s="14"/>
      <c r="B311" s="251"/>
      <c r="C311" s="252"/>
      <c r="D311" s="231" t="s">
        <v>207</v>
      </c>
      <c r="E311" s="253" t="s">
        <v>1</v>
      </c>
      <c r="F311" s="254" t="s">
        <v>224</v>
      </c>
      <c r="G311" s="252"/>
      <c r="H311" s="255">
        <v>2971.25</v>
      </c>
      <c r="I311" s="256"/>
      <c r="J311" s="252"/>
      <c r="K311" s="252"/>
      <c r="L311" s="257"/>
      <c r="M311" s="258"/>
      <c r="N311" s="259"/>
      <c r="O311" s="259"/>
      <c r="P311" s="259"/>
      <c r="Q311" s="259"/>
      <c r="R311" s="259"/>
      <c r="S311" s="259"/>
      <c r="T311" s="260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61" t="s">
        <v>207</v>
      </c>
      <c r="AU311" s="261" t="s">
        <v>86</v>
      </c>
      <c r="AV311" s="14" t="s">
        <v>86</v>
      </c>
      <c r="AW311" s="14" t="s">
        <v>32</v>
      </c>
      <c r="AX311" s="14" t="s">
        <v>76</v>
      </c>
      <c r="AY311" s="261" t="s">
        <v>125</v>
      </c>
    </row>
    <row r="312" s="15" customFormat="1">
      <c r="A312" s="15"/>
      <c r="B312" s="262"/>
      <c r="C312" s="263"/>
      <c r="D312" s="231" t="s">
        <v>207</v>
      </c>
      <c r="E312" s="264" t="s">
        <v>1</v>
      </c>
      <c r="F312" s="265" t="s">
        <v>210</v>
      </c>
      <c r="G312" s="263"/>
      <c r="H312" s="266">
        <v>29563.25</v>
      </c>
      <c r="I312" s="267"/>
      <c r="J312" s="263"/>
      <c r="K312" s="263"/>
      <c r="L312" s="268"/>
      <c r="M312" s="269"/>
      <c r="N312" s="270"/>
      <c r="O312" s="270"/>
      <c r="P312" s="270"/>
      <c r="Q312" s="270"/>
      <c r="R312" s="270"/>
      <c r="S312" s="270"/>
      <c r="T312" s="271"/>
      <c r="U312" s="15"/>
      <c r="V312" s="15"/>
      <c r="W312" s="15"/>
      <c r="X312" s="15"/>
      <c r="Y312" s="15"/>
      <c r="Z312" s="15"/>
      <c r="AA312" s="15"/>
      <c r="AB312" s="15"/>
      <c r="AC312" s="15"/>
      <c r="AD312" s="15"/>
      <c r="AE312" s="15"/>
      <c r="AT312" s="272" t="s">
        <v>207</v>
      </c>
      <c r="AU312" s="272" t="s">
        <v>86</v>
      </c>
      <c r="AV312" s="15" t="s">
        <v>132</v>
      </c>
      <c r="AW312" s="15" t="s">
        <v>32</v>
      </c>
      <c r="AX312" s="15" t="s">
        <v>84</v>
      </c>
      <c r="AY312" s="272" t="s">
        <v>125</v>
      </c>
    </row>
    <row r="313" s="2" customFormat="1" ht="49.05" customHeight="1">
      <c r="A313" s="38"/>
      <c r="B313" s="39"/>
      <c r="C313" s="218" t="s">
        <v>431</v>
      </c>
      <c r="D313" s="218" t="s">
        <v>128</v>
      </c>
      <c r="E313" s="219" t="s">
        <v>432</v>
      </c>
      <c r="F313" s="220" t="s">
        <v>433</v>
      </c>
      <c r="G313" s="221" t="s">
        <v>203</v>
      </c>
      <c r="H313" s="222">
        <v>3022.25</v>
      </c>
      <c r="I313" s="223"/>
      <c r="J313" s="224">
        <f>ROUND(I313*H313,2)</f>
        <v>0</v>
      </c>
      <c r="K313" s="220" t="s">
        <v>204</v>
      </c>
      <c r="L313" s="44"/>
      <c r="M313" s="225" t="s">
        <v>1</v>
      </c>
      <c r="N313" s="226" t="s">
        <v>41</v>
      </c>
      <c r="O313" s="91"/>
      <c r="P313" s="227">
        <f>O313*H313</f>
        <v>0</v>
      </c>
      <c r="Q313" s="227">
        <v>0</v>
      </c>
      <c r="R313" s="227">
        <f>Q313*H313</f>
        <v>0</v>
      </c>
      <c r="S313" s="227">
        <v>0</v>
      </c>
      <c r="T313" s="228">
        <f>S313*H313</f>
        <v>0</v>
      </c>
      <c r="U313" s="38"/>
      <c r="V313" s="38"/>
      <c r="W313" s="38"/>
      <c r="X313" s="38"/>
      <c r="Y313" s="38"/>
      <c r="Z313" s="38"/>
      <c r="AA313" s="38"/>
      <c r="AB313" s="38"/>
      <c r="AC313" s="38"/>
      <c r="AD313" s="38"/>
      <c r="AE313" s="38"/>
      <c r="AR313" s="229" t="s">
        <v>132</v>
      </c>
      <c r="AT313" s="229" t="s">
        <v>128</v>
      </c>
      <c r="AU313" s="229" t="s">
        <v>86</v>
      </c>
      <c r="AY313" s="17" t="s">
        <v>125</v>
      </c>
      <c r="BE313" s="230">
        <f>IF(N313="základní",J313,0)</f>
        <v>0</v>
      </c>
      <c r="BF313" s="230">
        <f>IF(N313="snížená",J313,0)</f>
        <v>0</v>
      </c>
      <c r="BG313" s="230">
        <f>IF(N313="zákl. přenesená",J313,0)</f>
        <v>0</v>
      </c>
      <c r="BH313" s="230">
        <f>IF(N313="sníž. přenesená",J313,0)</f>
        <v>0</v>
      </c>
      <c r="BI313" s="230">
        <f>IF(N313="nulová",J313,0)</f>
        <v>0</v>
      </c>
      <c r="BJ313" s="17" t="s">
        <v>84</v>
      </c>
      <c r="BK313" s="230">
        <f>ROUND(I313*H313,2)</f>
        <v>0</v>
      </c>
      <c r="BL313" s="17" t="s">
        <v>132</v>
      </c>
      <c r="BM313" s="229" t="s">
        <v>434</v>
      </c>
    </row>
    <row r="314" s="13" customFormat="1">
      <c r="A314" s="13"/>
      <c r="B314" s="241"/>
      <c r="C314" s="242"/>
      <c r="D314" s="231" t="s">
        <v>207</v>
      </c>
      <c r="E314" s="243" t="s">
        <v>1</v>
      </c>
      <c r="F314" s="244" t="s">
        <v>430</v>
      </c>
      <c r="G314" s="242"/>
      <c r="H314" s="243" t="s">
        <v>1</v>
      </c>
      <c r="I314" s="245"/>
      <c r="J314" s="242"/>
      <c r="K314" s="242"/>
      <c r="L314" s="246"/>
      <c r="M314" s="247"/>
      <c r="N314" s="248"/>
      <c r="O314" s="248"/>
      <c r="P314" s="248"/>
      <c r="Q314" s="248"/>
      <c r="R314" s="248"/>
      <c r="S314" s="248"/>
      <c r="T314" s="249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50" t="s">
        <v>207</v>
      </c>
      <c r="AU314" s="250" t="s">
        <v>86</v>
      </c>
      <c r="AV314" s="13" t="s">
        <v>84</v>
      </c>
      <c r="AW314" s="13" t="s">
        <v>32</v>
      </c>
      <c r="AX314" s="13" t="s">
        <v>76</v>
      </c>
      <c r="AY314" s="250" t="s">
        <v>125</v>
      </c>
    </row>
    <row r="315" s="14" customFormat="1">
      <c r="A315" s="14"/>
      <c r="B315" s="251"/>
      <c r="C315" s="252"/>
      <c r="D315" s="231" t="s">
        <v>207</v>
      </c>
      <c r="E315" s="253" t="s">
        <v>1</v>
      </c>
      <c r="F315" s="254" t="s">
        <v>224</v>
      </c>
      <c r="G315" s="252"/>
      <c r="H315" s="255">
        <v>2971.25</v>
      </c>
      <c r="I315" s="256"/>
      <c r="J315" s="252"/>
      <c r="K315" s="252"/>
      <c r="L315" s="257"/>
      <c r="M315" s="258"/>
      <c r="N315" s="259"/>
      <c r="O315" s="259"/>
      <c r="P315" s="259"/>
      <c r="Q315" s="259"/>
      <c r="R315" s="259"/>
      <c r="S315" s="259"/>
      <c r="T315" s="260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61" t="s">
        <v>207</v>
      </c>
      <c r="AU315" s="261" t="s">
        <v>86</v>
      </c>
      <c r="AV315" s="14" t="s">
        <v>86</v>
      </c>
      <c r="AW315" s="14" t="s">
        <v>32</v>
      </c>
      <c r="AX315" s="14" t="s">
        <v>76</v>
      </c>
      <c r="AY315" s="261" t="s">
        <v>125</v>
      </c>
    </row>
    <row r="316" s="13" customFormat="1">
      <c r="A316" s="13"/>
      <c r="B316" s="241"/>
      <c r="C316" s="242"/>
      <c r="D316" s="231" t="s">
        <v>207</v>
      </c>
      <c r="E316" s="243" t="s">
        <v>1</v>
      </c>
      <c r="F316" s="244" t="s">
        <v>369</v>
      </c>
      <c r="G316" s="242"/>
      <c r="H316" s="243" t="s">
        <v>1</v>
      </c>
      <c r="I316" s="245"/>
      <c r="J316" s="242"/>
      <c r="K316" s="242"/>
      <c r="L316" s="246"/>
      <c r="M316" s="247"/>
      <c r="N316" s="248"/>
      <c r="O316" s="248"/>
      <c r="P316" s="248"/>
      <c r="Q316" s="248"/>
      <c r="R316" s="248"/>
      <c r="S316" s="248"/>
      <c r="T316" s="249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250" t="s">
        <v>207</v>
      </c>
      <c r="AU316" s="250" t="s">
        <v>86</v>
      </c>
      <c r="AV316" s="13" t="s">
        <v>84</v>
      </c>
      <c r="AW316" s="13" t="s">
        <v>32</v>
      </c>
      <c r="AX316" s="13" t="s">
        <v>76</v>
      </c>
      <c r="AY316" s="250" t="s">
        <v>125</v>
      </c>
    </row>
    <row r="317" s="14" customFormat="1">
      <c r="A317" s="14"/>
      <c r="B317" s="251"/>
      <c r="C317" s="252"/>
      <c r="D317" s="231" t="s">
        <v>207</v>
      </c>
      <c r="E317" s="253" t="s">
        <v>1</v>
      </c>
      <c r="F317" s="254" t="s">
        <v>226</v>
      </c>
      <c r="G317" s="252"/>
      <c r="H317" s="255">
        <v>51</v>
      </c>
      <c r="I317" s="256"/>
      <c r="J317" s="252"/>
      <c r="K317" s="252"/>
      <c r="L317" s="257"/>
      <c r="M317" s="258"/>
      <c r="N317" s="259"/>
      <c r="O317" s="259"/>
      <c r="P317" s="259"/>
      <c r="Q317" s="259"/>
      <c r="R317" s="259"/>
      <c r="S317" s="259"/>
      <c r="T317" s="260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61" t="s">
        <v>207</v>
      </c>
      <c r="AU317" s="261" t="s">
        <v>86</v>
      </c>
      <c r="AV317" s="14" t="s">
        <v>86</v>
      </c>
      <c r="AW317" s="14" t="s">
        <v>32</v>
      </c>
      <c r="AX317" s="14" t="s">
        <v>76</v>
      </c>
      <c r="AY317" s="261" t="s">
        <v>125</v>
      </c>
    </row>
    <row r="318" s="15" customFormat="1">
      <c r="A318" s="15"/>
      <c r="B318" s="262"/>
      <c r="C318" s="263"/>
      <c r="D318" s="231" t="s">
        <v>207</v>
      </c>
      <c r="E318" s="264" t="s">
        <v>1</v>
      </c>
      <c r="F318" s="265" t="s">
        <v>210</v>
      </c>
      <c r="G318" s="263"/>
      <c r="H318" s="266">
        <v>3022.25</v>
      </c>
      <c r="I318" s="267"/>
      <c r="J318" s="263"/>
      <c r="K318" s="263"/>
      <c r="L318" s="268"/>
      <c r="M318" s="269"/>
      <c r="N318" s="270"/>
      <c r="O318" s="270"/>
      <c r="P318" s="270"/>
      <c r="Q318" s="270"/>
      <c r="R318" s="270"/>
      <c r="S318" s="270"/>
      <c r="T318" s="271"/>
      <c r="U318" s="15"/>
      <c r="V318" s="15"/>
      <c r="W318" s="15"/>
      <c r="X318" s="15"/>
      <c r="Y318" s="15"/>
      <c r="Z318" s="15"/>
      <c r="AA318" s="15"/>
      <c r="AB318" s="15"/>
      <c r="AC318" s="15"/>
      <c r="AD318" s="15"/>
      <c r="AE318" s="15"/>
      <c r="AT318" s="272" t="s">
        <v>207</v>
      </c>
      <c r="AU318" s="272" t="s">
        <v>86</v>
      </c>
      <c r="AV318" s="15" t="s">
        <v>132</v>
      </c>
      <c r="AW318" s="15" t="s">
        <v>32</v>
      </c>
      <c r="AX318" s="15" t="s">
        <v>84</v>
      </c>
      <c r="AY318" s="272" t="s">
        <v>125</v>
      </c>
    </row>
    <row r="319" s="2" customFormat="1" ht="44.25" customHeight="1">
      <c r="A319" s="38"/>
      <c r="B319" s="39"/>
      <c r="C319" s="218" t="s">
        <v>435</v>
      </c>
      <c r="D319" s="218" t="s">
        <v>128</v>
      </c>
      <c r="E319" s="219" t="s">
        <v>436</v>
      </c>
      <c r="F319" s="220" t="s">
        <v>437</v>
      </c>
      <c r="G319" s="221" t="s">
        <v>203</v>
      </c>
      <c r="H319" s="222">
        <v>1411</v>
      </c>
      <c r="I319" s="223"/>
      <c r="J319" s="224">
        <f>ROUND(I319*H319,2)</f>
        <v>0</v>
      </c>
      <c r="K319" s="220" t="s">
        <v>204</v>
      </c>
      <c r="L319" s="44"/>
      <c r="M319" s="225" t="s">
        <v>1</v>
      </c>
      <c r="N319" s="226" t="s">
        <v>41</v>
      </c>
      <c r="O319" s="91"/>
      <c r="P319" s="227">
        <f>O319*H319</f>
        <v>0</v>
      </c>
      <c r="Q319" s="227">
        <v>0</v>
      </c>
      <c r="R319" s="227">
        <f>Q319*H319</f>
        <v>0</v>
      </c>
      <c r="S319" s="227">
        <v>0</v>
      </c>
      <c r="T319" s="228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229" t="s">
        <v>132</v>
      </c>
      <c r="AT319" s="229" t="s">
        <v>128</v>
      </c>
      <c r="AU319" s="229" t="s">
        <v>86</v>
      </c>
      <c r="AY319" s="17" t="s">
        <v>125</v>
      </c>
      <c r="BE319" s="230">
        <f>IF(N319="základní",J319,0)</f>
        <v>0</v>
      </c>
      <c r="BF319" s="230">
        <f>IF(N319="snížená",J319,0)</f>
        <v>0</v>
      </c>
      <c r="BG319" s="230">
        <f>IF(N319="zákl. přenesená",J319,0)</f>
        <v>0</v>
      </c>
      <c r="BH319" s="230">
        <f>IF(N319="sníž. přenesená",J319,0)</f>
        <v>0</v>
      </c>
      <c r="BI319" s="230">
        <f>IF(N319="nulová",J319,0)</f>
        <v>0</v>
      </c>
      <c r="BJ319" s="17" t="s">
        <v>84</v>
      </c>
      <c r="BK319" s="230">
        <f>ROUND(I319*H319,2)</f>
        <v>0</v>
      </c>
      <c r="BL319" s="17" t="s">
        <v>132</v>
      </c>
      <c r="BM319" s="229" t="s">
        <v>438</v>
      </c>
    </row>
    <row r="320" s="13" customFormat="1">
      <c r="A320" s="13"/>
      <c r="B320" s="241"/>
      <c r="C320" s="242"/>
      <c r="D320" s="231" t="s">
        <v>207</v>
      </c>
      <c r="E320" s="243" t="s">
        <v>1</v>
      </c>
      <c r="F320" s="244" t="s">
        <v>368</v>
      </c>
      <c r="G320" s="242"/>
      <c r="H320" s="243" t="s">
        <v>1</v>
      </c>
      <c r="I320" s="245"/>
      <c r="J320" s="242"/>
      <c r="K320" s="242"/>
      <c r="L320" s="246"/>
      <c r="M320" s="247"/>
      <c r="N320" s="248"/>
      <c r="O320" s="248"/>
      <c r="P320" s="248"/>
      <c r="Q320" s="248"/>
      <c r="R320" s="248"/>
      <c r="S320" s="248"/>
      <c r="T320" s="249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250" t="s">
        <v>207</v>
      </c>
      <c r="AU320" s="250" t="s">
        <v>86</v>
      </c>
      <c r="AV320" s="13" t="s">
        <v>84</v>
      </c>
      <c r="AW320" s="13" t="s">
        <v>32</v>
      </c>
      <c r="AX320" s="13" t="s">
        <v>76</v>
      </c>
      <c r="AY320" s="250" t="s">
        <v>125</v>
      </c>
    </row>
    <row r="321" s="14" customFormat="1">
      <c r="A321" s="14"/>
      <c r="B321" s="251"/>
      <c r="C321" s="252"/>
      <c r="D321" s="231" t="s">
        <v>207</v>
      </c>
      <c r="E321" s="253" t="s">
        <v>1</v>
      </c>
      <c r="F321" s="254" t="s">
        <v>215</v>
      </c>
      <c r="G321" s="252"/>
      <c r="H321" s="255">
        <v>1411</v>
      </c>
      <c r="I321" s="256"/>
      <c r="J321" s="252"/>
      <c r="K321" s="252"/>
      <c r="L321" s="257"/>
      <c r="M321" s="258"/>
      <c r="N321" s="259"/>
      <c r="O321" s="259"/>
      <c r="P321" s="259"/>
      <c r="Q321" s="259"/>
      <c r="R321" s="259"/>
      <c r="S321" s="259"/>
      <c r="T321" s="260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61" t="s">
        <v>207</v>
      </c>
      <c r="AU321" s="261" t="s">
        <v>86</v>
      </c>
      <c r="AV321" s="14" t="s">
        <v>86</v>
      </c>
      <c r="AW321" s="14" t="s">
        <v>32</v>
      </c>
      <c r="AX321" s="14" t="s">
        <v>76</v>
      </c>
      <c r="AY321" s="261" t="s">
        <v>125</v>
      </c>
    </row>
    <row r="322" s="15" customFormat="1">
      <c r="A322" s="15"/>
      <c r="B322" s="262"/>
      <c r="C322" s="263"/>
      <c r="D322" s="231" t="s">
        <v>207</v>
      </c>
      <c r="E322" s="264" t="s">
        <v>1</v>
      </c>
      <c r="F322" s="265" t="s">
        <v>210</v>
      </c>
      <c r="G322" s="263"/>
      <c r="H322" s="266">
        <v>1411</v>
      </c>
      <c r="I322" s="267"/>
      <c r="J322" s="263"/>
      <c r="K322" s="263"/>
      <c r="L322" s="268"/>
      <c r="M322" s="269"/>
      <c r="N322" s="270"/>
      <c r="O322" s="270"/>
      <c r="P322" s="270"/>
      <c r="Q322" s="270"/>
      <c r="R322" s="270"/>
      <c r="S322" s="270"/>
      <c r="T322" s="271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72" t="s">
        <v>207</v>
      </c>
      <c r="AU322" s="272" t="s">
        <v>86</v>
      </c>
      <c r="AV322" s="15" t="s">
        <v>132</v>
      </c>
      <c r="AW322" s="15" t="s">
        <v>32</v>
      </c>
      <c r="AX322" s="15" t="s">
        <v>84</v>
      </c>
      <c r="AY322" s="272" t="s">
        <v>125</v>
      </c>
    </row>
    <row r="323" s="2" customFormat="1" ht="44.25" customHeight="1">
      <c r="A323" s="38"/>
      <c r="B323" s="39"/>
      <c r="C323" s="218" t="s">
        <v>439</v>
      </c>
      <c r="D323" s="218" t="s">
        <v>128</v>
      </c>
      <c r="E323" s="219" t="s">
        <v>440</v>
      </c>
      <c r="F323" s="220" t="s">
        <v>441</v>
      </c>
      <c r="G323" s="221" t="s">
        <v>203</v>
      </c>
      <c r="H323" s="222">
        <v>13296</v>
      </c>
      <c r="I323" s="223"/>
      <c r="J323" s="224">
        <f>ROUND(I323*H323,2)</f>
        <v>0</v>
      </c>
      <c r="K323" s="220" t="s">
        <v>204</v>
      </c>
      <c r="L323" s="44"/>
      <c r="M323" s="225" t="s">
        <v>1</v>
      </c>
      <c r="N323" s="226" t="s">
        <v>41</v>
      </c>
      <c r="O323" s="91"/>
      <c r="P323" s="227">
        <f>O323*H323</f>
        <v>0</v>
      </c>
      <c r="Q323" s="227">
        <v>0</v>
      </c>
      <c r="R323" s="227">
        <f>Q323*H323</f>
        <v>0</v>
      </c>
      <c r="S323" s="227">
        <v>0</v>
      </c>
      <c r="T323" s="228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229" t="s">
        <v>132</v>
      </c>
      <c r="AT323" s="229" t="s">
        <v>128</v>
      </c>
      <c r="AU323" s="229" t="s">
        <v>86</v>
      </c>
      <c r="AY323" s="17" t="s">
        <v>125</v>
      </c>
      <c r="BE323" s="230">
        <f>IF(N323="základní",J323,0)</f>
        <v>0</v>
      </c>
      <c r="BF323" s="230">
        <f>IF(N323="snížená",J323,0)</f>
        <v>0</v>
      </c>
      <c r="BG323" s="230">
        <f>IF(N323="zákl. přenesená",J323,0)</f>
        <v>0</v>
      </c>
      <c r="BH323" s="230">
        <f>IF(N323="sníž. přenesená",J323,0)</f>
        <v>0</v>
      </c>
      <c r="BI323" s="230">
        <f>IF(N323="nulová",J323,0)</f>
        <v>0</v>
      </c>
      <c r="BJ323" s="17" t="s">
        <v>84</v>
      </c>
      <c r="BK323" s="230">
        <f>ROUND(I323*H323,2)</f>
        <v>0</v>
      </c>
      <c r="BL323" s="17" t="s">
        <v>132</v>
      </c>
      <c r="BM323" s="229" t="s">
        <v>442</v>
      </c>
    </row>
    <row r="324" s="13" customFormat="1">
      <c r="A324" s="13"/>
      <c r="B324" s="241"/>
      <c r="C324" s="242"/>
      <c r="D324" s="231" t="s">
        <v>207</v>
      </c>
      <c r="E324" s="243" t="s">
        <v>1</v>
      </c>
      <c r="F324" s="244" t="s">
        <v>443</v>
      </c>
      <c r="G324" s="242"/>
      <c r="H324" s="243" t="s">
        <v>1</v>
      </c>
      <c r="I324" s="245"/>
      <c r="J324" s="242"/>
      <c r="K324" s="242"/>
      <c r="L324" s="246"/>
      <c r="M324" s="247"/>
      <c r="N324" s="248"/>
      <c r="O324" s="248"/>
      <c r="P324" s="248"/>
      <c r="Q324" s="248"/>
      <c r="R324" s="248"/>
      <c r="S324" s="248"/>
      <c r="T324" s="249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250" t="s">
        <v>207</v>
      </c>
      <c r="AU324" s="250" t="s">
        <v>86</v>
      </c>
      <c r="AV324" s="13" t="s">
        <v>84</v>
      </c>
      <c r="AW324" s="13" t="s">
        <v>32</v>
      </c>
      <c r="AX324" s="13" t="s">
        <v>76</v>
      </c>
      <c r="AY324" s="250" t="s">
        <v>125</v>
      </c>
    </row>
    <row r="325" s="14" customFormat="1">
      <c r="A325" s="14"/>
      <c r="B325" s="251"/>
      <c r="C325" s="252"/>
      <c r="D325" s="231" t="s">
        <v>207</v>
      </c>
      <c r="E325" s="253" t="s">
        <v>1</v>
      </c>
      <c r="F325" s="254" t="s">
        <v>444</v>
      </c>
      <c r="G325" s="252"/>
      <c r="H325" s="255">
        <v>13296</v>
      </c>
      <c r="I325" s="256"/>
      <c r="J325" s="252"/>
      <c r="K325" s="252"/>
      <c r="L325" s="257"/>
      <c r="M325" s="258"/>
      <c r="N325" s="259"/>
      <c r="O325" s="259"/>
      <c r="P325" s="259"/>
      <c r="Q325" s="259"/>
      <c r="R325" s="259"/>
      <c r="S325" s="259"/>
      <c r="T325" s="260"/>
      <c r="U325" s="14"/>
      <c r="V325" s="14"/>
      <c r="W325" s="14"/>
      <c r="X325" s="14"/>
      <c r="Y325" s="14"/>
      <c r="Z325" s="14"/>
      <c r="AA325" s="14"/>
      <c r="AB325" s="14"/>
      <c r="AC325" s="14"/>
      <c r="AD325" s="14"/>
      <c r="AE325" s="14"/>
      <c r="AT325" s="261" t="s">
        <v>207</v>
      </c>
      <c r="AU325" s="261" t="s">
        <v>86</v>
      </c>
      <c r="AV325" s="14" t="s">
        <v>86</v>
      </c>
      <c r="AW325" s="14" t="s">
        <v>32</v>
      </c>
      <c r="AX325" s="14" t="s">
        <v>76</v>
      </c>
      <c r="AY325" s="261" t="s">
        <v>125</v>
      </c>
    </row>
    <row r="326" s="15" customFormat="1">
      <c r="A326" s="15"/>
      <c r="B326" s="262"/>
      <c r="C326" s="263"/>
      <c r="D326" s="231" t="s">
        <v>207</v>
      </c>
      <c r="E326" s="264" t="s">
        <v>1</v>
      </c>
      <c r="F326" s="265" t="s">
        <v>210</v>
      </c>
      <c r="G326" s="263"/>
      <c r="H326" s="266">
        <v>13296</v>
      </c>
      <c r="I326" s="267"/>
      <c r="J326" s="263"/>
      <c r="K326" s="263"/>
      <c r="L326" s="268"/>
      <c r="M326" s="269"/>
      <c r="N326" s="270"/>
      <c r="O326" s="270"/>
      <c r="P326" s="270"/>
      <c r="Q326" s="270"/>
      <c r="R326" s="270"/>
      <c r="S326" s="270"/>
      <c r="T326" s="271"/>
      <c r="U326" s="15"/>
      <c r="V326" s="15"/>
      <c r="W326" s="15"/>
      <c r="X326" s="15"/>
      <c r="Y326" s="15"/>
      <c r="Z326" s="15"/>
      <c r="AA326" s="15"/>
      <c r="AB326" s="15"/>
      <c r="AC326" s="15"/>
      <c r="AD326" s="15"/>
      <c r="AE326" s="15"/>
      <c r="AT326" s="272" t="s">
        <v>207</v>
      </c>
      <c r="AU326" s="272" t="s">
        <v>86</v>
      </c>
      <c r="AV326" s="15" t="s">
        <v>132</v>
      </c>
      <c r="AW326" s="15" t="s">
        <v>32</v>
      </c>
      <c r="AX326" s="15" t="s">
        <v>84</v>
      </c>
      <c r="AY326" s="272" t="s">
        <v>125</v>
      </c>
    </row>
    <row r="327" s="2" customFormat="1" ht="44.25" customHeight="1">
      <c r="A327" s="38"/>
      <c r="B327" s="39"/>
      <c r="C327" s="218" t="s">
        <v>445</v>
      </c>
      <c r="D327" s="218" t="s">
        <v>128</v>
      </c>
      <c r="E327" s="219" t="s">
        <v>446</v>
      </c>
      <c r="F327" s="220" t="s">
        <v>447</v>
      </c>
      <c r="G327" s="221" t="s">
        <v>203</v>
      </c>
      <c r="H327" s="222">
        <v>13296</v>
      </c>
      <c r="I327" s="223"/>
      <c r="J327" s="224">
        <f>ROUND(I327*H327,2)</f>
        <v>0</v>
      </c>
      <c r="K327" s="220" t="s">
        <v>204</v>
      </c>
      <c r="L327" s="44"/>
      <c r="M327" s="225" t="s">
        <v>1</v>
      </c>
      <c r="N327" s="226" t="s">
        <v>41</v>
      </c>
      <c r="O327" s="91"/>
      <c r="P327" s="227">
        <f>O327*H327</f>
        <v>0</v>
      </c>
      <c r="Q327" s="227">
        <v>0</v>
      </c>
      <c r="R327" s="227">
        <f>Q327*H327</f>
        <v>0</v>
      </c>
      <c r="S327" s="227">
        <v>0</v>
      </c>
      <c r="T327" s="228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229" t="s">
        <v>132</v>
      </c>
      <c r="AT327" s="229" t="s">
        <v>128</v>
      </c>
      <c r="AU327" s="229" t="s">
        <v>86</v>
      </c>
      <c r="AY327" s="17" t="s">
        <v>125</v>
      </c>
      <c r="BE327" s="230">
        <f>IF(N327="základní",J327,0)</f>
        <v>0</v>
      </c>
      <c r="BF327" s="230">
        <f>IF(N327="snížená",J327,0)</f>
        <v>0</v>
      </c>
      <c r="BG327" s="230">
        <f>IF(N327="zákl. přenesená",J327,0)</f>
        <v>0</v>
      </c>
      <c r="BH327" s="230">
        <f>IF(N327="sníž. přenesená",J327,0)</f>
        <v>0</v>
      </c>
      <c r="BI327" s="230">
        <f>IF(N327="nulová",J327,0)</f>
        <v>0</v>
      </c>
      <c r="BJ327" s="17" t="s">
        <v>84</v>
      </c>
      <c r="BK327" s="230">
        <f>ROUND(I327*H327,2)</f>
        <v>0</v>
      </c>
      <c r="BL327" s="17" t="s">
        <v>132</v>
      </c>
      <c r="BM327" s="229" t="s">
        <v>448</v>
      </c>
    </row>
    <row r="328" s="13" customFormat="1">
      <c r="A328" s="13"/>
      <c r="B328" s="241"/>
      <c r="C328" s="242"/>
      <c r="D328" s="231" t="s">
        <v>207</v>
      </c>
      <c r="E328" s="243" t="s">
        <v>1</v>
      </c>
      <c r="F328" s="244" t="s">
        <v>443</v>
      </c>
      <c r="G328" s="242"/>
      <c r="H328" s="243" t="s">
        <v>1</v>
      </c>
      <c r="I328" s="245"/>
      <c r="J328" s="242"/>
      <c r="K328" s="242"/>
      <c r="L328" s="246"/>
      <c r="M328" s="247"/>
      <c r="N328" s="248"/>
      <c r="O328" s="248"/>
      <c r="P328" s="248"/>
      <c r="Q328" s="248"/>
      <c r="R328" s="248"/>
      <c r="S328" s="248"/>
      <c r="T328" s="249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50" t="s">
        <v>207</v>
      </c>
      <c r="AU328" s="250" t="s">
        <v>86</v>
      </c>
      <c r="AV328" s="13" t="s">
        <v>84</v>
      </c>
      <c r="AW328" s="13" t="s">
        <v>32</v>
      </c>
      <c r="AX328" s="13" t="s">
        <v>76</v>
      </c>
      <c r="AY328" s="250" t="s">
        <v>125</v>
      </c>
    </row>
    <row r="329" s="14" customFormat="1">
      <c r="A329" s="14"/>
      <c r="B329" s="251"/>
      <c r="C329" s="252"/>
      <c r="D329" s="231" t="s">
        <v>207</v>
      </c>
      <c r="E329" s="253" t="s">
        <v>1</v>
      </c>
      <c r="F329" s="254" t="s">
        <v>444</v>
      </c>
      <c r="G329" s="252"/>
      <c r="H329" s="255">
        <v>13296</v>
      </c>
      <c r="I329" s="256"/>
      <c r="J329" s="252"/>
      <c r="K329" s="252"/>
      <c r="L329" s="257"/>
      <c r="M329" s="258"/>
      <c r="N329" s="259"/>
      <c r="O329" s="259"/>
      <c r="P329" s="259"/>
      <c r="Q329" s="259"/>
      <c r="R329" s="259"/>
      <c r="S329" s="259"/>
      <c r="T329" s="260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61" t="s">
        <v>207</v>
      </c>
      <c r="AU329" s="261" t="s">
        <v>86</v>
      </c>
      <c r="AV329" s="14" t="s">
        <v>86</v>
      </c>
      <c r="AW329" s="14" t="s">
        <v>32</v>
      </c>
      <c r="AX329" s="14" t="s">
        <v>76</v>
      </c>
      <c r="AY329" s="261" t="s">
        <v>125</v>
      </c>
    </row>
    <row r="330" s="15" customFormat="1">
      <c r="A330" s="15"/>
      <c r="B330" s="262"/>
      <c r="C330" s="263"/>
      <c r="D330" s="231" t="s">
        <v>207</v>
      </c>
      <c r="E330" s="264" t="s">
        <v>1</v>
      </c>
      <c r="F330" s="265" t="s">
        <v>210</v>
      </c>
      <c r="G330" s="263"/>
      <c r="H330" s="266">
        <v>13296</v>
      </c>
      <c r="I330" s="267"/>
      <c r="J330" s="263"/>
      <c r="K330" s="263"/>
      <c r="L330" s="268"/>
      <c r="M330" s="269"/>
      <c r="N330" s="270"/>
      <c r="O330" s="270"/>
      <c r="P330" s="270"/>
      <c r="Q330" s="270"/>
      <c r="R330" s="270"/>
      <c r="S330" s="270"/>
      <c r="T330" s="271"/>
      <c r="U330" s="15"/>
      <c r="V330" s="15"/>
      <c r="W330" s="15"/>
      <c r="X330" s="15"/>
      <c r="Y330" s="15"/>
      <c r="Z330" s="15"/>
      <c r="AA330" s="15"/>
      <c r="AB330" s="15"/>
      <c r="AC330" s="15"/>
      <c r="AD330" s="15"/>
      <c r="AE330" s="15"/>
      <c r="AT330" s="272" t="s">
        <v>207</v>
      </c>
      <c r="AU330" s="272" t="s">
        <v>86</v>
      </c>
      <c r="AV330" s="15" t="s">
        <v>132</v>
      </c>
      <c r="AW330" s="15" t="s">
        <v>32</v>
      </c>
      <c r="AX330" s="15" t="s">
        <v>84</v>
      </c>
      <c r="AY330" s="272" t="s">
        <v>125</v>
      </c>
    </row>
    <row r="331" s="2" customFormat="1" ht="114.9" customHeight="1">
      <c r="A331" s="38"/>
      <c r="B331" s="39"/>
      <c r="C331" s="218" t="s">
        <v>449</v>
      </c>
      <c r="D331" s="218" t="s">
        <v>128</v>
      </c>
      <c r="E331" s="219" t="s">
        <v>450</v>
      </c>
      <c r="F331" s="220" t="s">
        <v>451</v>
      </c>
      <c r="G331" s="221" t="s">
        <v>203</v>
      </c>
      <c r="H331" s="222">
        <v>201</v>
      </c>
      <c r="I331" s="223"/>
      <c r="J331" s="224">
        <f>ROUND(I331*H331,2)</f>
        <v>0</v>
      </c>
      <c r="K331" s="220" t="s">
        <v>204</v>
      </c>
      <c r="L331" s="44"/>
      <c r="M331" s="225" t="s">
        <v>1</v>
      </c>
      <c r="N331" s="226" t="s">
        <v>41</v>
      </c>
      <c r="O331" s="91"/>
      <c r="P331" s="227">
        <f>O331*H331</f>
        <v>0</v>
      </c>
      <c r="Q331" s="227">
        <v>0.19536000000000001</v>
      </c>
      <c r="R331" s="227">
        <f>Q331*H331</f>
        <v>39.267360000000004</v>
      </c>
      <c r="S331" s="227">
        <v>0</v>
      </c>
      <c r="T331" s="228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229" t="s">
        <v>132</v>
      </c>
      <c r="AT331" s="229" t="s">
        <v>128</v>
      </c>
      <c r="AU331" s="229" t="s">
        <v>86</v>
      </c>
      <c r="AY331" s="17" t="s">
        <v>125</v>
      </c>
      <c r="BE331" s="230">
        <f>IF(N331="základní",J331,0)</f>
        <v>0</v>
      </c>
      <c r="BF331" s="230">
        <f>IF(N331="snížená",J331,0)</f>
        <v>0</v>
      </c>
      <c r="BG331" s="230">
        <f>IF(N331="zákl. přenesená",J331,0)</f>
        <v>0</v>
      </c>
      <c r="BH331" s="230">
        <f>IF(N331="sníž. přenesená",J331,0)</f>
        <v>0</v>
      </c>
      <c r="BI331" s="230">
        <f>IF(N331="nulová",J331,0)</f>
        <v>0</v>
      </c>
      <c r="BJ331" s="17" t="s">
        <v>84</v>
      </c>
      <c r="BK331" s="230">
        <f>ROUND(I331*H331,2)</f>
        <v>0</v>
      </c>
      <c r="BL331" s="17" t="s">
        <v>132</v>
      </c>
      <c r="BM331" s="229" t="s">
        <v>452</v>
      </c>
    </row>
    <row r="332" s="2" customFormat="1">
      <c r="A332" s="38"/>
      <c r="B332" s="39"/>
      <c r="C332" s="40"/>
      <c r="D332" s="231" t="s">
        <v>133</v>
      </c>
      <c r="E332" s="40"/>
      <c r="F332" s="232" t="s">
        <v>453</v>
      </c>
      <c r="G332" s="40"/>
      <c r="H332" s="40"/>
      <c r="I332" s="233"/>
      <c r="J332" s="40"/>
      <c r="K332" s="40"/>
      <c r="L332" s="44"/>
      <c r="M332" s="234"/>
      <c r="N332" s="235"/>
      <c r="O332" s="91"/>
      <c r="P332" s="91"/>
      <c r="Q332" s="91"/>
      <c r="R332" s="91"/>
      <c r="S332" s="91"/>
      <c r="T332" s="92"/>
      <c r="U332" s="38"/>
      <c r="V332" s="38"/>
      <c r="W332" s="38"/>
      <c r="X332" s="38"/>
      <c r="Y332" s="38"/>
      <c r="Z332" s="38"/>
      <c r="AA332" s="38"/>
      <c r="AB332" s="38"/>
      <c r="AC332" s="38"/>
      <c r="AD332" s="38"/>
      <c r="AE332" s="38"/>
      <c r="AT332" s="17" t="s">
        <v>133</v>
      </c>
      <c r="AU332" s="17" t="s">
        <v>86</v>
      </c>
    </row>
    <row r="333" s="13" customFormat="1">
      <c r="A333" s="13"/>
      <c r="B333" s="241"/>
      <c r="C333" s="242"/>
      <c r="D333" s="231" t="s">
        <v>207</v>
      </c>
      <c r="E333" s="243" t="s">
        <v>1</v>
      </c>
      <c r="F333" s="244" t="s">
        <v>231</v>
      </c>
      <c r="G333" s="242"/>
      <c r="H333" s="243" t="s">
        <v>1</v>
      </c>
      <c r="I333" s="245"/>
      <c r="J333" s="242"/>
      <c r="K333" s="242"/>
      <c r="L333" s="246"/>
      <c r="M333" s="247"/>
      <c r="N333" s="248"/>
      <c r="O333" s="248"/>
      <c r="P333" s="248"/>
      <c r="Q333" s="248"/>
      <c r="R333" s="248"/>
      <c r="S333" s="248"/>
      <c r="T333" s="249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50" t="s">
        <v>207</v>
      </c>
      <c r="AU333" s="250" t="s">
        <v>86</v>
      </c>
      <c r="AV333" s="13" t="s">
        <v>84</v>
      </c>
      <c r="AW333" s="13" t="s">
        <v>32</v>
      </c>
      <c r="AX333" s="13" t="s">
        <v>76</v>
      </c>
      <c r="AY333" s="250" t="s">
        <v>125</v>
      </c>
    </row>
    <row r="334" s="14" customFormat="1">
      <c r="A334" s="14"/>
      <c r="B334" s="251"/>
      <c r="C334" s="252"/>
      <c r="D334" s="231" t="s">
        <v>207</v>
      </c>
      <c r="E334" s="253" t="s">
        <v>1</v>
      </c>
      <c r="F334" s="254" t="s">
        <v>232</v>
      </c>
      <c r="G334" s="252"/>
      <c r="H334" s="255">
        <v>176</v>
      </c>
      <c r="I334" s="256"/>
      <c r="J334" s="252"/>
      <c r="K334" s="252"/>
      <c r="L334" s="257"/>
      <c r="M334" s="258"/>
      <c r="N334" s="259"/>
      <c r="O334" s="259"/>
      <c r="P334" s="259"/>
      <c r="Q334" s="259"/>
      <c r="R334" s="259"/>
      <c r="S334" s="259"/>
      <c r="T334" s="260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61" t="s">
        <v>207</v>
      </c>
      <c r="AU334" s="261" t="s">
        <v>86</v>
      </c>
      <c r="AV334" s="14" t="s">
        <v>86</v>
      </c>
      <c r="AW334" s="14" t="s">
        <v>32</v>
      </c>
      <c r="AX334" s="14" t="s">
        <v>76</v>
      </c>
      <c r="AY334" s="261" t="s">
        <v>125</v>
      </c>
    </row>
    <row r="335" s="13" customFormat="1">
      <c r="A335" s="13"/>
      <c r="B335" s="241"/>
      <c r="C335" s="242"/>
      <c r="D335" s="231" t="s">
        <v>207</v>
      </c>
      <c r="E335" s="243" t="s">
        <v>1</v>
      </c>
      <c r="F335" s="244" t="s">
        <v>233</v>
      </c>
      <c r="G335" s="242"/>
      <c r="H335" s="243" t="s">
        <v>1</v>
      </c>
      <c r="I335" s="245"/>
      <c r="J335" s="242"/>
      <c r="K335" s="242"/>
      <c r="L335" s="246"/>
      <c r="M335" s="247"/>
      <c r="N335" s="248"/>
      <c r="O335" s="248"/>
      <c r="P335" s="248"/>
      <c r="Q335" s="248"/>
      <c r="R335" s="248"/>
      <c r="S335" s="248"/>
      <c r="T335" s="249"/>
      <c r="U335" s="13"/>
      <c r="V335" s="13"/>
      <c r="W335" s="13"/>
      <c r="X335" s="13"/>
      <c r="Y335" s="13"/>
      <c r="Z335" s="13"/>
      <c r="AA335" s="13"/>
      <c r="AB335" s="13"/>
      <c r="AC335" s="13"/>
      <c r="AD335" s="13"/>
      <c r="AE335" s="13"/>
      <c r="AT335" s="250" t="s">
        <v>207</v>
      </c>
      <c r="AU335" s="250" t="s">
        <v>86</v>
      </c>
      <c r="AV335" s="13" t="s">
        <v>84</v>
      </c>
      <c r="AW335" s="13" t="s">
        <v>32</v>
      </c>
      <c r="AX335" s="13" t="s">
        <v>76</v>
      </c>
      <c r="AY335" s="250" t="s">
        <v>125</v>
      </c>
    </row>
    <row r="336" s="14" customFormat="1">
      <c r="A336" s="14"/>
      <c r="B336" s="251"/>
      <c r="C336" s="252"/>
      <c r="D336" s="231" t="s">
        <v>207</v>
      </c>
      <c r="E336" s="253" t="s">
        <v>1</v>
      </c>
      <c r="F336" s="254" t="s">
        <v>234</v>
      </c>
      <c r="G336" s="252"/>
      <c r="H336" s="255">
        <v>18</v>
      </c>
      <c r="I336" s="256"/>
      <c r="J336" s="252"/>
      <c r="K336" s="252"/>
      <c r="L336" s="257"/>
      <c r="M336" s="258"/>
      <c r="N336" s="259"/>
      <c r="O336" s="259"/>
      <c r="P336" s="259"/>
      <c r="Q336" s="259"/>
      <c r="R336" s="259"/>
      <c r="S336" s="259"/>
      <c r="T336" s="260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61" t="s">
        <v>207</v>
      </c>
      <c r="AU336" s="261" t="s">
        <v>86</v>
      </c>
      <c r="AV336" s="14" t="s">
        <v>86</v>
      </c>
      <c r="AW336" s="14" t="s">
        <v>32</v>
      </c>
      <c r="AX336" s="14" t="s">
        <v>76</v>
      </c>
      <c r="AY336" s="261" t="s">
        <v>125</v>
      </c>
    </row>
    <row r="337" s="13" customFormat="1">
      <c r="A337" s="13"/>
      <c r="B337" s="241"/>
      <c r="C337" s="242"/>
      <c r="D337" s="231" t="s">
        <v>207</v>
      </c>
      <c r="E337" s="243" t="s">
        <v>1</v>
      </c>
      <c r="F337" s="244" t="s">
        <v>235</v>
      </c>
      <c r="G337" s="242"/>
      <c r="H337" s="243" t="s">
        <v>1</v>
      </c>
      <c r="I337" s="245"/>
      <c r="J337" s="242"/>
      <c r="K337" s="242"/>
      <c r="L337" s="246"/>
      <c r="M337" s="247"/>
      <c r="N337" s="248"/>
      <c r="O337" s="248"/>
      <c r="P337" s="248"/>
      <c r="Q337" s="248"/>
      <c r="R337" s="248"/>
      <c r="S337" s="248"/>
      <c r="T337" s="249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50" t="s">
        <v>207</v>
      </c>
      <c r="AU337" s="250" t="s">
        <v>86</v>
      </c>
      <c r="AV337" s="13" t="s">
        <v>84</v>
      </c>
      <c r="AW337" s="13" t="s">
        <v>32</v>
      </c>
      <c r="AX337" s="13" t="s">
        <v>76</v>
      </c>
      <c r="AY337" s="250" t="s">
        <v>125</v>
      </c>
    </row>
    <row r="338" s="14" customFormat="1">
      <c r="A338" s="14"/>
      <c r="B338" s="251"/>
      <c r="C338" s="252"/>
      <c r="D338" s="231" t="s">
        <v>207</v>
      </c>
      <c r="E338" s="253" t="s">
        <v>1</v>
      </c>
      <c r="F338" s="254" t="s">
        <v>158</v>
      </c>
      <c r="G338" s="252"/>
      <c r="H338" s="255">
        <v>7</v>
      </c>
      <c r="I338" s="256"/>
      <c r="J338" s="252"/>
      <c r="K338" s="252"/>
      <c r="L338" s="257"/>
      <c r="M338" s="258"/>
      <c r="N338" s="259"/>
      <c r="O338" s="259"/>
      <c r="P338" s="259"/>
      <c r="Q338" s="259"/>
      <c r="R338" s="259"/>
      <c r="S338" s="259"/>
      <c r="T338" s="260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61" t="s">
        <v>207</v>
      </c>
      <c r="AU338" s="261" t="s">
        <v>86</v>
      </c>
      <c r="AV338" s="14" t="s">
        <v>86</v>
      </c>
      <c r="AW338" s="14" t="s">
        <v>32</v>
      </c>
      <c r="AX338" s="14" t="s">
        <v>76</v>
      </c>
      <c r="AY338" s="261" t="s">
        <v>125</v>
      </c>
    </row>
    <row r="339" s="15" customFormat="1">
      <c r="A339" s="15"/>
      <c r="B339" s="262"/>
      <c r="C339" s="263"/>
      <c r="D339" s="231" t="s">
        <v>207</v>
      </c>
      <c r="E339" s="264" t="s">
        <v>1</v>
      </c>
      <c r="F339" s="265" t="s">
        <v>210</v>
      </c>
      <c r="G339" s="263"/>
      <c r="H339" s="266">
        <v>201</v>
      </c>
      <c r="I339" s="267"/>
      <c r="J339" s="263"/>
      <c r="K339" s="263"/>
      <c r="L339" s="268"/>
      <c r="M339" s="269"/>
      <c r="N339" s="270"/>
      <c r="O339" s="270"/>
      <c r="P339" s="270"/>
      <c r="Q339" s="270"/>
      <c r="R339" s="270"/>
      <c r="S339" s="270"/>
      <c r="T339" s="271"/>
      <c r="U339" s="15"/>
      <c r="V339" s="15"/>
      <c r="W339" s="15"/>
      <c r="X339" s="15"/>
      <c r="Y339" s="15"/>
      <c r="Z339" s="15"/>
      <c r="AA339" s="15"/>
      <c r="AB339" s="15"/>
      <c r="AC339" s="15"/>
      <c r="AD339" s="15"/>
      <c r="AE339" s="15"/>
      <c r="AT339" s="272" t="s">
        <v>207</v>
      </c>
      <c r="AU339" s="272" t="s">
        <v>86</v>
      </c>
      <c r="AV339" s="15" t="s">
        <v>132</v>
      </c>
      <c r="AW339" s="15" t="s">
        <v>32</v>
      </c>
      <c r="AX339" s="15" t="s">
        <v>84</v>
      </c>
      <c r="AY339" s="272" t="s">
        <v>125</v>
      </c>
    </row>
    <row r="340" s="2" customFormat="1" ht="21.75" customHeight="1">
      <c r="A340" s="38"/>
      <c r="B340" s="39"/>
      <c r="C340" s="273" t="s">
        <v>454</v>
      </c>
      <c r="D340" s="273" t="s">
        <v>311</v>
      </c>
      <c r="E340" s="274" t="s">
        <v>455</v>
      </c>
      <c r="F340" s="275" t="s">
        <v>456</v>
      </c>
      <c r="G340" s="276" t="s">
        <v>203</v>
      </c>
      <c r="H340" s="277">
        <v>10.050000000000001</v>
      </c>
      <c r="I340" s="278"/>
      <c r="J340" s="279">
        <f>ROUND(I340*H340,2)</f>
        <v>0</v>
      </c>
      <c r="K340" s="275" t="s">
        <v>1</v>
      </c>
      <c r="L340" s="280"/>
      <c r="M340" s="281" t="s">
        <v>1</v>
      </c>
      <c r="N340" s="282" t="s">
        <v>41</v>
      </c>
      <c r="O340" s="91"/>
      <c r="P340" s="227">
        <f>O340*H340</f>
        <v>0</v>
      </c>
      <c r="Q340" s="227">
        <v>0.222</v>
      </c>
      <c r="R340" s="227">
        <f>Q340*H340</f>
        <v>2.2311000000000001</v>
      </c>
      <c r="S340" s="227">
        <v>0</v>
      </c>
      <c r="T340" s="228">
        <f>S340*H340</f>
        <v>0</v>
      </c>
      <c r="U340" s="38"/>
      <c r="V340" s="38"/>
      <c r="W340" s="38"/>
      <c r="X340" s="38"/>
      <c r="Y340" s="38"/>
      <c r="Z340" s="38"/>
      <c r="AA340" s="38"/>
      <c r="AB340" s="38"/>
      <c r="AC340" s="38"/>
      <c r="AD340" s="38"/>
      <c r="AE340" s="38"/>
      <c r="AR340" s="229" t="s">
        <v>150</v>
      </c>
      <c r="AT340" s="229" t="s">
        <v>311</v>
      </c>
      <c r="AU340" s="229" t="s">
        <v>86</v>
      </c>
      <c r="AY340" s="17" t="s">
        <v>125</v>
      </c>
      <c r="BE340" s="230">
        <f>IF(N340="základní",J340,0)</f>
        <v>0</v>
      </c>
      <c r="BF340" s="230">
        <f>IF(N340="snížená",J340,0)</f>
        <v>0</v>
      </c>
      <c r="BG340" s="230">
        <f>IF(N340="zákl. přenesená",J340,0)</f>
        <v>0</v>
      </c>
      <c r="BH340" s="230">
        <f>IF(N340="sníž. přenesená",J340,0)</f>
        <v>0</v>
      </c>
      <c r="BI340" s="230">
        <f>IF(N340="nulová",J340,0)</f>
        <v>0</v>
      </c>
      <c r="BJ340" s="17" t="s">
        <v>84</v>
      </c>
      <c r="BK340" s="230">
        <f>ROUND(I340*H340,2)</f>
        <v>0</v>
      </c>
      <c r="BL340" s="17" t="s">
        <v>132</v>
      </c>
      <c r="BM340" s="229" t="s">
        <v>457</v>
      </c>
    </row>
    <row r="341" s="13" customFormat="1">
      <c r="A341" s="13"/>
      <c r="B341" s="241"/>
      <c r="C341" s="242"/>
      <c r="D341" s="231" t="s">
        <v>207</v>
      </c>
      <c r="E341" s="243" t="s">
        <v>1</v>
      </c>
      <c r="F341" s="244" t="s">
        <v>458</v>
      </c>
      <c r="G341" s="242"/>
      <c r="H341" s="243" t="s">
        <v>1</v>
      </c>
      <c r="I341" s="245"/>
      <c r="J341" s="242"/>
      <c r="K341" s="242"/>
      <c r="L341" s="246"/>
      <c r="M341" s="247"/>
      <c r="N341" s="248"/>
      <c r="O341" s="248"/>
      <c r="P341" s="248"/>
      <c r="Q341" s="248"/>
      <c r="R341" s="248"/>
      <c r="S341" s="248"/>
      <c r="T341" s="249"/>
      <c r="U341" s="13"/>
      <c r="V341" s="13"/>
      <c r="W341" s="13"/>
      <c r="X341" s="13"/>
      <c r="Y341" s="13"/>
      <c r="Z341" s="13"/>
      <c r="AA341" s="13"/>
      <c r="AB341" s="13"/>
      <c r="AC341" s="13"/>
      <c r="AD341" s="13"/>
      <c r="AE341" s="13"/>
      <c r="AT341" s="250" t="s">
        <v>207</v>
      </c>
      <c r="AU341" s="250" t="s">
        <v>86</v>
      </c>
      <c r="AV341" s="13" t="s">
        <v>84</v>
      </c>
      <c r="AW341" s="13" t="s">
        <v>32</v>
      </c>
      <c r="AX341" s="13" t="s">
        <v>76</v>
      </c>
      <c r="AY341" s="250" t="s">
        <v>125</v>
      </c>
    </row>
    <row r="342" s="13" customFormat="1">
      <c r="A342" s="13"/>
      <c r="B342" s="241"/>
      <c r="C342" s="242"/>
      <c r="D342" s="231" t="s">
        <v>207</v>
      </c>
      <c r="E342" s="243" t="s">
        <v>1</v>
      </c>
      <c r="F342" s="244" t="s">
        <v>231</v>
      </c>
      <c r="G342" s="242"/>
      <c r="H342" s="243" t="s">
        <v>1</v>
      </c>
      <c r="I342" s="245"/>
      <c r="J342" s="242"/>
      <c r="K342" s="242"/>
      <c r="L342" s="246"/>
      <c r="M342" s="247"/>
      <c r="N342" s="248"/>
      <c r="O342" s="248"/>
      <c r="P342" s="248"/>
      <c r="Q342" s="248"/>
      <c r="R342" s="248"/>
      <c r="S342" s="248"/>
      <c r="T342" s="249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50" t="s">
        <v>207</v>
      </c>
      <c r="AU342" s="250" t="s">
        <v>86</v>
      </c>
      <c r="AV342" s="13" t="s">
        <v>84</v>
      </c>
      <c r="AW342" s="13" t="s">
        <v>32</v>
      </c>
      <c r="AX342" s="13" t="s">
        <v>76</v>
      </c>
      <c r="AY342" s="250" t="s">
        <v>125</v>
      </c>
    </row>
    <row r="343" s="14" customFormat="1">
      <c r="A343" s="14"/>
      <c r="B343" s="251"/>
      <c r="C343" s="252"/>
      <c r="D343" s="231" t="s">
        <v>207</v>
      </c>
      <c r="E343" s="253" t="s">
        <v>1</v>
      </c>
      <c r="F343" s="254" t="s">
        <v>459</v>
      </c>
      <c r="G343" s="252"/>
      <c r="H343" s="255">
        <v>8.8000000000000007</v>
      </c>
      <c r="I343" s="256"/>
      <c r="J343" s="252"/>
      <c r="K343" s="252"/>
      <c r="L343" s="257"/>
      <c r="M343" s="258"/>
      <c r="N343" s="259"/>
      <c r="O343" s="259"/>
      <c r="P343" s="259"/>
      <c r="Q343" s="259"/>
      <c r="R343" s="259"/>
      <c r="S343" s="259"/>
      <c r="T343" s="260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61" t="s">
        <v>207</v>
      </c>
      <c r="AU343" s="261" t="s">
        <v>86</v>
      </c>
      <c r="AV343" s="14" t="s">
        <v>86</v>
      </c>
      <c r="AW343" s="14" t="s">
        <v>32</v>
      </c>
      <c r="AX343" s="14" t="s">
        <v>76</v>
      </c>
      <c r="AY343" s="261" t="s">
        <v>125</v>
      </c>
    </row>
    <row r="344" s="13" customFormat="1">
      <c r="A344" s="13"/>
      <c r="B344" s="241"/>
      <c r="C344" s="242"/>
      <c r="D344" s="231" t="s">
        <v>207</v>
      </c>
      <c r="E344" s="243" t="s">
        <v>1</v>
      </c>
      <c r="F344" s="244" t="s">
        <v>233</v>
      </c>
      <c r="G344" s="242"/>
      <c r="H344" s="243" t="s">
        <v>1</v>
      </c>
      <c r="I344" s="245"/>
      <c r="J344" s="242"/>
      <c r="K344" s="242"/>
      <c r="L344" s="246"/>
      <c r="M344" s="247"/>
      <c r="N344" s="248"/>
      <c r="O344" s="248"/>
      <c r="P344" s="248"/>
      <c r="Q344" s="248"/>
      <c r="R344" s="248"/>
      <c r="S344" s="248"/>
      <c r="T344" s="249"/>
      <c r="U344" s="13"/>
      <c r="V344" s="13"/>
      <c r="W344" s="13"/>
      <c r="X344" s="13"/>
      <c r="Y344" s="13"/>
      <c r="Z344" s="13"/>
      <c r="AA344" s="13"/>
      <c r="AB344" s="13"/>
      <c r="AC344" s="13"/>
      <c r="AD344" s="13"/>
      <c r="AE344" s="13"/>
      <c r="AT344" s="250" t="s">
        <v>207</v>
      </c>
      <c r="AU344" s="250" t="s">
        <v>86</v>
      </c>
      <c r="AV344" s="13" t="s">
        <v>84</v>
      </c>
      <c r="AW344" s="13" t="s">
        <v>32</v>
      </c>
      <c r="AX344" s="13" t="s">
        <v>76</v>
      </c>
      <c r="AY344" s="250" t="s">
        <v>125</v>
      </c>
    </row>
    <row r="345" s="14" customFormat="1">
      <c r="A345" s="14"/>
      <c r="B345" s="251"/>
      <c r="C345" s="252"/>
      <c r="D345" s="231" t="s">
        <v>207</v>
      </c>
      <c r="E345" s="253" t="s">
        <v>1</v>
      </c>
      <c r="F345" s="254" t="s">
        <v>460</v>
      </c>
      <c r="G345" s="252"/>
      <c r="H345" s="255">
        <v>0.90000000000000002</v>
      </c>
      <c r="I345" s="256"/>
      <c r="J345" s="252"/>
      <c r="K345" s="252"/>
      <c r="L345" s="257"/>
      <c r="M345" s="258"/>
      <c r="N345" s="259"/>
      <c r="O345" s="259"/>
      <c r="P345" s="259"/>
      <c r="Q345" s="259"/>
      <c r="R345" s="259"/>
      <c r="S345" s="259"/>
      <c r="T345" s="260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61" t="s">
        <v>207</v>
      </c>
      <c r="AU345" s="261" t="s">
        <v>86</v>
      </c>
      <c r="AV345" s="14" t="s">
        <v>86</v>
      </c>
      <c r="AW345" s="14" t="s">
        <v>32</v>
      </c>
      <c r="AX345" s="14" t="s">
        <v>76</v>
      </c>
      <c r="AY345" s="261" t="s">
        <v>125</v>
      </c>
    </row>
    <row r="346" s="13" customFormat="1">
      <c r="A346" s="13"/>
      <c r="B346" s="241"/>
      <c r="C346" s="242"/>
      <c r="D346" s="231" t="s">
        <v>207</v>
      </c>
      <c r="E346" s="243" t="s">
        <v>1</v>
      </c>
      <c r="F346" s="244" t="s">
        <v>235</v>
      </c>
      <c r="G346" s="242"/>
      <c r="H346" s="243" t="s">
        <v>1</v>
      </c>
      <c r="I346" s="245"/>
      <c r="J346" s="242"/>
      <c r="K346" s="242"/>
      <c r="L346" s="246"/>
      <c r="M346" s="247"/>
      <c r="N346" s="248"/>
      <c r="O346" s="248"/>
      <c r="P346" s="248"/>
      <c r="Q346" s="248"/>
      <c r="R346" s="248"/>
      <c r="S346" s="248"/>
      <c r="T346" s="249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50" t="s">
        <v>207</v>
      </c>
      <c r="AU346" s="250" t="s">
        <v>86</v>
      </c>
      <c r="AV346" s="13" t="s">
        <v>84</v>
      </c>
      <c r="AW346" s="13" t="s">
        <v>32</v>
      </c>
      <c r="AX346" s="13" t="s">
        <v>76</v>
      </c>
      <c r="AY346" s="250" t="s">
        <v>125</v>
      </c>
    </row>
    <row r="347" s="14" customFormat="1">
      <c r="A347" s="14"/>
      <c r="B347" s="251"/>
      <c r="C347" s="252"/>
      <c r="D347" s="231" t="s">
        <v>207</v>
      </c>
      <c r="E347" s="253" t="s">
        <v>1</v>
      </c>
      <c r="F347" s="254" t="s">
        <v>461</v>
      </c>
      <c r="G347" s="252"/>
      <c r="H347" s="255">
        <v>0.34999999999999998</v>
      </c>
      <c r="I347" s="256"/>
      <c r="J347" s="252"/>
      <c r="K347" s="252"/>
      <c r="L347" s="257"/>
      <c r="M347" s="258"/>
      <c r="N347" s="259"/>
      <c r="O347" s="259"/>
      <c r="P347" s="259"/>
      <c r="Q347" s="259"/>
      <c r="R347" s="259"/>
      <c r="S347" s="259"/>
      <c r="T347" s="260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61" t="s">
        <v>207</v>
      </c>
      <c r="AU347" s="261" t="s">
        <v>86</v>
      </c>
      <c r="AV347" s="14" t="s">
        <v>86</v>
      </c>
      <c r="AW347" s="14" t="s">
        <v>32</v>
      </c>
      <c r="AX347" s="14" t="s">
        <v>76</v>
      </c>
      <c r="AY347" s="261" t="s">
        <v>125</v>
      </c>
    </row>
    <row r="348" s="15" customFormat="1">
      <c r="A348" s="15"/>
      <c r="B348" s="262"/>
      <c r="C348" s="263"/>
      <c r="D348" s="231" t="s">
        <v>207</v>
      </c>
      <c r="E348" s="264" t="s">
        <v>1</v>
      </c>
      <c r="F348" s="265" t="s">
        <v>210</v>
      </c>
      <c r="G348" s="263"/>
      <c r="H348" s="266">
        <v>10.050000000000001</v>
      </c>
      <c r="I348" s="267"/>
      <c r="J348" s="263"/>
      <c r="K348" s="263"/>
      <c r="L348" s="268"/>
      <c r="M348" s="269"/>
      <c r="N348" s="270"/>
      <c r="O348" s="270"/>
      <c r="P348" s="270"/>
      <c r="Q348" s="270"/>
      <c r="R348" s="270"/>
      <c r="S348" s="270"/>
      <c r="T348" s="271"/>
      <c r="U348" s="15"/>
      <c r="V348" s="15"/>
      <c r="W348" s="15"/>
      <c r="X348" s="15"/>
      <c r="Y348" s="15"/>
      <c r="Z348" s="15"/>
      <c r="AA348" s="15"/>
      <c r="AB348" s="15"/>
      <c r="AC348" s="15"/>
      <c r="AD348" s="15"/>
      <c r="AE348" s="15"/>
      <c r="AT348" s="272" t="s">
        <v>207</v>
      </c>
      <c r="AU348" s="272" t="s">
        <v>86</v>
      </c>
      <c r="AV348" s="15" t="s">
        <v>132</v>
      </c>
      <c r="AW348" s="15" t="s">
        <v>32</v>
      </c>
      <c r="AX348" s="15" t="s">
        <v>84</v>
      </c>
      <c r="AY348" s="272" t="s">
        <v>125</v>
      </c>
    </row>
    <row r="349" s="2" customFormat="1" ht="114.9" customHeight="1">
      <c r="A349" s="38"/>
      <c r="B349" s="39"/>
      <c r="C349" s="218" t="s">
        <v>462</v>
      </c>
      <c r="D349" s="218" t="s">
        <v>128</v>
      </c>
      <c r="E349" s="219" t="s">
        <v>463</v>
      </c>
      <c r="F349" s="220" t="s">
        <v>464</v>
      </c>
      <c r="G349" s="221" t="s">
        <v>203</v>
      </c>
      <c r="H349" s="222">
        <v>321</v>
      </c>
      <c r="I349" s="223"/>
      <c r="J349" s="224">
        <f>ROUND(I349*H349,2)</f>
        <v>0</v>
      </c>
      <c r="K349" s="220" t="s">
        <v>204</v>
      </c>
      <c r="L349" s="44"/>
      <c r="M349" s="225" t="s">
        <v>1</v>
      </c>
      <c r="N349" s="226" t="s">
        <v>41</v>
      </c>
      <c r="O349" s="91"/>
      <c r="P349" s="227">
        <f>O349*H349</f>
        <v>0</v>
      </c>
      <c r="Q349" s="227">
        <v>0.19536000000000001</v>
      </c>
      <c r="R349" s="227">
        <f>Q349*H349</f>
        <v>62.710560000000001</v>
      </c>
      <c r="S349" s="227">
        <v>0</v>
      </c>
      <c r="T349" s="228">
        <f>S349*H349</f>
        <v>0</v>
      </c>
      <c r="U349" s="38"/>
      <c r="V349" s="38"/>
      <c r="W349" s="38"/>
      <c r="X349" s="38"/>
      <c r="Y349" s="38"/>
      <c r="Z349" s="38"/>
      <c r="AA349" s="38"/>
      <c r="AB349" s="38"/>
      <c r="AC349" s="38"/>
      <c r="AD349" s="38"/>
      <c r="AE349" s="38"/>
      <c r="AR349" s="229" t="s">
        <v>132</v>
      </c>
      <c r="AT349" s="229" t="s">
        <v>128</v>
      </c>
      <c r="AU349" s="229" t="s">
        <v>86</v>
      </c>
      <c r="AY349" s="17" t="s">
        <v>125</v>
      </c>
      <c r="BE349" s="230">
        <f>IF(N349="základní",J349,0)</f>
        <v>0</v>
      </c>
      <c r="BF349" s="230">
        <f>IF(N349="snížená",J349,0)</f>
        <v>0</v>
      </c>
      <c r="BG349" s="230">
        <f>IF(N349="zákl. přenesená",J349,0)</f>
        <v>0</v>
      </c>
      <c r="BH349" s="230">
        <f>IF(N349="sníž. přenesená",J349,0)</f>
        <v>0</v>
      </c>
      <c r="BI349" s="230">
        <f>IF(N349="nulová",J349,0)</f>
        <v>0</v>
      </c>
      <c r="BJ349" s="17" t="s">
        <v>84</v>
      </c>
      <c r="BK349" s="230">
        <f>ROUND(I349*H349,2)</f>
        <v>0</v>
      </c>
      <c r="BL349" s="17" t="s">
        <v>132</v>
      </c>
      <c r="BM349" s="229" t="s">
        <v>465</v>
      </c>
    </row>
    <row r="350" s="2" customFormat="1">
      <c r="A350" s="38"/>
      <c r="B350" s="39"/>
      <c r="C350" s="40"/>
      <c r="D350" s="231" t="s">
        <v>133</v>
      </c>
      <c r="E350" s="40"/>
      <c r="F350" s="232" t="s">
        <v>453</v>
      </c>
      <c r="G350" s="40"/>
      <c r="H350" s="40"/>
      <c r="I350" s="233"/>
      <c r="J350" s="40"/>
      <c r="K350" s="40"/>
      <c r="L350" s="44"/>
      <c r="M350" s="234"/>
      <c r="N350" s="235"/>
      <c r="O350" s="91"/>
      <c r="P350" s="91"/>
      <c r="Q350" s="91"/>
      <c r="R350" s="91"/>
      <c r="S350" s="91"/>
      <c r="T350" s="92"/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T350" s="17" t="s">
        <v>133</v>
      </c>
      <c r="AU350" s="17" t="s">
        <v>86</v>
      </c>
    </row>
    <row r="351" s="13" customFormat="1">
      <c r="A351" s="13"/>
      <c r="B351" s="241"/>
      <c r="C351" s="242"/>
      <c r="D351" s="231" t="s">
        <v>207</v>
      </c>
      <c r="E351" s="243" t="s">
        <v>1</v>
      </c>
      <c r="F351" s="244" t="s">
        <v>239</v>
      </c>
      <c r="G351" s="242"/>
      <c r="H351" s="243" t="s">
        <v>1</v>
      </c>
      <c r="I351" s="245"/>
      <c r="J351" s="242"/>
      <c r="K351" s="242"/>
      <c r="L351" s="246"/>
      <c r="M351" s="247"/>
      <c r="N351" s="248"/>
      <c r="O351" s="248"/>
      <c r="P351" s="248"/>
      <c r="Q351" s="248"/>
      <c r="R351" s="248"/>
      <c r="S351" s="248"/>
      <c r="T351" s="249"/>
      <c r="U351" s="13"/>
      <c r="V351" s="13"/>
      <c r="W351" s="13"/>
      <c r="X351" s="13"/>
      <c r="Y351" s="13"/>
      <c r="Z351" s="13"/>
      <c r="AA351" s="13"/>
      <c r="AB351" s="13"/>
      <c r="AC351" s="13"/>
      <c r="AD351" s="13"/>
      <c r="AE351" s="13"/>
      <c r="AT351" s="250" t="s">
        <v>207</v>
      </c>
      <c r="AU351" s="250" t="s">
        <v>86</v>
      </c>
      <c r="AV351" s="13" t="s">
        <v>84</v>
      </c>
      <c r="AW351" s="13" t="s">
        <v>32</v>
      </c>
      <c r="AX351" s="13" t="s">
        <v>76</v>
      </c>
      <c r="AY351" s="250" t="s">
        <v>125</v>
      </c>
    </row>
    <row r="352" s="14" customFormat="1">
      <c r="A352" s="14"/>
      <c r="B352" s="251"/>
      <c r="C352" s="252"/>
      <c r="D352" s="231" t="s">
        <v>207</v>
      </c>
      <c r="E352" s="253" t="s">
        <v>1</v>
      </c>
      <c r="F352" s="254" t="s">
        <v>240</v>
      </c>
      <c r="G352" s="252"/>
      <c r="H352" s="255">
        <v>321</v>
      </c>
      <c r="I352" s="256"/>
      <c r="J352" s="252"/>
      <c r="K352" s="252"/>
      <c r="L352" s="257"/>
      <c r="M352" s="258"/>
      <c r="N352" s="259"/>
      <c r="O352" s="259"/>
      <c r="P352" s="259"/>
      <c r="Q352" s="259"/>
      <c r="R352" s="259"/>
      <c r="S352" s="259"/>
      <c r="T352" s="260"/>
      <c r="U352" s="14"/>
      <c r="V352" s="14"/>
      <c r="W352" s="14"/>
      <c r="X352" s="14"/>
      <c r="Y352" s="14"/>
      <c r="Z352" s="14"/>
      <c r="AA352" s="14"/>
      <c r="AB352" s="14"/>
      <c r="AC352" s="14"/>
      <c r="AD352" s="14"/>
      <c r="AE352" s="14"/>
      <c r="AT352" s="261" t="s">
        <v>207</v>
      </c>
      <c r="AU352" s="261" t="s">
        <v>86</v>
      </c>
      <c r="AV352" s="14" t="s">
        <v>86</v>
      </c>
      <c r="AW352" s="14" t="s">
        <v>32</v>
      </c>
      <c r="AX352" s="14" t="s">
        <v>76</v>
      </c>
      <c r="AY352" s="261" t="s">
        <v>125</v>
      </c>
    </row>
    <row r="353" s="15" customFormat="1">
      <c r="A353" s="15"/>
      <c r="B353" s="262"/>
      <c r="C353" s="263"/>
      <c r="D353" s="231" t="s">
        <v>207</v>
      </c>
      <c r="E353" s="264" t="s">
        <v>1</v>
      </c>
      <c r="F353" s="265" t="s">
        <v>210</v>
      </c>
      <c r="G353" s="263"/>
      <c r="H353" s="266">
        <v>321</v>
      </c>
      <c r="I353" s="267"/>
      <c r="J353" s="263"/>
      <c r="K353" s="263"/>
      <c r="L353" s="268"/>
      <c r="M353" s="269"/>
      <c r="N353" s="270"/>
      <c r="O353" s="270"/>
      <c r="P353" s="270"/>
      <c r="Q353" s="270"/>
      <c r="R353" s="270"/>
      <c r="S353" s="270"/>
      <c r="T353" s="271"/>
      <c r="U353" s="15"/>
      <c r="V353" s="15"/>
      <c r="W353" s="15"/>
      <c r="X353" s="15"/>
      <c r="Y353" s="15"/>
      <c r="Z353" s="15"/>
      <c r="AA353" s="15"/>
      <c r="AB353" s="15"/>
      <c r="AC353" s="15"/>
      <c r="AD353" s="15"/>
      <c r="AE353" s="15"/>
      <c r="AT353" s="272" t="s">
        <v>207</v>
      </c>
      <c r="AU353" s="272" t="s">
        <v>86</v>
      </c>
      <c r="AV353" s="15" t="s">
        <v>132</v>
      </c>
      <c r="AW353" s="15" t="s">
        <v>32</v>
      </c>
      <c r="AX353" s="15" t="s">
        <v>84</v>
      </c>
      <c r="AY353" s="272" t="s">
        <v>125</v>
      </c>
    </row>
    <row r="354" s="2" customFormat="1" ht="16.5" customHeight="1">
      <c r="A354" s="38"/>
      <c r="B354" s="39"/>
      <c r="C354" s="273" t="s">
        <v>466</v>
      </c>
      <c r="D354" s="273" t="s">
        <v>311</v>
      </c>
      <c r="E354" s="274" t="s">
        <v>467</v>
      </c>
      <c r="F354" s="275" t="s">
        <v>468</v>
      </c>
      <c r="G354" s="276" t="s">
        <v>203</v>
      </c>
      <c r="H354" s="277">
        <v>16.210999999999999</v>
      </c>
      <c r="I354" s="278"/>
      <c r="J354" s="279">
        <f>ROUND(I354*H354,2)</f>
        <v>0</v>
      </c>
      <c r="K354" s="275" t="s">
        <v>204</v>
      </c>
      <c r="L354" s="280"/>
      <c r="M354" s="281" t="s">
        <v>1</v>
      </c>
      <c r="N354" s="282" t="s">
        <v>41</v>
      </c>
      <c r="O354" s="91"/>
      <c r="P354" s="227">
        <f>O354*H354</f>
        <v>0</v>
      </c>
      <c r="Q354" s="227">
        <v>0.41699999999999998</v>
      </c>
      <c r="R354" s="227">
        <f>Q354*H354</f>
        <v>6.7599869999999989</v>
      </c>
      <c r="S354" s="227">
        <v>0</v>
      </c>
      <c r="T354" s="228">
        <f>S354*H354</f>
        <v>0</v>
      </c>
      <c r="U354" s="38"/>
      <c r="V354" s="38"/>
      <c r="W354" s="38"/>
      <c r="X354" s="38"/>
      <c r="Y354" s="38"/>
      <c r="Z354" s="38"/>
      <c r="AA354" s="38"/>
      <c r="AB354" s="38"/>
      <c r="AC354" s="38"/>
      <c r="AD354" s="38"/>
      <c r="AE354" s="38"/>
      <c r="AR354" s="229" t="s">
        <v>150</v>
      </c>
      <c r="AT354" s="229" t="s">
        <v>311</v>
      </c>
      <c r="AU354" s="229" t="s">
        <v>86</v>
      </c>
      <c r="AY354" s="17" t="s">
        <v>125</v>
      </c>
      <c r="BE354" s="230">
        <f>IF(N354="základní",J354,0)</f>
        <v>0</v>
      </c>
      <c r="BF354" s="230">
        <f>IF(N354="snížená",J354,0)</f>
        <v>0</v>
      </c>
      <c r="BG354" s="230">
        <f>IF(N354="zákl. přenesená",J354,0)</f>
        <v>0</v>
      </c>
      <c r="BH354" s="230">
        <f>IF(N354="sníž. přenesená",J354,0)</f>
        <v>0</v>
      </c>
      <c r="BI354" s="230">
        <f>IF(N354="nulová",J354,0)</f>
        <v>0</v>
      </c>
      <c r="BJ354" s="17" t="s">
        <v>84</v>
      </c>
      <c r="BK354" s="230">
        <f>ROUND(I354*H354,2)</f>
        <v>0</v>
      </c>
      <c r="BL354" s="17" t="s">
        <v>132</v>
      </c>
      <c r="BM354" s="229" t="s">
        <v>469</v>
      </c>
    </row>
    <row r="355" s="13" customFormat="1">
      <c r="A355" s="13"/>
      <c r="B355" s="241"/>
      <c r="C355" s="242"/>
      <c r="D355" s="231" t="s">
        <v>207</v>
      </c>
      <c r="E355" s="243" t="s">
        <v>1</v>
      </c>
      <c r="F355" s="244" t="s">
        <v>470</v>
      </c>
      <c r="G355" s="242"/>
      <c r="H355" s="243" t="s">
        <v>1</v>
      </c>
      <c r="I355" s="245"/>
      <c r="J355" s="242"/>
      <c r="K355" s="242"/>
      <c r="L355" s="246"/>
      <c r="M355" s="247"/>
      <c r="N355" s="248"/>
      <c r="O355" s="248"/>
      <c r="P355" s="248"/>
      <c r="Q355" s="248"/>
      <c r="R355" s="248"/>
      <c r="S355" s="248"/>
      <c r="T355" s="249"/>
      <c r="U355" s="13"/>
      <c r="V355" s="13"/>
      <c r="W355" s="13"/>
      <c r="X355" s="13"/>
      <c r="Y355" s="13"/>
      <c r="Z355" s="13"/>
      <c r="AA355" s="13"/>
      <c r="AB355" s="13"/>
      <c r="AC355" s="13"/>
      <c r="AD355" s="13"/>
      <c r="AE355" s="13"/>
      <c r="AT355" s="250" t="s">
        <v>207</v>
      </c>
      <c r="AU355" s="250" t="s">
        <v>86</v>
      </c>
      <c r="AV355" s="13" t="s">
        <v>84</v>
      </c>
      <c r="AW355" s="13" t="s">
        <v>32</v>
      </c>
      <c r="AX355" s="13" t="s">
        <v>76</v>
      </c>
      <c r="AY355" s="250" t="s">
        <v>125</v>
      </c>
    </row>
    <row r="356" s="14" customFormat="1">
      <c r="A356" s="14"/>
      <c r="B356" s="251"/>
      <c r="C356" s="252"/>
      <c r="D356" s="231" t="s">
        <v>207</v>
      </c>
      <c r="E356" s="253" t="s">
        <v>1</v>
      </c>
      <c r="F356" s="254" t="s">
        <v>471</v>
      </c>
      <c r="G356" s="252"/>
      <c r="H356" s="255">
        <v>16.050000000000001</v>
      </c>
      <c r="I356" s="256"/>
      <c r="J356" s="252"/>
      <c r="K356" s="252"/>
      <c r="L356" s="257"/>
      <c r="M356" s="258"/>
      <c r="N356" s="259"/>
      <c r="O356" s="259"/>
      <c r="P356" s="259"/>
      <c r="Q356" s="259"/>
      <c r="R356" s="259"/>
      <c r="S356" s="259"/>
      <c r="T356" s="260"/>
      <c r="U356" s="14"/>
      <c r="V356" s="14"/>
      <c r="W356" s="14"/>
      <c r="X356" s="14"/>
      <c r="Y356" s="14"/>
      <c r="Z356" s="14"/>
      <c r="AA356" s="14"/>
      <c r="AB356" s="14"/>
      <c r="AC356" s="14"/>
      <c r="AD356" s="14"/>
      <c r="AE356" s="14"/>
      <c r="AT356" s="261" t="s">
        <v>207</v>
      </c>
      <c r="AU356" s="261" t="s">
        <v>86</v>
      </c>
      <c r="AV356" s="14" t="s">
        <v>86</v>
      </c>
      <c r="AW356" s="14" t="s">
        <v>32</v>
      </c>
      <c r="AX356" s="14" t="s">
        <v>76</v>
      </c>
      <c r="AY356" s="261" t="s">
        <v>125</v>
      </c>
    </row>
    <row r="357" s="15" customFormat="1">
      <c r="A357" s="15"/>
      <c r="B357" s="262"/>
      <c r="C357" s="263"/>
      <c r="D357" s="231" t="s">
        <v>207</v>
      </c>
      <c r="E357" s="264" t="s">
        <v>1</v>
      </c>
      <c r="F357" s="265" t="s">
        <v>210</v>
      </c>
      <c r="G357" s="263"/>
      <c r="H357" s="266">
        <v>16.050000000000001</v>
      </c>
      <c r="I357" s="267"/>
      <c r="J357" s="263"/>
      <c r="K357" s="263"/>
      <c r="L357" s="268"/>
      <c r="M357" s="269"/>
      <c r="N357" s="270"/>
      <c r="O357" s="270"/>
      <c r="P357" s="270"/>
      <c r="Q357" s="270"/>
      <c r="R357" s="270"/>
      <c r="S357" s="270"/>
      <c r="T357" s="271"/>
      <c r="U357" s="15"/>
      <c r="V357" s="15"/>
      <c r="W357" s="15"/>
      <c r="X357" s="15"/>
      <c r="Y357" s="15"/>
      <c r="Z357" s="15"/>
      <c r="AA357" s="15"/>
      <c r="AB357" s="15"/>
      <c r="AC357" s="15"/>
      <c r="AD357" s="15"/>
      <c r="AE357" s="15"/>
      <c r="AT357" s="272" t="s">
        <v>207</v>
      </c>
      <c r="AU357" s="272" t="s">
        <v>86</v>
      </c>
      <c r="AV357" s="15" t="s">
        <v>132</v>
      </c>
      <c r="AW357" s="15" t="s">
        <v>32</v>
      </c>
      <c r="AX357" s="15" t="s">
        <v>84</v>
      </c>
      <c r="AY357" s="272" t="s">
        <v>125</v>
      </c>
    </row>
    <row r="358" s="14" customFormat="1">
      <c r="A358" s="14"/>
      <c r="B358" s="251"/>
      <c r="C358" s="252"/>
      <c r="D358" s="231" t="s">
        <v>207</v>
      </c>
      <c r="E358" s="252"/>
      <c r="F358" s="254" t="s">
        <v>472</v>
      </c>
      <c r="G358" s="252"/>
      <c r="H358" s="255">
        <v>16.210999999999999</v>
      </c>
      <c r="I358" s="256"/>
      <c r="J358" s="252"/>
      <c r="K358" s="252"/>
      <c r="L358" s="257"/>
      <c r="M358" s="258"/>
      <c r="N358" s="259"/>
      <c r="O358" s="259"/>
      <c r="P358" s="259"/>
      <c r="Q358" s="259"/>
      <c r="R358" s="259"/>
      <c r="S358" s="259"/>
      <c r="T358" s="260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261" t="s">
        <v>207</v>
      </c>
      <c r="AU358" s="261" t="s">
        <v>86</v>
      </c>
      <c r="AV358" s="14" t="s">
        <v>86</v>
      </c>
      <c r="AW358" s="14" t="s">
        <v>4</v>
      </c>
      <c r="AX358" s="14" t="s">
        <v>84</v>
      </c>
      <c r="AY358" s="261" t="s">
        <v>125</v>
      </c>
    </row>
    <row r="359" s="12" customFormat="1" ht="22.8" customHeight="1">
      <c r="A359" s="12"/>
      <c r="B359" s="202"/>
      <c r="C359" s="203"/>
      <c r="D359" s="204" t="s">
        <v>75</v>
      </c>
      <c r="E359" s="216" t="s">
        <v>150</v>
      </c>
      <c r="F359" s="216" t="s">
        <v>473</v>
      </c>
      <c r="G359" s="203"/>
      <c r="H359" s="203"/>
      <c r="I359" s="206"/>
      <c r="J359" s="217">
        <f>BK359</f>
        <v>0</v>
      </c>
      <c r="K359" s="203"/>
      <c r="L359" s="208"/>
      <c r="M359" s="209"/>
      <c r="N359" s="210"/>
      <c r="O359" s="210"/>
      <c r="P359" s="211">
        <f>SUM(P360:P433)</f>
        <v>0</v>
      </c>
      <c r="Q359" s="210"/>
      <c r="R359" s="211">
        <f>SUM(R360:R433)</f>
        <v>71.702931099999986</v>
      </c>
      <c r="S359" s="210"/>
      <c r="T359" s="212">
        <f>SUM(T360:T433)</f>
        <v>50.219999999999999</v>
      </c>
      <c r="U359" s="12"/>
      <c r="V359" s="12"/>
      <c r="W359" s="12"/>
      <c r="X359" s="12"/>
      <c r="Y359" s="12"/>
      <c r="Z359" s="12"/>
      <c r="AA359" s="12"/>
      <c r="AB359" s="12"/>
      <c r="AC359" s="12"/>
      <c r="AD359" s="12"/>
      <c r="AE359" s="12"/>
      <c r="AR359" s="213" t="s">
        <v>84</v>
      </c>
      <c r="AT359" s="214" t="s">
        <v>75</v>
      </c>
      <c r="AU359" s="214" t="s">
        <v>84</v>
      </c>
      <c r="AY359" s="213" t="s">
        <v>125</v>
      </c>
      <c r="BK359" s="215">
        <f>SUM(BK360:BK433)</f>
        <v>0</v>
      </c>
    </row>
    <row r="360" s="2" customFormat="1" ht="37.8" customHeight="1">
      <c r="A360" s="38"/>
      <c r="B360" s="39"/>
      <c r="C360" s="218" t="s">
        <v>474</v>
      </c>
      <c r="D360" s="218" t="s">
        <v>128</v>
      </c>
      <c r="E360" s="219" t="s">
        <v>475</v>
      </c>
      <c r="F360" s="220" t="s">
        <v>476</v>
      </c>
      <c r="G360" s="221" t="s">
        <v>477</v>
      </c>
      <c r="H360" s="222">
        <v>47</v>
      </c>
      <c r="I360" s="223"/>
      <c r="J360" s="224">
        <f>ROUND(I360*H360,2)</f>
        <v>0</v>
      </c>
      <c r="K360" s="220" t="s">
        <v>204</v>
      </c>
      <c r="L360" s="44"/>
      <c r="M360" s="225" t="s">
        <v>1</v>
      </c>
      <c r="N360" s="226" t="s">
        <v>41</v>
      </c>
      <c r="O360" s="91"/>
      <c r="P360" s="227">
        <f>O360*H360</f>
        <v>0</v>
      </c>
      <c r="Q360" s="227">
        <v>0.65847999999999995</v>
      </c>
      <c r="R360" s="227">
        <f>Q360*H360</f>
        <v>30.948559999999997</v>
      </c>
      <c r="S360" s="227">
        <v>0.66000000000000003</v>
      </c>
      <c r="T360" s="228">
        <f>S360*H360</f>
        <v>31.020000000000003</v>
      </c>
      <c r="U360" s="38"/>
      <c r="V360" s="38"/>
      <c r="W360" s="38"/>
      <c r="X360" s="38"/>
      <c r="Y360" s="38"/>
      <c r="Z360" s="38"/>
      <c r="AA360" s="38"/>
      <c r="AB360" s="38"/>
      <c r="AC360" s="38"/>
      <c r="AD360" s="38"/>
      <c r="AE360" s="38"/>
      <c r="AR360" s="229" t="s">
        <v>132</v>
      </c>
      <c r="AT360" s="229" t="s">
        <v>128</v>
      </c>
      <c r="AU360" s="229" t="s">
        <v>86</v>
      </c>
      <c r="AY360" s="17" t="s">
        <v>125</v>
      </c>
      <c r="BE360" s="230">
        <f>IF(N360="základní",J360,0)</f>
        <v>0</v>
      </c>
      <c r="BF360" s="230">
        <f>IF(N360="snížená",J360,0)</f>
        <v>0</v>
      </c>
      <c r="BG360" s="230">
        <f>IF(N360="zákl. přenesená",J360,0)</f>
        <v>0</v>
      </c>
      <c r="BH360" s="230">
        <f>IF(N360="sníž. přenesená",J360,0)</f>
        <v>0</v>
      </c>
      <c r="BI360" s="230">
        <f>IF(N360="nulová",J360,0)</f>
        <v>0</v>
      </c>
      <c r="BJ360" s="17" t="s">
        <v>84</v>
      </c>
      <c r="BK360" s="230">
        <f>ROUND(I360*H360,2)</f>
        <v>0</v>
      </c>
      <c r="BL360" s="17" t="s">
        <v>132</v>
      </c>
      <c r="BM360" s="229" t="s">
        <v>478</v>
      </c>
    </row>
    <row r="361" s="13" customFormat="1">
      <c r="A361" s="13"/>
      <c r="B361" s="241"/>
      <c r="C361" s="242"/>
      <c r="D361" s="231" t="s">
        <v>207</v>
      </c>
      <c r="E361" s="243" t="s">
        <v>1</v>
      </c>
      <c r="F361" s="244" t="s">
        <v>479</v>
      </c>
      <c r="G361" s="242"/>
      <c r="H361" s="243" t="s">
        <v>1</v>
      </c>
      <c r="I361" s="245"/>
      <c r="J361" s="242"/>
      <c r="K361" s="242"/>
      <c r="L361" s="246"/>
      <c r="M361" s="247"/>
      <c r="N361" s="248"/>
      <c r="O361" s="248"/>
      <c r="P361" s="248"/>
      <c r="Q361" s="248"/>
      <c r="R361" s="248"/>
      <c r="S361" s="248"/>
      <c r="T361" s="249"/>
      <c r="U361" s="13"/>
      <c r="V361" s="13"/>
      <c r="W361" s="13"/>
      <c r="X361" s="13"/>
      <c r="Y361" s="13"/>
      <c r="Z361" s="13"/>
      <c r="AA361" s="13"/>
      <c r="AB361" s="13"/>
      <c r="AC361" s="13"/>
      <c r="AD361" s="13"/>
      <c r="AE361" s="13"/>
      <c r="AT361" s="250" t="s">
        <v>207</v>
      </c>
      <c r="AU361" s="250" t="s">
        <v>86</v>
      </c>
      <c r="AV361" s="13" t="s">
        <v>84</v>
      </c>
      <c r="AW361" s="13" t="s">
        <v>32</v>
      </c>
      <c r="AX361" s="13" t="s">
        <v>76</v>
      </c>
      <c r="AY361" s="250" t="s">
        <v>125</v>
      </c>
    </row>
    <row r="362" s="14" customFormat="1">
      <c r="A362" s="14"/>
      <c r="B362" s="251"/>
      <c r="C362" s="252"/>
      <c r="D362" s="231" t="s">
        <v>207</v>
      </c>
      <c r="E362" s="253" t="s">
        <v>1</v>
      </c>
      <c r="F362" s="254" t="s">
        <v>462</v>
      </c>
      <c r="G362" s="252"/>
      <c r="H362" s="255">
        <v>47</v>
      </c>
      <c r="I362" s="256"/>
      <c r="J362" s="252"/>
      <c r="K362" s="252"/>
      <c r="L362" s="257"/>
      <c r="M362" s="258"/>
      <c r="N362" s="259"/>
      <c r="O362" s="259"/>
      <c r="P362" s="259"/>
      <c r="Q362" s="259"/>
      <c r="R362" s="259"/>
      <c r="S362" s="259"/>
      <c r="T362" s="260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61" t="s">
        <v>207</v>
      </c>
      <c r="AU362" s="261" t="s">
        <v>86</v>
      </c>
      <c r="AV362" s="14" t="s">
        <v>86</v>
      </c>
      <c r="AW362" s="14" t="s">
        <v>32</v>
      </c>
      <c r="AX362" s="14" t="s">
        <v>76</v>
      </c>
      <c r="AY362" s="261" t="s">
        <v>125</v>
      </c>
    </row>
    <row r="363" s="15" customFormat="1">
      <c r="A363" s="15"/>
      <c r="B363" s="262"/>
      <c r="C363" s="263"/>
      <c r="D363" s="231" t="s">
        <v>207</v>
      </c>
      <c r="E363" s="264" t="s">
        <v>1</v>
      </c>
      <c r="F363" s="265" t="s">
        <v>210</v>
      </c>
      <c r="G363" s="263"/>
      <c r="H363" s="266">
        <v>47</v>
      </c>
      <c r="I363" s="267"/>
      <c r="J363" s="263"/>
      <c r="K363" s="263"/>
      <c r="L363" s="268"/>
      <c r="M363" s="269"/>
      <c r="N363" s="270"/>
      <c r="O363" s="270"/>
      <c r="P363" s="270"/>
      <c r="Q363" s="270"/>
      <c r="R363" s="270"/>
      <c r="S363" s="270"/>
      <c r="T363" s="271"/>
      <c r="U363" s="15"/>
      <c r="V363" s="15"/>
      <c r="W363" s="15"/>
      <c r="X363" s="15"/>
      <c r="Y363" s="15"/>
      <c r="Z363" s="15"/>
      <c r="AA363" s="15"/>
      <c r="AB363" s="15"/>
      <c r="AC363" s="15"/>
      <c r="AD363" s="15"/>
      <c r="AE363" s="15"/>
      <c r="AT363" s="272" t="s">
        <v>207</v>
      </c>
      <c r="AU363" s="272" t="s">
        <v>86</v>
      </c>
      <c r="AV363" s="15" t="s">
        <v>132</v>
      </c>
      <c r="AW363" s="15" t="s">
        <v>32</v>
      </c>
      <c r="AX363" s="15" t="s">
        <v>84</v>
      </c>
      <c r="AY363" s="272" t="s">
        <v>125</v>
      </c>
    </row>
    <row r="364" s="2" customFormat="1" ht="24.15" customHeight="1">
      <c r="A364" s="38"/>
      <c r="B364" s="39"/>
      <c r="C364" s="218" t="s">
        <v>480</v>
      </c>
      <c r="D364" s="218" t="s">
        <v>128</v>
      </c>
      <c r="E364" s="219" t="s">
        <v>481</v>
      </c>
      <c r="F364" s="220" t="s">
        <v>482</v>
      </c>
      <c r="G364" s="221" t="s">
        <v>477</v>
      </c>
      <c r="H364" s="222">
        <v>60</v>
      </c>
      <c r="I364" s="223"/>
      <c r="J364" s="224">
        <f>ROUND(I364*H364,2)</f>
        <v>0</v>
      </c>
      <c r="K364" s="220" t="s">
        <v>204</v>
      </c>
      <c r="L364" s="44"/>
      <c r="M364" s="225" t="s">
        <v>1</v>
      </c>
      <c r="N364" s="226" t="s">
        <v>41</v>
      </c>
      <c r="O364" s="91"/>
      <c r="P364" s="227">
        <f>O364*H364</f>
        <v>0</v>
      </c>
      <c r="Q364" s="227">
        <v>0.10037</v>
      </c>
      <c r="R364" s="227">
        <f>Q364*H364</f>
        <v>6.0221999999999998</v>
      </c>
      <c r="S364" s="227">
        <v>0.10000000000000001</v>
      </c>
      <c r="T364" s="228">
        <f>S364*H364</f>
        <v>6</v>
      </c>
      <c r="U364" s="38"/>
      <c r="V364" s="38"/>
      <c r="W364" s="38"/>
      <c r="X364" s="38"/>
      <c r="Y364" s="38"/>
      <c r="Z364" s="38"/>
      <c r="AA364" s="38"/>
      <c r="AB364" s="38"/>
      <c r="AC364" s="38"/>
      <c r="AD364" s="38"/>
      <c r="AE364" s="38"/>
      <c r="AR364" s="229" t="s">
        <v>132</v>
      </c>
      <c r="AT364" s="229" t="s">
        <v>128</v>
      </c>
      <c r="AU364" s="229" t="s">
        <v>86</v>
      </c>
      <c r="AY364" s="17" t="s">
        <v>125</v>
      </c>
      <c r="BE364" s="230">
        <f>IF(N364="základní",J364,0)</f>
        <v>0</v>
      </c>
      <c r="BF364" s="230">
        <f>IF(N364="snížená",J364,0)</f>
        <v>0</v>
      </c>
      <c r="BG364" s="230">
        <f>IF(N364="zákl. přenesená",J364,0)</f>
        <v>0</v>
      </c>
      <c r="BH364" s="230">
        <f>IF(N364="sníž. přenesená",J364,0)</f>
        <v>0</v>
      </c>
      <c r="BI364" s="230">
        <f>IF(N364="nulová",J364,0)</f>
        <v>0</v>
      </c>
      <c r="BJ364" s="17" t="s">
        <v>84</v>
      </c>
      <c r="BK364" s="230">
        <f>ROUND(I364*H364,2)</f>
        <v>0</v>
      </c>
      <c r="BL364" s="17" t="s">
        <v>132</v>
      </c>
      <c r="BM364" s="229" t="s">
        <v>483</v>
      </c>
    </row>
    <row r="365" s="13" customFormat="1">
      <c r="A365" s="13"/>
      <c r="B365" s="241"/>
      <c r="C365" s="242"/>
      <c r="D365" s="231" t="s">
        <v>207</v>
      </c>
      <c r="E365" s="243" t="s">
        <v>1</v>
      </c>
      <c r="F365" s="244" t="s">
        <v>484</v>
      </c>
      <c r="G365" s="242"/>
      <c r="H365" s="243" t="s">
        <v>1</v>
      </c>
      <c r="I365" s="245"/>
      <c r="J365" s="242"/>
      <c r="K365" s="242"/>
      <c r="L365" s="246"/>
      <c r="M365" s="247"/>
      <c r="N365" s="248"/>
      <c r="O365" s="248"/>
      <c r="P365" s="248"/>
      <c r="Q365" s="248"/>
      <c r="R365" s="248"/>
      <c r="S365" s="248"/>
      <c r="T365" s="249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50" t="s">
        <v>207</v>
      </c>
      <c r="AU365" s="250" t="s">
        <v>86</v>
      </c>
      <c r="AV365" s="13" t="s">
        <v>84</v>
      </c>
      <c r="AW365" s="13" t="s">
        <v>32</v>
      </c>
      <c r="AX365" s="13" t="s">
        <v>76</v>
      </c>
      <c r="AY365" s="250" t="s">
        <v>125</v>
      </c>
    </row>
    <row r="366" s="14" customFormat="1">
      <c r="A366" s="14"/>
      <c r="B366" s="251"/>
      <c r="C366" s="252"/>
      <c r="D366" s="231" t="s">
        <v>207</v>
      </c>
      <c r="E366" s="253" t="s">
        <v>1</v>
      </c>
      <c r="F366" s="254" t="s">
        <v>485</v>
      </c>
      <c r="G366" s="252"/>
      <c r="H366" s="255">
        <v>60</v>
      </c>
      <c r="I366" s="256"/>
      <c r="J366" s="252"/>
      <c r="K366" s="252"/>
      <c r="L366" s="257"/>
      <c r="M366" s="258"/>
      <c r="N366" s="259"/>
      <c r="O366" s="259"/>
      <c r="P366" s="259"/>
      <c r="Q366" s="259"/>
      <c r="R366" s="259"/>
      <c r="S366" s="259"/>
      <c r="T366" s="260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61" t="s">
        <v>207</v>
      </c>
      <c r="AU366" s="261" t="s">
        <v>86</v>
      </c>
      <c r="AV366" s="14" t="s">
        <v>86</v>
      </c>
      <c r="AW366" s="14" t="s">
        <v>32</v>
      </c>
      <c r="AX366" s="14" t="s">
        <v>76</v>
      </c>
      <c r="AY366" s="261" t="s">
        <v>125</v>
      </c>
    </row>
    <row r="367" s="15" customFormat="1">
      <c r="A367" s="15"/>
      <c r="B367" s="262"/>
      <c r="C367" s="263"/>
      <c r="D367" s="231" t="s">
        <v>207</v>
      </c>
      <c r="E367" s="264" t="s">
        <v>1</v>
      </c>
      <c r="F367" s="265" t="s">
        <v>210</v>
      </c>
      <c r="G367" s="263"/>
      <c r="H367" s="266">
        <v>60</v>
      </c>
      <c r="I367" s="267"/>
      <c r="J367" s="263"/>
      <c r="K367" s="263"/>
      <c r="L367" s="268"/>
      <c r="M367" s="269"/>
      <c r="N367" s="270"/>
      <c r="O367" s="270"/>
      <c r="P367" s="270"/>
      <c r="Q367" s="270"/>
      <c r="R367" s="270"/>
      <c r="S367" s="270"/>
      <c r="T367" s="271"/>
      <c r="U367" s="15"/>
      <c r="V367" s="15"/>
      <c r="W367" s="15"/>
      <c r="X367" s="15"/>
      <c r="Y367" s="15"/>
      <c r="Z367" s="15"/>
      <c r="AA367" s="15"/>
      <c r="AB367" s="15"/>
      <c r="AC367" s="15"/>
      <c r="AD367" s="15"/>
      <c r="AE367" s="15"/>
      <c r="AT367" s="272" t="s">
        <v>207</v>
      </c>
      <c r="AU367" s="272" t="s">
        <v>86</v>
      </c>
      <c r="AV367" s="15" t="s">
        <v>132</v>
      </c>
      <c r="AW367" s="15" t="s">
        <v>32</v>
      </c>
      <c r="AX367" s="15" t="s">
        <v>84</v>
      </c>
      <c r="AY367" s="272" t="s">
        <v>125</v>
      </c>
    </row>
    <row r="368" s="2" customFormat="1" ht="37.8" customHeight="1">
      <c r="A368" s="38"/>
      <c r="B368" s="39"/>
      <c r="C368" s="218" t="s">
        <v>226</v>
      </c>
      <c r="D368" s="218" t="s">
        <v>128</v>
      </c>
      <c r="E368" s="219" t="s">
        <v>486</v>
      </c>
      <c r="F368" s="220" t="s">
        <v>487</v>
      </c>
      <c r="G368" s="221" t="s">
        <v>477</v>
      </c>
      <c r="H368" s="222">
        <v>44</v>
      </c>
      <c r="I368" s="223"/>
      <c r="J368" s="224">
        <f>ROUND(I368*H368,2)</f>
        <v>0</v>
      </c>
      <c r="K368" s="220" t="s">
        <v>204</v>
      </c>
      <c r="L368" s="44"/>
      <c r="M368" s="225" t="s">
        <v>1</v>
      </c>
      <c r="N368" s="226" t="s">
        <v>41</v>
      </c>
      <c r="O368" s="91"/>
      <c r="P368" s="227">
        <f>O368*H368</f>
        <v>0</v>
      </c>
      <c r="Q368" s="227">
        <v>0.53325999999999996</v>
      </c>
      <c r="R368" s="227">
        <f>Q368*H368</f>
        <v>23.463439999999999</v>
      </c>
      <c r="S368" s="227">
        <v>0.29999999999999999</v>
      </c>
      <c r="T368" s="228">
        <f>S368*H368</f>
        <v>13.199999999999999</v>
      </c>
      <c r="U368" s="38"/>
      <c r="V368" s="38"/>
      <c r="W368" s="38"/>
      <c r="X368" s="38"/>
      <c r="Y368" s="38"/>
      <c r="Z368" s="38"/>
      <c r="AA368" s="38"/>
      <c r="AB368" s="38"/>
      <c r="AC368" s="38"/>
      <c r="AD368" s="38"/>
      <c r="AE368" s="38"/>
      <c r="AR368" s="229" t="s">
        <v>132</v>
      </c>
      <c r="AT368" s="229" t="s">
        <v>128</v>
      </c>
      <c r="AU368" s="229" t="s">
        <v>86</v>
      </c>
      <c r="AY368" s="17" t="s">
        <v>125</v>
      </c>
      <c r="BE368" s="230">
        <f>IF(N368="základní",J368,0)</f>
        <v>0</v>
      </c>
      <c r="BF368" s="230">
        <f>IF(N368="snížená",J368,0)</f>
        <v>0</v>
      </c>
      <c r="BG368" s="230">
        <f>IF(N368="zákl. přenesená",J368,0)</f>
        <v>0</v>
      </c>
      <c r="BH368" s="230">
        <f>IF(N368="sníž. přenesená",J368,0)</f>
        <v>0</v>
      </c>
      <c r="BI368" s="230">
        <f>IF(N368="nulová",J368,0)</f>
        <v>0</v>
      </c>
      <c r="BJ368" s="17" t="s">
        <v>84</v>
      </c>
      <c r="BK368" s="230">
        <f>ROUND(I368*H368,2)</f>
        <v>0</v>
      </c>
      <c r="BL368" s="17" t="s">
        <v>132</v>
      </c>
      <c r="BM368" s="229" t="s">
        <v>488</v>
      </c>
    </row>
    <row r="369" s="13" customFormat="1">
      <c r="A369" s="13"/>
      <c r="B369" s="241"/>
      <c r="C369" s="242"/>
      <c r="D369" s="231" t="s">
        <v>207</v>
      </c>
      <c r="E369" s="243" t="s">
        <v>1</v>
      </c>
      <c r="F369" s="244" t="s">
        <v>489</v>
      </c>
      <c r="G369" s="242"/>
      <c r="H369" s="243" t="s">
        <v>1</v>
      </c>
      <c r="I369" s="245"/>
      <c r="J369" s="242"/>
      <c r="K369" s="242"/>
      <c r="L369" s="246"/>
      <c r="M369" s="247"/>
      <c r="N369" s="248"/>
      <c r="O369" s="248"/>
      <c r="P369" s="248"/>
      <c r="Q369" s="248"/>
      <c r="R369" s="248"/>
      <c r="S369" s="248"/>
      <c r="T369" s="249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250" t="s">
        <v>207</v>
      </c>
      <c r="AU369" s="250" t="s">
        <v>86</v>
      </c>
      <c r="AV369" s="13" t="s">
        <v>84</v>
      </c>
      <c r="AW369" s="13" t="s">
        <v>32</v>
      </c>
      <c r="AX369" s="13" t="s">
        <v>76</v>
      </c>
      <c r="AY369" s="250" t="s">
        <v>125</v>
      </c>
    </row>
    <row r="370" s="14" customFormat="1">
      <c r="A370" s="14"/>
      <c r="B370" s="251"/>
      <c r="C370" s="252"/>
      <c r="D370" s="231" t="s">
        <v>207</v>
      </c>
      <c r="E370" s="253" t="s">
        <v>1</v>
      </c>
      <c r="F370" s="254" t="s">
        <v>445</v>
      </c>
      <c r="G370" s="252"/>
      <c r="H370" s="255">
        <v>44</v>
      </c>
      <c r="I370" s="256"/>
      <c r="J370" s="252"/>
      <c r="K370" s="252"/>
      <c r="L370" s="257"/>
      <c r="M370" s="258"/>
      <c r="N370" s="259"/>
      <c r="O370" s="259"/>
      <c r="P370" s="259"/>
      <c r="Q370" s="259"/>
      <c r="R370" s="259"/>
      <c r="S370" s="259"/>
      <c r="T370" s="260"/>
      <c r="U370" s="14"/>
      <c r="V370" s="14"/>
      <c r="W370" s="14"/>
      <c r="X370" s="14"/>
      <c r="Y370" s="14"/>
      <c r="Z370" s="14"/>
      <c r="AA370" s="14"/>
      <c r="AB370" s="14"/>
      <c r="AC370" s="14"/>
      <c r="AD370" s="14"/>
      <c r="AE370" s="14"/>
      <c r="AT370" s="261" t="s">
        <v>207</v>
      </c>
      <c r="AU370" s="261" t="s">
        <v>86</v>
      </c>
      <c r="AV370" s="14" t="s">
        <v>86</v>
      </c>
      <c r="AW370" s="14" t="s">
        <v>32</v>
      </c>
      <c r="AX370" s="14" t="s">
        <v>76</v>
      </c>
      <c r="AY370" s="261" t="s">
        <v>125</v>
      </c>
    </row>
    <row r="371" s="15" customFormat="1">
      <c r="A371" s="15"/>
      <c r="B371" s="262"/>
      <c r="C371" s="263"/>
      <c r="D371" s="231" t="s">
        <v>207</v>
      </c>
      <c r="E371" s="264" t="s">
        <v>1</v>
      </c>
      <c r="F371" s="265" t="s">
        <v>210</v>
      </c>
      <c r="G371" s="263"/>
      <c r="H371" s="266">
        <v>44</v>
      </c>
      <c r="I371" s="267"/>
      <c r="J371" s="263"/>
      <c r="K371" s="263"/>
      <c r="L371" s="268"/>
      <c r="M371" s="269"/>
      <c r="N371" s="270"/>
      <c r="O371" s="270"/>
      <c r="P371" s="270"/>
      <c r="Q371" s="270"/>
      <c r="R371" s="270"/>
      <c r="S371" s="270"/>
      <c r="T371" s="271"/>
      <c r="U371" s="15"/>
      <c r="V371" s="15"/>
      <c r="W371" s="15"/>
      <c r="X371" s="15"/>
      <c r="Y371" s="15"/>
      <c r="Z371" s="15"/>
      <c r="AA371" s="15"/>
      <c r="AB371" s="15"/>
      <c r="AC371" s="15"/>
      <c r="AD371" s="15"/>
      <c r="AE371" s="15"/>
      <c r="AT371" s="272" t="s">
        <v>207</v>
      </c>
      <c r="AU371" s="272" t="s">
        <v>86</v>
      </c>
      <c r="AV371" s="15" t="s">
        <v>132</v>
      </c>
      <c r="AW371" s="15" t="s">
        <v>32</v>
      </c>
      <c r="AX371" s="15" t="s">
        <v>84</v>
      </c>
      <c r="AY371" s="272" t="s">
        <v>125</v>
      </c>
    </row>
    <row r="372" s="2" customFormat="1" ht="24.15" customHeight="1">
      <c r="A372" s="38"/>
      <c r="B372" s="39"/>
      <c r="C372" s="218" t="s">
        <v>490</v>
      </c>
      <c r="D372" s="218" t="s">
        <v>128</v>
      </c>
      <c r="E372" s="219" t="s">
        <v>491</v>
      </c>
      <c r="F372" s="220" t="s">
        <v>492</v>
      </c>
      <c r="G372" s="221" t="s">
        <v>257</v>
      </c>
      <c r="H372" s="222">
        <v>11</v>
      </c>
      <c r="I372" s="223"/>
      <c r="J372" s="224">
        <f>ROUND(I372*H372,2)</f>
        <v>0</v>
      </c>
      <c r="K372" s="220" t="s">
        <v>204</v>
      </c>
      <c r="L372" s="44"/>
      <c r="M372" s="225" t="s">
        <v>1</v>
      </c>
      <c r="N372" s="226" t="s">
        <v>41</v>
      </c>
      <c r="O372" s="91"/>
      <c r="P372" s="227">
        <f>O372*H372</f>
        <v>0</v>
      </c>
      <c r="Q372" s="227">
        <v>1.0000000000000001E-05</v>
      </c>
      <c r="R372" s="227">
        <f>Q372*H372</f>
        <v>0.00011</v>
      </c>
      <c r="S372" s="227">
        <v>0</v>
      </c>
      <c r="T372" s="228">
        <f>S372*H372</f>
        <v>0</v>
      </c>
      <c r="U372" s="38"/>
      <c r="V372" s="38"/>
      <c r="W372" s="38"/>
      <c r="X372" s="38"/>
      <c r="Y372" s="38"/>
      <c r="Z372" s="38"/>
      <c r="AA372" s="38"/>
      <c r="AB372" s="38"/>
      <c r="AC372" s="38"/>
      <c r="AD372" s="38"/>
      <c r="AE372" s="38"/>
      <c r="AR372" s="229" t="s">
        <v>132</v>
      </c>
      <c r="AT372" s="229" t="s">
        <v>128</v>
      </c>
      <c r="AU372" s="229" t="s">
        <v>86</v>
      </c>
      <c r="AY372" s="17" t="s">
        <v>125</v>
      </c>
      <c r="BE372" s="230">
        <f>IF(N372="základní",J372,0)</f>
        <v>0</v>
      </c>
      <c r="BF372" s="230">
        <f>IF(N372="snížená",J372,0)</f>
        <v>0</v>
      </c>
      <c r="BG372" s="230">
        <f>IF(N372="zákl. přenesená",J372,0)</f>
        <v>0</v>
      </c>
      <c r="BH372" s="230">
        <f>IF(N372="sníž. přenesená",J372,0)</f>
        <v>0</v>
      </c>
      <c r="BI372" s="230">
        <f>IF(N372="nulová",J372,0)</f>
        <v>0</v>
      </c>
      <c r="BJ372" s="17" t="s">
        <v>84</v>
      </c>
      <c r="BK372" s="230">
        <f>ROUND(I372*H372,2)</f>
        <v>0</v>
      </c>
      <c r="BL372" s="17" t="s">
        <v>132</v>
      </c>
      <c r="BM372" s="229" t="s">
        <v>493</v>
      </c>
    </row>
    <row r="373" s="13" customFormat="1">
      <c r="A373" s="13"/>
      <c r="B373" s="241"/>
      <c r="C373" s="242"/>
      <c r="D373" s="231" t="s">
        <v>207</v>
      </c>
      <c r="E373" s="243" t="s">
        <v>1</v>
      </c>
      <c r="F373" s="244" t="s">
        <v>494</v>
      </c>
      <c r="G373" s="242"/>
      <c r="H373" s="243" t="s">
        <v>1</v>
      </c>
      <c r="I373" s="245"/>
      <c r="J373" s="242"/>
      <c r="K373" s="242"/>
      <c r="L373" s="246"/>
      <c r="M373" s="247"/>
      <c r="N373" s="248"/>
      <c r="O373" s="248"/>
      <c r="P373" s="248"/>
      <c r="Q373" s="248"/>
      <c r="R373" s="248"/>
      <c r="S373" s="248"/>
      <c r="T373" s="249"/>
      <c r="U373" s="13"/>
      <c r="V373" s="13"/>
      <c r="W373" s="13"/>
      <c r="X373" s="13"/>
      <c r="Y373" s="13"/>
      <c r="Z373" s="13"/>
      <c r="AA373" s="13"/>
      <c r="AB373" s="13"/>
      <c r="AC373" s="13"/>
      <c r="AD373" s="13"/>
      <c r="AE373" s="13"/>
      <c r="AT373" s="250" t="s">
        <v>207</v>
      </c>
      <c r="AU373" s="250" t="s">
        <v>86</v>
      </c>
      <c r="AV373" s="13" t="s">
        <v>84</v>
      </c>
      <c r="AW373" s="13" t="s">
        <v>32</v>
      </c>
      <c r="AX373" s="13" t="s">
        <v>76</v>
      </c>
      <c r="AY373" s="250" t="s">
        <v>125</v>
      </c>
    </row>
    <row r="374" s="14" customFormat="1">
      <c r="A374" s="14"/>
      <c r="B374" s="251"/>
      <c r="C374" s="252"/>
      <c r="D374" s="231" t="s">
        <v>207</v>
      </c>
      <c r="E374" s="253" t="s">
        <v>1</v>
      </c>
      <c r="F374" s="254" t="s">
        <v>261</v>
      </c>
      <c r="G374" s="252"/>
      <c r="H374" s="255">
        <v>11</v>
      </c>
      <c r="I374" s="256"/>
      <c r="J374" s="252"/>
      <c r="K374" s="252"/>
      <c r="L374" s="257"/>
      <c r="M374" s="258"/>
      <c r="N374" s="259"/>
      <c r="O374" s="259"/>
      <c r="P374" s="259"/>
      <c r="Q374" s="259"/>
      <c r="R374" s="259"/>
      <c r="S374" s="259"/>
      <c r="T374" s="260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61" t="s">
        <v>207</v>
      </c>
      <c r="AU374" s="261" t="s">
        <v>86</v>
      </c>
      <c r="AV374" s="14" t="s">
        <v>86</v>
      </c>
      <c r="AW374" s="14" t="s">
        <v>32</v>
      </c>
      <c r="AX374" s="14" t="s">
        <v>76</v>
      </c>
      <c r="AY374" s="261" t="s">
        <v>125</v>
      </c>
    </row>
    <row r="375" s="15" customFormat="1">
      <c r="A375" s="15"/>
      <c r="B375" s="262"/>
      <c r="C375" s="263"/>
      <c r="D375" s="231" t="s">
        <v>207</v>
      </c>
      <c r="E375" s="264" t="s">
        <v>1</v>
      </c>
      <c r="F375" s="265" t="s">
        <v>210</v>
      </c>
      <c r="G375" s="263"/>
      <c r="H375" s="266">
        <v>11</v>
      </c>
      <c r="I375" s="267"/>
      <c r="J375" s="263"/>
      <c r="K375" s="263"/>
      <c r="L375" s="268"/>
      <c r="M375" s="269"/>
      <c r="N375" s="270"/>
      <c r="O375" s="270"/>
      <c r="P375" s="270"/>
      <c r="Q375" s="270"/>
      <c r="R375" s="270"/>
      <c r="S375" s="270"/>
      <c r="T375" s="271"/>
      <c r="U375" s="15"/>
      <c r="V375" s="15"/>
      <c r="W375" s="15"/>
      <c r="X375" s="15"/>
      <c r="Y375" s="15"/>
      <c r="Z375" s="15"/>
      <c r="AA375" s="15"/>
      <c r="AB375" s="15"/>
      <c r="AC375" s="15"/>
      <c r="AD375" s="15"/>
      <c r="AE375" s="15"/>
      <c r="AT375" s="272" t="s">
        <v>207</v>
      </c>
      <c r="AU375" s="272" t="s">
        <v>86</v>
      </c>
      <c r="AV375" s="15" t="s">
        <v>132</v>
      </c>
      <c r="AW375" s="15" t="s">
        <v>32</v>
      </c>
      <c r="AX375" s="15" t="s">
        <v>84</v>
      </c>
      <c r="AY375" s="272" t="s">
        <v>125</v>
      </c>
    </row>
    <row r="376" s="2" customFormat="1" ht="24.15" customHeight="1">
      <c r="A376" s="38"/>
      <c r="B376" s="39"/>
      <c r="C376" s="273" t="s">
        <v>495</v>
      </c>
      <c r="D376" s="273" t="s">
        <v>311</v>
      </c>
      <c r="E376" s="274" t="s">
        <v>496</v>
      </c>
      <c r="F376" s="275" t="s">
        <v>497</v>
      </c>
      <c r="G376" s="276" t="s">
        <v>257</v>
      </c>
      <c r="H376" s="277">
        <v>11.33</v>
      </c>
      <c r="I376" s="278"/>
      <c r="J376" s="279">
        <f>ROUND(I376*H376,2)</f>
        <v>0</v>
      </c>
      <c r="K376" s="275" t="s">
        <v>204</v>
      </c>
      <c r="L376" s="280"/>
      <c r="M376" s="281" t="s">
        <v>1</v>
      </c>
      <c r="N376" s="282" t="s">
        <v>41</v>
      </c>
      <c r="O376" s="91"/>
      <c r="P376" s="227">
        <f>O376*H376</f>
        <v>0</v>
      </c>
      <c r="Q376" s="227">
        <v>0.0026700000000000001</v>
      </c>
      <c r="R376" s="227">
        <f>Q376*H376</f>
        <v>0.0302511</v>
      </c>
      <c r="S376" s="227">
        <v>0</v>
      </c>
      <c r="T376" s="228">
        <f>S376*H376</f>
        <v>0</v>
      </c>
      <c r="U376" s="38"/>
      <c r="V376" s="38"/>
      <c r="W376" s="38"/>
      <c r="X376" s="38"/>
      <c r="Y376" s="38"/>
      <c r="Z376" s="38"/>
      <c r="AA376" s="38"/>
      <c r="AB376" s="38"/>
      <c r="AC376" s="38"/>
      <c r="AD376" s="38"/>
      <c r="AE376" s="38"/>
      <c r="AR376" s="229" t="s">
        <v>150</v>
      </c>
      <c r="AT376" s="229" t="s">
        <v>311</v>
      </c>
      <c r="AU376" s="229" t="s">
        <v>86</v>
      </c>
      <c r="AY376" s="17" t="s">
        <v>125</v>
      </c>
      <c r="BE376" s="230">
        <f>IF(N376="základní",J376,0)</f>
        <v>0</v>
      </c>
      <c r="BF376" s="230">
        <f>IF(N376="snížená",J376,0)</f>
        <v>0</v>
      </c>
      <c r="BG376" s="230">
        <f>IF(N376="zákl. přenesená",J376,0)</f>
        <v>0</v>
      </c>
      <c r="BH376" s="230">
        <f>IF(N376="sníž. přenesená",J376,0)</f>
        <v>0</v>
      </c>
      <c r="BI376" s="230">
        <f>IF(N376="nulová",J376,0)</f>
        <v>0</v>
      </c>
      <c r="BJ376" s="17" t="s">
        <v>84</v>
      </c>
      <c r="BK376" s="230">
        <f>ROUND(I376*H376,2)</f>
        <v>0</v>
      </c>
      <c r="BL376" s="17" t="s">
        <v>132</v>
      </c>
      <c r="BM376" s="229" t="s">
        <v>498</v>
      </c>
    </row>
    <row r="377" s="14" customFormat="1">
      <c r="A377" s="14"/>
      <c r="B377" s="251"/>
      <c r="C377" s="252"/>
      <c r="D377" s="231" t="s">
        <v>207</v>
      </c>
      <c r="E377" s="252"/>
      <c r="F377" s="254" t="s">
        <v>499</v>
      </c>
      <c r="G377" s="252"/>
      <c r="H377" s="255">
        <v>11.33</v>
      </c>
      <c r="I377" s="256"/>
      <c r="J377" s="252"/>
      <c r="K377" s="252"/>
      <c r="L377" s="257"/>
      <c r="M377" s="258"/>
      <c r="N377" s="259"/>
      <c r="O377" s="259"/>
      <c r="P377" s="259"/>
      <c r="Q377" s="259"/>
      <c r="R377" s="259"/>
      <c r="S377" s="259"/>
      <c r="T377" s="260"/>
      <c r="U377" s="14"/>
      <c r="V377" s="14"/>
      <c r="W377" s="14"/>
      <c r="X377" s="14"/>
      <c r="Y377" s="14"/>
      <c r="Z377" s="14"/>
      <c r="AA377" s="14"/>
      <c r="AB377" s="14"/>
      <c r="AC377" s="14"/>
      <c r="AD377" s="14"/>
      <c r="AE377" s="14"/>
      <c r="AT377" s="261" t="s">
        <v>207</v>
      </c>
      <c r="AU377" s="261" t="s">
        <v>86</v>
      </c>
      <c r="AV377" s="14" t="s">
        <v>86</v>
      </c>
      <c r="AW377" s="14" t="s">
        <v>4</v>
      </c>
      <c r="AX377" s="14" t="s">
        <v>84</v>
      </c>
      <c r="AY377" s="261" t="s">
        <v>125</v>
      </c>
    </row>
    <row r="378" s="2" customFormat="1" ht="33" customHeight="1">
      <c r="A378" s="38"/>
      <c r="B378" s="39"/>
      <c r="C378" s="218" t="s">
        <v>500</v>
      </c>
      <c r="D378" s="218" t="s">
        <v>128</v>
      </c>
      <c r="E378" s="219" t="s">
        <v>501</v>
      </c>
      <c r="F378" s="220" t="s">
        <v>502</v>
      </c>
      <c r="G378" s="221" t="s">
        <v>477</v>
      </c>
      <c r="H378" s="222">
        <v>33</v>
      </c>
      <c r="I378" s="223"/>
      <c r="J378" s="224">
        <f>ROUND(I378*H378,2)</f>
        <v>0</v>
      </c>
      <c r="K378" s="220" t="s">
        <v>204</v>
      </c>
      <c r="L378" s="44"/>
      <c r="M378" s="225" t="s">
        <v>1</v>
      </c>
      <c r="N378" s="226" t="s">
        <v>41</v>
      </c>
      <c r="O378" s="91"/>
      <c r="P378" s="227">
        <f>O378*H378</f>
        <v>0</v>
      </c>
      <c r="Q378" s="227">
        <v>0</v>
      </c>
      <c r="R378" s="227">
        <f>Q378*H378</f>
        <v>0</v>
      </c>
      <c r="S378" s="227">
        <v>0</v>
      </c>
      <c r="T378" s="228">
        <f>S378*H378</f>
        <v>0</v>
      </c>
      <c r="U378" s="38"/>
      <c r="V378" s="38"/>
      <c r="W378" s="38"/>
      <c r="X378" s="38"/>
      <c r="Y378" s="38"/>
      <c r="Z378" s="38"/>
      <c r="AA378" s="38"/>
      <c r="AB378" s="38"/>
      <c r="AC378" s="38"/>
      <c r="AD378" s="38"/>
      <c r="AE378" s="38"/>
      <c r="AR378" s="229" t="s">
        <v>132</v>
      </c>
      <c r="AT378" s="229" t="s">
        <v>128</v>
      </c>
      <c r="AU378" s="229" t="s">
        <v>86</v>
      </c>
      <c r="AY378" s="17" t="s">
        <v>125</v>
      </c>
      <c r="BE378" s="230">
        <f>IF(N378="základní",J378,0)</f>
        <v>0</v>
      </c>
      <c r="BF378" s="230">
        <f>IF(N378="snížená",J378,0)</f>
        <v>0</v>
      </c>
      <c r="BG378" s="230">
        <f>IF(N378="zákl. přenesená",J378,0)</f>
        <v>0</v>
      </c>
      <c r="BH378" s="230">
        <f>IF(N378="sníž. přenesená",J378,0)</f>
        <v>0</v>
      </c>
      <c r="BI378" s="230">
        <f>IF(N378="nulová",J378,0)</f>
        <v>0</v>
      </c>
      <c r="BJ378" s="17" t="s">
        <v>84</v>
      </c>
      <c r="BK378" s="230">
        <f>ROUND(I378*H378,2)</f>
        <v>0</v>
      </c>
      <c r="BL378" s="17" t="s">
        <v>132</v>
      </c>
      <c r="BM378" s="229" t="s">
        <v>503</v>
      </c>
    </row>
    <row r="379" s="13" customFormat="1">
      <c r="A379" s="13"/>
      <c r="B379" s="241"/>
      <c r="C379" s="242"/>
      <c r="D379" s="231" t="s">
        <v>207</v>
      </c>
      <c r="E379" s="243" t="s">
        <v>1</v>
      </c>
      <c r="F379" s="244" t="s">
        <v>504</v>
      </c>
      <c r="G379" s="242"/>
      <c r="H379" s="243" t="s">
        <v>1</v>
      </c>
      <c r="I379" s="245"/>
      <c r="J379" s="242"/>
      <c r="K379" s="242"/>
      <c r="L379" s="246"/>
      <c r="M379" s="247"/>
      <c r="N379" s="248"/>
      <c r="O379" s="248"/>
      <c r="P379" s="248"/>
      <c r="Q379" s="248"/>
      <c r="R379" s="248"/>
      <c r="S379" s="248"/>
      <c r="T379" s="249"/>
      <c r="U379" s="13"/>
      <c r="V379" s="13"/>
      <c r="W379" s="13"/>
      <c r="X379" s="13"/>
      <c r="Y379" s="13"/>
      <c r="Z379" s="13"/>
      <c r="AA379" s="13"/>
      <c r="AB379" s="13"/>
      <c r="AC379" s="13"/>
      <c r="AD379" s="13"/>
      <c r="AE379" s="13"/>
      <c r="AT379" s="250" t="s">
        <v>207</v>
      </c>
      <c r="AU379" s="250" t="s">
        <v>86</v>
      </c>
      <c r="AV379" s="13" t="s">
        <v>84</v>
      </c>
      <c r="AW379" s="13" t="s">
        <v>32</v>
      </c>
      <c r="AX379" s="13" t="s">
        <v>76</v>
      </c>
      <c r="AY379" s="250" t="s">
        <v>125</v>
      </c>
    </row>
    <row r="380" s="14" customFormat="1">
      <c r="A380" s="14"/>
      <c r="B380" s="251"/>
      <c r="C380" s="252"/>
      <c r="D380" s="231" t="s">
        <v>207</v>
      </c>
      <c r="E380" s="253" t="s">
        <v>1</v>
      </c>
      <c r="F380" s="254" t="s">
        <v>505</v>
      </c>
      <c r="G380" s="252"/>
      <c r="H380" s="255">
        <v>33</v>
      </c>
      <c r="I380" s="256"/>
      <c r="J380" s="252"/>
      <c r="K380" s="252"/>
      <c r="L380" s="257"/>
      <c r="M380" s="258"/>
      <c r="N380" s="259"/>
      <c r="O380" s="259"/>
      <c r="P380" s="259"/>
      <c r="Q380" s="259"/>
      <c r="R380" s="259"/>
      <c r="S380" s="259"/>
      <c r="T380" s="260"/>
      <c r="U380" s="14"/>
      <c r="V380" s="14"/>
      <c r="W380" s="14"/>
      <c r="X380" s="14"/>
      <c r="Y380" s="14"/>
      <c r="Z380" s="14"/>
      <c r="AA380" s="14"/>
      <c r="AB380" s="14"/>
      <c r="AC380" s="14"/>
      <c r="AD380" s="14"/>
      <c r="AE380" s="14"/>
      <c r="AT380" s="261" t="s">
        <v>207</v>
      </c>
      <c r="AU380" s="261" t="s">
        <v>86</v>
      </c>
      <c r="AV380" s="14" t="s">
        <v>86</v>
      </c>
      <c r="AW380" s="14" t="s">
        <v>32</v>
      </c>
      <c r="AX380" s="14" t="s">
        <v>76</v>
      </c>
      <c r="AY380" s="261" t="s">
        <v>125</v>
      </c>
    </row>
    <row r="381" s="15" customFormat="1">
      <c r="A381" s="15"/>
      <c r="B381" s="262"/>
      <c r="C381" s="263"/>
      <c r="D381" s="231" t="s">
        <v>207</v>
      </c>
      <c r="E381" s="264" t="s">
        <v>1</v>
      </c>
      <c r="F381" s="265" t="s">
        <v>210</v>
      </c>
      <c r="G381" s="263"/>
      <c r="H381" s="266">
        <v>33</v>
      </c>
      <c r="I381" s="267"/>
      <c r="J381" s="263"/>
      <c r="K381" s="263"/>
      <c r="L381" s="268"/>
      <c r="M381" s="269"/>
      <c r="N381" s="270"/>
      <c r="O381" s="270"/>
      <c r="P381" s="270"/>
      <c r="Q381" s="270"/>
      <c r="R381" s="270"/>
      <c r="S381" s="270"/>
      <c r="T381" s="271"/>
      <c r="U381" s="15"/>
      <c r="V381" s="15"/>
      <c r="W381" s="15"/>
      <c r="X381" s="15"/>
      <c r="Y381" s="15"/>
      <c r="Z381" s="15"/>
      <c r="AA381" s="15"/>
      <c r="AB381" s="15"/>
      <c r="AC381" s="15"/>
      <c r="AD381" s="15"/>
      <c r="AE381" s="15"/>
      <c r="AT381" s="272" t="s">
        <v>207</v>
      </c>
      <c r="AU381" s="272" t="s">
        <v>86</v>
      </c>
      <c r="AV381" s="15" t="s">
        <v>132</v>
      </c>
      <c r="AW381" s="15" t="s">
        <v>32</v>
      </c>
      <c r="AX381" s="15" t="s">
        <v>84</v>
      </c>
      <c r="AY381" s="272" t="s">
        <v>125</v>
      </c>
    </row>
    <row r="382" s="2" customFormat="1" ht="16.5" customHeight="1">
      <c r="A382" s="38"/>
      <c r="B382" s="39"/>
      <c r="C382" s="273" t="s">
        <v>506</v>
      </c>
      <c r="D382" s="273" t="s">
        <v>311</v>
      </c>
      <c r="E382" s="274" t="s">
        <v>507</v>
      </c>
      <c r="F382" s="275" t="s">
        <v>508</v>
      </c>
      <c r="G382" s="276" t="s">
        <v>477</v>
      </c>
      <c r="H382" s="277">
        <v>33</v>
      </c>
      <c r="I382" s="278"/>
      <c r="J382" s="279">
        <f>ROUND(I382*H382,2)</f>
        <v>0</v>
      </c>
      <c r="K382" s="275" t="s">
        <v>204</v>
      </c>
      <c r="L382" s="280"/>
      <c r="M382" s="281" t="s">
        <v>1</v>
      </c>
      <c r="N382" s="282" t="s">
        <v>41</v>
      </c>
      <c r="O382" s="91"/>
      <c r="P382" s="227">
        <f>O382*H382</f>
        <v>0</v>
      </c>
      <c r="Q382" s="227">
        <v>0.00064999999999999997</v>
      </c>
      <c r="R382" s="227">
        <f>Q382*H382</f>
        <v>0.02145</v>
      </c>
      <c r="S382" s="227">
        <v>0</v>
      </c>
      <c r="T382" s="228">
        <f>S382*H382</f>
        <v>0</v>
      </c>
      <c r="U382" s="38"/>
      <c r="V382" s="38"/>
      <c r="W382" s="38"/>
      <c r="X382" s="38"/>
      <c r="Y382" s="38"/>
      <c r="Z382" s="38"/>
      <c r="AA382" s="38"/>
      <c r="AB382" s="38"/>
      <c r="AC382" s="38"/>
      <c r="AD382" s="38"/>
      <c r="AE382" s="38"/>
      <c r="AR382" s="229" t="s">
        <v>150</v>
      </c>
      <c r="AT382" s="229" t="s">
        <v>311</v>
      </c>
      <c r="AU382" s="229" t="s">
        <v>86</v>
      </c>
      <c r="AY382" s="17" t="s">
        <v>125</v>
      </c>
      <c r="BE382" s="230">
        <f>IF(N382="základní",J382,0)</f>
        <v>0</v>
      </c>
      <c r="BF382" s="230">
        <f>IF(N382="snížená",J382,0)</f>
        <v>0</v>
      </c>
      <c r="BG382" s="230">
        <f>IF(N382="zákl. přenesená",J382,0)</f>
        <v>0</v>
      </c>
      <c r="BH382" s="230">
        <f>IF(N382="sníž. přenesená",J382,0)</f>
        <v>0</v>
      </c>
      <c r="BI382" s="230">
        <f>IF(N382="nulová",J382,0)</f>
        <v>0</v>
      </c>
      <c r="BJ382" s="17" t="s">
        <v>84</v>
      </c>
      <c r="BK382" s="230">
        <f>ROUND(I382*H382,2)</f>
        <v>0</v>
      </c>
      <c r="BL382" s="17" t="s">
        <v>132</v>
      </c>
      <c r="BM382" s="229" t="s">
        <v>509</v>
      </c>
    </row>
    <row r="383" s="13" customFormat="1">
      <c r="A383" s="13"/>
      <c r="B383" s="241"/>
      <c r="C383" s="242"/>
      <c r="D383" s="231" t="s">
        <v>207</v>
      </c>
      <c r="E383" s="243" t="s">
        <v>1</v>
      </c>
      <c r="F383" s="244" t="s">
        <v>504</v>
      </c>
      <c r="G383" s="242"/>
      <c r="H383" s="243" t="s">
        <v>1</v>
      </c>
      <c r="I383" s="245"/>
      <c r="J383" s="242"/>
      <c r="K383" s="242"/>
      <c r="L383" s="246"/>
      <c r="M383" s="247"/>
      <c r="N383" s="248"/>
      <c r="O383" s="248"/>
      <c r="P383" s="248"/>
      <c r="Q383" s="248"/>
      <c r="R383" s="248"/>
      <c r="S383" s="248"/>
      <c r="T383" s="249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50" t="s">
        <v>207</v>
      </c>
      <c r="AU383" s="250" t="s">
        <v>86</v>
      </c>
      <c r="AV383" s="13" t="s">
        <v>84</v>
      </c>
      <c r="AW383" s="13" t="s">
        <v>32</v>
      </c>
      <c r="AX383" s="13" t="s">
        <v>76</v>
      </c>
      <c r="AY383" s="250" t="s">
        <v>125</v>
      </c>
    </row>
    <row r="384" s="14" customFormat="1">
      <c r="A384" s="14"/>
      <c r="B384" s="251"/>
      <c r="C384" s="252"/>
      <c r="D384" s="231" t="s">
        <v>207</v>
      </c>
      <c r="E384" s="253" t="s">
        <v>1</v>
      </c>
      <c r="F384" s="254" t="s">
        <v>505</v>
      </c>
      <c r="G384" s="252"/>
      <c r="H384" s="255">
        <v>33</v>
      </c>
      <c r="I384" s="256"/>
      <c r="J384" s="252"/>
      <c r="K384" s="252"/>
      <c r="L384" s="257"/>
      <c r="M384" s="258"/>
      <c r="N384" s="259"/>
      <c r="O384" s="259"/>
      <c r="P384" s="259"/>
      <c r="Q384" s="259"/>
      <c r="R384" s="259"/>
      <c r="S384" s="259"/>
      <c r="T384" s="260"/>
      <c r="U384" s="14"/>
      <c r="V384" s="14"/>
      <c r="W384" s="14"/>
      <c r="X384" s="14"/>
      <c r="Y384" s="14"/>
      <c r="Z384" s="14"/>
      <c r="AA384" s="14"/>
      <c r="AB384" s="14"/>
      <c r="AC384" s="14"/>
      <c r="AD384" s="14"/>
      <c r="AE384" s="14"/>
      <c r="AT384" s="261" t="s">
        <v>207</v>
      </c>
      <c r="AU384" s="261" t="s">
        <v>86</v>
      </c>
      <c r="AV384" s="14" t="s">
        <v>86</v>
      </c>
      <c r="AW384" s="14" t="s">
        <v>32</v>
      </c>
      <c r="AX384" s="14" t="s">
        <v>76</v>
      </c>
      <c r="AY384" s="261" t="s">
        <v>125</v>
      </c>
    </row>
    <row r="385" s="15" customFormat="1">
      <c r="A385" s="15"/>
      <c r="B385" s="262"/>
      <c r="C385" s="263"/>
      <c r="D385" s="231" t="s">
        <v>207</v>
      </c>
      <c r="E385" s="264" t="s">
        <v>1</v>
      </c>
      <c r="F385" s="265" t="s">
        <v>210</v>
      </c>
      <c r="G385" s="263"/>
      <c r="H385" s="266">
        <v>33</v>
      </c>
      <c r="I385" s="267"/>
      <c r="J385" s="263"/>
      <c r="K385" s="263"/>
      <c r="L385" s="268"/>
      <c r="M385" s="269"/>
      <c r="N385" s="270"/>
      <c r="O385" s="270"/>
      <c r="P385" s="270"/>
      <c r="Q385" s="270"/>
      <c r="R385" s="270"/>
      <c r="S385" s="270"/>
      <c r="T385" s="271"/>
      <c r="U385" s="15"/>
      <c r="V385" s="15"/>
      <c r="W385" s="15"/>
      <c r="X385" s="15"/>
      <c r="Y385" s="15"/>
      <c r="Z385" s="15"/>
      <c r="AA385" s="15"/>
      <c r="AB385" s="15"/>
      <c r="AC385" s="15"/>
      <c r="AD385" s="15"/>
      <c r="AE385" s="15"/>
      <c r="AT385" s="272" t="s">
        <v>207</v>
      </c>
      <c r="AU385" s="272" t="s">
        <v>86</v>
      </c>
      <c r="AV385" s="15" t="s">
        <v>132</v>
      </c>
      <c r="AW385" s="15" t="s">
        <v>32</v>
      </c>
      <c r="AX385" s="15" t="s">
        <v>84</v>
      </c>
      <c r="AY385" s="272" t="s">
        <v>125</v>
      </c>
    </row>
    <row r="386" s="2" customFormat="1" ht="24.15" customHeight="1">
      <c r="A386" s="38"/>
      <c r="B386" s="39"/>
      <c r="C386" s="218" t="s">
        <v>510</v>
      </c>
      <c r="D386" s="218" t="s">
        <v>128</v>
      </c>
      <c r="E386" s="219" t="s">
        <v>511</v>
      </c>
      <c r="F386" s="220" t="s">
        <v>512</v>
      </c>
      <c r="G386" s="221" t="s">
        <v>477</v>
      </c>
      <c r="H386" s="222">
        <v>11</v>
      </c>
      <c r="I386" s="223"/>
      <c r="J386" s="224">
        <f>ROUND(I386*H386,2)</f>
        <v>0</v>
      </c>
      <c r="K386" s="220" t="s">
        <v>204</v>
      </c>
      <c r="L386" s="44"/>
      <c r="M386" s="225" t="s">
        <v>1</v>
      </c>
      <c r="N386" s="226" t="s">
        <v>41</v>
      </c>
      <c r="O386" s="91"/>
      <c r="P386" s="227">
        <f>O386*H386</f>
        <v>0</v>
      </c>
      <c r="Q386" s="227">
        <v>0.12422</v>
      </c>
      <c r="R386" s="227">
        <f>Q386*H386</f>
        <v>1.36642</v>
      </c>
      <c r="S386" s="227">
        <v>0</v>
      </c>
      <c r="T386" s="228">
        <f>S386*H386</f>
        <v>0</v>
      </c>
      <c r="U386" s="38"/>
      <c r="V386" s="38"/>
      <c r="W386" s="38"/>
      <c r="X386" s="38"/>
      <c r="Y386" s="38"/>
      <c r="Z386" s="38"/>
      <c r="AA386" s="38"/>
      <c r="AB386" s="38"/>
      <c r="AC386" s="38"/>
      <c r="AD386" s="38"/>
      <c r="AE386" s="38"/>
      <c r="AR386" s="229" t="s">
        <v>132</v>
      </c>
      <c r="AT386" s="229" t="s">
        <v>128</v>
      </c>
      <c r="AU386" s="229" t="s">
        <v>86</v>
      </c>
      <c r="AY386" s="17" t="s">
        <v>125</v>
      </c>
      <c r="BE386" s="230">
        <f>IF(N386="základní",J386,0)</f>
        <v>0</v>
      </c>
      <c r="BF386" s="230">
        <f>IF(N386="snížená",J386,0)</f>
        <v>0</v>
      </c>
      <c r="BG386" s="230">
        <f>IF(N386="zákl. přenesená",J386,0)</f>
        <v>0</v>
      </c>
      <c r="BH386" s="230">
        <f>IF(N386="sníž. přenesená",J386,0)</f>
        <v>0</v>
      </c>
      <c r="BI386" s="230">
        <f>IF(N386="nulová",J386,0)</f>
        <v>0</v>
      </c>
      <c r="BJ386" s="17" t="s">
        <v>84</v>
      </c>
      <c r="BK386" s="230">
        <f>ROUND(I386*H386,2)</f>
        <v>0</v>
      </c>
      <c r="BL386" s="17" t="s">
        <v>132</v>
      </c>
      <c r="BM386" s="229" t="s">
        <v>513</v>
      </c>
    </row>
    <row r="387" s="13" customFormat="1">
      <c r="A387" s="13"/>
      <c r="B387" s="241"/>
      <c r="C387" s="242"/>
      <c r="D387" s="231" t="s">
        <v>207</v>
      </c>
      <c r="E387" s="243" t="s">
        <v>1</v>
      </c>
      <c r="F387" s="244" t="s">
        <v>514</v>
      </c>
      <c r="G387" s="242"/>
      <c r="H387" s="243" t="s">
        <v>1</v>
      </c>
      <c r="I387" s="245"/>
      <c r="J387" s="242"/>
      <c r="K387" s="242"/>
      <c r="L387" s="246"/>
      <c r="M387" s="247"/>
      <c r="N387" s="248"/>
      <c r="O387" s="248"/>
      <c r="P387" s="248"/>
      <c r="Q387" s="248"/>
      <c r="R387" s="248"/>
      <c r="S387" s="248"/>
      <c r="T387" s="249"/>
      <c r="U387" s="13"/>
      <c r="V387" s="13"/>
      <c r="W387" s="13"/>
      <c r="X387" s="13"/>
      <c r="Y387" s="13"/>
      <c r="Z387" s="13"/>
      <c r="AA387" s="13"/>
      <c r="AB387" s="13"/>
      <c r="AC387" s="13"/>
      <c r="AD387" s="13"/>
      <c r="AE387" s="13"/>
      <c r="AT387" s="250" t="s">
        <v>207</v>
      </c>
      <c r="AU387" s="250" t="s">
        <v>86</v>
      </c>
      <c r="AV387" s="13" t="s">
        <v>84</v>
      </c>
      <c r="AW387" s="13" t="s">
        <v>32</v>
      </c>
      <c r="AX387" s="13" t="s">
        <v>76</v>
      </c>
      <c r="AY387" s="250" t="s">
        <v>125</v>
      </c>
    </row>
    <row r="388" s="14" customFormat="1">
      <c r="A388" s="14"/>
      <c r="B388" s="251"/>
      <c r="C388" s="252"/>
      <c r="D388" s="231" t="s">
        <v>207</v>
      </c>
      <c r="E388" s="253" t="s">
        <v>1</v>
      </c>
      <c r="F388" s="254" t="s">
        <v>261</v>
      </c>
      <c r="G388" s="252"/>
      <c r="H388" s="255">
        <v>11</v>
      </c>
      <c r="I388" s="256"/>
      <c r="J388" s="252"/>
      <c r="K388" s="252"/>
      <c r="L388" s="257"/>
      <c r="M388" s="258"/>
      <c r="N388" s="259"/>
      <c r="O388" s="259"/>
      <c r="P388" s="259"/>
      <c r="Q388" s="259"/>
      <c r="R388" s="259"/>
      <c r="S388" s="259"/>
      <c r="T388" s="260"/>
      <c r="U388" s="14"/>
      <c r="V388" s="14"/>
      <c r="W388" s="14"/>
      <c r="X388" s="14"/>
      <c r="Y388" s="14"/>
      <c r="Z388" s="14"/>
      <c r="AA388" s="14"/>
      <c r="AB388" s="14"/>
      <c r="AC388" s="14"/>
      <c r="AD388" s="14"/>
      <c r="AE388" s="14"/>
      <c r="AT388" s="261" t="s">
        <v>207</v>
      </c>
      <c r="AU388" s="261" t="s">
        <v>86</v>
      </c>
      <c r="AV388" s="14" t="s">
        <v>86</v>
      </c>
      <c r="AW388" s="14" t="s">
        <v>32</v>
      </c>
      <c r="AX388" s="14" t="s">
        <v>76</v>
      </c>
      <c r="AY388" s="261" t="s">
        <v>125</v>
      </c>
    </row>
    <row r="389" s="15" customFormat="1">
      <c r="A389" s="15"/>
      <c r="B389" s="262"/>
      <c r="C389" s="263"/>
      <c r="D389" s="231" t="s">
        <v>207</v>
      </c>
      <c r="E389" s="264" t="s">
        <v>1</v>
      </c>
      <c r="F389" s="265" t="s">
        <v>210</v>
      </c>
      <c r="G389" s="263"/>
      <c r="H389" s="266">
        <v>11</v>
      </c>
      <c r="I389" s="267"/>
      <c r="J389" s="263"/>
      <c r="K389" s="263"/>
      <c r="L389" s="268"/>
      <c r="M389" s="269"/>
      <c r="N389" s="270"/>
      <c r="O389" s="270"/>
      <c r="P389" s="270"/>
      <c r="Q389" s="270"/>
      <c r="R389" s="270"/>
      <c r="S389" s="270"/>
      <c r="T389" s="271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72" t="s">
        <v>207</v>
      </c>
      <c r="AU389" s="272" t="s">
        <v>86</v>
      </c>
      <c r="AV389" s="15" t="s">
        <v>132</v>
      </c>
      <c r="AW389" s="15" t="s">
        <v>32</v>
      </c>
      <c r="AX389" s="15" t="s">
        <v>84</v>
      </c>
      <c r="AY389" s="272" t="s">
        <v>125</v>
      </c>
    </row>
    <row r="390" s="2" customFormat="1" ht="24.15" customHeight="1">
      <c r="A390" s="38"/>
      <c r="B390" s="39"/>
      <c r="C390" s="273" t="s">
        <v>515</v>
      </c>
      <c r="D390" s="273" t="s">
        <v>311</v>
      </c>
      <c r="E390" s="274" t="s">
        <v>516</v>
      </c>
      <c r="F390" s="275" t="s">
        <v>517</v>
      </c>
      <c r="G390" s="276" t="s">
        <v>477</v>
      </c>
      <c r="H390" s="277">
        <v>11</v>
      </c>
      <c r="I390" s="278"/>
      <c r="J390" s="279">
        <f>ROUND(I390*H390,2)</f>
        <v>0</v>
      </c>
      <c r="K390" s="275" t="s">
        <v>204</v>
      </c>
      <c r="L390" s="280"/>
      <c r="M390" s="281" t="s">
        <v>1</v>
      </c>
      <c r="N390" s="282" t="s">
        <v>41</v>
      </c>
      <c r="O390" s="91"/>
      <c r="P390" s="227">
        <f>O390*H390</f>
        <v>0</v>
      </c>
      <c r="Q390" s="227">
        <v>0.071999999999999995</v>
      </c>
      <c r="R390" s="227">
        <f>Q390*H390</f>
        <v>0.79199999999999993</v>
      </c>
      <c r="S390" s="227">
        <v>0</v>
      </c>
      <c r="T390" s="228">
        <f>S390*H390</f>
        <v>0</v>
      </c>
      <c r="U390" s="38"/>
      <c r="V390" s="38"/>
      <c r="W390" s="38"/>
      <c r="X390" s="38"/>
      <c r="Y390" s="38"/>
      <c r="Z390" s="38"/>
      <c r="AA390" s="38"/>
      <c r="AB390" s="38"/>
      <c r="AC390" s="38"/>
      <c r="AD390" s="38"/>
      <c r="AE390" s="38"/>
      <c r="AR390" s="229" t="s">
        <v>150</v>
      </c>
      <c r="AT390" s="229" t="s">
        <v>311</v>
      </c>
      <c r="AU390" s="229" t="s">
        <v>86</v>
      </c>
      <c r="AY390" s="17" t="s">
        <v>125</v>
      </c>
      <c r="BE390" s="230">
        <f>IF(N390="základní",J390,0)</f>
        <v>0</v>
      </c>
      <c r="BF390" s="230">
        <f>IF(N390="snížená",J390,0)</f>
        <v>0</v>
      </c>
      <c r="BG390" s="230">
        <f>IF(N390="zákl. přenesená",J390,0)</f>
        <v>0</v>
      </c>
      <c r="BH390" s="230">
        <f>IF(N390="sníž. přenesená",J390,0)</f>
        <v>0</v>
      </c>
      <c r="BI390" s="230">
        <f>IF(N390="nulová",J390,0)</f>
        <v>0</v>
      </c>
      <c r="BJ390" s="17" t="s">
        <v>84</v>
      </c>
      <c r="BK390" s="230">
        <f>ROUND(I390*H390,2)</f>
        <v>0</v>
      </c>
      <c r="BL390" s="17" t="s">
        <v>132</v>
      </c>
      <c r="BM390" s="229" t="s">
        <v>518</v>
      </c>
    </row>
    <row r="391" s="13" customFormat="1">
      <c r="A391" s="13"/>
      <c r="B391" s="241"/>
      <c r="C391" s="242"/>
      <c r="D391" s="231" t="s">
        <v>207</v>
      </c>
      <c r="E391" s="243" t="s">
        <v>1</v>
      </c>
      <c r="F391" s="244" t="s">
        <v>514</v>
      </c>
      <c r="G391" s="242"/>
      <c r="H391" s="243" t="s">
        <v>1</v>
      </c>
      <c r="I391" s="245"/>
      <c r="J391" s="242"/>
      <c r="K391" s="242"/>
      <c r="L391" s="246"/>
      <c r="M391" s="247"/>
      <c r="N391" s="248"/>
      <c r="O391" s="248"/>
      <c r="P391" s="248"/>
      <c r="Q391" s="248"/>
      <c r="R391" s="248"/>
      <c r="S391" s="248"/>
      <c r="T391" s="249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50" t="s">
        <v>207</v>
      </c>
      <c r="AU391" s="250" t="s">
        <v>86</v>
      </c>
      <c r="AV391" s="13" t="s">
        <v>84</v>
      </c>
      <c r="AW391" s="13" t="s">
        <v>32</v>
      </c>
      <c r="AX391" s="13" t="s">
        <v>76</v>
      </c>
      <c r="AY391" s="250" t="s">
        <v>125</v>
      </c>
    </row>
    <row r="392" s="14" customFormat="1">
      <c r="A392" s="14"/>
      <c r="B392" s="251"/>
      <c r="C392" s="252"/>
      <c r="D392" s="231" t="s">
        <v>207</v>
      </c>
      <c r="E392" s="253" t="s">
        <v>1</v>
      </c>
      <c r="F392" s="254" t="s">
        <v>261</v>
      </c>
      <c r="G392" s="252"/>
      <c r="H392" s="255">
        <v>11</v>
      </c>
      <c r="I392" s="256"/>
      <c r="J392" s="252"/>
      <c r="K392" s="252"/>
      <c r="L392" s="257"/>
      <c r="M392" s="258"/>
      <c r="N392" s="259"/>
      <c r="O392" s="259"/>
      <c r="P392" s="259"/>
      <c r="Q392" s="259"/>
      <c r="R392" s="259"/>
      <c r="S392" s="259"/>
      <c r="T392" s="260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61" t="s">
        <v>207</v>
      </c>
      <c r="AU392" s="261" t="s">
        <v>86</v>
      </c>
      <c r="AV392" s="14" t="s">
        <v>86</v>
      </c>
      <c r="AW392" s="14" t="s">
        <v>32</v>
      </c>
      <c r="AX392" s="14" t="s">
        <v>76</v>
      </c>
      <c r="AY392" s="261" t="s">
        <v>125</v>
      </c>
    </row>
    <row r="393" s="15" customFormat="1">
      <c r="A393" s="15"/>
      <c r="B393" s="262"/>
      <c r="C393" s="263"/>
      <c r="D393" s="231" t="s">
        <v>207</v>
      </c>
      <c r="E393" s="264" t="s">
        <v>1</v>
      </c>
      <c r="F393" s="265" t="s">
        <v>210</v>
      </c>
      <c r="G393" s="263"/>
      <c r="H393" s="266">
        <v>11</v>
      </c>
      <c r="I393" s="267"/>
      <c r="J393" s="263"/>
      <c r="K393" s="263"/>
      <c r="L393" s="268"/>
      <c r="M393" s="269"/>
      <c r="N393" s="270"/>
      <c r="O393" s="270"/>
      <c r="P393" s="270"/>
      <c r="Q393" s="270"/>
      <c r="R393" s="270"/>
      <c r="S393" s="270"/>
      <c r="T393" s="271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72" t="s">
        <v>207</v>
      </c>
      <c r="AU393" s="272" t="s">
        <v>86</v>
      </c>
      <c r="AV393" s="15" t="s">
        <v>132</v>
      </c>
      <c r="AW393" s="15" t="s">
        <v>32</v>
      </c>
      <c r="AX393" s="15" t="s">
        <v>84</v>
      </c>
      <c r="AY393" s="272" t="s">
        <v>125</v>
      </c>
    </row>
    <row r="394" s="2" customFormat="1" ht="24.15" customHeight="1">
      <c r="A394" s="38"/>
      <c r="B394" s="39"/>
      <c r="C394" s="218" t="s">
        <v>519</v>
      </c>
      <c r="D394" s="218" t="s">
        <v>128</v>
      </c>
      <c r="E394" s="219" t="s">
        <v>520</v>
      </c>
      <c r="F394" s="220" t="s">
        <v>521</v>
      </c>
      <c r="G394" s="221" t="s">
        <v>477</v>
      </c>
      <c r="H394" s="222">
        <v>11</v>
      </c>
      <c r="I394" s="223"/>
      <c r="J394" s="224">
        <f>ROUND(I394*H394,2)</f>
        <v>0</v>
      </c>
      <c r="K394" s="220" t="s">
        <v>204</v>
      </c>
      <c r="L394" s="44"/>
      <c r="M394" s="225" t="s">
        <v>1</v>
      </c>
      <c r="N394" s="226" t="s">
        <v>41</v>
      </c>
      <c r="O394" s="91"/>
      <c r="P394" s="227">
        <f>O394*H394</f>
        <v>0</v>
      </c>
      <c r="Q394" s="227">
        <v>0.02972</v>
      </c>
      <c r="R394" s="227">
        <f>Q394*H394</f>
        <v>0.32691999999999999</v>
      </c>
      <c r="S394" s="227">
        <v>0</v>
      </c>
      <c r="T394" s="228">
        <f>S394*H394</f>
        <v>0</v>
      </c>
      <c r="U394" s="38"/>
      <c r="V394" s="38"/>
      <c r="W394" s="38"/>
      <c r="X394" s="38"/>
      <c r="Y394" s="38"/>
      <c r="Z394" s="38"/>
      <c r="AA394" s="38"/>
      <c r="AB394" s="38"/>
      <c r="AC394" s="38"/>
      <c r="AD394" s="38"/>
      <c r="AE394" s="38"/>
      <c r="AR394" s="229" t="s">
        <v>132</v>
      </c>
      <c r="AT394" s="229" t="s">
        <v>128</v>
      </c>
      <c r="AU394" s="229" t="s">
        <v>86</v>
      </c>
      <c r="AY394" s="17" t="s">
        <v>125</v>
      </c>
      <c r="BE394" s="230">
        <f>IF(N394="základní",J394,0)</f>
        <v>0</v>
      </c>
      <c r="BF394" s="230">
        <f>IF(N394="snížená",J394,0)</f>
        <v>0</v>
      </c>
      <c r="BG394" s="230">
        <f>IF(N394="zákl. přenesená",J394,0)</f>
        <v>0</v>
      </c>
      <c r="BH394" s="230">
        <f>IF(N394="sníž. přenesená",J394,0)</f>
        <v>0</v>
      </c>
      <c r="BI394" s="230">
        <f>IF(N394="nulová",J394,0)</f>
        <v>0</v>
      </c>
      <c r="BJ394" s="17" t="s">
        <v>84</v>
      </c>
      <c r="BK394" s="230">
        <f>ROUND(I394*H394,2)</f>
        <v>0</v>
      </c>
      <c r="BL394" s="17" t="s">
        <v>132</v>
      </c>
      <c r="BM394" s="229" t="s">
        <v>522</v>
      </c>
    </row>
    <row r="395" s="13" customFormat="1">
      <c r="A395" s="13"/>
      <c r="B395" s="241"/>
      <c r="C395" s="242"/>
      <c r="D395" s="231" t="s">
        <v>207</v>
      </c>
      <c r="E395" s="243" t="s">
        <v>1</v>
      </c>
      <c r="F395" s="244" t="s">
        <v>514</v>
      </c>
      <c r="G395" s="242"/>
      <c r="H395" s="243" t="s">
        <v>1</v>
      </c>
      <c r="I395" s="245"/>
      <c r="J395" s="242"/>
      <c r="K395" s="242"/>
      <c r="L395" s="246"/>
      <c r="M395" s="247"/>
      <c r="N395" s="248"/>
      <c r="O395" s="248"/>
      <c r="P395" s="248"/>
      <c r="Q395" s="248"/>
      <c r="R395" s="248"/>
      <c r="S395" s="248"/>
      <c r="T395" s="249"/>
      <c r="U395" s="13"/>
      <c r="V395" s="13"/>
      <c r="W395" s="13"/>
      <c r="X395" s="13"/>
      <c r="Y395" s="13"/>
      <c r="Z395" s="13"/>
      <c r="AA395" s="13"/>
      <c r="AB395" s="13"/>
      <c r="AC395" s="13"/>
      <c r="AD395" s="13"/>
      <c r="AE395" s="13"/>
      <c r="AT395" s="250" t="s">
        <v>207</v>
      </c>
      <c r="AU395" s="250" t="s">
        <v>86</v>
      </c>
      <c r="AV395" s="13" t="s">
        <v>84</v>
      </c>
      <c r="AW395" s="13" t="s">
        <v>32</v>
      </c>
      <c r="AX395" s="13" t="s">
        <v>76</v>
      </c>
      <c r="AY395" s="250" t="s">
        <v>125</v>
      </c>
    </row>
    <row r="396" s="14" customFormat="1">
      <c r="A396" s="14"/>
      <c r="B396" s="251"/>
      <c r="C396" s="252"/>
      <c r="D396" s="231" t="s">
        <v>207</v>
      </c>
      <c r="E396" s="253" t="s">
        <v>1</v>
      </c>
      <c r="F396" s="254" t="s">
        <v>261</v>
      </c>
      <c r="G396" s="252"/>
      <c r="H396" s="255">
        <v>11</v>
      </c>
      <c r="I396" s="256"/>
      <c r="J396" s="252"/>
      <c r="K396" s="252"/>
      <c r="L396" s="257"/>
      <c r="M396" s="258"/>
      <c r="N396" s="259"/>
      <c r="O396" s="259"/>
      <c r="P396" s="259"/>
      <c r="Q396" s="259"/>
      <c r="R396" s="259"/>
      <c r="S396" s="259"/>
      <c r="T396" s="260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61" t="s">
        <v>207</v>
      </c>
      <c r="AU396" s="261" t="s">
        <v>86</v>
      </c>
      <c r="AV396" s="14" t="s">
        <v>86</v>
      </c>
      <c r="AW396" s="14" t="s">
        <v>32</v>
      </c>
      <c r="AX396" s="14" t="s">
        <v>76</v>
      </c>
      <c r="AY396" s="261" t="s">
        <v>125</v>
      </c>
    </row>
    <row r="397" s="15" customFormat="1">
      <c r="A397" s="15"/>
      <c r="B397" s="262"/>
      <c r="C397" s="263"/>
      <c r="D397" s="231" t="s">
        <v>207</v>
      </c>
      <c r="E397" s="264" t="s">
        <v>1</v>
      </c>
      <c r="F397" s="265" t="s">
        <v>210</v>
      </c>
      <c r="G397" s="263"/>
      <c r="H397" s="266">
        <v>11</v>
      </c>
      <c r="I397" s="267"/>
      <c r="J397" s="263"/>
      <c r="K397" s="263"/>
      <c r="L397" s="268"/>
      <c r="M397" s="269"/>
      <c r="N397" s="270"/>
      <c r="O397" s="270"/>
      <c r="P397" s="270"/>
      <c r="Q397" s="270"/>
      <c r="R397" s="270"/>
      <c r="S397" s="270"/>
      <c r="T397" s="271"/>
      <c r="U397" s="15"/>
      <c r="V397" s="15"/>
      <c r="W397" s="15"/>
      <c r="X397" s="15"/>
      <c r="Y397" s="15"/>
      <c r="Z397" s="15"/>
      <c r="AA397" s="15"/>
      <c r="AB397" s="15"/>
      <c r="AC397" s="15"/>
      <c r="AD397" s="15"/>
      <c r="AE397" s="15"/>
      <c r="AT397" s="272" t="s">
        <v>207</v>
      </c>
      <c r="AU397" s="272" t="s">
        <v>86</v>
      </c>
      <c r="AV397" s="15" t="s">
        <v>132</v>
      </c>
      <c r="AW397" s="15" t="s">
        <v>32</v>
      </c>
      <c r="AX397" s="15" t="s">
        <v>84</v>
      </c>
      <c r="AY397" s="272" t="s">
        <v>125</v>
      </c>
    </row>
    <row r="398" s="2" customFormat="1" ht="33" customHeight="1">
      <c r="A398" s="38"/>
      <c r="B398" s="39"/>
      <c r="C398" s="273" t="s">
        <v>523</v>
      </c>
      <c r="D398" s="273" t="s">
        <v>311</v>
      </c>
      <c r="E398" s="274" t="s">
        <v>524</v>
      </c>
      <c r="F398" s="275" t="s">
        <v>525</v>
      </c>
      <c r="G398" s="276" t="s">
        <v>477</v>
      </c>
      <c r="H398" s="277">
        <v>11</v>
      </c>
      <c r="I398" s="278"/>
      <c r="J398" s="279">
        <f>ROUND(I398*H398,2)</f>
        <v>0</v>
      </c>
      <c r="K398" s="275" t="s">
        <v>204</v>
      </c>
      <c r="L398" s="280"/>
      <c r="M398" s="281" t="s">
        <v>1</v>
      </c>
      <c r="N398" s="282" t="s">
        <v>41</v>
      </c>
      <c r="O398" s="91"/>
      <c r="P398" s="227">
        <f>O398*H398</f>
        <v>0</v>
      </c>
      <c r="Q398" s="227">
        <v>0.29799999999999999</v>
      </c>
      <c r="R398" s="227">
        <f>Q398*H398</f>
        <v>3.278</v>
      </c>
      <c r="S398" s="227">
        <v>0</v>
      </c>
      <c r="T398" s="228">
        <f>S398*H398</f>
        <v>0</v>
      </c>
      <c r="U398" s="38"/>
      <c r="V398" s="38"/>
      <c r="W398" s="38"/>
      <c r="X398" s="38"/>
      <c r="Y398" s="38"/>
      <c r="Z398" s="38"/>
      <c r="AA398" s="38"/>
      <c r="AB398" s="38"/>
      <c r="AC398" s="38"/>
      <c r="AD398" s="38"/>
      <c r="AE398" s="38"/>
      <c r="AR398" s="229" t="s">
        <v>150</v>
      </c>
      <c r="AT398" s="229" t="s">
        <v>311</v>
      </c>
      <c r="AU398" s="229" t="s">
        <v>86</v>
      </c>
      <c r="AY398" s="17" t="s">
        <v>125</v>
      </c>
      <c r="BE398" s="230">
        <f>IF(N398="základní",J398,0)</f>
        <v>0</v>
      </c>
      <c r="BF398" s="230">
        <f>IF(N398="snížená",J398,0)</f>
        <v>0</v>
      </c>
      <c r="BG398" s="230">
        <f>IF(N398="zákl. přenesená",J398,0)</f>
        <v>0</v>
      </c>
      <c r="BH398" s="230">
        <f>IF(N398="sníž. přenesená",J398,0)</f>
        <v>0</v>
      </c>
      <c r="BI398" s="230">
        <f>IF(N398="nulová",J398,0)</f>
        <v>0</v>
      </c>
      <c r="BJ398" s="17" t="s">
        <v>84</v>
      </c>
      <c r="BK398" s="230">
        <f>ROUND(I398*H398,2)</f>
        <v>0</v>
      </c>
      <c r="BL398" s="17" t="s">
        <v>132</v>
      </c>
      <c r="BM398" s="229" t="s">
        <v>526</v>
      </c>
    </row>
    <row r="399" s="13" customFormat="1">
      <c r="A399" s="13"/>
      <c r="B399" s="241"/>
      <c r="C399" s="242"/>
      <c r="D399" s="231" t="s">
        <v>207</v>
      </c>
      <c r="E399" s="243" t="s">
        <v>1</v>
      </c>
      <c r="F399" s="244" t="s">
        <v>514</v>
      </c>
      <c r="G399" s="242"/>
      <c r="H399" s="243" t="s">
        <v>1</v>
      </c>
      <c r="I399" s="245"/>
      <c r="J399" s="242"/>
      <c r="K399" s="242"/>
      <c r="L399" s="246"/>
      <c r="M399" s="247"/>
      <c r="N399" s="248"/>
      <c r="O399" s="248"/>
      <c r="P399" s="248"/>
      <c r="Q399" s="248"/>
      <c r="R399" s="248"/>
      <c r="S399" s="248"/>
      <c r="T399" s="249"/>
      <c r="U399" s="13"/>
      <c r="V399" s="13"/>
      <c r="W399" s="13"/>
      <c r="X399" s="13"/>
      <c r="Y399" s="13"/>
      <c r="Z399" s="13"/>
      <c r="AA399" s="13"/>
      <c r="AB399" s="13"/>
      <c r="AC399" s="13"/>
      <c r="AD399" s="13"/>
      <c r="AE399" s="13"/>
      <c r="AT399" s="250" t="s">
        <v>207</v>
      </c>
      <c r="AU399" s="250" t="s">
        <v>86</v>
      </c>
      <c r="AV399" s="13" t="s">
        <v>84</v>
      </c>
      <c r="AW399" s="13" t="s">
        <v>32</v>
      </c>
      <c r="AX399" s="13" t="s">
        <v>76</v>
      </c>
      <c r="AY399" s="250" t="s">
        <v>125</v>
      </c>
    </row>
    <row r="400" s="14" customFormat="1">
      <c r="A400" s="14"/>
      <c r="B400" s="251"/>
      <c r="C400" s="252"/>
      <c r="D400" s="231" t="s">
        <v>207</v>
      </c>
      <c r="E400" s="253" t="s">
        <v>1</v>
      </c>
      <c r="F400" s="254" t="s">
        <v>261</v>
      </c>
      <c r="G400" s="252"/>
      <c r="H400" s="255">
        <v>11</v>
      </c>
      <c r="I400" s="256"/>
      <c r="J400" s="252"/>
      <c r="K400" s="252"/>
      <c r="L400" s="257"/>
      <c r="M400" s="258"/>
      <c r="N400" s="259"/>
      <c r="O400" s="259"/>
      <c r="P400" s="259"/>
      <c r="Q400" s="259"/>
      <c r="R400" s="259"/>
      <c r="S400" s="259"/>
      <c r="T400" s="260"/>
      <c r="U400" s="14"/>
      <c r="V400" s="14"/>
      <c r="W400" s="14"/>
      <c r="X400" s="14"/>
      <c r="Y400" s="14"/>
      <c r="Z400" s="14"/>
      <c r="AA400" s="14"/>
      <c r="AB400" s="14"/>
      <c r="AC400" s="14"/>
      <c r="AD400" s="14"/>
      <c r="AE400" s="14"/>
      <c r="AT400" s="261" t="s">
        <v>207</v>
      </c>
      <c r="AU400" s="261" t="s">
        <v>86</v>
      </c>
      <c r="AV400" s="14" t="s">
        <v>86</v>
      </c>
      <c r="AW400" s="14" t="s">
        <v>32</v>
      </c>
      <c r="AX400" s="14" t="s">
        <v>76</v>
      </c>
      <c r="AY400" s="261" t="s">
        <v>125</v>
      </c>
    </row>
    <row r="401" s="15" customFormat="1">
      <c r="A401" s="15"/>
      <c r="B401" s="262"/>
      <c r="C401" s="263"/>
      <c r="D401" s="231" t="s">
        <v>207</v>
      </c>
      <c r="E401" s="264" t="s">
        <v>1</v>
      </c>
      <c r="F401" s="265" t="s">
        <v>210</v>
      </c>
      <c r="G401" s="263"/>
      <c r="H401" s="266">
        <v>11</v>
      </c>
      <c r="I401" s="267"/>
      <c r="J401" s="263"/>
      <c r="K401" s="263"/>
      <c r="L401" s="268"/>
      <c r="M401" s="269"/>
      <c r="N401" s="270"/>
      <c r="O401" s="270"/>
      <c r="P401" s="270"/>
      <c r="Q401" s="270"/>
      <c r="R401" s="270"/>
      <c r="S401" s="270"/>
      <c r="T401" s="271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72" t="s">
        <v>207</v>
      </c>
      <c r="AU401" s="272" t="s">
        <v>86</v>
      </c>
      <c r="AV401" s="15" t="s">
        <v>132</v>
      </c>
      <c r="AW401" s="15" t="s">
        <v>32</v>
      </c>
      <c r="AX401" s="15" t="s">
        <v>84</v>
      </c>
      <c r="AY401" s="272" t="s">
        <v>125</v>
      </c>
    </row>
    <row r="402" s="2" customFormat="1" ht="24.15" customHeight="1">
      <c r="A402" s="38"/>
      <c r="B402" s="39"/>
      <c r="C402" s="218" t="s">
        <v>485</v>
      </c>
      <c r="D402" s="218" t="s">
        <v>128</v>
      </c>
      <c r="E402" s="219" t="s">
        <v>527</v>
      </c>
      <c r="F402" s="220" t="s">
        <v>528</v>
      </c>
      <c r="G402" s="221" t="s">
        <v>477</v>
      </c>
      <c r="H402" s="222">
        <v>11</v>
      </c>
      <c r="I402" s="223"/>
      <c r="J402" s="224">
        <f>ROUND(I402*H402,2)</f>
        <v>0</v>
      </c>
      <c r="K402" s="220" t="s">
        <v>204</v>
      </c>
      <c r="L402" s="44"/>
      <c r="M402" s="225" t="s">
        <v>1</v>
      </c>
      <c r="N402" s="226" t="s">
        <v>41</v>
      </c>
      <c r="O402" s="91"/>
      <c r="P402" s="227">
        <f>O402*H402</f>
        <v>0</v>
      </c>
      <c r="Q402" s="227">
        <v>0.02972</v>
      </c>
      <c r="R402" s="227">
        <f>Q402*H402</f>
        <v>0.32691999999999999</v>
      </c>
      <c r="S402" s="227">
        <v>0</v>
      </c>
      <c r="T402" s="228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229" t="s">
        <v>132</v>
      </c>
      <c r="AT402" s="229" t="s">
        <v>128</v>
      </c>
      <c r="AU402" s="229" t="s">
        <v>86</v>
      </c>
      <c r="AY402" s="17" t="s">
        <v>125</v>
      </c>
      <c r="BE402" s="230">
        <f>IF(N402="základní",J402,0)</f>
        <v>0</v>
      </c>
      <c r="BF402" s="230">
        <f>IF(N402="snížená",J402,0)</f>
        <v>0</v>
      </c>
      <c r="BG402" s="230">
        <f>IF(N402="zákl. přenesená",J402,0)</f>
        <v>0</v>
      </c>
      <c r="BH402" s="230">
        <f>IF(N402="sníž. přenesená",J402,0)</f>
        <v>0</v>
      </c>
      <c r="BI402" s="230">
        <f>IF(N402="nulová",J402,0)</f>
        <v>0</v>
      </c>
      <c r="BJ402" s="17" t="s">
        <v>84</v>
      </c>
      <c r="BK402" s="230">
        <f>ROUND(I402*H402,2)</f>
        <v>0</v>
      </c>
      <c r="BL402" s="17" t="s">
        <v>132</v>
      </c>
      <c r="BM402" s="229" t="s">
        <v>529</v>
      </c>
    </row>
    <row r="403" s="13" customFormat="1">
      <c r="A403" s="13"/>
      <c r="B403" s="241"/>
      <c r="C403" s="242"/>
      <c r="D403" s="231" t="s">
        <v>207</v>
      </c>
      <c r="E403" s="243" t="s">
        <v>1</v>
      </c>
      <c r="F403" s="244" t="s">
        <v>514</v>
      </c>
      <c r="G403" s="242"/>
      <c r="H403" s="243" t="s">
        <v>1</v>
      </c>
      <c r="I403" s="245"/>
      <c r="J403" s="242"/>
      <c r="K403" s="242"/>
      <c r="L403" s="246"/>
      <c r="M403" s="247"/>
      <c r="N403" s="248"/>
      <c r="O403" s="248"/>
      <c r="P403" s="248"/>
      <c r="Q403" s="248"/>
      <c r="R403" s="248"/>
      <c r="S403" s="248"/>
      <c r="T403" s="249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50" t="s">
        <v>207</v>
      </c>
      <c r="AU403" s="250" t="s">
        <v>86</v>
      </c>
      <c r="AV403" s="13" t="s">
        <v>84</v>
      </c>
      <c r="AW403" s="13" t="s">
        <v>32</v>
      </c>
      <c r="AX403" s="13" t="s">
        <v>76</v>
      </c>
      <c r="AY403" s="250" t="s">
        <v>125</v>
      </c>
    </row>
    <row r="404" s="14" customFormat="1">
      <c r="A404" s="14"/>
      <c r="B404" s="251"/>
      <c r="C404" s="252"/>
      <c r="D404" s="231" t="s">
        <v>207</v>
      </c>
      <c r="E404" s="253" t="s">
        <v>1</v>
      </c>
      <c r="F404" s="254" t="s">
        <v>261</v>
      </c>
      <c r="G404" s="252"/>
      <c r="H404" s="255">
        <v>11</v>
      </c>
      <c r="I404" s="256"/>
      <c r="J404" s="252"/>
      <c r="K404" s="252"/>
      <c r="L404" s="257"/>
      <c r="M404" s="258"/>
      <c r="N404" s="259"/>
      <c r="O404" s="259"/>
      <c r="P404" s="259"/>
      <c r="Q404" s="259"/>
      <c r="R404" s="259"/>
      <c r="S404" s="259"/>
      <c r="T404" s="260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61" t="s">
        <v>207</v>
      </c>
      <c r="AU404" s="261" t="s">
        <v>86</v>
      </c>
      <c r="AV404" s="14" t="s">
        <v>86</v>
      </c>
      <c r="AW404" s="14" t="s">
        <v>32</v>
      </c>
      <c r="AX404" s="14" t="s">
        <v>76</v>
      </c>
      <c r="AY404" s="261" t="s">
        <v>125</v>
      </c>
    </row>
    <row r="405" s="15" customFormat="1">
      <c r="A405" s="15"/>
      <c r="B405" s="262"/>
      <c r="C405" s="263"/>
      <c r="D405" s="231" t="s">
        <v>207</v>
      </c>
      <c r="E405" s="264" t="s">
        <v>1</v>
      </c>
      <c r="F405" s="265" t="s">
        <v>210</v>
      </c>
      <c r="G405" s="263"/>
      <c r="H405" s="266">
        <v>11</v>
      </c>
      <c r="I405" s="267"/>
      <c r="J405" s="263"/>
      <c r="K405" s="263"/>
      <c r="L405" s="268"/>
      <c r="M405" s="269"/>
      <c r="N405" s="270"/>
      <c r="O405" s="270"/>
      <c r="P405" s="270"/>
      <c r="Q405" s="270"/>
      <c r="R405" s="270"/>
      <c r="S405" s="270"/>
      <c r="T405" s="271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72" t="s">
        <v>207</v>
      </c>
      <c r="AU405" s="272" t="s">
        <v>86</v>
      </c>
      <c r="AV405" s="15" t="s">
        <v>132</v>
      </c>
      <c r="AW405" s="15" t="s">
        <v>32</v>
      </c>
      <c r="AX405" s="15" t="s">
        <v>84</v>
      </c>
      <c r="AY405" s="272" t="s">
        <v>125</v>
      </c>
    </row>
    <row r="406" s="2" customFormat="1" ht="24.15" customHeight="1">
      <c r="A406" s="38"/>
      <c r="B406" s="39"/>
      <c r="C406" s="273" t="s">
        <v>530</v>
      </c>
      <c r="D406" s="273" t="s">
        <v>311</v>
      </c>
      <c r="E406" s="274" t="s">
        <v>531</v>
      </c>
      <c r="F406" s="275" t="s">
        <v>532</v>
      </c>
      <c r="G406" s="276" t="s">
        <v>477</v>
      </c>
      <c r="H406" s="277">
        <v>11</v>
      </c>
      <c r="I406" s="278"/>
      <c r="J406" s="279">
        <f>ROUND(I406*H406,2)</f>
        <v>0</v>
      </c>
      <c r="K406" s="275" t="s">
        <v>204</v>
      </c>
      <c r="L406" s="280"/>
      <c r="M406" s="281" t="s">
        <v>1</v>
      </c>
      <c r="N406" s="282" t="s">
        <v>41</v>
      </c>
      <c r="O406" s="91"/>
      <c r="P406" s="227">
        <f>O406*H406</f>
        <v>0</v>
      </c>
      <c r="Q406" s="227">
        <v>0.057000000000000002</v>
      </c>
      <c r="R406" s="227">
        <f>Q406*H406</f>
        <v>0.627</v>
      </c>
      <c r="S406" s="227">
        <v>0</v>
      </c>
      <c r="T406" s="228">
        <f>S406*H406</f>
        <v>0</v>
      </c>
      <c r="U406" s="38"/>
      <c r="V406" s="38"/>
      <c r="W406" s="38"/>
      <c r="X406" s="38"/>
      <c r="Y406" s="38"/>
      <c r="Z406" s="38"/>
      <c r="AA406" s="38"/>
      <c r="AB406" s="38"/>
      <c r="AC406" s="38"/>
      <c r="AD406" s="38"/>
      <c r="AE406" s="38"/>
      <c r="AR406" s="229" t="s">
        <v>150</v>
      </c>
      <c r="AT406" s="229" t="s">
        <v>311</v>
      </c>
      <c r="AU406" s="229" t="s">
        <v>86</v>
      </c>
      <c r="AY406" s="17" t="s">
        <v>125</v>
      </c>
      <c r="BE406" s="230">
        <f>IF(N406="základní",J406,0)</f>
        <v>0</v>
      </c>
      <c r="BF406" s="230">
        <f>IF(N406="snížená",J406,0)</f>
        <v>0</v>
      </c>
      <c r="BG406" s="230">
        <f>IF(N406="zákl. přenesená",J406,0)</f>
        <v>0</v>
      </c>
      <c r="BH406" s="230">
        <f>IF(N406="sníž. přenesená",J406,0)</f>
        <v>0</v>
      </c>
      <c r="BI406" s="230">
        <f>IF(N406="nulová",J406,0)</f>
        <v>0</v>
      </c>
      <c r="BJ406" s="17" t="s">
        <v>84</v>
      </c>
      <c r="BK406" s="230">
        <f>ROUND(I406*H406,2)</f>
        <v>0</v>
      </c>
      <c r="BL406" s="17" t="s">
        <v>132</v>
      </c>
      <c r="BM406" s="229" t="s">
        <v>533</v>
      </c>
    </row>
    <row r="407" s="13" customFormat="1">
      <c r="A407" s="13"/>
      <c r="B407" s="241"/>
      <c r="C407" s="242"/>
      <c r="D407" s="231" t="s">
        <v>207</v>
      </c>
      <c r="E407" s="243" t="s">
        <v>1</v>
      </c>
      <c r="F407" s="244" t="s">
        <v>514</v>
      </c>
      <c r="G407" s="242"/>
      <c r="H407" s="243" t="s">
        <v>1</v>
      </c>
      <c r="I407" s="245"/>
      <c r="J407" s="242"/>
      <c r="K407" s="242"/>
      <c r="L407" s="246"/>
      <c r="M407" s="247"/>
      <c r="N407" s="248"/>
      <c r="O407" s="248"/>
      <c r="P407" s="248"/>
      <c r="Q407" s="248"/>
      <c r="R407" s="248"/>
      <c r="S407" s="248"/>
      <c r="T407" s="249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50" t="s">
        <v>207</v>
      </c>
      <c r="AU407" s="250" t="s">
        <v>86</v>
      </c>
      <c r="AV407" s="13" t="s">
        <v>84</v>
      </c>
      <c r="AW407" s="13" t="s">
        <v>32</v>
      </c>
      <c r="AX407" s="13" t="s">
        <v>76</v>
      </c>
      <c r="AY407" s="250" t="s">
        <v>125</v>
      </c>
    </row>
    <row r="408" s="14" customFormat="1">
      <c r="A408" s="14"/>
      <c r="B408" s="251"/>
      <c r="C408" s="252"/>
      <c r="D408" s="231" t="s">
        <v>207</v>
      </c>
      <c r="E408" s="253" t="s">
        <v>1</v>
      </c>
      <c r="F408" s="254" t="s">
        <v>261</v>
      </c>
      <c r="G408" s="252"/>
      <c r="H408" s="255">
        <v>11</v>
      </c>
      <c r="I408" s="256"/>
      <c r="J408" s="252"/>
      <c r="K408" s="252"/>
      <c r="L408" s="257"/>
      <c r="M408" s="258"/>
      <c r="N408" s="259"/>
      <c r="O408" s="259"/>
      <c r="P408" s="259"/>
      <c r="Q408" s="259"/>
      <c r="R408" s="259"/>
      <c r="S408" s="259"/>
      <c r="T408" s="260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61" t="s">
        <v>207</v>
      </c>
      <c r="AU408" s="261" t="s">
        <v>86</v>
      </c>
      <c r="AV408" s="14" t="s">
        <v>86</v>
      </c>
      <c r="AW408" s="14" t="s">
        <v>32</v>
      </c>
      <c r="AX408" s="14" t="s">
        <v>76</v>
      </c>
      <c r="AY408" s="261" t="s">
        <v>125</v>
      </c>
    </row>
    <row r="409" s="15" customFormat="1">
      <c r="A409" s="15"/>
      <c r="B409" s="262"/>
      <c r="C409" s="263"/>
      <c r="D409" s="231" t="s">
        <v>207</v>
      </c>
      <c r="E409" s="264" t="s">
        <v>1</v>
      </c>
      <c r="F409" s="265" t="s">
        <v>210</v>
      </c>
      <c r="G409" s="263"/>
      <c r="H409" s="266">
        <v>11</v>
      </c>
      <c r="I409" s="267"/>
      <c r="J409" s="263"/>
      <c r="K409" s="263"/>
      <c r="L409" s="268"/>
      <c r="M409" s="269"/>
      <c r="N409" s="270"/>
      <c r="O409" s="270"/>
      <c r="P409" s="270"/>
      <c r="Q409" s="270"/>
      <c r="R409" s="270"/>
      <c r="S409" s="270"/>
      <c r="T409" s="271"/>
      <c r="U409" s="15"/>
      <c r="V409" s="15"/>
      <c r="W409" s="15"/>
      <c r="X409" s="15"/>
      <c r="Y409" s="15"/>
      <c r="Z409" s="15"/>
      <c r="AA409" s="15"/>
      <c r="AB409" s="15"/>
      <c r="AC409" s="15"/>
      <c r="AD409" s="15"/>
      <c r="AE409" s="15"/>
      <c r="AT409" s="272" t="s">
        <v>207</v>
      </c>
      <c r="AU409" s="272" t="s">
        <v>86</v>
      </c>
      <c r="AV409" s="15" t="s">
        <v>132</v>
      </c>
      <c r="AW409" s="15" t="s">
        <v>32</v>
      </c>
      <c r="AX409" s="15" t="s">
        <v>84</v>
      </c>
      <c r="AY409" s="272" t="s">
        <v>125</v>
      </c>
    </row>
    <row r="410" s="2" customFormat="1" ht="24.15" customHeight="1">
      <c r="A410" s="38"/>
      <c r="B410" s="39"/>
      <c r="C410" s="218" t="s">
        <v>534</v>
      </c>
      <c r="D410" s="218" t="s">
        <v>128</v>
      </c>
      <c r="E410" s="219" t="s">
        <v>535</v>
      </c>
      <c r="F410" s="220" t="s">
        <v>536</v>
      </c>
      <c r="G410" s="221" t="s">
        <v>477</v>
      </c>
      <c r="H410" s="222">
        <v>11</v>
      </c>
      <c r="I410" s="223"/>
      <c r="J410" s="224">
        <f>ROUND(I410*H410,2)</f>
        <v>0</v>
      </c>
      <c r="K410" s="220" t="s">
        <v>204</v>
      </c>
      <c r="L410" s="44"/>
      <c r="M410" s="225" t="s">
        <v>1</v>
      </c>
      <c r="N410" s="226" t="s">
        <v>41</v>
      </c>
      <c r="O410" s="91"/>
      <c r="P410" s="227">
        <f>O410*H410</f>
        <v>0</v>
      </c>
      <c r="Q410" s="227">
        <v>0.02972</v>
      </c>
      <c r="R410" s="227">
        <f>Q410*H410</f>
        <v>0.32691999999999999</v>
      </c>
      <c r="S410" s="227">
        <v>0</v>
      </c>
      <c r="T410" s="228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229" t="s">
        <v>132</v>
      </c>
      <c r="AT410" s="229" t="s">
        <v>128</v>
      </c>
      <c r="AU410" s="229" t="s">
        <v>86</v>
      </c>
      <c r="AY410" s="17" t="s">
        <v>125</v>
      </c>
      <c r="BE410" s="230">
        <f>IF(N410="základní",J410,0)</f>
        <v>0</v>
      </c>
      <c r="BF410" s="230">
        <f>IF(N410="snížená",J410,0)</f>
        <v>0</v>
      </c>
      <c r="BG410" s="230">
        <f>IF(N410="zákl. přenesená",J410,0)</f>
        <v>0</v>
      </c>
      <c r="BH410" s="230">
        <f>IF(N410="sníž. přenesená",J410,0)</f>
        <v>0</v>
      </c>
      <c r="BI410" s="230">
        <f>IF(N410="nulová",J410,0)</f>
        <v>0</v>
      </c>
      <c r="BJ410" s="17" t="s">
        <v>84</v>
      </c>
      <c r="BK410" s="230">
        <f>ROUND(I410*H410,2)</f>
        <v>0</v>
      </c>
      <c r="BL410" s="17" t="s">
        <v>132</v>
      </c>
      <c r="BM410" s="229" t="s">
        <v>537</v>
      </c>
    </row>
    <row r="411" s="13" customFormat="1">
      <c r="A411" s="13"/>
      <c r="B411" s="241"/>
      <c r="C411" s="242"/>
      <c r="D411" s="231" t="s">
        <v>207</v>
      </c>
      <c r="E411" s="243" t="s">
        <v>1</v>
      </c>
      <c r="F411" s="244" t="s">
        <v>514</v>
      </c>
      <c r="G411" s="242"/>
      <c r="H411" s="243" t="s">
        <v>1</v>
      </c>
      <c r="I411" s="245"/>
      <c r="J411" s="242"/>
      <c r="K411" s="242"/>
      <c r="L411" s="246"/>
      <c r="M411" s="247"/>
      <c r="N411" s="248"/>
      <c r="O411" s="248"/>
      <c r="P411" s="248"/>
      <c r="Q411" s="248"/>
      <c r="R411" s="248"/>
      <c r="S411" s="248"/>
      <c r="T411" s="249"/>
      <c r="U411" s="13"/>
      <c r="V411" s="13"/>
      <c r="W411" s="13"/>
      <c r="X411" s="13"/>
      <c r="Y411" s="13"/>
      <c r="Z411" s="13"/>
      <c r="AA411" s="13"/>
      <c r="AB411" s="13"/>
      <c r="AC411" s="13"/>
      <c r="AD411" s="13"/>
      <c r="AE411" s="13"/>
      <c r="AT411" s="250" t="s">
        <v>207</v>
      </c>
      <c r="AU411" s="250" t="s">
        <v>86</v>
      </c>
      <c r="AV411" s="13" t="s">
        <v>84</v>
      </c>
      <c r="AW411" s="13" t="s">
        <v>32</v>
      </c>
      <c r="AX411" s="13" t="s">
        <v>76</v>
      </c>
      <c r="AY411" s="250" t="s">
        <v>125</v>
      </c>
    </row>
    <row r="412" s="14" customFormat="1">
      <c r="A412" s="14"/>
      <c r="B412" s="251"/>
      <c r="C412" s="252"/>
      <c r="D412" s="231" t="s">
        <v>207</v>
      </c>
      <c r="E412" s="253" t="s">
        <v>1</v>
      </c>
      <c r="F412" s="254" t="s">
        <v>261</v>
      </c>
      <c r="G412" s="252"/>
      <c r="H412" s="255">
        <v>11</v>
      </c>
      <c r="I412" s="256"/>
      <c r="J412" s="252"/>
      <c r="K412" s="252"/>
      <c r="L412" s="257"/>
      <c r="M412" s="258"/>
      <c r="N412" s="259"/>
      <c r="O412" s="259"/>
      <c r="P412" s="259"/>
      <c r="Q412" s="259"/>
      <c r="R412" s="259"/>
      <c r="S412" s="259"/>
      <c r="T412" s="260"/>
      <c r="U412" s="14"/>
      <c r="V412" s="14"/>
      <c r="W412" s="14"/>
      <c r="X412" s="14"/>
      <c r="Y412" s="14"/>
      <c r="Z412" s="14"/>
      <c r="AA412" s="14"/>
      <c r="AB412" s="14"/>
      <c r="AC412" s="14"/>
      <c r="AD412" s="14"/>
      <c r="AE412" s="14"/>
      <c r="AT412" s="261" t="s">
        <v>207</v>
      </c>
      <c r="AU412" s="261" t="s">
        <v>86</v>
      </c>
      <c r="AV412" s="14" t="s">
        <v>86</v>
      </c>
      <c r="AW412" s="14" t="s">
        <v>32</v>
      </c>
      <c r="AX412" s="14" t="s">
        <v>76</v>
      </c>
      <c r="AY412" s="261" t="s">
        <v>125</v>
      </c>
    </row>
    <row r="413" s="15" customFormat="1">
      <c r="A413" s="15"/>
      <c r="B413" s="262"/>
      <c r="C413" s="263"/>
      <c r="D413" s="231" t="s">
        <v>207</v>
      </c>
      <c r="E413" s="264" t="s">
        <v>1</v>
      </c>
      <c r="F413" s="265" t="s">
        <v>210</v>
      </c>
      <c r="G413" s="263"/>
      <c r="H413" s="266">
        <v>11</v>
      </c>
      <c r="I413" s="267"/>
      <c r="J413" s="263"/>
      <c r="K413" s="263"/>
      <c r="L413" s="268"/>
      <c r="M413" s="269"/>
      <c r="N413" s="270"/>
      <c r="O413" s="270"/>
      <c r="P413" s="270"/>
      <c r="Q413" s="270"/>
      <c r="R413" s="270"/>
      <c r="S413" s="270"/>
      <c r="T413" s="271"/>
      <c r="U413" s="15"/>
      <c r="V413" s="15"/>
      <c r="W413" s="15"/>
      <c r="X413" s="15"/>
      <c r="Y413" s="15"/>
      <c r="Z413" s="15"/>
      <c r="AA413" s="15"/>
      <c r="AB413" s="15"/>
      <c r="AC413" s="15"/>
      <c r="AD413" s="15"/>
      <c r="AE413" s="15"/>
      <c r="AT413" s="272" t="s">
        <v>207</v>
      </c>
      <c r="AU413" s="272" t="s">
        <v>86</v>
      </c>
      <c r="AV413" s="15" t="s">
        <v>132</v>
      </c>
      <c r="AW413" s="15" t="s">
        <v>32</v>
      </c>
      <c r="AX413" s="15" t="s">
        <v>84</v>
      </c>
      <c r="AY413" s="272" t="s">
        <v>125</v>
      </c>
    </row>
    <row r="414" s="2" customFormat="1" ht="24.15" customHeight="1">
      <c r="A414" s="38"/>
      <c r="B414" s="39"/>
      <c r="C414" s="273" t="s">
        <v>538</v>
      </c>
      <c r="D414" s="273" t="s">
        <v>311</v>
      </c>
      <c r="E414" s="274" t="s">
        <v>539</v>
      </c>
      <c r="F414" s="275" t="s">
        <v>540</v>
      </c>
      <c r="G414" s="276" t="s">
        <v>477</v>
      </c>
      <c r="H414" s="277">
        <v>11</v>
      </c>
      <c r="I414" s="278"/>
      <c r="J414" s="279">
        <f>ROUND(I414*H414,2)</f>
        <v>0</v>
      </c>
      <c r="K414" s="275" t="s">
        <v>204</v>
      </c>
      <c r="L414" s="280"/>
      <c r="M414" s="281" t="s">
        <v>1</v>
      </c>
      <c r="N414" s="282" t="s">
        <v>41</v>
      </c>
      <c r="O414" s="91"/>
      <c r="P414" s="227">
        <f>O414*H414</f>
        <v>0</v>
      </c>
      <c r="Q414" s="227">
        <v>0.055</v>
      </c>
      <c r="R414" s="227">
        <f>Q414*H414</f>
        <v>0.60499999999999998</v>
      </c>
      <c r="S414" s="227">
        <v>0</v>
      </c>
      <c r="T414" s="228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229" t="s">
        <v>150</v>
      </c>
      <c r="AT414" s="229" t="s">
        <v>311</v>
      </c>
      <c r="AU414" s="229" t="s">
        <v>86</v>
      </c>
      <c r="AY414" s="17" t="s">
        <v>125</v>
      </c>
      <c r="BE414" s="230">
        <f>IF(N414="základní",J414,0)</f>
        <v>0</v>
      </c>
      <c r="BF414" s="230">
        <f>IF(N414="snížená",J414,0)</f>
        <v>0</v>
      </c>
      <c r="BG414" s="230">
        <f>IF(N414="zákl. přenesená",J414,0)</f>
        <v>0</v>
      </c>
      <c r="BH414" s="230">
        <f>IF(N414="sníž. přenesená",J414,0)</f>
        <v>0</v>
      </c>
      <c r="BI414" s="230">
        <f>IF(N414="nulová",J414,0)</f>
        <v>0</v>
      </c>
      <c r="BJ414" s="17" t="s">
        <v>84</v>
      </c>
      <c r="BK414" s="230">
        <f>ROUND(I414*H414,2)</f>
        <v>0</v>
      </c>
      <c r="BL414" s="17" t="s">
        <v>132</v>
      </c>
      <c r="BM414" s="229" t="s">
        <v>541</v>
      </c>
    </row>
    <row r="415" s="13" customFormat="1">
      <c r="A415" s="13"/>
      <c r="B415" s="241"/>
      <c r="C415" s="242"/>
      <c r="D415" s="231" t="s">
        <v>207</v>
      </c>
      <c r="E415" s="243" t="s">
        <v>1</v>
      </c>
      <c r="F415" s="244" t="s">
        <v>514</v>
      </c>
      <c r="G415" s="242"/>
      <c r="H415" s="243" t="s">
        <v>1</v>
      </c>
      <c r="I415" s="245"/>
      <c r="J415" s="242"/>
      <c r="K415" s="242"/>
      <c r="L415" s="246"/>
      <c r="M415" s="247"/>
      <c r="N415" s="248"/>
      <c r="O415" s="248"/>
      <c r="P415" s="248"/>
      <c r="Q415" s="248"/>
      <c r="R415" s="248"/>
      <c r="S415" s="248"/>
      <c r="T415" s="249"/>
      <c r="U415" s="13"/>
      <c r="V415" s="13"/>
      <c r="W415" s="13"/>
      <c r="X415" s="13"/>
      <c r="Y415" s="13"/>
      <c r="Z415" s="13"/>
      <c r="AA415" s="13"/>
      <c r="AB415" s="13"/>
      <c r="AC415" s="13"/>
      <c r="AD415" s="13"/>
      <c r="AE415" s="13"/>
      <c r="AT415" s="250" t="s">
        <v>207</v>
      </c>
      <c r="AU415" s="250" t="s">
        <v>86</v>
      </c>
      <c r="AV415" s="13" t="s">
        <v>84</v>
      </c>
      <c r="AW415" s="13" t="s">
        <v>32</v>
      </c>
      <c r="AX415" s="13" t="s">
        <v>76</v>
      </c>
      <c r="AY415" s="250" t="s">
        <v>125</v>
      </c>
    </row>
    <row r="416" s="14" customFormat="1">
      <c r="A416" s="14"/>
      <c r="B416" s="251"/>
      <c r="C416" s="252"/>
      <c r="D416" s="231" t="s">
        <v>207</v>
      </c>
      <c r="E416" s="253" t="s">
        <v>1</v>
      </c>
      <c r="F416" s="254" t="s">
        <v>261</v>
      </c>
      <c r="G416" s="252"/>
      <c r="H416" s="255">
        <v>11</v>
      </c>
      <c r="I416" s="256"/>
      <c r="J416" s="252"/>
      <c r="K416" s="252"/>
      <c r="L416" s="257"/>
      <c r="M416" s="258"/>
      <c r="N416" s="259"/>
      <c r="O416" s="259"/>
      <c r="P416" s="259"/>
      <c r="Q416" s="259"/>
      <c r="R416" s="259"/>
      <c r="S416" s="259"/>
      <c r="T416" s="260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61" t="s">
        <v>207</v>
      </c>
      <c r="AU416" s="261" t="s">
        <v>86</v>
      </c>
      <c r="AV416" s="14" t="s">
        <v>86</v>
      </c>
      <c r="AW416" s="14" t="s">
        <v>32</v>
      </c>
      <c r="AX416" s="14" t="s">
        <v>76</v>
      </c>
      <c r="AY416" s="261" t="s">
        <v>125</v>
      </c>
    </row>
    <row r="417" s="15" customFormat="1">
      <c r="A417" s="15"/>
      <c r="B417" s="262"/>
      <c r="C417" s="263"/>
      <c r="D417" s="231" t="s">
        <v>207</v>
      </c>
      <c r="E417" s="264" t="s">
        <v>1</v>
      </c>
      <c r="F417" s="265" t="s">
        <v>210</v>
      </c>
      <c r="G417" s="263"/>
      <c r="H417" s="266">
        <v>11</v>
      </c>
      <c r="I417" s="267"/>
      <c r="J417" s="263"/>
      <c r="K417" s="263"/>
      <c r="L417" s="268"/>
      <c r="M417" s="269"/>
      <c r="N417" s="270"/>
      <c r="O417" s="270"/>
      <c r="P417" s="270"/>
      <c r="Q417" s="270"/>
      <c r="R417" s="270"/>
      <c r="S417" s="270"/>
      <c r="T417" s="271"/>
      <c r="U417" s="15"/>
      <c r="V417" s="15"/>
      <c r="W417" s="15"/>
      <c r="X417" s="15"/>
      <c r="Y417" s="15"/>
      <c r="Z417" s="15"/>
      <c r="AA417" s="15"/>
      <c r="AB417" s="15"/>
      <c r="AC417" s="15"/>
      <c r="AD417" s="15"/>
      <c r="AE417" s="15"/>
      <c r="AT417" s="272" t="s">
        <v>207</v>
      </c>
      <c r="AU417" s="272" t="s">
        <v>86</v>
      </c>
      <c r="AV417" s="15" t="s">
        <v>132</v>
      </c>
      <c r="AW417" s="15" t="s">
        <v>32</v>
      </c>
      <c r="AX417" s="15" t="s">
        <v>84</v>
      </c>
      <c r="AY417" s="272" t="s">
        <v>125</v>
      </c>
    </row>
    <row r="418" s="2" customFormat="1" ht="24.15" customHeight="1">
      <c r="A418" s="38"/>
      <c r="B418" s="39"/>
      <c r="C418" s="218" t="s">
        <v>542</v>
      </c>
      <c r="D418" s="218" t="s">
        <v>128</v>
      </c>
      <c r="E418" s="219" t="s">
        <v>543</v>
      </c>
      <c r="F418" s="220" t="s">
        <v>544</v>
      </c>
      <c r="G418" s="221" t="s">
        <v>477</v>
      </c>
      <c r="H418" s="222">
        <v>11</v>
      </c>
      <c r="I418" s="223"/>
      <c r="J418" s="224">
        <f>ROUND(I418*H418,2)</f>
        <v>0</v>
      </c>
      <c r="K418" s="220" t="s">
        <v>204</v>
      </c>
      <c r="L418" s="44"/>
      <c r="M418" s="225" t="s">
        <v>1</v>
      </c>
      <c r="N418" s="226" t="s">
        <v>41</v>
      </c>
      <c r="O418" s="91"/>
      <c r="P418" s="227">
        <f>O418*H418</f>
        <v>0</v>
      </c>
      <c r="Q418" s="227">
        <v>0.21734000000000001</v>
      </c>
      <c r="R418" s="227">
        <f>Q418*H418</f>
        <v>2.3907400000000001</v>
      </c>
      <c r="S418" s="227">
        <v>0</v>
      </c>
      <c r="T418" s="228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229" t="s">
        <v>132</v>
      </c>
      <c r="AT418" s="229" t="s">
        <v>128</v>
      </c>
      <c r="AU418" s="229" t="s">
        <v>86</v>
      </c>
      <c r="AY418" s="17" t="s">
        <v>125</v>
      </c>
      <c r="BE418" s="230">
        <f>IF(N418="základní",J418,0)</f>
        <v>0</v>
      </c>
      <c r="BF418" s="230">
        <f>IF(N418="snížená",J418,0)</f>
        <v>0</v>
      </c>
      <c r="BG418" s="230">
        <f>IF(N418="zákl. přenesená",J418,0)</f>
        <v>0</v>
      </c>
      <c r="BH418" s="230">
        <f>IF(N418="sníž. přenesená",J418,0)</f>
        <v>0</v>
      </c>
      <c r="BI418" s="230">
        <f>IF(N418="nulová",J418,0)</f>
        <v>0</v>
      </c>
      <c r="BJ418" s="17" t="s">
        <v>84</v>
      </c>
      <c r="BK418" s="230">
        <f>ROUND(I418*H418,2)</f>
        <v>0</v>
      </c>
      <c r="BL418" s="17" t="s">
        <v>132</v>
      </c>
      <c r="BM418" s="229" t="s">
        <v>545</v>
      </c>
    </row>
    <row r="419" s="13" customFormat="1">
      <c r="A419" s="13"/>
      <c r="B419" s="241"/>
      <c r="C419" s="242"/>
      <c r="D419" s="231" t="s">
        <v>207</v>
      </c>
      <c r="E419" s="243" t="s">
        <v>1</v>
      </c>
      <c r="F419" s="244" t="s">
        <v>514</v>
      </c>
      <c r="G419" s="242"/>
      <c r="H419" s="243" t="s">
        <v>1</v>
      </c>
      <c r="I419" s="245"/>
      <c r="J419" s="242"/>
      <c r="K419" s="242"/>
      <c r="L419" s="246"/>
      <c r="M419" s="247"/>
      <c r="N419" s="248"/>
      <c r="O419" s="248"/>
      <c r="P419" s="248"/>
      <c r="Q419" s="248"/>
      <c r="R419" s="248"/>
      <c r="S419" s="248"/>
      <c r="T419" s="249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250" t="s">
        <v>207</v>
      </c>
      <c r="AU419" s="250" t="s">
        <v>86</v>
      </c>
      <c r="AV419" s="13" t="s">
        <v>84</v>
      </c>
      <c r="AW419" s="13" t="s">
        <v>32</v>
      </c>
      <c r="AX419" s="13" t="s">
        <v>76</v>
      </c>
      <c r="AY419" s="250" t="s">
        <v>125</v>
      </c>
    </row>
    <row r="420" s="14" customFormat="1">
      <c r="A420" s="14"/>
      <c r="B420" s="251"/>
      <c r="C420" s="252"/>
      <c r="D420" s="231" t="s">
        <v>207</v>
      </c>
      <c r="E420" s="253" t="s">
        <v>1</v>
      </c>
      <c r="F420" s="254" t="s">
        <v>261</v>
      </c>
      <c r="G420" s="252"/>
      <c r="H420" s="255">
        <v>11</v>
      </c>
      <c r="I420" s="256"/>
      <c r="J420" s="252"/>
      <c r="K420" s="252"/>
      <c r="L420" s="257"/>
      <c r="M420" s="258"/>
      <c r="N420" s="259"/>
      <c r="O420" s="259"/>
      <c r="P420" s="259"/>
      <c r="Q420" s="259"/>
      <c r="R420" s="259"/>
      <c r="S420" s="259"/>
      <c r="T420" s="260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61" t="s">
        <v>207</v>
      </c>
      <c r="AU420" s="261" t="s">
        <v>86</v>
      </c>
      <c r="AV420" s="14" t="s">
        <v>86</v>
      </c>
      <c r="AW420" s="14" t="s">
        <v>32</v>
      </c>
      <c r="AX420" s="14" t="s">
        <v>76</v>
      </c>
      <c r="AY420" s="261" t="s">
        <v>125</v>
      </c>
    </row>
    <row r="421" s="15" customFormat="1">
      <c r="A421" s="15"/>
      <c r="B421" s="262"/>
      <c r="C421" s="263"/>
      <c r="D421" s="231" t="s">
        <v>207</v>
      </c>
      <c r="E421" s="264" t="s">
        <v>1</v>
      </c>
      <c r="F421" s="265" t="s">
        <v>210</v>
      </c>
      <c r="G421" s="263"/>
      <c r="H421" s="266">
        <v>11</v>
      </c>
      <c r="I421" s="267"/>
      <c r="J421" s="263"/>
      <c r="K421" s="263"/>
      <c r="L421" s="268"/>
      <c r="M421" s="269"/>
      <c r="N421" s="270"/>
      <c r="O421" s="270"/>
      <c r="P421" s="270"/>
      <c r="Q421" s="270"/>
      <c r="R421" s="270"/>
      <c r="S421" s="270"/>
      <c r="T421" s="271"/>
      <c r="U421" s="15"/>
      <c r="V421" s="15"/>
      <c r="W421" s="15"/>
      <c r="X421" s="15"/>
      <c r="Y421" s="15"/>
      <c r="Z421" s="15"/>
      <c r="AA421" s="15"/>
      <c r="AB421" s="15"/>
      <c r="AC421" s="15"/>
      <c r="AD421" s="15"/>
      <c r="AE421" s="15"/>
      <c r="AT421" s="272" t="s">
        <v>207</v>
      </c>
      <c r="AU421" s="272" t="s">
        <v>86</v>
      </c>
      <c r="AV421" s="15" t="s">
        <v>132</v>
      </c>
      <c r="AW421" s="15" t="s">
        <v>32</v>
      </c>
      <c r="AX421" s="15" t="s">
        <v>84</v>
      </c>
      <c r="AY421" s="272" t="s">
        <v>125</v>
      </c>
    </row>
    <row r="422" s="2" customFormat="1" ht="24.15" customHeight="1">
      <c r="A422" s="38"/>
      <c r="B422" s="39"/>
      <c r="C422" s="273" t="s">
        <v>546</v>
      </c>
      <c r="D422" s="273" t="s">
        <v>311</v>
      </c>
      <c r="E422" s="274" t="s">
        <v>547</v>
      </c>
      <c r="F422" s="275" t="s">
        <v>548</v>
      </c>
      <c r="G422" s="276" t="s">
        <v>477</v>
      </c>
      <c r="H422" s="277">
        <v>11</v>
      </c>
      <c r="I422" s="278"/>
      <c r="J422" s="279">
        <f>ROUND(I422*H422,2)</f>
        <v>0</v>
      </c>
      <c r="K422" s="275" t="s">
        <v>204</v>
      </c>
      <c r="L422" s="280"/>
      <c r="M422" s="281" t="s">
        <v>1</v>
      </c>
      <c r="N422" s="282" t="s">
        <v>41</v>
      </c>
      <c r="O422" s="91"/>
      <c r="P422" s="227">
        <f>O422*H422</f>
        <v>0</v>
      </c>
      <c r="Q422" s="227">
        <v>0.073999999999999996</v>
      </c>
      <c r="R422" s="227">
        <f>Q422*H422</f>
        <v>0.81399999999999995</v>
      </c>
      <c r="S422" s="227">
        <v>0</v>
      </c>
      <c r="T422" s="228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229" t="s">
        <v>150</v>
      </c>
      <c r="AT422" s="229" t="s">
        <v>311</v>
      </c>
      <c r="AU422" s="229" t="s">
        <v>86</v>
      </c>
      <c r="AY422" s="17" t="s">
        <v>125</v>
      </c>
      <c r="BE422" s="230">
        <f>IF(N422="základní",J422,0)</f>
        <v>0</v>
      </c>
      <c r="BF422" s="230">
        <f>IF(N422="snížená",J422,0)</f>
        <v>0</v>
      </c>
      <c r="BG422" s="230">
        <f>IF(N422="zákl. přenesená",J422,0)</f>
        <v>0</v>
      </c>
      <c r="BH422" s="230">
        <f>IF(N422="sníž. přenesená",J422,0)</f>
        <v>0</v>
      </c>
      <c r="BI422" s="230">
        <f>IF(N422="nulová",J422,0)</f>
        <v>0</v>
      </c>
      <c r="BJ422" s="17" t="s">
        <v>84</v>
      </c>
      <c r="BK422" s="230">
        <f>ROUND(I422*H422,2)</f>
        <v>0</v>
      </c>
      <c r="BL422" s="17" t="s">
        <v>132</v>
      </c>
      <c r="BM422" s="229" t="s">
        <v>549</v>
      </c>
    </row>
    <row r="423" s="13" customFormat="1">
      <c r="A423" s="13"/>
      <c r="B423" s="241"/>
      <c r="C423" s="242"/>
      <c r="D423" s="231" t="s">
        <v>207</v>
      </c>
      <c r="E423" s="243" t="s">
        <v>1</v>
      </c>
      <c r="F423" s="244" t="s">
        <v>514</v>
      </c>
      <c r="G423" s="242"/>
      <c r="H423" s="243" t="s">
        <v>1</v>
      </c>
      <c r="I423" s="245"/>
      <c r="J423" s="242"/>
      <c r="K423" s="242"/>
      <c r="L423" s="246"/>
      <c r="M423" s="247"/>
      <c r="N423" s="248"/>
      <c r="O423" s="248"/>
      <c r="P423" s="248"/>
      <c r="Q423" s="248"/>
      <c r="R423" s="248"/>
      <c r="S423" s="248"/>
      <c r="T423" s="249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250" t="s">
        <v>207</v>
      </c>
      <c r="AU423" s="250" t="s">
        <v>86</v>
      </c>
      <c r="AV423" s="13" t="s">
        <v>84</v>
      </c>
      <c r="AW423" s="13" t="s">
        <v>32</v>
      </c>
      <c r="AX423" s="13" t="s">
        <v>76</v>
      </c>
      <c r="AY423" s="250" t="s">
        <v>125</v>
      </c>
    </row>
    <row r="424" s="14" customFormat="1">
      <c r="A424" s="14"/>
      <c r="B424" s="251"/>
      <c r="C424" s="252"/>
      <c r="D424" s="231" t="s">
        <v>207</v>
      </c>
      <c r="E424" s="253" t="s">
        <v>1</v>
      </c>
      <c r="F424" s="254" t="s">
        <v>261</v>
      </c>
      <c r="G424" s="252"/>
      <c r="H424" s="255">
        <v>11</v>
      </c>
      <c r="I424" s="256"/>
      <c r="J424" s="252"/>
      <c r="K424" s="252"/>
      <c r="L424" s="257"/>
      <c r="M424" s="258"/>
      <c r="N424" s="259"/>
      <c r="O424" s="259"/>
      <c r="P424" s="259"/>
      <c r="Q424" s="259"/>
      <c r="R424" s="259"/>
      <c r="S424" s="259"/>
      <c r="T424" s="260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61" t="s">
        <v>207</v>
      </c>
      <c r="AU424" s="261" t="s">
        <v>86</v>
      </c>
      <c r="AV424" s="14" t="s">
        <v>86</v>
      </c>
      <c r="AW424" s="14" t="s">
        <v>32</v>
      </c>
      <c r="AX424" s="14" t="s">
        <v>76</v>
      </c>
      <c r="AY424" s="261" t="s">
        <v>125</v>
      </c>
    </row>
    <row r="425" s="15" customFormat="1">
      <c r="A425" s="15"/>
      <c r="B425" s="262"/>
      <c r="C425" s="263"/>
      <c r="D425" s="231" t="s">
        <v>207</v>
      </c>
      <c r="E425" s="264" t="s">
        <v>1</v>
      </c>
      <c r="F425" s="265" t="s">
        <v>210</v>
      </c>
      <c r="G425" s="263"/>
      <c r="H425" s="266">
        <v>11</v>
      </c>
      <c r="I425" s="267"/>
      <c r="J425" s="263"/>
      <c r="K425" s="263"/>
      <c r="L425" s="268"/>
      <c r="M425" s="269"/>
      <c r="N425" s="270"/>
      <c r="O425" s="270"/>
      <c r="P425" s="270"/>
      <c r="Q425" s="270"/>
      <c r="R425" s="270"/>
      <c r="S425" s="270"/>
      <c r="T425" s="271"/>
      <c r="U425" s="15"/>
      <c r="V425" s="15"/>
      <c r="W425" s="15"/>
      <c r="X425" s="15"/>
      <c r="Y425" s="15"/>
      <c r="Z425" s="15"/>
      <c r="AA425" s="15"/>
      <c r="AB425" s="15"/>
      <c r="AC425" s="15"/>
      <c r="AD425" s="15"/>
      <c r="AE425" s="15"/>
      <c r="AT425" s="272" t="s">
        <v>207</v>
      </c>
      <c r="AU425" s="272" t="s">
        <v>86</v>
      </c>
      <c r="AV425" s="15" t="s">
        <v>132</v>
      </c>
      <c r="AW425" s="15" t="s">
        <v>32</v>
      </c>
      <c r="AX425" s="15" t="s">
        <v>84</v>
      </c>
      <c r="AY425" s="272" t="s">
        <v>125</v>
      </c>
    </row>
    <row r="426" s="2" customFormat="1" ht="24.15" customHeight="1">
      <c r="A426" s="38"/>
      <c r="B426" s="39"/>
      <c r="C426" s="273" t="s">
        <v>550</v>
      </c>
      <c r="D426" s="273" t="s">
        <v>311</v>
      </c>
      <c r="E426" s="274" t="s">
        <v>551</v>
      </c>
      <c r="F426" s="275" t="s">
        <v>552</v>
      </c>
      <c r="G426" s="276" t="s">
        <v>477</v>
      </c>
      <c r="H426" s="277">
        <v>11</v>
      </c>
      <c r="I426" s="278"/>
      <c r="J426" s="279">
        <f>ROUND(I426*H426,2)</f>
        <v>0</v>
      </c>
      <c r="K426" s="275" t="s">
        <v>204</v>
      </c>
      <c r="L426" s="280"/>
      <c r="M426" s="281" t="s">
        <v>1</v>
      </c>
      <c r="N426" s="282" t="s">
        <v>41</v>
      </c>
      <c r="O426" s="91"/>
      <c r="P426" s="227">
        <f>O426*H426</f>
        <v>0</v>
      </c>
      <c r="Q426" s="227">
        <v>0.0060000000000000001</v>
      </c>
      <c r="R426" s="227">
        <f>Q426*H426</f>
        <v>0.066000000000000003</v>
      </c>
      <c r="S426" s="227">
        <v>0</v>
      </c>
      <c r="T426" s="228">
        <f>S426*H426</f>
        <v>0</v>
      </c>
      <c r="U426" s="38"/>
      <c r="V426" s="38"/>
      <c r="W426" s="38"/>
      <c r="X426" s="38"/>
      <c r="Y426" s="38"/>
      <c r="Z426" s="38"/>
      <c r="AA426" s="38"/>
      <c r="AB426" s="38"/>
      <c r="AC426" s="38"/>
      <c r="AD426" s="38"/>
      <c r="AE426" s="38"/>
      <c r="AR426" s="229" t="s">
        <v>150</v>
      </c>
      <c r="AT426" s="229" t="s">
        <v>311</v>
      </c>
      <c r="AU426" s="229" t="s">
        <v>86</v>
      </c>
      <c r="AY426" s="17" t="s">
        <v>125</v>
      </c>
      <c r="BE426" s="230">
        <f>IF(N426="základní",J426,0)</f>
        <v>0</v>
      </c>
      <c r="BF426" s="230">
        <f>IF(N426="snížená",J426,0)</f>
        <v>0</v>
      </c>
      <c r="BG426" s="230">
        <f>IF(N426="zákl. přenesená",J426,0)</f>
        <v>0</v>
      </c>
      <c r="BH426" s="230">
        <f>IF(N426="sníž. přenesená",J426,0)</f>
        <v>0</v>
      </c>
      <c r="BI426" s="230">
        <f>IF(N426="nulová",J426,0)</f>
        <v>0</v>
      </c>
      <c r="BJ426" s="17" t="s">
        <v>84</v>
      </c>
      <c r="BK426" s="230">
        <f>ROUND(I426*H426,2)</f>
        <v>0</v>
      </c>
      <c r="BL426" s="17" t="s">
        <v>132</v>
      </c>
      <c r="BM426" s="229" t="s">
        <v>553</v>
      </c>
    </row>
    <row r="427" s="13" customFormat="1">
      <c r="A427" s="13"/>
      <c r="B427" s="241"/>
      <c r="C427" s="242"/>
      <c r="D427" s="231" t="s">
        <v>207</v>
      </c>
      <c r="E427" s="243" t="s">
        <v>1</v>
      </c>
      <c r="F427" s="244" t="s">
        <v>514</v>
      </c>
      <c r="G427" s="242"/>
      <c r="H427" s="243" t="s">
        <v>1</v>
      </c>
      <c r="I427" s="245"/>
      <c r="J427" s="242"/>
      <c r="K427" s="242"/>
      <c r="L427" s="246"/>
      <c r="M427" s="247"/>
      <c r="N427" s="248"/>
      <c r="O427" s="248"/>
      <c r="P427" s="248"/>
      <c r="Q427" s="248"/>
      <c r="R427" s="248"/>
      <c r="S427" s="248"/>
      <c r="T427" s="249"/>
      <c r="U427" s="13"/>
      <c r="V427" s="13"/>
      <c r="W427" s="13"/>
      <c r="X427" s="13"/>
      <c r="Y427" s="13"/>
      <c r="Z427" s="13"/>
      <c r="AA427" s="13"/>
      <c r="AB427" s="13"/>
      <c r="AC427" s="13"/>
      <c r="AD427" s="13"/>
      <c r="AE427" s="13"/>
      <c r="AT427" s="250" t="s">
        <v>207</v>
      </c>
      <c r="AU427" s="250" t="s">
        <v>86</v>
      </c>
      <c r="AV427" s="13" t="s">
        <v>84</v>
      </c>
      <c r="AW427" s="13" t="s">
        <v>32</v>
      </c>
      <c r="AX427" s="13" t="s">
        <v>76</v>
      </c>
      <c r="AY427" s="250" t="s">
        <v>125</v>
      </c>
    </row>
    <row r="428" s="14" customFormat="1">
      <c r="A428" s="14"/>
      <c r="B428" s="251"/>
      <c r="C428" s="252"/>
      <c r="D428" s="231" t="s">
        <v>207</v>
      </c>
      <c r="E428" s="253" t="s">
        <v>1</v>
      </c>
      <c r="F428" s="254" t="s">
        <v>261</v>
      </c>
      <c r="G428" s="252"/>
      <c r="H428" s="255">
        <v>11</v>
      </c>
      <c r="I428" s="256"/>
      <c r="J428" s="252"/>
      <c r="K428" s="252"/>
      <c r="L428" s="257"/>
      <c r="M428" s="258"/>
      <c r="N428" s="259"/>
      <c r="O428" s="259"/>
      <c r="P428" s="259"/>
      <c r="Q428" s="259"/>
      <c r="R428" s="259"/>
      <c r="S428" s="259"/>
      <c r="T428" s="260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61" t="s">
        <v>207</v>
      </c>
      <c r="AU428" s="261" t="s">
        <v>86</v>
      </c>
      <c r="AV428" s="14" t="s">
        <v>86</v>
      </c>
      <c r="AW428" s="14" t="s">
        <v>32</v>
      </c>
      <c r="AX428" s="14" t="s">
        <v>76</v>
      </c>
      <c r="AY428" s="261" t="s">
        <v>125</v>
      </c>
    </row>
    <row r="429" s="15" customFormat="1">
      <c r="A429" s="15"/>
      <c r="B429" s="262"/>
      <c r="C429" s="263"/>
      <c r="D429" s="231" t="s">
        <v>207</v>
      </c>
      <c r="E429" s="264" t="s">
        <v>1</v>
      </c>
      <c r="F429" s="265" t="s">
        <v>210</v>
      </c>
      <c r="G429" s="263"/>
      <c r="H429" s="266">
        <v>11</v>
      </c>
      <c r="I429" s="267"/>
      <c r="J429" s="263"/>
      <c r="K429" s="263"/>
      <c r="L429" s="268"/>
      <c r="M429" s="269"/>
      <c r="N429" s="270"/>
      <c r="O429" s="270"/>
      <c r="P429" s="270"/>
      <c r="Q429" s="270"/>
      <c r="R429" s="270"/>
      <c r="S429" s="270"/>
      <c r="T429" s="271"/>
      <c r="U429" s="15"/>
      <c r="V429" s="15"/>
      <c r="W429" s="15"/>
      <c r="X429" s="15"/>
      <c r="Y429" s="15"/>
      <c r="Z429" s="15"/>
      <c r="AA429" s="15"/>
      <c r="AB429" s="15"/>
      <c r="AC429" s="15"/>
      <c r="AD429" s="15"/>
      <c r="AE429" s="15"/>
      <c r="AT429" s="272" t="s">
        <v>207</v>
      </c>
      <c r="AU429" s="272" t="s">
        <v>86</v>
      </c>
      <c r="AV429" s="15" t="s">
        <v>132</v>
      </c>
      <c r="AW429" s="15" t="s">
        <v>32</v>
      </c>
      <c r="AX429" s="15" t="s">
        <v>84</v>
      </c>
      <c r="AY429" s="272" t="s">
        <v>125</v>
      </c>
    </row>
    <row r="430" s="2" customFormat="1" ht="24.15" customHeight="1">
      <c r="A430" s="38"/>
      <c r="B430" s="39"/>
      <c r="C430" s="273" t="s">
        <v>554</v>
      </c>
      <c r="D430" s="273" t="s">
        <v>311</v>
      </c>
      <c r="E430" s="274" t="s">
        <v>555</v>
      </c>
      <c r="F430" s="275" t="s">
        <v>556</v>
      </c>
      <c r="G430" s="276" t="s">
        <v>477</v>
      </c>
      <c r="H430" s="277">
        <v>11</v>
      </c>
      <c r="I430" s="278"/>
      <c r="J430" s="279">
        <f>ROUND(I430*H430,2)</f>
        <v>0</v>
      </c>
      <c r="K430" s="275" t="s">
        <v>1</v>
      </c>
      <c r="L430" s="280"/>
      <c r="M430" s="281" t="s">
        <v>1</v>
      </c>
      <c r="N430" s="282" t="s">
        <v>41</v>
      </c>
      <c r="O430" s="91"/>
      <c r="P430" s="227">
        <f>O430*H430</f>
        <v>0</v>
      </c>
      <c r="Q430" s="227">
        <v>0.027</v>
      </c>
      <c r="R430" s="227">
        <f>Q430*H430</f>
        <v>0.29699999999999999</v>
      </c>
      <c r="S430" s="227">
        <v>0</v>
      </c>
      <c r="T430" s="228">
        <f>S430*H430</f>
        <v>0</v>
      </c>
      <c r="U430" s="38"/>
      <c r="V430" s="38"/>
      <c r="W430" s="38"/>
      <c r="X430" s="38"/>
      <c r="Y430" s="38"/>
      <c r="Z430" s="38"/>
      <c r="AA430" s="38"/>
      <c r="AB430" s="38"/>
      <c r="AC430" s="38"/>
      <c r="AD430" s="38"/>
      <c r="AE430" s="38"/>
      <c r="AR430" s="229" t="s">
        <v>150</v>
      </c>
      <c r="AT430" s="229" t="s">
        <v>311</v>
      </c>
      <c r="AU430" s="229" t="s">
        <v>86</v>
      </c>
      <c r="AY430" s="17" t="s">
        <v>125</v>
      </c>
      <c r="BE430" s="230">
        <f>IF(N430="základní",J430,0)</f>
        <v>0</v>
      </c>
      <c r="BF430" s="230">
        <f>IF(N430="snížená",J430,0)</f>
        <v>0</v>
      </c>
      <c r="BG430" s="230">
        <f>IF(N430="zákl. přenesená",J430,0)</f>
        <v>0</v>
      </c>
      <c r="BH430" s="230">
        <f>IF(N430="sníž. přenesená",J430,0)</f>
        <v>0</v>
      </c>
      <c r="BI430" s="230">
        <f>IF(N430="nulová",J430,0)</f>
        <v>0</v>
      </c>
      <c r="BJ430" s="17" t="s">
        <v>84</v>
      </c>
      <c r="BK430" s="230">
        <f>ROUND(I430*H430,2)</f>
        <v>0</v>
      </c>
      <c r="BL430" s="17" t="s">
        <v>132</v>
      </c>
      <c r="BM430" s="229" t="s">
        <v>557</v>
      </c>
    </row>
    <row r="431" s="13" customFormat="1">
      <c r="A431" s="13"/>
      <c r="B431" s="241"/>
      <c r="C431" s="242"/>
      <c r="D431" s="231" t="s">
        <v>207</v>
      </c>
      <c r="E431" s="243" t="s">
        <v>1</v>
      </c>
      <c r="F431" s="244" t="s">
        <v>514</v>
      </c>
      <c r="G431" s="242"/>
      <c r="H431" s="243" t="s">
        <v>1</v>
      </c>
      <c r="I431" s="245"/>
      <c r="J431" s="242"/>
      <c r="K431" s="242"/>
      <c r="L431" s="246"/>
      <c r="M431" s="247"/>
      <c r="N431" s="248"/>
      <c r="O431" s="248"/>
      <c r="P431" s="248"/>
      <c r="Q431" s="248"/>
      <c r="R431" s="248"/>
      <c r="S431" s="248"/>
      <c r="T431" s="249"/>
      <c r="U431" s="13"/>
      <c r="V431" s="13"/>
      <c r="W431" s="13"/>
      <c r="X431" s="13"/>
      <c r="Y431" s="13"/>
      <c r="Z431" s="13"/>
      <c r="AA431" s="13"/>
      <c r="AB431" s="13"/>
      <c r="AC431" s="13"/>
      <c r="AD431" s="13"/>
      <c r="AE431" s="13"/>
      <c r="AT431" s="250" t="s">
        <v>207</v>
      </c>
      <c r="AU431" s="250" t="s">
        <v>86</v>
      </c>
      <c r="AV431" s="13" t="s">
        <v>84</v>
      </c>
      <c r="AW431" s="13" t="s">
        <v>32</v>
      </c>
      <c r="AX431" s="13" t="s">
        <v>76</v>
      </c>
      <c r="AY431" s="250" t="s">
        <v>125</v>
      </c>
    </row>
    <row r="432" s="14" customFormat="1">
      <c r="A432" s="14"/>
      <c r="B432" s="251"/>
      <c r="C432" s="252"/>
      <c r="D432" s="231" t="s">
        <v>207</v>
      </c>
      <c r="E432" s="253" t="s">
        <v>1</v>
      </c>
      <c r="F432" s="254" t="s">
        <v>261</v>
      </c>
      <c r="G432" s="252"/>
      <c r="H432" s="255">
        <v>11</v>
      </c>
      <c r="I432" s="256"/>
      <c r="J432" s="252"/>
      <c r="K432" s="252"/>
      <c r="L432" s="257"/>
      <c r="M432" s="258"/>
      <c r="N432" s="259"/>
      <c r="O432" s="259"/>
      <c r="P432" s="259"/>
      <c r="Q432" s="259"/>
      <c r="R432" s="259"/>
      <c r="S432" s="259"/>
      <c r="T432" s="260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261" t="s">
        <v>207</v>
      </c>
      <c r="AU432" s="261" t="s">
        <v>86</v>
      </c>
      <c r="AV432" s="14" t="s">
        <v>86</v>
      </c>
      <c r="AW432" s="14" t="s">
        <v>32</v>
      </c>
      <c r="AX432" s="14" t="s">
        <v>76</v>
      </c>
      <c r="AY432" s="261" t="s">
        <v>125</v>
      </c>
    </row>
    <row r="433" s="15" customFormat="1">
      <c r="A433" s="15"/>
      <c r="B433" s="262"/>
      <c r="C433" s="263"/>
      <c r="D433" s="231" t="s">
        <v>207</v>
      </c>
      <c r="E433" s="264" t="s">
        <v>1</v>
      </c>
      <c r="F433" s="265" t="s">
        <v>210</v>
      </c>
      <c r="G433" s="263"/>
      <c r="H433" s="266">
        <v>11</v>
      </c>
      <c r="I433" s="267"/>
      <c r="J433" s="263"/>
      <c r="K433" s="263"/>
      <c r="L433" s="268"/>
      <c r="M433" s="269"/>
      <c r="N433" s="270"/>
      <c r="O433" s="270"/>
      <c r="P433" s="270"/>
      <c r="Q433" s="270"/>
      <c r="R433" s="270"/>
      <c r="S433" s="270"/>
      <c r="T433" s="271"/>
      <c r="U433" s="15"/>
      <c r="V433" s="15"/>
      <c r="W433" s="15"/>
      <c r="X433" s="15"/>
      <c r="Y433" s="15"/>
      <c r="Z433" s="15"/>
      <c r="AA433" s="15"/>
      <c r="AB433" s="15"/>
      <c r="AC433" s="15"/>
      <c r="AD433" s="15"/>
      <c r="AE433" s="15"/>
      <c r="AT433" s="272" t="s">
        <v>207</v>
      </c>
      <c r="AU433" s="272" t="s">
        <v>86</v>
      </c>
      <c r="AV433" s="15" t="s">
        <v>132</v>
      </c>
      <c r="AW433" s="15" t="s">
        <v>32</v>
      </c>
      <c r="AX433" s="15" t="s">
        <v>84</v>
      </c>
      <c r="AY433" s="272" t="s">
        <v>125</v>
      </c>
    </row>
    <row r="434" s="12" customFormat="1" ht="22.8" customHeight="1">
      <c r="A434" s="12"/>
      <c r="B434" s="202"/>
      <c r="C434" s="203"/>
      <c r="D434" s="204" t="s">
        <v>75</v>
      </c>
      <c r="E434" s="216" t="s">
        <v>167</v>
      </c>
      <c r="F434" s="216" t="s">
        <v>558</v>
      </c>
      <c r="G434" s="203"/>
      <c r="H434" s="203"/>
      <c r="I434" s="206"/>
      <c r="J434" s="217">
        <f>BK434</f>
        <v>0</v>
      </c>
      <c r="K434" s="203"/>
      <c r="L434" s="208"/>
      <c r="M434" s="209"/>
      <c r="N434" s="210"/>
      <c r="O434" s="210"/>
      <c r="P434" s="211">
        <f>SUM(P435:P537)</f>
        <v>0</v>
      </c>
      <c r="Q434" s="210"/>
      <c r="R434" s="211">
        <f>SUM(R435:R537)</f>
        <v>421.92111399999999</v>
      </c>
      <c r="S434" s="210"/>
      <c r="T434" s="212">
        <f>SUM(T435:T537)</f>
        <v>326.36500000000001</v>
      </c>
      <c r="U434" s="12"/>
      <c r="V434" s="12"/>
      <c r="W434" s="12"/>
      <c r="X434" s="12"/>
      <c r="Y434" s="12"/>
      <c r="Z434" s="12"/>
      <c r="AA434" s="12"/>
      <c r="AB434" s="12"/>
      <c r="AC434" s="12"/>
      <c r="AD434" s="12"/>
      <c r="AE434" s="12"/>
      <c r="AR434" s="213" t="s">
        <v>84</v>
      </c>
      <c r="AT434" s="214" t="s">
        <v>75</v>
      </c>
      <c r="AU434" s="214" t="s">
        <v>84</v>
      </c>
      <c r="AY434" s="213" t="s">
        <v>125</v>
      </c>
      <c r="BK434" s="215">
        <f>SUM(BK435:BK537)</f>
        <v>0</v>
      </c>
    </row>
    <row r="435" s="2" customFormat="1" ht="24.15" customHeight="1">
      <c r="A435" s="38"/>
      <c r="B435" s="39"/>
      <c r="C435" s="218" t="s">
        <v>559</v>
      </c>
      <c r="D435" s="218" t="s">
        <v>128</v>
      </c>
      <c r="E435" s="219" t="s">
        <v>560</v>
      </c>
      <c r="F435" s="220" t="s">
        <v>561</v>
      </c>
      <c r="G435" s="221" t="s">
        <v>203</v>
      </c>
      <c r="H435" s="222">
        <v>1411</v>
      </c>
      <c r="I435" s="223"/>
      <c r="J435" s="224">
        <f>ROUND(I435*H435,2)</f>
        <v>0</v>
      </c>
      <c r="K435" s="220" t="s">
        <v>204</v>
      </c>
      <c r="L435" s="44"/>
      <c r="M435" s="225" t="s">
        <v>1</v>
      </c>
      <c r="N435" s="226" t="s">
        <v>41</v>
      </c>
      <c r="O435" s="91"/>
      <c r="P435" s="227">
        <f>O435*H435</f>
        <v>0</v>
      </c>
      <c r="Q435" s="227">
        <v>0.00036000000000000002</v>
      </c>
      <c r="R435" s="227">
        <f>Q435*H435</f>
        <v>0.50796000000000008</v>
      </c>
      <c r="S435" s="227">
        <v>0</v>
      </c>
      <c r="T435" s="228">
        <f>S435*H435</f>
        <v>0</v>
      </c>
      <c r="U435" s="38"/>
      <c r="V435" s="38"/>
      <c r="W435" s="38"/>
      <c r="X435" s="38"/>
      <c r="Y435" s="38"/>
      <c r="Z435" s="38"/>
      <c r="AA435" s="38"/>
      <c r="AB435" s="38"/>
      <c r="AC435" s="38"/>
      <c r="AD435" s="38"/>
      <c r="AE435" s="38"/>
      <c r="AR435" s="229" t="s">
        <v>132</v>
      </c>
      <c r="AT435" s="229" t="s">
        <v>128</v>
      </c>
      <c r="AU435" s="229" t="s">
        <v>86</v>
      </c>
      <c r="AY435" s="17" t="s">
        <v>125</v>
      </c>
      <c r="BE435" s="230">
        <f>IF(N435="základní",J435,0)</f>
        <v>0</v>
      </c>
      <c r="BF435" s="230">
        <f>IF(N435="snížená",J435,0)</f>
        <v>0</v>
      </c>
      <c r="BG435" s="230">
        <f>IF(N435="zákl. přenesená",J435,0)</f>
        <v>0</v>
      </c>
      <c r="BH435" s="230">
        <f>IF(N435="sníž. přenesená",J435,0)</f>
        <v>0</v>
      </c>
      <c r="BI435" s="230">
        <f>IF(N435="nulová",J435,0)</f>
        <v>0</v>
      </c>
      <c r="BJ435" s="17" t="s">
        <v>84</v>
      </c>
      <c r="BK435" s="230">
        <f>ROUND(I435*H435,2)</f>
        <v>0</v>
      </c>
      <c r="BL435" s="17" t="s">
        <v>132</v>
      </c>
      <c r="BM435" s="229" t="s">
        <v>562</v>
      </c>
    </row>
    <row r="436" s="13" customFormat="1">
      <c r="A436" s="13"/>
      <c r="B436" s="241"/>
      <c r="C436" s="242"/>
      <c r="D436" s="231" t="s">
        <v>207</v>
      </c>
      <c r="E436" s="243" t="s">
        <v>1</v>
      </c>
      <c r="F436" s="244" t="s">
        <v>563</v>
      </c>
      <c r="G436" s="242"/>
      <c r="H436" s="243" t="s">
        <v>1</v>
      </c>
      <c r="I436" s="245"/>
      <c r="J436" s="242"/>
      <c r="K436" s="242"/>
      <c r="L436" s="246"/>
      <c r="M436" s="247"/>
      <c r="N436" s="248"/>
      <c r="O436" s="248"/>
      <c r="P436" s="248"/>
      <c r="Q436" s="248"/>
      <c r="R436" s="248"/>
      <c r="S436" s="248"/>
      <c r="T436" s="249"/>
      <c r="U436" s="13"/>
      <c r="V436" s="13"/>
      <c r="W436" s="13"/>
      <c r="X436" s="13"/>
      <c r="Y436" s="13"/>
      <c r="Z436" s="13"/>
      <c r="AA436" s="13"/>
      <c r="AB436" s="13"/>
      <c r="AC436" s="13"/>
      <c r="AD436" s="13"/>
      <c r="AE436" s="13"/>
      <c r="AT436" s="250" t="s">
        <v>207</v>
      </c>
      <c r="AU436" s="250" t="s">
        <v>86</v>
      </c>
      <c r="AV436" s="13" t="s">
        <v>84</v>
      </c>
      <c r="AW436" s="13" t="s">
        <v>32</v>
      </c>
      <c r="AX436" s="13" t="s">
        <v>76</v>
      </c>
      <c r="AY436" s="250" t="s">
        <v>125</v>
      </c>
    </row>
    <row r="437" s="14" customFormat="1">
      <c r="A437" s="14"/>
      <c r="B437" s="251"/>
      <c r="C437" s="252"/>
      <c r="D437" s="231" t="s">
        <v>207</v>
      </c>
      <c r="E437" s="253" t="s">
        <v>1</v>
      </c>
      <c r="F437" s="254" t="s">
        <v>215</v>
      </c>
      <c r="G437" s="252"/>
      <c r="H437" s="255">
        <v>1411</v>
      </c>
      <c r="I437" s="256"/>
      <c r="J437" s="252"/>
      <c r="K437" s="252"/>
      <c r="L437" s="257"/>
      <c r="M437" s="258"/>
      <c r="N437" s="259"/>
      <c r="O437" s="259"/>
      <c r="P437" s="259"/>
      <c r="Q437" s="259"/>
      <c r="R437" s="259"/>
      <c r="S437" s="259"/>
      <c r="T437" s="260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61" t="s">
        <v>207</v>
      </c>
      <c r="AU437" s="261" t="s">
        <v>86</v>
      </c>
      <c r="AV437" s="14" t="s">
        <v>86</v>
      </c>
      <c r="AW437" s="14" t="s">
        <v>32</v>
      </c>
      <c r="AX437" s="14" t="s">
        <v>76</v>
      </c>
      <c r="AY437" s="261" t="s">
        <v>125</v>
      </c>
    </row>
    <row r="438" s="15" customFormat="1">
      <c r="A438" s="15"/>
      <c r="B438" s="262"/>
      <c r="C438" s="263"/>
      <c r="D438" s="231" t="s">
        <v>207</v>
      </c>
      <c r="E438" s="264" t="s">
        <v>1</v>
      </c>
      <c r="F438" s="265" t="s">
        <v>210</v>
      </c>
      <c r="G438" s="263"/>
      <c r="H438" s="266">
        <v>1411</v>
      </c>
      <c r="I438" s="267"/>
      <c r="J438" s="263"/>
      <c r="K438" s="263"/>
      <c r="L438" s="268"/>
      <c r="M438" s="269"/>
      <c r="N438" s="270"/>
      <c r="O438" s="270"/>
      <c r="P438" s="270"/>
      <c r="Q438" s="270"/>
      <c r="R438" s="270"/>
      <c r="S438" s="270"/>
      <c r="T438" s="271"/>
      <c r="U438" s="15"/>
      <c r="V438" s="15"/>
      <c r="W438" s="15"/>
      <c r="X438" s="15"/>
      <c r="Y438" s="15"/>
      <c r="Z438" s="15"/>
      <c r="AA438" s="15"/>
      <c r="AB438" s="15"/>
      <c r="AC438" s="15"/>
      <c r="AD438" s="15"/>
      <c r="AE438" s="15"/>
      <c r="AT438" s="272" t="s">
        <v>207</v>
      </c>
      <c r="AU438" s="272" t="s">
        <v>86</v>
      </c>
      <c r="AV438" s="15" t="s">
        <v>132</v>
      </c>
      <c r="AW438" s="15" t="s">
        <v>32</v>
      </c>
      <c r="AX438" s="15" t="s">
        <v>84</v>
      </c>
      <c r="AY438" s="272" t="s">
        <v>125</v>
      </c>
    </row>
    <row r="439" s="2" customFormat="1" ht="62.7" customHeight="1">
      <c r="A439" s="38"/>
      <c r="B439" s="39"/>
      <c r="C439" s="218" t="s">
        <v>564</v>
      </c>
      <c r="D439" s="218" t="s">
        <v>128</v>
      </c>
      <c r="E439" s="219" t="s">
        <v>565</v>
      </c>
      <c r="F439" s="220" t="s">
        <v>566</v>
      </c>
      <c r="G439" s="221" t="s">
        <v>203</v>
      </c>
      <c r="H439" s="222">
        <v>16318.25</v>
      </c>
      <c r="I439" s="223"/>
      <c r="J439" s="224">
        <f>ROUND(I439*H439,2)</f>
        <v>0</v>
      </c>
      <c r="K439" s="220" t="s">
        <v>204</v>
      </c>
      <c r="L439" s="44"/>
      <c r="M439" s="225" t="s">
        <v>1</v>
      </c>
      <c r="N439" s="226" t="s">
        <v>41</v>
      </c>
      <c r="O439" s="91"/>
      <c r="P439" s="227">
        <f>O439*H439</f>
        <v>0</v>
      </c>
      <c r="Q439" s="227">
        <v>0</v>
      </c>
      <c r="R439" s="227">
        <f>Q439*H439</f>
        <v>0</v>
      </c>
      <c r="S439" s="227">
        <v>0.02</v>
      </c>
      <c r="T439" s="228">
        <f>S439*H439</f>
        <v>326.36500000000001</v>
      </c>
      <c r="U439" s="38"/>
      <c r="V439" s="38"/>
      <c r="W439" s="38"/>
      <c r="X439" s="38"/>
      <c r="Y439" s="38"/>
      <c r="Z439" s="38"/>
      <c r="AA439" s="38"/>
      <c r="AB439" s="38"/>
      <c r="AC439" s="38"/>
      <c r="AD439" s="38"/>
      <c r="AE439" s="38"/>
      <c r="AR439" s="229" t="s">
        <v>132</v>
      </c>
      <c r="AT439" s="229" t="s">
        <v>128</v>
      </c>
      <c r="AU439" s="229" t="s">
        <v>86</v>
      </c>
      <c r="AY439" s="17" t="s">
        <v>125</v>
      </c>
      <c r="BE439" s="230">
        <f>IF(N439="základní",J439,0)</f>
        <v>0</v>
      </c>
      <c r="BF439" s="230">
        <f>IF(N439="snížená",J439,0)</f>
        <v>0</v>
      </c>
      <c r="BG439" s="230">
        <f>IF(N439="zákl. přenesená",J439,0)</f>
        <v>0</v>
      </c>
      <c r="BH439" s="230">
        <f>IF(N439="sníž. přenesená",J439,0)</f>
        <v>0</v>
      </c>
      <c r="BI439" s="230">
        <f>IF(N439="nulová",J439,0)</f>
        <v>0</v>
      </c>
      <c r="BJ439" s="17" t="s">
        <v>84</v>
      </c>
      <c r="BK439" s="230">
        <f>ROUND(I439*H439,2)</f>
        <v>0</v>
      </c>
      <c r="BL439" s="17" t="s">
        <v>132</v>
      </c>
      <c r="BM439" s="229" t="s">
        <v>567</v>
      </c>
    </row>
    <row r="440" s="13" customFormat="1">
      <c r="A440" s="13"/>
      <c r="B440" s="241"/>
      <c r="C440" s="242"/>
      <c r="D440" s="231" t="s">
        <v>207</v>
      </c>
      <c r="E440" s="243" t="s">
        <v>1</v>
      </c>
      <c r="F440" s="244" t="s">
        <v>568</v>
      </c>
      <c r="G440" s="242"/>
      <c r="H440" s="243" t="s">
        <v>1</v>
      </c>
      <c r="I440" s="245"/>
      <c r="J440" s="242"/>
      <c r="K440" s="242"/>
      <c r="L440" s="246"/>
      <c r="M440" s="247"/>
      <c r="N440" s="248"/>
      <c r="O440" s="248"/>
      <c r="P440" s="248"/>
      <c r="Q440" s="248"/>
      <c r="R440" s="248"/>
      <c r="S440" s="248"/>
      <c r="T440" s="249"/>
      <c r="U440" s="13"/>
      <c r="V440" s="13"/>
      <c r="W440" s="13"/>
      <c r="X440" s="13"/>
      <c r="Y440" s="13"/>
      <c r="Z440" s="13"/>
      <c r="AA440" s="13"/>
      <c r="AB440" s="13"/>
      <c r="AC440" s="13"/>
      <c r="AD440" s="13"/>
      <c r="AE440" s="13"/>
      <c r="AT440" s="250" t="s">
        <v>207</v>
      </c>
      <c r="AU440" s="250" t="s">
        <v>86</v>
      </c>
      <c r="AV440" s="13" t="s">
        <v>84</v>
      </c>
      <c r="AW440" s="13" t="s">
        <v>32</v>
      </c>
      <c r="AX440" s="13" t="s">
        <v>76</v>
      </c>
      <c r="AY440" s="250" t="s">
        <v>125</v>
      </c>
    </row>
    <row r="441" s="14" customFormat="1">
      <c r="A441" s="14"/>
      <c r="B441" s="251"/>
      <c r="C441" s="252"/>
      <c r="D441" s="231" t="s">
        <v>207</v>
      </c>
      <c r="E441" s="253" t="s">
        <v>1</v>
      </c>
      <c r="F441" s="254" t="s">
        <v>209</v>
      </c>
      <c r="G441" s="252"/>
      <c r="H441" s="255">
        <v>11885</v>
      </c>
      <c r="I441" s="256"/>
      <c r="J441" s="252"/>
      <c r="K441" s="252"/>
      <c r="L441" s="257"/>
      <c r="M441" s="258"/>
      <c r="N441" s="259"/>
      <c r="O441" s="259"/>
      <c r="P441" s="259"/>
      <c r="Q441" s="259"/>
      <c r="R441" s="259"/>
      <c r="S441" s="259"/>
      <c r="T441" s="260"/>
      <c r="U441" s="14"/>
      <c r="V441" s="14"/>
      <c r="W441" s="14"/>
      <c r="X441" s="14"/>
      <c r="Y441" s="14"/>
      <c r="Z441" s="14"/>
      <c r="AA441" s="14"/>
      <c r="AB441" s="14"/>
      <c r="AC441" s="14"/>
      <c r="AD441" s="14"/>
      <c r="AE441" s="14"/>
      <c r="AT441" s="261" t="s">
        <v>207</v>
      </c>
      <c r="AU441" s="261" t="s">
        <v>86</v>
      </c>
      <c r="AV441" s="14" t="s">
        <v>86</v>
      </c>
      <c r="AW441" s="14" t="s">
        <v>32</v>
      </c>
      <c r="AX441" s="14" t="s">
        <v>76</v>
      </c>
      <c r="AY441" s="261" t="s">
        <v>125</v>
      </c>
    </row>
    <row r="442" s="13" customFormat="1">
      <c r="A442" s="13"/>
      <c r="B442" s="241"/>
      <c r="C442" s="242"/>
      <c r="D442" s="231" t="s">
        <v>207</v>
      </c>
      <c r="E442" s="243" t="s">
        <v>1</v>
      </c>
      <c r="F442" s="244" t="s">
        <v>368</v>
      </c>
      <c r="G442" s="242"/>
      <c r="H442" s="243" t="s">
        <v>1</v>
      </c>
      <c r="I442" s="245"/>
      <c r="J442" s="242"/>
      <c r="K442" s="242"/>
      <c r="L442" s="246"/>
      <c r="M442" s="247"/>
      <c r="N442" s="248"/>
      <c r="O442" s="248"/>
      <c r="P442" s="248"/>
      <c r="Q442" s="248"/>
      <c r="R442" s="248"/>
      <c r="S442" s="248"/>
      <c r="T442" s="249"/>
      <c r="U442" s="13"/>
      <c r="V442" s="13"/>
      <c r="W442" s="13"/>
      <c r="X442" s="13"/>
      <c r="Y442" s="13"/>
      <c r="Z442" s="13"/>
      <c r="AA442" s="13"/>
      <c r="AB442" s="13"/>
      <c r="AC442" s="13"/>
      <c r="AD442" s="13"/>
      <c r="AE442" s="13"/>
      <c r="AT442" s="250" t="s">
        <v>207</v>
      </c>
      <c r="AU442" s="250" t="s">
        <v>86</v>
      </c>
      <c r="AV442" s="13" t="s">
        <v>84</v>
      </c>
      <c r="AW442" s="13" t="s">
        <v>32</v>
      </c>
      <c r="AX442" s="13" t="s">
        <v>76</v>
      </c>
      <c r="AY442" s="250" t="s">
        <v>125</v>
      </c>
    </row>
    <row r="443" s="14" customFormat="1">
      <c r="A443" s="14"/>
      <c r="B443" s="251"/>
      <c r="C443" s="252"/>
      <c r="D443" s="231" t="s">
        <v>207</v>
      </c>
      <c r="E443" s="253" t="s">
        <v>1</v>
      </c>
      <c r="F443" s="254" t="s">
        <v>215</v>
      </c>
      <c r="G443" s="252"/>
      <c r="H443" s="255">
        <v>1411</v>
      </c>
      <c r="I443" s="256"/>
      <c r="J443" s="252"/>
      <c r="K443" s="252"/>
      <c r="L443" s="257"/>
      <c r="M443" s="258"/>
      <c r="N443" s="259"/>
      <c r="O443" s="259"/>
      <c r="P443" s="259"/>
      <c r="Q443" s="259"/>
      <c r="R443" s="259"/>
      <c r="S443" s="259"/>
      <c r="T443" s="260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61" t="s">
        <v>207</v>
      </c>
      <c r="AU443" s="261" t="s">
        <v>86</v>
      </c>
      <c r="AV443" s="14" t="s">
        <v>86</v>
      </c>
      <c r="AW443" s="14" t="s">
        <v>32</v>
      </c>
      <c r="AX443" s="14" t="s">
        <v>76</v>
      </c>
      <c r="AY443" s="261" t="s">
        <v>125</v>
      </c>
    </row>
    <row r="444" s="13" customFormat="1">
      <c r="A444" s="13"/>
      <c r="B444" s="241"/>
      <c r="C444" s="242"/>
      <c r="D444" s="231" t="s">
        <v>207</v>
      </c>
      <c r="E444" s="243" t="s">
        <v>1</v>
      </c>
      <c r="F444" s="244" t="s">
        <v>223</v>
      </c>
      <c r="G444" s="242"/>
      <c r="H444" s="243" t="s">
        <v>1</v>
      </c>
      <c r="I444" s="245"/>
      <c r="J444" s="242"/>
      <c r="K444" s="242"/>
      <c r="L444" s="246"/>
      <c r="M444" s="247"/>
      <c r="N444" s="248"/>
      <c r="O444" s="248"/>
      <c r="P444" s="248"/>
      <c r="Q444" s="248"/>
      <c r="R444" s="248"/>
      <c r="S444" s="248"/>
      <c r="T444" s="249"/>
      <c r="U444" s="13"/>
      <c r="V444" s="13"/>
      <c r="W444" s="13"/>
      <c r="X444" s="13"/>
      <c r="Y444" s="13"/>
      <c r="Z444" s="13"/>
      <c r="AA444" s="13"/>
      <c r="AB444" s="13"/>
      <c r="AC444" s="13"/>
      <c r="AD444" s="13"/>
      <c r="AE444" s="13"/>
      <c r="AT444" s="250" t="s">
        <v>207</v>
      </c>
      <c r="AU444" s="250" t="s">
        <v>86</v>
      </c>
      <c r="AV444" s="13" t="s">
        <v>84</v>
      </c>
      <c r="AW444" s="13" t="s">
        <v>32</v>
      </c>
      <c r="AX444" s="13" t="s">
        <v>76</v>
      </c>
      <c r="AY444" s="250" t="s">
        <v>125</v>
      </c>
    </row>
    <row r="445" s="14" customFormat="1">
      <c r="A445" s="14"/>
      <c r="B445" s="251"/>
      <c r="C445" s="252"/>
      <c r="D445" s="231" t="s">
        <v>207</v>
      </c>
      <c r="E445" s="253" t="s">
        <v>1</v>
      </c>
      <c r="F445" s="254" t="s">
        <v>224</v>
      </c>
      <c r="G445" s="252"/>
      <c r="H445" s="255">
        <v>2971.25</v>
      </c>
      <c r="I445" s="256"/>
      <c r="J445" s="252"/>
      <c r="K445" s="252"/>
      <c r="L445" s="257"/>
      <c r="M445" s="258"/>
      <c r="N445" s="259"/>
      <c r="O445" s="259"/>
      <c r="P445" s="259"/>
      <c r="Q445" s="259"/>
      <c r="R445" s="259"/>
      <c r="S445" s="259"/>
      <c r="T445" s="260"/>
      <c r="U445" s="14"/>
      <c r="V445" s="14"/>
      <c r="W445" s="14"/>
      <c r="X445" s="14"/>
      <c r="Y445" s="14"/>
      <c r="Z445" s="14"/>
      <c r="AA445" s="14"/>
      <c r="AB445" s="14"/>
      <c r="AC445" s="14"/>
      <c r="AD445" s="14"/>
      <c r="AE445" s="14"/>
      <c r="AT445" s="261" t="s">
        <v>207</v>
      </c>
      <c r="AU445" s="261" t="s">
        <v>86</v>
      </c>
      <c r="AV445" s="14" t="s">
        <v>86</v>
      </c>
      <c r="AW445" s="14" t="s">
        <v>32</v>
      </c>
      <c r="AX445" s="14" t="s">
        <v>76</v>
      </c>
      <c r="AY445" s="261" t="s">
        <v>125</v>
      </c>
    </row>
    <row r="446" s="13" customFormat="1">
      <c r="A446" s="13"/>
      <c r="B446" s="241"/>
      <c r="C446" s="242"/>
      <c r="D446" s="231" t="s">
        <v>207</v>
      </c>
      <c r="E446" s="243" t="s">
        <v>1</v>
      </c>
      <c r="F446" s="244" t="s">
        <v>569</v>
      </c>
      <c r="G446" s="242"/>
      <c r="H446" s="243" t="s">
        <v>1</v>
      </c>
      <c r="I446" s="245"/>
      <c r="J446" s="242"/>
      <c r="K446" s="242"/>
      <c r="L446" s="246"/>
      <c r="M446" s="247"/>
      <c r="N446" s="248"/>
      <c r="O446" s="248"/>
      <c r="P446" s="248"/>
      <c r="Q446" s="248"/>
      <c r="R446" s="248"/>
      <c r="S446" s="248"/>
      <c r="T446" s="249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50" t="s">
        <v>207</v>
      </c>
      <c r="AU446" s="250" t="s">
        <v>86</v>
      </c>
      <c r="AV446" s="13" t="s">
        <v>84</v>
      </c>
      <c r="AW446" s="13" t="s">
        <v>32</v>
      </c>
      <c r="AX446" s="13" t="s">
        <v>76</v>
      </c>
      <c r="AY446" s="250" t="s">
        <v>125</v>
      </c>
    </row>
    <row r="447" s="14" customFormat="1">
      <c r="A447" s="14"/>
      <c r="B447" s="251"/>
      <c r="C447" s="252"/>
      <c r="D447" s="231" t="s">
        <v>207</v>
      </c>
      <c r="E447" s="253" t="s">
        <v>1</v>
      </c>
      <c r="F447" s="254" t="s">
        <v>226</v>
      </c>
      <c r="G447" s="252"/>
      <c r="H447" s="255">
        <v>51</v>
      </c>
      <c r="I447" s="256"/>
      <c r="J447" s="252"/>
      <c r="K447" s="252"/>
      <c r="L447" s="257"/>
      <c r="M447" s="258"/>
      <c r="N447" s="259"/>
      <c r="O447" s="259"/>
      <c r="P447" s="259"/>
      <c r="Q447" s="259"/>
      <c r="R447" s="259"/>
      <c r="S447" s="259"/>
      <c r="T447" s="260"/>
      <c r="U447" s="14"/>
      <c r="V447" s="14"/>
      <c r="W447" s="14"/>
      <c r="X447" s="14"/>
      <c r="Y447" s="14"/>
      <c r="Z447" s="14"/>
      <c r="AA447" s="14"/>
      <c r="AB447" s="14"/>
      <c r="AC447" s="14"/>
      <c r="AD447" s="14"/>
      <c r="AE447" s="14"/>
      <c r="AT447" s="261" t="s">
        <v>207</v>
      </c>
      <c r="AU447" s="261" t="s">
        <v>86</v>
      </c>
      <c r="AV447" s="14" t="s">
        <v>86</v>
      </c>
      <c r="AW447" s="14" t="s">
        <v>32</v>
      </c>
      <c r="AX447" s="14" t="s">
        <v>76</v>
      </c>
      <c r="AY447" s="261" t="s">
        <v>125</v>
      </c>
    </row>
    <row r="448" s="15" customFormat="1">
      <c r="A448" s="15"/>
      <c r="B448" s="262"/>
      <c r="C448" s="263"/>
      <c r="D448" s="231" t="s">
        <v>207</v>
      </c>
      <c r="E448" s="264" t="s">
        <v>1</v>
      </c>
      <c r="F448" s="265" t="s">
        <v>210</v>
      </c>
      <c r="G448" s="263"/>
      <c r="H448" s="266">
        <v>16318.25</v>
      </c>
      <c r="I448" s="267"/>
      <c r="J448" s="263"/>
      <c r="K448" s="263"/>
      <c r="L448" s="268"/>
      <c r="M448" s="269"/>
      <c r="N448" s="270"/>
      <c r="O448" s="270"/>
      <c r="P448" s="270"/>
      <c r="Q448" s="270"/>
      <c r="R448" s="270"/>
      <c r="S448" s="270"/>
      <c r="T448" s="271"/>
      <c r="U448" s="15"/>
      <c r="V448" s="15"/>
      <c r="W448" s="15"/>
      <c r="X448" s="15"/>
      <c r="Y448" s="15"/>
      <c r="Z448" s="15"/>
      <c r="AA448" s="15"/>
      <c r="AB448" s="15"/>
      <c r="AC448" s="15"/>
      <c r="AD448" s="15"/>
      <c r="AE448" s="15"/>
      <c r="AT448" s="272" t="s">
        <v>207</v>
      </c>
      <c r="AU448" s="272" t="s">
        <v>86</v>
      </c>
      <c r="AV448" s="15" t="s">
        <v>132</v>
      </c>
      <c r="AW448" s="15" t="s">
        <v>32</v>
      </c>
      <c r="AX448" s="15" t="s">
        <v>84</v>
      </c>
      <c r="AY448" s="272" t="s">
        <v>125</v>
      </c>
    </row>
    <row r="449" s="2" customFormat="1" ht="78" customHeight="1">
      <c r="A449" s="38"/>
      <c r="B449" s="39"/>
      <c r="C449" s="218" t="s">
        <v>570</v>
      </c>
      <c r="D449" s="218" t="s">
        <v>128</v>
      </c>
      <c r="E449" s="219" t="s">
        <v>571</v>
      </c>
      <c r="F449" s="220" t="s">
        <v>572</v>
      </c>
      <c r="G449" s="221" t="s">
        <v>203</v>
      </c>
      <c r="H449" s="222">
        <v>412.44</v>
      </c>
      <c r="I449" s="223"/>
      <c r="J449" s="224">
        <f>ROUND(I449*H449,2)</f>
        <v>0</v>
      </c>
      <c r="K449" s="220" t="s">
        <v>204</v>
      </c>
      <c r="L449" s="44"/>
      <c r="M449" s="225" t="s">
        <v>1</v>
      </c>
      <c r="N449" s="226" t="s">
        <v>41</v>
      </c>
      <c r="O449" s="91"/>
      <c r="P449" s="227">
        <f>O449*H449</f>
        <v>0</v>
      </c>
      <c r="Q449" s="227">
        <v>0</v>
      </c>
      <c r="R449" s="227">
        <f>Q449*H449</f>
        <v>0</v>
      </c>
      <c r="S449" s="227">
        <v>0</v>
      </c>
      <c r="T449" s="228">
        <f>S449*H449</f>
        <v>0</v>
      </c>
      <c r="U449" s="38"/>
      <c r="V449" s="38"/>
      <c r="W449" s="38"/>
      <c r="X449" s="38"/>
      <c r="Y449" s="38"/>
      <c r="Z449" s="38"/>
      <c r="AA449" s="38"/>
      <c r="AB449" s="38"/>
      <c r="AC449" s="38"/>
      <c r="AD449" s="38"/>
      <c r="AE449" s="38"/>
      <c r="AR449" s="229" t="s">
        <v>132</v>
      </c>
      <c r="AT449" s="229" t="s">
        <v>128</v>
      </c>
      <c r="AU449" s="229" t="s">
        <v>86</v>
      </c>
      <c r="AY449" s="17" t="s">
        <v>125</v>
      </c>
      <c r="BE449" s="230">
        <f>IF(N449="základní",J449,0)</f>
        <v>0</v>
      </c>
      <c r="BF449" s="230">
        <f>IF(N449="snížená",J449,0)</f>
        <v>0</v>
      </c>
      <c r="BG449" s="230">
        <f>IF(N449="zákl. přenesená",J449,0)</f>
        <v>0</v>
      </c>
      <c r="BH449" s="230">
        <f>IF(N449="sníž. přenesená",J449,0)</f>
        <v>0</v>
      </c>
      <c r="BI449" s="230">
        <f>IF(N449="nulová",J449,0)</f>
        <v>0</v>
      </c>
      <c r="BJ449" s="17" t="s">
        <v>84</v>
      </c>
      <c r="BK449" s="230">
        <f>ROUND(I449*H449,2)</f>
        <v>0</v>
      </c>
      <c r="BL449" s="17" t="s">
        <v>132</v>
      </c>
      <c r="BM449" s="229" t="s">
        <v>573</v>
      </c>
    </row>
    <row r="450" s="13" customFormat="1">
      <c r="A450" s="13"/>
      <c r="B450" s="241"/>
      <c r="C450" s="242"/>
      <c r="D450" s="231" t="s">
        <v>207</v>
      </c>
      <c r="E450" s="243" t="s">
        <v>1</v>
      </c>
      <c r="F450" s="244" t="s">
        <v>231</v>
      </c>
      <c r="G450" s="242"/>
      <c r="H450" s="243" t="s">
        <v>1</v>
      </c>
      <c r="I450" s="245"/>
      <c r="J450" s="242"/>
      <c r="K450" s="242"/>
      <c r="L450" s="246"/>
      <c r="M450" s="247"/>
      <c r="N450" s="248"/>
      <c r="O450" s="248"/>
      <c r="P450" s="248"/>
      <c r="Q450" s="248"/>
      <c r="R450" s="248"/>
      <c r="S450" s="248"/>
      <c r="T450" s="249"/>
      <c r="U450" s="13"/>
      <c r="V450" s="13"/>
      <c r="W450" s="13"/>
      <c r="X450" s="13"/>
      <c r="Y450" s="13"/>
      <c r="Z450" s="13"/>
      <c r="AA450" s="13"/>
      <c r="AB450" s="13"/>
      <c r="AC450" s="13"/>
      <c r="AD450" s="13"/>
      <c r="AE450" s="13"/>
      <c r="AT450" s="250" t="s">
        <v>207</v>
      </c>
      <c r="AU450" s="250" t="s">
        <v>86</v>
      </c>
      <c r="AV450" s="13" t="s">
        <v>84</v>
      </c>
      <c r="AW450" s="13" t="s">
        <v>32</v>
      </c>
      <c r="AX450" s="13" t="s">
        <v>76</v>
      </c>
      <c r="AY450" s="250" t="s">
        <v>125</v>
      </c>
    </row>
    <row r="451" s="14" customFormat="1">
      <c r="A451" s="14"/>
      <c r="B451" s="251"/>
      <c r="C451" s="252"/>
      <c r="D451" s="231" t="s">
        <v>207</v>
      </c>
      <c r="E451" s="253" t="s">
        <v>1</v>
      </c>
      <c r="F451" s="254" t="s">
        <v>574</v>
      </c>
      <c r="G451" s="252"/>
      <c r="H451" s="255">
        <v>201</v>
      </c>
      <c r="I451" s="256"/>
      <c r="J451" s="252"/>
      <c r="K451" s="252"/>
      <c r="L451" s="257"/>
      <c r="M451" s="258"/>
      <c r="N451" s="259"/>
      <c r="O451" s="259"/>
      <c r="P451" s="259"/>
      <c r="Q451" s="259"/>
      <c r="R451" s="259"/>
      <c r="S451" s="259"/>
      <c r="T451" s="260"/>
      <c r="U451" s="14"/>
      <c r="V451" s="14"/>
      <c r="W451" s="14"/>
      <c r="X451" s="14"/>
      <c r="Y451" s="14"/>
      <c r="Z451" s="14"/>
      <c r="AA451" s="14"/>
      <c r="AB451" s="14"/>
      <c r="AC451" s="14"/>
      <c r="AD451" s="14"/>
      <c r="AE451" s="14"/>
      <c r="AT451" s="261" t="s">
        <v>207</v>
      </c>
      <c r="AU451" s="261" t="s">
        <v>86</v>
      </c>
      <c r="AV451" s="14" t="s">
        <v>86</v>
      </c>
      <c r="AW451" s="14" t="s">
        <v>32</v>
      </c>
      <c r="AX451" s="14" t="s">
        <v>76</v>
      </c>
      <c r="AY451" s="261" t="s">
        <v>125</v>
      </c>
    </row>
    <row r="452" s="13" customFormat="1">
      <c r="A452" s="13"/>
      <c r="B452" s="241"/>
      <c r="C452" s="242"/>
      <c r="D452" s="231" t="s">
        <v>207</v>
      </c>
      <c r="E452" s="243" t="s">
        <v>1</v>
      </c>
      <c r="F452" s="244" t="s">
        <v>265</v>
      </c>
      <c r="G452" s="242"/>
      <c r="H452" s="243" t="s">
        <v>1</v>
      </c>
      <c r="I452" s="245"/>
      <c r="J452" s="242"/>
      <c r="K452" s="242"/>
      <c r="L452" s="246"/>
      <c r="M452" s="247"/>
      <c r="N452" s="248"/>
      <c r="O452" s="248"/>
      <c r="P452" s="248"/>
      <c r="Q452" s="248"/>
      <c r="R452" s="248"/>
      <c r="S452" s="248"/>
      <c r="T452" s="249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50" t="s">
        <v>207</v>
      </c>
      <c r="AU452" s="250" t="s">
        <v>86</v>
      </c>
      <c r="AV452" s="13" t="s">
        <v>84</v>
      </c>
      <c r="AW452" s="13" t="s">
        <v>32</v>
      </c>
      <c r="AX452" s="13" t="s">
        <v>76</v>
      </c>
      <c r="AY452" s="250" t="s">
        <v>125</v>
      </c>
    </row>
    <row r="453" s="14" customFormat="1">
      <c r="A453" s="14"/>
      <c r="B453" s="251"/>
      <c r="C453" s="252"/>
      <c r="D453" s="231" t="s">
        <v>207</v>
      </c>
      <c r="E453" s="253" t="s">
        <v>1</v>
      </c>
      <c r="F453" s="254" t="s">
        <v>575</v>
      </c>
      <c r="G453" s="252"/>
      <c r="H453" s="255">
        <v>211.44</v>
      </c>
      <c r="I453" s="256"/>
      <c r="J453" s="252"/>
      <c r="K453" s="252"/>
      <c r="L453" s="257"/>
      <c r="M453" s="258"/>
      <c r="N453" s="259"/>
      <c r="O453" s="259"/>
      <c r="P453" s="259"/>
      <c r="Q453" s="259"/>
      <c r="R453" s="259"/>
      <c r="S453" s="259"/>
      <c r="T453" s="260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61" t="s">
        <v>207</v>
      </c>
      <c r="AU453" s="261" t="s">
        <v>86</v>
      </c>
      <c r="AV453" s="14" t="s">
        <v>86</v>
      </c>
      <c r="AW453" s="14" t="s">
        <v>32</v>
      </c>
      <c r="AX453" s="14" t="s">
        <v>76</v>
      </c>
      <c r="AY453" s="261" t="s">
        <v>125</v>
      </c>
    </row>
    <row r="454" s="15" customFormat="1">
      <c r="A454" s="15"/>
      <c r="B454" s="262"/>
      <c r="C454" s="263"/>
      <c r="D454" s="231" t="s">
        <v>207</v>
      </c>
      <c r="E454" s="264" t="s">
        <v>1</v>
      </c>
      <c r="F454" s="265" t="s">
        <v>210</v>
      </c>
      <c r="G454" s="263"/>
      <c r="H454" s="266">
        <v>412.44</v>
      </c>
      <c r="I454" s="267"/>
      <c r="J454" s="263"/>
      <c r="K454" s="263"/>
      <c r="L454" s="268"/>
      <c r="M454" s="269"/>
      <c r="N454" s="270"/>
      <c r="O454" s="270"/>
      <c r="P454" s="270"/>
      <c r="Q454" s="270"/>
      <c r="R454" s="270"/>
      <c r="S454" s="270"/>
      <c r="T454" s="271"/>
      <c r="U454" s="15"/>
      <c r="V454" s="15"/>
      <c r="W454" s="15"/>
      <c r="X454" s="15"/>
      <c r="Y454" s="15"/>
      <c r="Z454" s="15"/>
      <c r="AA454" s="15"/>
      <c r="AB454" s="15"/>
      <c r="AC454" s="15"/>
      <c r="AD454" s="15"/>
      <c r="AE454" s="15"/>
      <c r="AT454" s="272" t="s">
        <v>207</v>
      </c>
      <c r="AU454" s="272" t="s">
        <v>86</v>
      </c>
      <c r="AV454" s="15" t="s">
        <v>132</v>
      </c>
      <c r="AW454" s="15" t="s">
        <v>32</v>
      </c>
      <c r="AX454" s="15" t="s">
        <v>84</v>
      </c>
      <c r="AY454" s="272" t="s">
        <v>125</v>
      </c>
    </row>
    <row r="455" s="2" customFormat="1" ht="78" customHeight="1">
      <c r="A455" s="38"/>
      <c r="B455" s="39"/>
      <c r="C455" s="218" t="s">
        <v>576</v>
      </c>
      <c r="D455" s="218" t="s">
        <v>128</v>
      </c>
      <c r="E455" s="219" t="s">
        <v>577</v>
      </c>
      <c r="F455" s="220" t="s">
        <v>578</v>
      </c>
      <c r="G455" s="221" t="s">
        <v>203</v>
      </c>
      <c r="H455" s="222">
        <v>321</v>
      </c>
      <c r="I455" s="223"/>
      <c r="J455" s="224">
        <f>ROUND(I455*H455,2)</f>
        <v>0</v>
      </c>
      <c r="K455" s="220" t="s">
        <v>204</v>
      </c>
      <c r="L455" s="44"/>
      <c r="M455" s="225" t="s">
        <v>1</v>
      </c>
      <c r="N455" s="226" t="s">
        <v>41</v>
      </c>
      <c r="O455" s="91"/>
      <c r="P455" s="227">
        <f>O455*H455</f>
        <v>0</v>
      </c>
      <c r="Q455" s="227">
        <v>0</v>
      </c>
      <c r="R455" s="227">
        <f>Q455*H455</f>
        <v>0</v>
      </c>
      <c r="S455" s="227">
        <v>0</v>
      </c>
      <c r="T455" s="228">
        <f>S455*H455</f>
        <v>0</v>
      </c>
      <c r="U455" s="38"/>
      <c r="V455" s="38"/>
      <c r="W455" s="38"/>
      <c r="X455" s="38"/>
      <c r="Y455" s="38"/>
      <c r="Z455" s="38"/>
      <c r="AA455" s="38"/>
      <c r="AB455" s="38"/>
      <c r="AC455" s="38"/>
      <c r="AD455" s="38"/>
      <c r="AE455" s="38"/>
      <c r="AR455" s="229" t="s">
        <v>132</v>
      </c>
      <c r="AT455" s="229" t="s">
        <v>128</v>
      </c>
      <c r="AU455" s="229" t="s">
        <v>86</v>
      </c>
      <c r="AY455" s="17" t="s">
        <v>125</v>
      </c>
      <c r="BE455" s="230">
        <f>IF(N455="základní",J455,0)</f>
        <v>0</v>
      </c>
      <c r="BF455" s="230">
        <f>IF(N455="snížená",J455,0)</f>
        <v>0</v>
      </c>
      <c r="BG455" s="230">
        <f>IF(N455="zákl. přenesená",J455,0)</f>
        <v>0</v>
      </c>
      <c r="BH455" s="230">
        <f>IF(N455="sníž. přenesená",J455,0)</f>
        <v>0</v>
      </c>
      <c r="BI455" s="230">
        <f>IF(N455="nulová",J455,0)</f>
        <v>0</v>
      </c>
      <c r="BJ455" s="17" t="s">
        <v>84</v>
      </c>
      <c r="BK455" s="230">
        <f>ROUND(I455*H455,2)</f>
        <v>0</v>
      </c>
      <c r="BL455" s="17" t="s">
        <v>132</v>
      </c>
      <c r="BM455" s="229" t="s">
        <v>579</v>
      </c>
    </row>
    <row r="456" s="13" customFormat="1">
      <c r="A456" s="13"/>
      <c r="B456" s="241"/>
      <c r="C456" s="242"/>
      <c r="D456" s="231" t="s">
        <v>207</v>
      </c>
      <c r="E456" s="243" t="s">
        <v>1</v>
      </c>
      <c r="F456" s="244" t="s">
        <v>239</v>
      </c>
      <c r="G456" s="242"/>
      <c r="H456" s="243" t="s">
        <v>1</v>
      </c>
      <c r="I456" s="245"/>
      <c r="J456" s="242"/>
      <c r="K456" s="242"/>
      <c r="L456" s="246"/>
      <c r="M456" s="247"/>
      <c r="N456" s="248"/>
      <c r="O456" s="248"/>
      <c r="P456" s="248"/>
      <c r="Q456" s="248"/>
      <c r="R456" s="248"/>
      <c r="S456" s="248"/>
      <c r="T456" s="249"/>
      <c r="U456" s="13"/>
      <c r="V456" s="13"/>
      <c r="W456" s="13"/>
      <c r="X456" s="13"/>
      <c r="Y456" s="13"/>
      <c r="Z456" s="13"/>
      <c r="AA456" s="13"/>
      <c r="AB456" s="13"/>
      <c r="AC456" s="13"/>
      <c r="AD456" s="13"/>
      <c r="AE456" s="13"/>
      <c r="AT456" s="250" t="s">
        <v>207</v>
      </c>
      <c r="AU456" s="250" t="s">
        <v>86</v>
      </c>
      <c r="AV456" s="13" t="s">
        <v>84</v>
      </c>
      <c r="AW456" s="13" t="s">
        <v>32</v>
      </c>
      <c r="AX456" s="13" t="s">
        <v>76</v>
      </c>
      <c r="AY456" s="250" t="s">
        <v>125</v>
      </c>
    </row>
    <row r="457" s="14" customFormat="1">
      <c r="A457" s="14"/>
      <c r="B457" s="251"/>
      <c r="C457" s="252"/>
      <c r="D457" s="231" t="s">
        <v>207</v>
      </c>
      <c r="E457" s="253" t="s">
        <v>1</v>
      </c>
      <c r="F457" s="254" t="s">
        <v>240</v>
      </c>
      <c r="G457" s="252"/>
      <c r="H457" s="255">
        <v>321</v>
      </c>
      <c r="I457" s="256"/>
      <c r="J457" s="252"/>
      <c r="K457" s="252"/>
      <c r="L457" s="257"/>
      <c r="M457" s="258"/>
      <c r="N457" s="259"/>
      <c r="O457" s="259"/>
      <c r="P457" s="259"/>
      <c r="Q457" s="259"/>
      <c r="R457" s="259"/>
      <c r="S457" s="259"/>
      <c r="T457" s="260"/>
      <c r="U457" s="14"/>
      <c r="V457" s="14"/>
      <c r="W457" s="14"/>
      <c r="X457" s="14"/>
      <c r="Y457" s="14"/>
      <c r="Z457" s="14"/>
      <c r="AA457" s="14"/>
      <c r="AB457" s="14"/>
      <c r="AC457" s="14"/>
      <c r="AD457" s="14"/>
      <c r="AE457" s="14"/>
      <c r="AT457" s="261" t="s">
        <v>207</v>
      </c>
      <c r="AU457" s="261" t="s">
        <v>86</v>
      </c>
      <c r="AV457" s="14" t="s">
        <v>86</v>
      </c>
      <c r="AW457" s="14" t="s">
        <v>32</v>
      </c>
      <c r="AX457" s="14" t="s">
        <v>76</v>
      </c>
      <c r="AY457" s="261" t="s">
        <v>125</v>
      </c>
    </row>
    <row r="458" s="15" customFormat="1">
      <c r="A458" s="15"/>
      <c r="B458" s="262"/>
      <c r="C458" s="263"/>
      <c r="D458" s="231" t="s">
        <v>207</v>
      </c>
      <c r="E458" s="264" t="s">
        <v>1</v>
      </c>
      <c r="F458" s="265" t="s">
        <v>210</v>
      </c>
      <c r="G458" s="263"/>
      <c r="H458" s="266">
        <v>321</v>
      </c>
      <c r="I458" s="267"/>
      <c r="J458" s="263"/>
      <c r="K458" s="263"/>
      <c r="L458" s="268"/>
      <c r="M458" s="269"/>
      <c r="N458" s="270"/>
      <c r="O458" s="270"/>
      <c r="P458" s="270"/>
      <c r="Q458" s="270"/>
      <c r="R458" s="270"/>
      <c r="S458" s="270"/>
      <c r="T458" s="271"/>
      <c r="U458" s="15"/>
      <c r="V458" s="15"/>
      <c r="W458" s="15"/>
      <c r="X458" s="15"/>
      <c r="Y458" s="15"/>
      <c r="Z458" s="15"/>
      <c r="AA458" s="15"/>
      <c r="AB458" s="15"/>
      <c r="AC458" s="15"/>
      <c r="AD458" s="15"/>
      <c r="AE458" s="15"/>
      <c r="AT458" s="272" t="s">
        <v>207</v>
      </c>
      <c r="AU458" s="272" t="s">
        <v>86</v>
      </c>
      <c r="AV458" s="15" t="s">
        <v>132</v>
      </c>
      <c r="AW458" s="15" t="s">
        <v>32</v>
      </c>
      <c r="AX458" s="15" t="s">
        <v>84</v>
      </c>
      <c r="AY458" s="272" t="s">
        <v>125</v>
      </c>
    </row>
    <row r="459" s="2" customFormat="1" ht="66.75" customHeight="1">
      <c r="A459" s="38"/>
      <c r="B459" s="39"/>
      <c r="C459" s="218" t="s">
        <v>580</v>
      </c>
      <c r="D459" s="218" t="s">
        <v>128</v>
      </c>
      <c r="E459" s="219" t="s">
        <v>581</v>
      </c>
      <c r="F459" s="220" t="s">
        <v>582</v>
      </c>
      <c r="G459" s="221" t="s">
        <v>257</v>
      </c>
      <c r="H459" s="222">
        <v>110.59999999999999</v>
      </c>
      <c r="I459" s="223"/>
      <c r="J459" s="224">
        <f>ROUND(I459*H459,2)</f>
        <v>0</v>
      </c>
      <c r="K459" s="220" t="s">
        <v>204</v>
      </c>
      <c r="L459" s="44"/>
      <c r="M459" s="225" t="s">
        <v>1</v>
      </c>
      <c r="N459" s="226" t="s">
        <v>41</v>
      </c>
      <c r="O459" s="91"/>
      <c r="P459" s="227">
        <f>O459*H459</f>
        <v>0</v>
      </c>
      <c r="Q459" s="227">
        <v>0</v>
      </c>
      <c r="R459" s="227">
        <f>Q459*H459</f>
        <v>0</v>
      </c>
      <c r="S459" s="227">
        <v>0</v>
      </c>
      <c r="T459" s="228">
        <f>S459*H459</f>
        <v>0</v>
      </c>
      <c r="U459" s="38"/>
      <c r="V459" s="38"/>
      <c r="W459" s="38"/>
      <c r="X459" s="38"/>
      <c r="Y459" s="38"/>
      <c r="Z459" s="38"/>
      <c r="AA459" s="38"/>
      <c r="AB459" s="38"/>
      <c r="AC459" s="38"/>
      <c r="AD459" s="38"/>
      <c r="AE459" s="38"/>
      <c r="AR459" s="229" t="s">
        <v>132</v>
      </c>
      <c r="AT459" s="229" t="s">
        <v>128</v>
      </c>
      <c r="AU459" s="229" t="s">
        <v>86</v>
      </c>
      <c r="AY459" s="17" t="s">
        <v>125</v>
      </c>
      <c r="BE459" s="230">
        <f>IF(N459="základní",J459,0)</f>
        <v>0</v>
      </c>
      <c r="BF459" s="230">
        <f>IF(N459="snížená",J459,0)</f>
        <v>0</v>
      </c>
      <c r="BG459" s="230">
        <f>IF(N459="zákl. přenesená",J459,0)</f>
        <v>0</v>
      </c>
      <c r="BH459" s="230">
        <f>IF(N459="sníž. přenesená",J459,0)</f>
        <v>0</v>
      </c>
      <c r="BI459" s="230">
        <f>IF(N459="nulová",J459,0)</f>
        <v>0</v>
      </c>
      <c r="BJ459" s="17" t="s">
        <v>84</v>
      </c>
      <c r="BK459" s="230">
        <f>ROUND(I459*H459,2)</f>
        <v>0</v>
      </c>
      <c r="BL459" s="17" t="s">
        <v>132</v>
      </c>
      <c r="BM459" s="229" t="s">
        <v>583</v>
      </c>
    </row>
    <row r="460" s="13" customFormat="1">
      <c r="A460" s="13"/>
      <c r="B460" s="241"/>
      <c r="C460" s="242"/>
      <c r="D460" s="231" t="s">
        <v>207</v>
      </c>
      <c r="E460" s="243" t="s">
        <v>1</v>
      </c>
      <c r="F460" s="244" t="s">
        <v>276</v>
      </c>
      <c r="G460" s="242"/>
      <c r="H460" s="243" t="s">
        <v>1</v>
      </c>
      <c r="I460" s="245"/>
      <c r="J460" s="242"/>
      <c r="K460" s="242"/>
      <c r="L460" s="246"/>
      <c r="M460" s="247"/>
      <c r="N460" s="248"/>
      <c r="O460" s="248"/>
      <c r="P460" s="248"/>
      <c r="Q460" s="248"/>
      <c r="R460" s="248"/>
      <c r="S460" s="248"/>
      <c r="T460" s="249"/>
      <c r="U460" s="13"/>
      <c r="V460" s="13"/>
      <c r="W460" s="13"/>
      <c r="X460" s="13"/>
      <c r="Y460" s="13"/>
      <c r="Z460" s="13"/>
      <c r="AA460" s="13"/>
      <c r="AB460" s="13"/>
      <c r="AC460" s="13"/>
      <c r="AD460" s="13"/>
      <c r="AE460" s="13"/>
      <c r="AT460" s="250" t="s">
        <v>207</v>
      </c>
      <c r="AU460" s="250" t="s">
        <v>86</v>
      </c>
      <c r="AV460" s="13" t="s">
        <v>84</v>
      </c>
      <c r="AW460" s="13" t="s">
        <v>32</v>
      </c>
      <c r="AX460" s="13" t="s">
        <v>76</v>
      </c>
      <c r="AY460" s="250" t="s">
        <v>125</v>
      </c>
    </row>
    <row r="461" s="14" customFormat="1">
      <c r="A461" s="14"/>
      <c r="B461" s="251"/>
      <c r="C461" s="252"/>
      <c r="D461" s="231" t="s">
        <v>207</v>
      </c>
      <c r="E461" s="253" t="s">
        <v>1</v>
      </c>
      <c r="F461" s="254" t="s">
        <v>277</v>
      </c>
      <c r="G461" s="252"/>
      <c r="H461" s="255">
        <v>13.199999999999999</v>
      </c>
      <c r="I461" s="256"/>
      <c r="J461" s="252"/>
      <c r="K461" s="252"/>
      <c r="L461" s="257"/>
      <c r="M461" s="258"/>
      <c r="N461" s="259"/>
      <c r="O461" s="259"/>
      <c r="P461" s="259"/>
      <c r="Q461" s="259"/>
      <c r="R461" s="259"/>
      <c r="S461" s="259"/>
      <c r="T461" s="260"/>
      <c r="U461" s="14"/>
      <c r="V461" s="14"/>
      <c r="W461" s="14"/>
      <c r="X461" s="14"/>
      <c r="Y461" s="14"/>
      <c r="Z461" s="14"/>
      <c r="AA461" s="14"/>
      <c r="AB461" s="14"/>
      <c r="AC461" s="14"/>
      <c r="AD461" s="14"/>
      <c r="AE461" s="14"/>
      <c r="AT461" s="261" t="s">
        <v>207</v>
      </c>
      <c r="AU461" s="261" t="s">
        <v>86</v>
      </c>
      <c r="AV461" s="14" t="s">
        <v>86</v>
      </c>
      <c r="AW461" s="14" t="s">
        <v>32</v>
      </c>
      <c r="AX461" s="14" t="s">
        <v>76</v>
      </c>
      <c r="AY461" s="261" t="s">
        <v>125</v>
      </c>
    </row>
    <row r="462" s="13" customFormat="1">
      <c r="A462" s="13"/>
      <c r="B462" s="241"/>
      <c r="C462" s="242"/>
      <c r="D462" s="231" t="s">
        <v>207</v>
      </c>
      <c r="E462" s="243" t="s">
        <v>1</v>
      </c>
      <c r="F462" s="244" t="s">
        <v>278</v>
      </c>
      <c r="G462" s="242"/>
      <c r="H462" s="243" t="s">
        <v>1</v>
      </c>
      <c r="I462" s="245"/>
      <c r="J462" s="242"/>
      <c r="K462" s="242"/>
      <c r="L462" s="246"/>
      <c r="M462" s="247"/>
      <c r="N462" s="248"/>
      <c r="O462" s="248"/>
      <c r="P462" s="248"/>
      <c r="Q462" s="248"/>
      <c r="R462" s="248"/>
      <c r="S462" s="248"/>
      <c r="T462" s="249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50" t="s">
        <v>207</v>
      </c>
      <c r="AU462" s="250" t="s">
        <v>86</v>
      </c>
      <c r="AV462" s="13" t="s">
        <v>84</v>
      </c>
      <c r="AW462" s="13" t="s">
        <v>32</v>
      </c>
      <c r="AX462" s="13" t="s">
        <v>76</v>
      </c>
      <c r="AY462" s="250" t="s">
        <v>125</v>
      </c>
    </row>
    <row r="463" s="14" customFormat="1">
      <c r="A463" s="14"/>
      <c r="B463" s="251"/>
      <c r="C463" s="252"/>
      <c r="D463" s="231" t="s">
        <v>207</v>
      </c>
      <c r="E463" s="253" t="s">
        <v>1</v>
      </c>
      <c r="F463" s="254" t="s">
        <v>279</v>
      </c>
      <c r="G463" s="252"/>
      <c r="H463" s="255">
        <v>97.400000000000006</v>
      </c>
      <c r="I463" s="256"/>
      <c r="J463" s="252"/>
      <c r="K463" s="252"/>
      <c r="L463" s="257"/>
      <c r="M463" s="258"/>
      <c r="N463" s="259"/>
      <c r="O463" s="259"/>
      <c r="P463" s="259"/>
      <c r="Q463" s="259"/>
      <c r="R463" s="259"/>
      <c r="S463" s="259"/>
      <c r="T463" s="260"/>
      <c r="U463" s="14"/>
      <c r="V463" s="14"/>
      <c r="W463" s="14"/>
      <c r="X463" s="14"/>
      <c r="Y463" s="14"/>
      <c r="Z463" s="14"/>
      <c r="AA463" s="14"/>
      <c r="AB463" s="14"/>
      <c r="AC463" s="14"/>
      <c r="AD463" s="14"/>
      <c r="AE463" s="14"/>
      <c r="AT463" s="261" t="s">
        <v>207</v>
      </c>
      <c r="AU463" s="261" t="s">
        <v>86</v>
      </c>
      <c r="AV463" s="14" t="s">
        <v>86</v>
      </c>
      <c r="AW463" s="14" t="s">
        <v>32</v>
      </c>
      <c r="AX463" s="14" t="s">
        <v>76</v>
      </c>
      <c r="AY463" s="261" t="s">
        <v>125</v>
      </c>
    </row>
    <row r="464" s="15" customFormat="1">
      <c r="A464" s="15"/>
      <c r="B464" s="262"/>
      <c r="C464" s="263"/>
      <c r="D464" s="231" t="s">
        <v>207</v>
      </c>
      <c r="E464" s="264" t="s">
        <v>1</v>
      </c>
      <c r="F464" s="265" t="s">
        <v>210</v>
      </c>
      <c r="G464" s="263"/>
      <c r="H464" s="266">
        <v>110.59999999999999</v>
      </c>
      <c r="I464" s="267"/>
      <c r="J464" s="263"/>
      <c r="K464" s="263"/>
      <c r="L464" s="268"/>
      <c r="M464" s="269"/>
      <c r="N464" s="270"/>
      <c r="O464" s="270"/>
      <c r="P464" s="270"/>
      <c r="Q464" s="270"/>
      <c r="R464" s="270"/>
      <c r="S464" s="270"/>
      <c r="T464" s="271"/>
      <c r="U464" s="15"/>
      <c r="V464" s="15"/>
      <c r="W464" s="15"/>
      <c r="X464" s="15"/>
      <c r="Y464" s="15"/>
      <c r="Z464" s="15"/>
      <c r="AA464" s="15"/>
      <c r="AB464" s="15"/>
      <c r="AC464" s="15"/>
      <c r="AD464" s="15"/>
      <c r="AE464" s="15"/>
      <c r="AT464" s="272" t="s">
        <v>207</v>
      </c>
      <c r="AU464" s="272" t="s">
        <v>86</v>
      </c>
      <c r="AV464" s="15" t="s">
        <v>132</v>
      </c>
      <c r="AW464" s="15" t="s">
        <v>32</v>
      </c>
      <c r="AX464" s="15" t="s">
        <v>84</v>
      </c>
      <c r="AY464" s="272" t="s">
        <v>125</v>
      </c>
    </row>
    <row r="465" s="2" customFormat="1" ht="66.75" customHeight="1">
      <c r="A465" s="38"/>
      <c r="B465" s="39"/>
      <c r="C465" s="218" t="s">
        <v>584</v>
      </c>
      <c r="D465" s="218" t="s">
        <v>128</v>
      </c>
      <c r="E465" s="219" t="s">
        <v>585</v>
      </c>
      <c r="F465" s="220" t="s">
        <v>586</v>
      </c>
      <c r="G465" s="221" t="s">
        <v>257</v>
      </c>
      <c r="H465" s="222">
        <v>22.5</v>
      </c>
      <c r="I465" s="223"/>
      <c r="J465" s="224">
        <f>ROUND(I465*H465,2)</f>
        <v>0</v>
      </c>
      <c r="K465" s="220" t="s">
        <v>204</v>
      </c>
      <c r="L465" s="44"/>
      <c r="M465" s="225" t="s">
        <v>1</v>
      </c>
      <c r="N465" s="226" t="s">
        <v>41</v>
      </c>
      <c r="O465" s="91"/>
      <c r="P465" s="227">
        <f>O465*H465</f>
        <v>0</v>
      </c>
      <c r="Q465" s="227">
        <v>0.16850000000000001</v>
      </c>
      <c r="R465" s="227">
        <f>Q465*H465</f>
        <v>3.7912500000000002</v>
      </c>
      <c r="S465" s="227">
        <v>0</v>
      </c>
      <c r="T465" s="228">
        <f>S465*H465</f>
        <v>0</v>
      </c>
      <c r="U465" s="38"/>
      <c r="V465" s="38"/>
      <c r="W465" s="38"/>
      <c r="X465" s="38"/>
      <c r="Y465" s="38"/>
      <c r="Z465" s="38"/>
      <c r="AA465" s="38"/>
      <c r="AB465" s="38"/>
      <c r="AC465" s="38"/>
      <c r="AD465" s="38"/>
      <c r="AE465" s="38"/>
      <c r="AR465" s="229" t="s">
        <v>132</v>
      </c>
      <c r="AT465" s="229" t="s">
        <v>128</v>
      </c>
      <c r="AU465" s="229" t="s">
        <v>86</v>
      </c>
      <c r="AY465" s="17" t="s">
        <v>125</v>
      </c>
      <c r="BE465" s="230">
        <f>IF(N465="základní",J465,0)</f>
        <v>0</v>
      </c>
      <c r="BF465" s="230">
        <f>IF(N465="snížená",J465,0)</f>
        <v>0</v>
      </c>
      <c r="BG465" s="230">
        <f>IF(N465="zákl. přenesená",J465,0)</f>
        <v>0</v>
      </c>
      <c r="BH465" s="230">
        <f>IF(N465="sníž. přenesená",J465,0)</f>
        <v>0</v>
      </c>
      <c r="BI465" s="230">
        <f>IF(N465="nulová",J465,0)</f>
        <v>0</v>
      </c>
      <c r="BJ465" s="17" t="s">
        <v>84</v>
      </c>
      <c r="BK465" s="230">
        <f>ROUND(I465*H465,2)</f>
        <v>0</v>
      </c>
      <c r="BL465" s="17" t="s">
        <v>132</v>
      </c>
      <c r="BM465" s="229" t="s">
        <v>587</v>
      </c>
    </row>
    <row r="466" s="13" customFormat="1">
      <c r="A466" s="13"/>
      <c r="B466" s="241"/>
      <c r="C466" s="242"/>
      <c r="D466" s="231" t="s">
        <v>207</v>
      </c>
      <c r="E466" s="243" t="s">
        <v>1</v>
      </c>
      <c r="F466" s="244" t="s">
        <v>588</v>
      </c>
      <c r="G466" s="242"/>
      <c r="H466" s="243" t="s">
        <v>1</v>
      </c>
      <c r="I466" s="245"/>
      <c r="J466" s="242"/>
      <c r="K466" s="242"/>
      <c r="L466" s="246"/>
      <c r="M466" s="247"/>
      <c r="N466" s="248"/>
      <c r="O466" s="248"/>
      <c r="P466" s="248"/>
      <c r="Q466" s="248"/>
      <c r="R466" s="248"/>
      <c r="S466" s="248"/>
      <c r="T466" s="249"/>
      <c r="U466" s="13"/>
      <c r="V466" s="13"/>
      <c r="W466" s="13"/>
      <c r="X466" s="13"/>
      <c r="Y466" s="13"/>
      <c r="Z466" s="13"/>
      <c r="AA466" s="13"/>
      <c r="AB466" s="13"/>
      <c r="AC466" s="13"/>
      <c r="AD466" s="13"/>
      <c r="AE466" s="13"/>
      <c r="AT466" s="250" t="s">
        <v>207</v>
      </c>
      <c r="AU466" s="250" t="s">
        <v>86</v>
      </c>
      <c r="AV466" s="13" t="s">
        <v>84</v>
      </c>
      <c r="AW466" s="13" t="s">
        <v>32</v>
      </c>
      <c r="AX466" s="13" t="s">
        <v>76</v>
      </c>
      <c r="AY466" s="250" t="s">
        <v>125</v>
      </c>
    </row>
    <row r="467" s="14" customFormat="1">
      <c r="A467" s="14"/>
      <c r="B467" s="251"/>
      <c r="C467" s="252"/>
      <c r="D467" s="231" t="s">
        <v>207</v>
      </c>
      <c r="E467" s="253" t="s">
        <v>1</v>
      </c>
      <c r="F467" s="254" t="s">
        <v>589</v>
      </c>
      <c r="G467" s="252"/>
      <c r="H467" s="255">
        <v>22.5</v>
      </c>
      <c r="I467" s="256"/>
      <c r="J467" s="252"/>
      <c r="K467" s="252"/>
      <c r="L467" s="257"/>
      <c r="M467" s="258"/>
      <c r="N467" s="259"/>
      <c r="O467" s="259"/>
      <c r="P467" s="259"/>
      <c r="Q467" s="259"/>
      <c r="R467" s="259"/>
      <c r="S467" s="259"/>
      <c r="T467" s="260"/>
      <c r="U467" s="14"/>
      <c r="V467" s="14"/>
      <c r="W467" s="14"/>
      <c r="X467" s="14"/>
      <c r="Y467" s="14"/>
      <c r="Z467" s="14"/>
      <c r="AA467" s="14"/>
      <c r="AB467" s="14"/>
      <c r="AC467" s="14"/>
      <c r="AD467" s="14"/>
      <c r="AE467" s="14"/>
      <c r="AT467" s="261" t="s">
        <v>207</v>
      </c>
      <c r="AU467" s="261" t="s">
        <v>86</v>
      </c>
      <c r="AV467" s="14" t="s">
        <v>86</v>
      </c>
      <c r="AW467" s="14" t="s">
        <v>32</v>
      </c>
      <c r="AX467" s="14" t="s">
        <v>76</v>
      </c>
      <c r="AY467" s="261" t="s">
        <v>125</v>
      </c>
    </row>
    <row r="468" s="15" customFormat="1">
      <c r="A468" s="15"/>
      <c r="B468" s="262"/>
      <c r="C468" s="263"/>
      <c r="D468" s="231" t="s">
        <v>207</v>
      </c>
      <c r="E468" s="264" t="s">
        <v>1</v>
      </c>
      <c r="F468" s="265" t="s">
        <v>210</v>
      </c>
      <c r="G468" s="263"/>
      <c r="H468" s="266">
        <v>22.5</v>
      </c>
      <c r="I468" s="267"/>
      <c r="J468" s="263"/>
      <c r="K468" s="263"/>
      <c r="L468" s="268"/>
      <c r="M468" s="269"/>
      <c r="N468" s="270"/>
      <c r="O468" s="270"/>
      <c r="P468" s="270"/>
      <c r="Q468" s="270"/>
      <c r="R468" s="270"/>
      <c r="S468" s="270"/>
      <c r="T468" s="271"/>
      <c r="U468" s="15"/>
      <c r="V468" s="15"/>
      <c r="W468" s="15"/>
      <c r="X468" s="15"/>
      <c r="Y468" s="15"/>
      <c r="Z468" s="15"/>
      <c r="AA468" s="15"/>
      <c r="AB468" s="15"/>
      <c r="AC468" s="15"/>
      <c r="AD468" s="15"/>
      <c r="AE468" s="15"/>
      <c r="AT468" s="272" t="s">
        <v>207</v>
      </c>
      <c r="AU468" s="272" t="s">
        <v>86</v>
      </c>
      <c r="AV468" s="15" t="s">
        <v>132</v>
      </c>
      <c r="AW468" s="15" t="s">
        <v>32</v>
      </c>
      <c r="AX468" s="15" t="s">
        <v>84</v>
      </c>
      <c r="AY468" s="272" t="s">
        <v>125</v>
      </c>
    </row>
    <row r="469" s="2" customFormat="1" ht="16.5" customHeight="1">
      <c r="A469" s="38"/>
      <c r="B469" s="39"/>
      <c r="C469" s="273" t="s">
        <v>590</v>
      </c>
      <c r="D469" s="273" t="s">
        <v>311</v>
      </c>
      <c r="E469" s="274" t="s">
        <v>591</v>
      </c>
      <c r="F469" s="275" t="s">
        <v>592</v>
      </c>
      <c r="G469" s="276" t="s">
        <v>257</v>
      </c>
      <c r="H469" s="277">
        <v>22.949999999999999</v>
      </c>
      <c r="I469" s="278"/>
      <c r="J469" s="279">
        <f>ROUND(I469*H469,2)</f>
        <v>0</v>
      </c>
      <c r="K469" s="275" t="s">
        <v>204</v>
      </c>
      <c r="L469" s="280"/>
      <c r="M469" s="281" t="s">
        <v>1</v>
      </c>
      <c r="N469" s="282" t="s">
        <v>41</v>
      </c>
      <c r="O469" s="91"/>
      <c r="P469" s="227">
        <f>O469*H469</f>
        <v>0</v>
      </c>
      <c r="Q469" s="227">
        <v>0.10199999999999999</v>
      </c>
      <c r="R469" s="227">
        <f>Q469*H469</f>
        <v>2.3409</v>
      </c>
      <c r="S469" s="227">
        <v>0</v>
      </c>
      <c r="T469" s="228">
        <f>S469*H469</f>
        <v>0</v>
      </c>
      <c r="U469" s="38"/>
      <c r="V469" s="38"/>
      <c r="W469" s="38"/>
      <c r="X469" s="38"/>
      <c r="Y469" s="38"/>
      <c r="Z469" s="38"/>
      <c r="AA469" s="38"/>
      <c r="AB469" s="38"/>
      <c r="AC469" s="38"/>
      <c r="AD469" s="38"/>
      <c r="AE469" s="38"/>
      <c r="AR469" s="229" t="s">
        <v>150</v>
      </c>
      <c r="AT469" s="229" t="s">
        <v>311</v>
      </c>
      <c r="AU469" s="229" t="s">
        <v>86</v>
      </c>
      <c r="AY469" s="17" t="s">
        <v>125</v>
      </c>
      <c r="BE469" s="230">
        <f>IF(N469="základní",J469,0)</f>
        <v>0</v>
      </c>
      <c r="BF469" s="230">
        <f>IF(N469="snížená",J469,0)</f>
        <v>0</v>
      </c>
      <c r="BG469" s="230">
        <f>IF(N469="zákl. přenesená",J469,0)</f>
        <v>0</v>
      </c>
      <c r="BH469" s="230">
        <f>IF(N469="sníž. přenesená",J469,0)</f>
        <v>0</v>
      </c>
      <c r="BI469" s="230">
        <f>IF(N469="nulová",J469,0)</f>
        <v>0</v>
      </c>
      <c r="BJ469" s="17" t="s">
        <v>84</v>
      </c>
      <c r="BK469" s="230">
        <f>ROUND(I469*H469,2)</f>
        <v>0</v>
      </c>
      <c r="BL469" s="17" t="s">
        <v>132</v>
      </c>
      <c r="BM469" s="229" t="s">
        <v>593</v>
      </c>
    </row>
    <row r="470" s="2" customFormat="1">
      <c r="A470" s="38"/>
      <c r="B470" s="39"/>
      <c r="C470" s="40"/>
      <c r="D470" s="231" t="s">
        <v>133</v>
      </c>
      <c r="E470" s="40"/>
      <c r="F470" s="232" t="s">
        <v>594</v>
      </c>
      <c r="G470" s="40"/>
      <c r="H470" s="40"/>
      <c r="I470" s="233"/>
      <c r="J470" s="40"/>
      <c r="K470" s="40"/>
      <c r="L470" s="44"/>
      <c r="M470" s="234"/>
      <c r="N470" s="235"/>
      <c r="O470" s="91"/>
      <c r="P470" s="91"/>
      <c r="Q470" s="91"/>
      <c r="R470" s="91"/>
      <c r="S470" s="91"/>
      <c r="T470" s="92"/>
      <c r="U470" s="38"/>
      <c r="V470" s="38"/>
      <c r="W470" s="38"/>
      <c r="X470" s="38"/>
      <c r="Y470" s="38"/>
      <c r="Z470" s="38"/>
      <c r="AA470" s="38"/>
      <c r="AB470" s="38"/>
      <c r="AC470" s="38"/>
      <c r="AD470" s="38"/>
      <c r="AE470" s="38"/>
      <c r="AT470" s="17" t="s">
        <v>133</v>
      </c>
      <c r="AU470" s="17" t="s">
        <v>86</v>
      </c>
    </row>
    <row r="471" s="14" customFormat="1">
      <c r="A471" s="14"/>
      <c r="B471" s="251"/>
      <c r="C471" s="252"/>
      <c r="D471" s="231" t="s">
        <v>207</v>
      </c>
      <c r="E471" s="252"/>
      <c r="F471" s="254" t="s">
        <v>595</v>
      </c>
      <c r="G471" s="252"/>
      <c r="H471" s="255">
        <v>22.949999999999999</v>
      </c>
      <c r="I471" s="256"/>
      <c r="J471" s="252"/>
      <c r="K471" s="252"/>
      <c r="L471" s="257"/>
      <c r="M471" s="258"/>
      <c r="N471" s="259"/>
      <c r="O471" s="259"/>
      <c r="P471" s="259"/>
      <c r="Q471" s="259"/>
      <c r="R471" s="259"/>
      <c r="S471" s="259"/>
      <c r="T471" s="260"/>
      <c r="U471" s="14"/>
      <c r="V471" s="14"/>
      <c r="W471" s="14"/>
      <c r="X471" s="14"/>
      <c r="Y471" s="14"/>
      <c r="Z471" s="14"/>
      <c r="AA471" s="14"/>
      <c r="AB471" s="14"/>
      <c r="AC471" s="14"/>
      <c r="AD471" s="14"/>
      <c r="AE471" s="14"/>
      <c r="AT471" s="261" t="s">
        <v>207</v>
      </c>
      <c r="AU471" s="261" t="s">
        <v>86</v>
      </c>
      <c r="AV471" s="14" t="s">
        <v>86</v>
      </c>
      <c r="AW471" s="14" t="s">
        <v>4</v>
      </c>
      <c r="AX471" s="14" t="s">
        <v>84</v>
      </c>
      <c r="AY471" s="261" t="s">
        <v>125</v>
      </c>
    </row>
    <row r="472" s="2" customFormat="1" ht="123" customHeight="1">
      <c r="A472" s="38"/>
      <c r="B472" s="39"/>
      <c r="C472" s="218" t="s">
        <v>596</v>
      </c>
      <c r="D472" s="218" t="s">
        <v>128</v>
      </c>
      <c r="E472" s="219" t="s">
        <v>597</v>
      </c>
      <c r="F472" s="220" t="s">
        <v>598</v>
      </c>
      <c r="G472" s="221" t="s">
        <v>257</v>
      </c>
      <c r="H472" s="222">
        <v>3531</v>
      </c>
      <c r="I472" s="223"/>
      <c r="J472" s="224">
        <f>ROUND(I472*H472,2)</f>
        <v>0</v>
      </c>
      <c r="K472" s="220" t="s">
        <v>204</v>
      </c>
      <c r="L472" s="44"/>
      <c r="M472" s="225" t="s">
        <v>1</v>
      </c>
      <c r="N472" s="226" t="s">
        <v>41</v>
      </c>
      <c r="O472" s="91"/>
      <c r="P472" s="227">
        <f>O472*H472</f>
        <v>0</v>
      </c>
      <c r="Q472" s="227">
        <v>0.089779999999999999</v>
      </c>
      <c r="R472" s="227">
        <f>Q472*H472</f>
        <v>317.01317999999998</v>
      </c>
      <c r="S472" s="227">
        <v>0</v>
      </c>
      <c r="T472" s="228">
        <f>S472*H472</f>
        <v>0</v>
      </c>
      <c r="U472" s="38"/>
      <c r="V472" s="38"/>
      <c r="W472" s="38"/>
      <c r="X472" s="38"/>
      <c r="Y472" s="38"/>
      <c r="Z472" s="38"/>
      <c r="AA472" s="38"/>
      <c r="AB472" s="38"/>
      <c r="AC472" s="38"/>
      <c r="AD472" s="38"/>
      <c r="AE472" s="38"/>
      <c r="AR472" s="229" t="s">
        <v>132</v>
      </c>
      <c r="AT472" s="229" t="s">
        <v>128</v>
      </c>
      <c r="AU472" s="229" t="s">
        <v>86</v>
      </c>
      <c r="AY472" s="17" t="s">
        <v>125</v>
      </c>
      <c r="BE472" s="230">
        <f>IF(N472="základní",J472,0)</f>
        <v>0</v>
      </c>
      <c r="BF472" s="230">
        <f>IF(N472="snížená",J472,0)</f>
        <v>0</v>
      </c>
      <c r="BG472" s="230">
        <f>IF(N472="zákl. přenesená",J472,0)</f>
        <v>0</v>
      </c>
      <c r="BH472" s="230">
        <f>IF(N472="sníž. přenesená",J472,0)</f>
        <v>0</v>
      </c>
      <c r="BI472" s="230">
        <f>IF(N472="nulová",J472,0)</f>
        <v>0</v>
      </c>
      <c r="BJ472" s="17" t="s">
        <v>84</v>
      </c>
      <c r="BK472" s="230">
        <f>ROUND(I472*H472,2)</f>
        <v>0</v>
      </c>
      <c r="BL472" s="17" t="s">
        <v>132</v>
      </c>
      <c r="BM472" s="229" t="s">
        <v>599</v>
      </c>
    </row>
    <row r="473" s="13" customFormat="1">
      <c r="A473" s="13"/>
      <c r="B473" s="241"/>
      <c r="C473" s="242"/>
      <c r="D473" s="231" t="s">
        <v>207</v>
      </c>
      <c r="E473" s="243" t="s">
        <v>1</v>
      </c>
      <c r="F473" s="244" t="s">
        <v>600</v>
      </c>
      <c r="G473" s="242"/>
      <c r="H473" s="243" t="s">
        <v>1</v>
      </c>
      <c r="I473" s="245"/>
      <c r="J473" s="242"/>
      <c r="K473" s="242"/>
      <c r="L473" s="246"/>
      <c r="M473" s="247"/>
      <c r="N473" s="248"/>
      <c r="O473" s="248"/>
      <c r="P473" s="248"/>
      <c r="Q473" s="248"/>
      <c r="R473" s="248"/>
      <c r="S473" s="248"/>
      <c r="T473" s="249"/>
      <c r="U473" s="13"/>
      <c r="V473" s="13"/>
      <c r="W473" s="13"/>
      <c r="X473" s="13"/>
      <c r="Y473" s="13"/>
      <c r="Z473" s="13"/>
      <c r="AA473" s="13"/>
      <c r="AB473" s="13"/>
      <c r="AC473" s="13"/>
      <c r="AD473" s="13"/>
      <c r="AE473" s="13"/>
      <c r="AT473" s="250" t="s">
        <v>207</v>
      </c>
      <c r="AU473" s="250" t="s">
        <v>86</v>
      </c>
      <c r="AV473" s="13" t="s">
        <v>84</v>
      </c>
      <c r="AW473" s="13" t="s">
        <v>32</v>
      </c>
      <c r="AX473" s="13" t="s">
        <v>76</v>
      </c>
      <c r="AY473" s="250" t="s">
        <v>125</v>
      </c>
    </row>
    <row r="474" s="14" customFormat="1">
      <c r="A474" s="14"/>
      <c r="B474" s="251"/>
      <c r="C474" s="252"/>
      <c r="D474" s="231" t="s">
        <v>207</v>
      </c>
      <c r="E474" s="253" t="s">
        <v>1</v>
      </c>
      <c r="F474" s="254" t="s">
        <v>266</v>
      </c>
      <c r="G474" s="252"/>
      <c r="H474" s="255">
        <v>1762</v>
      </c>
      <c r="I474" s="256"/>
      <c r="J474" s="252"/>
      <c r="K474" s="252"/>
      <c r="L474" s="257"/>
      <c r="M474" s="258"/>
      <c r="N474" s="259"/>
      <c r="O474" s="259"/>
      <c r="P474" s="259"/>
      <c r="Q474" s="259"/>
      <c r="R474" s="259"/>
      <c r="S474" s="259"/>
      <c r="T474" s="260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61" t="s">
        <v>207</v>
      </c>
      <c r="AU474" s="261" t="s">
        <v>86</v>
      </c>
      <c r="AV474" s="14" t="s">
        <v>86</v>
      </c>
      <c r="AW474" s="14" t="s">
        <v>32</v>
      </c>
      <c r="AX474" s="14" t="s">
        <v>76</v>
      </c>
      <c r="AY474" s="261" t="s">
        <v>125</v>
      </c>
    </row>
    <row r="475" s="13" customFormat="1">
      <c r="A475" s="13"/>
      <c r="B475" s="241"/>
      <c r="C475" s="242"/>
      <c r="D475" s="231" t="s">
        <v>207</v>
      </c>
      <c r="E475" s="243" t="s">
        <v>1</v>
      </c>
      <c r="F475" s="244" t="s">
        <v>601</v>
      </c>
      <c r="G475" s="242"/>
      <c r="H475" s="243" t="s">
        <v>1</v>
      </c>
      <c r="I475" s="245"/>
      <c r="J475" s="242"/>
      <c r="K475" s="242"/>
      <c r="L475" s="246"/>
      <c r="M475" s="247"/>
      <c r="N475" s="248"/>
      <c r="O475" s="248"/>
      <c r="P475" s="248"/>
      <c r="Q475" s="248"/>
      <c r="R475" s="248"/>
      <c r="S475" s="248"/>
      <c r="T475" s="249"/>
      <c r="U475" s="13"/>
      <c r="V475" s="13"/>
      <c r="W475" s="13"/>
      <c r="X475" s="13"/>
      <c r="Y475" s="13"/>
      <c r="Z475" s="13"/>
      <c r="AA475" s="13"/>
      <c r="AB475" s="13"/>
      <c r="AC475" s="13"/>
      <c r="AD475" s="13"/>
      <c r="AE475" s="13"/>
      <c r="AT475" s="250" t="s">
        <v>207</v>
      </c>
      <c r="AU475" s="250" t="s">
        <v>86</v>
      </c>
      <c r="AV475" s="13" t="s">
        <v>84</v>
      </c>
      <c r="AW475" s="13" t="s">
        <v>32</v>
      </c>
      <c r="AX475" s="13" t="s">
        <v>76</v>
      </c>
      <c r="AY475" s="250" t="s">
        <v>125</v>
      </c>
    </row>
    <row r="476" s="14" customFormat="1">
      <c r="A476" s="14"/>
      <c r="B476" s="251"/>
      <c r="C476" s="252"/>
      <c r="D476" s="231" t="s">
        <v>207</v>
      </c>
      <c r="E476" s="253" t="s">
        <v>1</v>
      </c>
      <c r="F476" s="254" t="s">
        <v>602</v>
      </c>
      <c r="G476" s="252"/>
      <c r="H476" s="255">
        <v>1769</v>
      </c>
      <c r="I476" s="256"/>
      <c r="J476" s="252"/>
      <c r="K476" s="252"/>
      <c r="L476" s="257"/>
      <c r="M476" s="258"/>
      <c r="N476" s="259"/>
      <c r="O476" s="259"/>
      <c r="P476" s="259"/>
      <c r="Q476" s="259"/>
      <c r="R476" s="259"/>
      <c r="S476" s="259"/>
      <c r="T476" s="260"/>
      <c r="U476" s="14"/>
      <c r="V476" s="14"/>
      <c r="W476" s="14"/>
      <c r="X476" s="14"/>
      <c r="Y476" s="14"/>
      <c r="Z476" s="14"/>
      <c r="AA476" s="14"/>
      <c r="AB476" s="14"/>
      <c r="AC476" s="14"/>
      <c r="AD476" s="14"/>
      <c r="AE476" s="14"/>
      <c r="AT476" s="261" t="s">
        <v>207</v>
      </c>
      <c r="AU476" s="261" t="s">
        <v>86</v>
      </c>
      <c r="AV476" s="14" t="s">
        <v>86</v>
      </c>
      <c r="AW476" s="14" t="s">
        <v>32</v>
      </c>
      <c r="AX476" s="14" t="s">
        <v>76</v>
      </c>
      <c r="AY476" s="261" t="s">
        <v>125</v>
      </c>
    </row>
    <row r="477" s="15" customFormat="1">
      <c r="A477" s="15"/>
      <c r="B477" s="262"/>
      <c r="C477" s="263"/>
      <c r="D477" s="231" t="s">
        <v>207</v>
      </c>
      <c r="E477" s="264" t="s">
        <v>1</v>
      </c>
      <c r="F477" s="265" t="s">
        <v>210</v>
      </c>
      <c r="G477" s="263"/>
      <c r="H477" s="266">
        <v>3531</v>
      </c>
      <c r="I477" s="267"/>
      <c r="J477" s="263"/>
      <c r="K477" s="263"/>
      <c r="L477" s="268"/>
      <c r="M477" s="269"/>
      <c r="N477" s="270"/>
      <c r="O477" s="270"/>
      <c r="P477" s="270"/>
      <c r="Q477" s="270"/>
      <c r="R477" s="270"/>
      <c r="S477" s="270"/>
      <c r="T477" s="271"/>
      <c r="U477" s="15"/>
      <c r="V477" s="15"/>
      <c r="W477" s="15"/>
      <c r="X477" s="15"/>
      <c r="Y477" s="15"/>
      <c r="Z477" s="15"/>
      <c r="AA477" s="15"/>
      <c r="AB477" s="15"/>
      <c r="AC477" s="15"/>
      <c r="AD477" s="15"/>
      <c r="AE477" s="15"/>
      <c r="AT477" s="272" t="s">
        <v>207</v>
      </c>
      <c r="AU477" s="272" t="s">
        <v>86</v>
      </c>
      <c r="AV477" s="15" t="s">
        <v>132</v>
      </c>
      <c r="AW477" s="15" t="s">
        <v>32</v>
      </c>
      <c r="AX477" s="15" t="s">
        <v>84</v>
      </c>
      <c r="AY477" s="272" t="s">
        <v>125</v>
      </c>
    </row>
    <row r="478" s="2" customFormat="1" ht="21.75" customHeight="1">
      <c r="A478" s="38"/>
      <c r="B478" s="39"/>
      <c r="C478" s="273" t="s">
        <v>603</v>
      </c>
      <c r="D478" s="273" t="s">
        <v>311</v>
      </c>
      <c r="E478" s="274" t="s">
        <v>455</v>
      </c>
      <c r="F478" s="275" t="s">
        <v>456</v>
      </c>
      <c r="G478" s="276" t="s">
        <v>203</v>
      </c>
      <c r="H478" s="277">
        <v>216.52600000000001</v>
      </c>
      <c r="I478" s="278"/>
      <c r="J478" s="279">
        <f>ROUND(I478*H478,2)</f>
        <v>0</v>
      </c>
      <c r="K478" s="275" t="s">
        <v>1</v>
      </c>
      <c r="L478" s="280"/>
      <c r="M478" s="281" t="s">
        <v>1</v>
      </c>
      <c r="N478" s="282" t="s">
        <v>41</v>
      </c>
      <c r="O478" s="91"/>
      <c r="P478" s="227">
        <f>O478*H478</f>
        <v>0</v>
      </c>
      <c r="Q478" s="227">
        <v>0.222</v>
      </c>
      <c r="R478" s="227">
        <f>Q478*H478</f>
        <v>48.068772000000003</v>
      </c>
      <c r="S478" s="227">
        <v>0</v>
      </c>
      <c r="T478" s="228">
        <f>S478*H478</f>
        <v>0</v>
      </c>
      <c r="U478" s="38"/>
      <c r="V478" s="38"/>
      <c r="W478" s="38"/>
      <c r="X478" s="38"/>
      <c r="Y478" s="38"/>
      <c r="Z478" s="38"/>
      <c r="AA478" s="38"/>
      <c r="AB478" s="38"/>
      <c r="AC478" s="38"/>
      <c r="AD478" s="38"/>
      <c r="AE478" s="38"/>
      <c r="AR478" s="229" t="s">
        <v>150</v>
      </c>
      <c r="AT478" s="229" t="s">
        <v>311</v>
      </c>
      <c r="AU478" s="229" t="s">
        <v>86</v>
      </c>
      <c r="AY478" s="17" t="s">
        <v>125</v>
      </c>
      <c r="BE478" s="230">
        <f>IF(N478="základní",J478,0)</f>
        <v>0</v>
      </c>
      <c r="BF478" s="230">
        <f>IF(N478="snížená",J478,0)</f>
        <v>0</v>
      </c>
      <c r="BG478" s="230">
        <f>IF(N478="zákl. přenesená",J478,0)</f>
        <v>0</v>
      </c>
      <c r="BH478" s="230">
        <f>IF(N478="sníž. přenesená",J478,0)</f>
        <v>0</v>
      </c>
      <c r="BI478" s="230">
        <f>IF(N478="nulová",J478,0)</f>
        <v>0</v>
      </c>
      <c r="BJ478" s="17" t="s">
        <v>84</v>
      </c>
      <c r="BK478" s="230">
        <f>ROUND(I478*H478,2)</f>
        <v>0</v>
      </c>
      <c r="BL478" s="17" t="s">
        <v>132</v>
      </c>
      <c r="BM478" s="229" t="s">
        <v>604</v>
      </c>
    </row>
    <row r="479" s="2" customFormat="1">
      <c r="A479" s="38"/>
      <c r="B479" s="39"/>
      <c r="C479" s="40"/>
      <c r="D479" s="231" t="s">
        <v>133</v>
      </c>
      <c r="E479" s="40"/>
      <c r="F479" s="232" t="s">
        <v>594</v>
      </c>
      <c r="G479" s="40"/>
      <c r="H479" s="40"/>
      <c r="I479" s="233"/>
      <c r="J479" s="40"/>
      <c r="K479" s="40"/>
      <c r="L479" s="44"/>
      <c r="M479" s="234"/>
      <c r="N479" s="235"/>
      <c r="O479" s="91"/>
      <c r="P479" s="91"/>
      <c r="Q479" s="91"/>
      <c r="R479" s="91"/>
      <c r="S479" s="91"/>
      <c r="T479" s="92"/>
      <c r="U479" s="38"/>
      <c r="V479" s="38"/>
      <c r="W479" s="38"/>
      <c r="X479" s="38"/>
      <c r="Y479" s="38"/>
      <c r="Z479" s="38"/>
      <c r="AA479" s="38"/>
      <c r="AB479" s="38"/>
      <c r="AC479" s="38"/>
      <c r="AD479" s="38"/>
      <c r="AE479" s="38"/>
      <c r="AT479" s="17" t="s">
        <v>133</v>
      </c>
      <c r="AU479" s="17" t="s">
        <v>86</v>
      </c>
    </row>
    <row r="480" s="13" customFormat="1">
      <c r="A480" s="13"/>
      <c r="B480" s="241"/>
      <c r="C480" s="242"/>
      <c r="D480" s="231" t="s">
        <v>207</v>
      </c>
      <c r="E480" s="243" t="s">
        <v>1</v>
      </c>
      <c r="F480" s="244" t="s">
        <v>601</v>
      </c>
      <c r="G480" s="242"/>
      <c r="H480" s="243" t="s">
        <v>1</v>
      </c>
      <c r="I480" s="245"/>
      <c r="J480" s="242"/>
      <c r="K480" s="242"/>
      <c r="L480" s="246"/>
      <c r="M480" s="247"/>
      <c r="N480" s="248"/>
      <c r="O480" s="248"/>
      <c r="P480" s="248"/>
      <c r="Q480" s="248"/>
      <c r="R480" s="248"/>
      <c r="S480" s="248"/>
      <c r="T480" s="249"/>
      <c r="U480" s="13"/>
      <c r="V480" s="13"/>
      <c r="W480" s="13"/>
      <c r="X480" s="13"/>
      <c r="Y480" s="13"/>
      <c r="Z480" s="13"/>
      <c r="AA480" s="13"/>
      <c r="AB480" s="13"/>
      <c r="AC480" s="13"/>
      <c r="AD480" s="13"/>
      <c r="AE480" s="13"/>
      <c r="AT480" s="250" t="s">
        <v>207</v>
      </c>
      <c r="AU480" s="250" t="s">
        <v>86</v>
      </c>
      <c r="AV480" s="13" t="s">
        <v>84</v>
      </c>
      <c r="AW480" s="13" t="s">
        <v>32</v>
      </c>
      <c r="AX480" s="13" t="s">
        <v>76</v>
      </c>
      <c r="AY480" s="250" t="s">
        <v>125</v>
      </c>
    </row>
    <row r="481" s="14" customFormat="1">
      <c r="A481" s="14"/>
      <c r="B481" s="251"/>
      <c r="C481" s="252"/>
      <c r="D481" s="231" t="s">
        <v>207</v>
      </c>
      <c r="E481" s="253" t="s">
        <v>1</v>
      </c>
      <c r="F481" s="254" t="s">
        <v>605</v>
      </c>
      <c r="G481" s="252"/>
      <c r="H481" s="255">
        <v>216.52600000000001</v>
      </c>
      <c r="I481" s="256"/>
      <c r="J481" s="252"/>
      <c r="K481" s="252"/>
      <c r="L481" s="257"/>
      <c r="M481" s="258"/>
      <c r="N481" s="259"/>
      <c r="O481" s="259"/>
      <c r="P481" s="259"/>
      <c r="Q481" s="259"/>
      <c r="R481" s="259"/>
      <c r="S481" s="259"/>
      <c r="T481" s="260"/>
      <c r="U481" s="14"/>
      <c r="V481" s="14"/>
      <c r="W481" s="14"/>
      <c r="X481" s="14"/>
      <c r="Y481" s="14"/>
      <c r="Z481" s="14"/>
      <c r="AA481" s="14"/>
      <c r="AB481" s="14"/>
      <c r="AC481" s="14"/>
      <c r="AD481" s="14"/>
      <c r="AE481" s="14"/>
      <c r="AT481" s="261" t="s">
        <v>207</v>
      </c>
      <c r="AU481" s="261" t="s">
        <v>86</v>
      </c>
      <c r="AV481" s="14" t="s">
        <v>86</v>
      </c>
      <c r="AW481" s="14" t="s">
        <v>32</v>
      </c>
      <c r="AX481" s="14" t="s">
        <v>76</v>
      </c>
      <c r="AY481" s="261" t="s">
        <v>125</v>
      </c>
    </row>
    <row r="482" s="15" customFormat="1">
      <c r="A482" s="15"/>
      <c r="B482" s="262"/>
      <c r="C482" s="263"/>
      <c r="D482" s="231" t="s">
        <v>207</v>
      </c>
      <c r="E482" s="264" t="s">
        <v>1</v>
      </c>
      <c r="F482" s="265" t="s">
        <v>210</v>
      </c>
      <c r="G482" s="263"/>
      <c r="H482" s="266">
        <v>216.52600000000001</v>
      </c>
      <c r="I482" s="267"/>
      <c r="J482" s="263"/>
      <c r="K482" s="263"/>
      <c r="L482" s="268"/>
      <c r="M482" s="269"/>
      <c r="N482" s="270"/>
      <c r="O482" s="270"/>
      <c r="P482" s="270"/>
      <c r="Q482" s="270"/>
      <c r="R482" s="270"/>
      <c r="S482" s="270"/>
      <c r="T482" s="271"/>
      <c r="U482" s="15"/>
      <c r="V482" s="15"/>
      <c r="W482" s="15"/>
      <c r="X482" s="15"/>
      <c r="Y482" s="15"/>
      <c r="Z482" s="15"/>
      <c r="AA482" s="15"/>
      <c r="AB482" s="15"/>
      <c r="AC482" s="15"/>
      <c r="AD482" s="15"/>
      <c r="AE482" s="15"/>
      <c r="AT482" s="272" t="s">
        <v>207</v>
      </c>
      <c r="AU482" s="272" t="s">
        <v>86</v>
      </c>
      <c r="AV482" s="15" t="s">
        <v>132</v>
      </c>
      <c r="AW482" s="15" t="s">
        <v>32</v>
      </c>
      <c r="AX482" s="15" t="s">
        <v>84</v>
      </c>
      <c r="AY482" s="272" t="s">
        <v>125</v>
      </c>
    </row>
    <row r="483" s="2" customFormat="1" ht="49.05" customHeight="1">
      <c r="A483" s="38"/>
      <c r="B483" s="39"/>
      <c r="C483" s="218" t="s">
        <v>606</v>
      </c>
      <c r="D483" s="218" t="s">
        <v>128</v>
      </c>
      <c r="E483" s="219" t="s">
        <v>607</v>
      </c>
      <c r="F483" s="220" t="s">
        <v>608</v>
      </c>
      <c r="G483" s="221" t="s">
        <v>257</v>
      </c>
      <c r="H483" s="222">
        <v>207.5</v>
      </c>
      <c r="I483" s="223"/>
      <c r="J483" s="224">
        <f>ROUND(I483*H483,2)</f>
        <v>0</v>
      </c>
      <c r="K483" s="220" t="s">
        <v>204</v>
      </c>
      <c r="L483" s="44"/>
      <c r="M483" s="225" t="s">
        <v>1</v>
      </c>
      <c r="N483" s="226" t="s">
        <v>41</v>
      </c>
      <c r="O483" s="91"/>
      <c r="P483" s="227">
        <f>O483*H483</f>
        <v>0</v>
      </c>
      <c r="Q483" s="227">
        <v>0.18292</v>
      </c>
      <c r="R483" s="227">
        <f>Q483*H483</f>
        <v>37.9559</v>
      </c>
      <c r="S483" s="227">
        <v>0</v>
      </c>
      <c r="T483" s="228">
        <f>S483*H483</f>
        <v>0</v>
      </c>
      <c r="U483" s="38"/>
      <c r="V483" s="38"/>
      <c r="W483" s="38"/>
      <c r="X483" s="38"/>
      <c r="Y483" s="38"/>
      <c r="Z483" s="38"/>
      <c r="AA483" s="38"/>
      <c r="AB483" s="38"/>
      <c r="AC483" s="38"/>
      <c r="AD483" s="38"/>
      <c r="AE483" s="38"/>
      <c r="AR483" s="229" t="s">
        <v>132</v>
      </c>
      <c r="AT483" s="229" t="s">
        <v>128</v>
      </c>
      <c r="AU483" s="229" t="s">
        <v>86</v>
      </c>
      <c r="AY483" s="17" t="s">
        <v>125</v>
      </c>
      <c r="BE483" s="230">
        <f>IF(N483="základní",J483,0)</f>
        <v>0</v>
      </c>
      <c r="BF483" s="230">
        <f>IF(N483="snížená",J483,0)</f>
        <v>0</v>
      </c>
      <c r="BG483" s="230">
        <f>IF(N483="zákl. přenesená",J483,0)</f>
        <v>0</v>
      </c>
      <c r="BH483" s="230">
        <f>IF(N483="sníž. přenesená",J483,0)</f>
        <v>0</v>
      </c>
      <c r="BI483" s="230">
        <f>IF(N483="nulová",J483,0)</f>
        <v>0</v>
      </c>
      <c r="BJ483" s="17" t="s">
        <v>84</v>
      </c>
      <c r="BK483" s="230">
        <f>ROUND(I483*H483,2)</f>
        <v>0</v>
      </c>
      <c r="BL483" s="17" t="s">
        <v>132</v>
      </c>
      <c r="BM483" s="229" t="s">
        <v>609</v>
      </c>
    </row>
    <row r="484" s="2" customFormat="1">
      <c r="A484" s="38"/>
      <c r="B484" s="39"/>
      <c r="C484" s="40"/>
      <c r="D484" s="231" t="s">
        <v>133</v>
      </c>
      <c r="E484" s="40"/>
      <c r="F484" s="232" t="s">
        <v>610</v>
      </c>
      <c r="G484" s="40"/>
      <c r="H484" s="40"/>
      <c r="I484" s="233"/>
      <c r="J484" s="40"/>
      <c r="K484" s="40"/>
      <c r="L484" s="44"/>
      <c r="M484" s="234"/>
      <c r="N484" s="235"/>
      <c r="O484" s="91"/>
      <c r="P484" s="91"/>
      <c r="Q484" s="91"/>
      <c r="R484" s="91"/>
      <c r="S484" s="91"/>
      <c r="T484" s="92"/>
      <c r="U484" s="38"/>
      <c r="V484" s="38"/>
      <c r="W484" s="38"/>
      <c r="X484" s="38"/>
      <c r="Y484" s="38"/>
      <c r="Z484" s="38"/>
      <c r="AA484" s="38"/>
      <c r="AB484" s="38"/>
      <c r="AC484" s="38"/>
      <c r="AD484" s="38"/>
      <c r="AE484" s="38"/>
      <c r="AT484" s="17" t="s">
        <v>133</v>
      </c>
      <c r="AU484" s="17" t="s">
        <v>86</v>
      </c>
    </row>
    <row r="485" s="13" customFormat="1">
      <c r="A485" s="13"/>
      <c r="B485" s="241"/>
      <c r="C485" s="242"/>
      <c r="D485" s="231" t="s">
        <v>207</v>
      </c>
      <c r="E485" s="243" t="s">
        <v>1</v>
      </c>
      <c r="F485" s="244" t="s">
        <v>611</v>
      </c>
      <c r="G485" s="242"/>
      <c r="H485" s="243" t="s">
        <v>1</v>
      </c>
      <c r="I485" s="245"/>
      <c r="J485" s="242"/>
      <c r="K485" s="242"/>
      <c r="L485" s="246"/>
      <c r="M485" s="247"/>
      <c r="N485" s="248"/>
      <c r="O485" s="248"/>
      <c r="P485" s="248"/>
      <c r="Q485" s="248"/>
      <c r="R485" s="248"/>
      <c r="S485" s="248"/>
      <c r="T485" s="249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50" t="s">
        <v>207</v>
      </c>
      <c r="AU485" s="250" t="s">
        <v>86</v>
      </c>
      <c r="AV485" s="13" t="s">
        <v>84</v>
      </c>
      <c r="AW485" s="13" t="s">
        <v>32</v>
      </c>
      <c r="AX485" s="13" t="s">
        <v>76</v>
      </c>
      <c r="AY485" s="250" t="s">
        <v>125</v>
      </c>
    </row>
    <row r="486" s="14" customFormat="1">
      <c r="A486" s="14"/>
      <c r="B486" s="251"/>
      <c r="C486" s="252"/>
      <c r="D486" s="231" t="s">
        <v>207</v>
      </c>
      <c r="E486" s="253" t="s">
        <v>1</v>
      </c>
      <c r="F486" s="254" t="s">
        <v>279</v>
      </c>
      <c r="G486" s="252"/>
      <c r="H486" s="255">
        <v>97.400000000000006</v>
      </c>
      <c r="I486" s="256"/>
      <c r="J486" s="252"/>
      <c r="K486" s="252"/>
      <c r="L486" s="257"/>
      <c r="M486" s="258"/>
      <c r="N486" s="259"/>
      <c r="O486" s="259"/>
      <c r="P486" s="259"/>
      <c r="Q486" s="259"/>
      <c r="R486" s="259"/>
      <c r="S486" s="259"/>
      <c r="T486" s="260"/>
      <c r="U486" s="14"/>
      <c r="V486" s="14"/>
      <c r="W486" s="14"/>
      <c r="X486" s="14"/>
      <c r="Y486" s="14"/>
      <c r="Z486" s="14"/>
      <c r="AA486" s="14"/>
      <c r="AB486" s="14"/>
      <c r="AC486" s="14"/>
      <c r="AD486" s="14"/>
      <c r="AE486" s="14"/>
      <c r="AT486" s="261" t="s">
        <v>207</v>
      </c>
      <c r="AU486" s="261" t="s">
        <v>86</v>
      </c>
      <c r="AV486" s="14" t="s">
        <v>86</v>
      </c>
      <c r="AW486" s="14" t="s">
        <v>32</v>
      </c>
      <c r="AX486" s="14" t="s">
        <v>76</v>
      </c>
      <c r="AY486" s="261" t="s">
        <v>125</v>
      </c>
    </row>
    <row r="487" s="13" customFormat="1">
      <c r="A487" s="13"/>
      <c r="B487" s="241"/>
      <c r="C487" s="242"/>
      <c r="D487" s="231" t="s">
        <v>207</v>
      </c>
      <c r="E487" s="243" t="s">
        <v>1</v>
      </c>
      <c r="F487" s="244" t="s">
        <v>612</v>
      </c>
      <c r="G487" s="242"/>
      <c r="H487" s="243" t="s">
        <v>1</v>
      </c>
      <c r="I487" s="245"/>
      <c r="J487" s="242"/>
      <c r="K487" s="242"/>
      <c r="L487" s="246"/>
      <c r="M487" s="247"/>
      <c r="N487" s="248"/>
      <c r="O487" s="248"/>
      <c r="P487" s="248"/>
      <c r="Q487" s="248"/>
      <c r="R487" s="248"/>
      <c r="S487" s="248"/>
      <c r="T487" s="249"/>
      <c r="U487" s="13"/>
      <c r="V487" s="13"/>
      <c r="W487" s="13"/>
      <c r="X487" s="13"/>
      <c r="Y487" s="13"/>
      <c r="Z487" s="13"/>
      <c r="AA487" s="13"/>
      <c r="AB487" s="13"/>
      <c r="AC487" s="13"/>
      <c r="AD487" s="13"/>
      <c r="AE487" s="13"/>
      <c r="AT487" s="250" t="s">
        <v>207</v>
      </c>
      <c r="AU487" s="250" t="s">
        <v>86</v>
      </c>
      <c r="AV487" s="13" t="s">
        <v>84</v>
      </c>
      <c r="AW487" s="13" t="s">
        <v>32</v>
      </c>
      <c r="AX487" s="13" t="s">
        <v>76</v>
      </c>
      <c r="AY487" s="250" t="s">
        <v>125</v>
      </c>
    </row>
    <row r="488" s="14" customFormat="1">
      <c r="A488" s="14"/>
      <c r="B488" s="251"/>
      <c r="C488" s="252"/>
      <c r="D488" s="231" t="s">
        <v>207</v>
      </c>
      <c r="E488" s="253" t="s">
        <v>1</v>
      </c>
      <c r="F488" s="254" t="s">
        <v>277</v>
      </c>
      <c r="G488" s="252"/>
      <c r="H488" s="255">
        <v>13.199999999999999</v>
      </c>
      <c r="I488" s="256"/>
      <c r="J488" s="252"/>
      <c r="K488" s="252"/>
      <c r="L488" s="257"/>
      <c r="M488" s="258"/>
      <c r="N488" s="259"/>
      <c r="O488" s="259"/>
      <c r="P488" s="259"/>
      <c r="Q488" s="259"/>
      <c r="R488" s="259"/>
      <c r="S488" s="259"/>
      <c r="T488" s="260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61" t="s">
        <v>207</v>
      </c>
      <c r="AU488" s="261" t="s">
        <v>86</v>
      </c>
      <c r="AV488" s="14" t="s">
        <v>86</v>
      </c>
      <c r="AW488" s="14" t="s">
        <v>32</v>
      </c>
      <c r="AX488" s="14" t="s">
        <v>76</v>
      </c>
      <c r="AY488" s="261" t="s">
        <v>125</v>
      </c>
    </row>
    <row r="489" s="13" customFormat="1">
      <c r="A489" s="13"/>
      <c r="B489" s="241"/>
      <c r="C489" s="242"/>
      <c r="D489" s="231" t="s">
        <v>207</v>
      </c>
      <c r="E489" s="243" t="s">
        <v>1</v>
      </c>
      <c r="F489" s="244" t="s">
        <v>613</v>
      </c>
      <c r="G489" s="242"/>
      <c r="H489" s="243" t="s">
        <v>1</v>
      </c>
      <c r="I489" s="245"/>
      <c r="J489" s="242"/>
      <c r="K489" s="242"/>
      <c r="L489" s="246"/>
      <c r="M489" s="247"/>
      <c r="N489" s="248"/>
      <c r="O489" s="248"/>
      <c r="P489" s="248"/>
      <c r="Q489" s="248"/>
      <c r="R489" s="248"/>
      <c r="S489" s="248"/>
      <c r="T489" s="249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50" t="s">
        <v>207</v>
      </c>
      <c r="AU489" s="250" t="s">
        <v>86</v>
      </c>
      <c r="AV489" s="13" t="s">
        <v>84</v>
      </c>
      <c r="AW489" s="13" t="s">
        <v>32</v>
      </c>
      <c r="AX489" s="13" t="s">
        <v>76</v>
      </c>
      <c r="AY489" s="250" t="s">
        <v>125</v>
      </c>
    </row>
    <row r="490" s="14" customFormat="1">
      <c r="A490" s="14"/>
      <c r="B490" s="251"/>
      <c r="C490" s="252"/>
      <c r="D490" s="231" t="s">
        <v>207</v>
      </c>
      <c r="E490" s="253" t="s">
        <v>1</v>
      </c>
      <c r="F490" s="254" t="s">
        <v>614</v>
      </c>
      <c r="G490" s="252"/>
      <c r="H490" s="255">
        <v>96.900000000000006</v>
      </c>
      <c r="I490" s="256"/>
      <c r="J490" s="252"/>
      <c r="K490" s="252"/>
      <c r="L490" s="257"/>
      <c r="M490" s="258"/>
      <c r="N490" s="259"/>
      <c r="O490" s="259"/>
      <c r="P490" s="259"/>
      <c r="Q490" s="259"/>
      <c r="R490" s="259"/>
      <c r="S490" s="259"/>
      <c r="T490" s="260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61" t="s">
        <v>207</v>
      </c>
      <c r="AU490" s="261" t="s">
        <v>86</v>
      </c>
      <c r="AV490" s="14" t="s">
        <v>86</v>
      </c>
      <c r="AW490" s="14" t="s">
        <v>32</v>
      </c>
      <c r="AX490" s="14" t="s">
        <v>76</v>
      </c>
      <c r="AY490" s="261" t="s">
        <v>125</v>
      </c>
    </row>
    <row r="491" s="15" customFormat="1">
      <c r="A491" s="15"/>
      <c r="B491" s="262"/>
      <c r="C491" s="263"/>
      <c r="D491" s="231" t="s">
        <v>207</v>
      </c>
      <c r="E491" s="264" t="s">
        <v>1</v>
      </c>
      <c r="F491" s="265" t="s">
        <v>210</v>
      </c>
      <c r="G491" s="263"/>
      <c r="H491" s="266">
        <v>207.5</v>
      </c>
      <c r="I491" s="267"/>
      <c r="J491" s="263"/>
      <c r="K491" s="263"/>
      <c r="L491" s="268"/>
      <c r="M491" s="269"/>
      <c r="N491" s="270"/>
      <c r="O491" s="270"/>
      <c r="P491" s="270"/>
      <c r="Q491" s="270"/>
      <c r="R491" s="270"/>
      <c r="S491" s="270"/>
      <c r="T491" s="271"/>
      <c r="U491" s="15"/>
      <c r="V491" s="15"/>
      <c r="W491" s="15"/>
      <c r="X491" s="15"/>
      <c r="Y491" s="15"/>
      <c r="Z491" s="15"/>
      <c r="AA491" s="15"/>
      <c r="AB491" s="15"/>
      <c r="AC491" s="15"/>
      <c r="AD491" s="15"/>
      <c r="AE491" s="15"/>
      <c r="AT491" s="272" t="s">
        <v>207</v>
      </c>
      <c r="AU491" s="272" t="s">
        <v>86</v>
      </c>
      <c r="AV491" s="15" t="s">
        <v>132</v>
      </c>
      <c r="AW491" s="15" t="s">
        <v>32</v>
      </c>
      <c r="AX491" s="15" t="s">
        <v>84</v>
      </c>
      <c r="AY491" s="272" t="s">
        <v>125</v>
      </c>
    </row>
    <row r="492" s="2" customFormat="1" ht="62.7" customHeight="1">
      <c r="A492" s="38"/>
      <c r="B492" s="39"/>
      <c r="C492" s="273" t="s">
        <v>615</v>
      </c>
      <c r="D492" s="273" t="s">
        <v>311</v>
      </c>
      <c r="E492" s="274" t="s">
        <v>616</v>
      </c>
      <c r="F492" s="275" t="s">
        <v>617</v>
      </c>
      <c r="G492" s="276" t="s">
        <v>257</v>
      </c>
      <c r="H492" s="277">
        <v>75.683999999999998</v>
      </c>
      <c r="I492" s="278"/>
      <c r="J492" s="279">
        <f>ROUND(I492*H492,2)</f>
        <v>0</v>
      </c>
      <c r="K492" s="275" t="s">
        <v>204</v>
      </c>
      <c r="L492" s="280"/>
      <c r="M492" s="281" t="s">
        <v>1</v>
      </c>
      <c r="N492" s="282" t="s">
        <v>41</v>
      </c>
      <c r="O492" s="91"/>
      <c r="P492" s="227">
        <f>O492*H492</f>
        <v>0</v>
      </c>
      <c r="Q492" s="227">
        <v>0.105</v>
      </c>
      <c r="R492" s="227">
        <f>Q492*H492</f>
        <v>7.9468199999999998</v>
      </c>
      <c r="S492" s="227">
        <v>0</v>
      </c>
      <c r="T492" s="228">
        <f>S492*H492</f>
        <v>0</v>
      </c>
      <c r="U492" s="38"/>
      <c r="V492" s="38"/>
      <c r="W492" s="38"/>
      <c r="X492" s="38"/>
      <c r="Y492" s="38"/>
      <c r="Z492" s="38"/>
      <c r="AA492" s="38"/>
      <c r="AB492" s="38"/>
      <c r="AC492" s="38"/>
      <c r="AD492" s="38"/>
      <c r="AE492" s="38"/>
      <c r="AR492" s="229" t="s">
        <v>150</v>
      </c>
      <c r="AT492" s="229" t="s">
        <v>311</v>
      </c>
      <c r="AU492" s="229" t="s">
        <v>86</v>
      </c>
      <c r="AY492" s="17" t="s">
        <v>125</v>
      </c>
      <c r="BE492" s="230">
        <f>IF(N492="základní",J492,0)</f>
        <v>0</v>
      </c>
      <c r="BF492" s="230">
        <f>IF(N492="snížená",J492,0)</f>
        <v>0</v>
      </c>
      <c r="BG492" s="230">
        <f>IF(N492="zákl. přenesená",J492,0)</f>
        <v>0</v>
      </c>
      <c r="BH492" s="230">
        <f>IF(N492="sníž. přenesená",J492,0)</f>
        <v>0</v>
      </c>
      <c r="BI492" s="230">
        <f>IF(N492="nulová",J492,0)</f>
        <v>0</v>
      </c>
      <c r="BJ492" s="17" t="s">
        <v>84</v>
      </c>
      <c r="BK492" s="230">
        <f>ROUND(I492*H492,2)</f>
        <v>0</v>
      </c>
      <c r="BL492" s="17" t="s">
        <v>132</v>
      </c>
      <c r="BM492" s="229" t="s">
        <v>618</v>
      </c>
    </row>
    <row r="493" s="2" customFormat="1">
      <c r="A493" s="38"/>
      <c r="B493" s="39"/>
      <c r="C493" s="40"/>
      <c r="D493" s="231" t="s">
        <v>133</v>
      </c>
      <c r="E493" s="40"/>
      <c r="F493" s="232" t="s">
        <v>594</v>
      </c>
      <c r="G493" s="40"/>
      <c r="H493" s="40"/>
      <c r="I493" s="233"/>
      <c r="J493" s="40"/>
      <c r="K493" s="40"/>
      <c r="L493" s="44"/>
      <c r="M493" s="234"/>
      <c r="N493" s="235"/>
      <c r="O493" s="91"/>
      <c r="P493" s="91"/>
      <c r="Q493" s="91"/>
      <c r="R493" s="91"/>
      <c r="S493" s="91"/>
      <c r="T493" s="92"/>
      <c r="U493" s="38"/>
      <c r="V493" s="38"/>
      <c r="W493" s="38"/>
      <c r="X493" s="38"/>
      <c r="Y493" s="38"/>
      <c r="Z493" s="38"/>
      <c r="AA493" s="38"/>
      <c r="AB493" s="38"/>
      <c r="AC493" s="38"/>
      <c r="AD493" s="38"/>
      <c r="AE493" s="38"/>
      <c r="AT493" s="17" t="s">
        <v>133</v>
      </c>
      <c r="AU493" s="17" t="s">
        <v>86</v>
      </c>
    </row>
    <row r="494" s="13" customFormat="1">
      <c r="A494" s="13"/>
      <c r="B494" s="241"/>
      <c r="C494" s="242"/>
      <c r="D494" s="231" t="s">
        <v>207</v>
      </c>
      <c r="E494" s="243" t="s">
        <v>1</v>
      </c>
      <c r="F494" s="244" t="s">
        <v>619</v>
      </c>
      <c r="G494" s="242"/>
      <c r="H494" s="243" t="s">
        <v>1</v>
      </c>
      <c r="I494" s="245"/>
      <c r="J494" s="242"/>
      <c r="K494" s="242"/>
      <c r="L494" s="246"/>
      <c r="M494" s="247"/>
      <c r="N494" s="248"/>
      <c r="O494" s="248"/>
      <c r="P494" s="248"/>
      <c r="Q494" s="248"/>
      <c r="R494" s="248"/>
      <c r="S494" s="248"/>
      <c r="T494" s="249"/>
      <c r="U494" s="13"/>
      <c r="V494" s="13"/>
      <c r="W494" s="13"/>
      <c r="X494" s="13"/>
      <c r="Y494" s="13"/>
      <c r="Z494" s="13"/>
      <c r="AA494" s="13"/>
      <c r="AB494" s="13"/>
      <c r="AC494" s="13"/>
      <c r="AD494" s="13"/>
      <c r="AE494" s="13"/>
      <c r="AT494" s="250" t="s">
        <v>207</v>
      </c>
      <c r="AU494" s="250" t="s">
        <v>86</v>
      </c>
      <c r="AV494" s="13" t="s">
        <v>84</v>
      </c>
      <c r="AW494" s="13" t="s">
        <v>32</v>
      </c>
      <c r="AX494" s="13" t="s">
        <v>76</v>
      </c>
      <c r="AY494" s="250" t="s">
        <v>125</v>
      </c>
    </row>
    <row r="495" s="14" customFormat="1">
      <c r="A495" s="14"/>
      <c r="B495" s="251"/>
      <c r="C495" s="252"/>
      <c r="D495" s="231" t="s">
        <v>207</v>
      </c>
      <c r="E495" s="253" t="s">
        <v>1</v>
      </c>
      <c r="F495" s="254" t="s">
        <v>620</v>
      </c>
      <c r="G495" s="252"/>
      <c r="H495" s="255">
        <v>69.563999999999993</v>
      </c>
      <c r="I495" s="256"/>
      <c r="J495" s="252"/>
      <c r="K495" s="252"/>
      <c r="L495" s="257"/>
      <c r="M495" s="258"/>
      <c r="N495" s="259"/>
      <c r="O495" s="259"/>
      <c r="P495" s="259"/>
      <c r="Q495" s="259"/>
      <c r="R495" s="259"/>
      <c r="S495" s="259"/>
      <c r="T495" s="260"/>
      <c r="U495" s="14"/>
      <c r="V495" s="14"/>
      <c r="W495" s="14"/>
      <c r="X495" s="14"/>
      <c r="Y495" s="14"/>
      <c r="Z495" s="14"/>
      <c r="AA495" s="14"/>
      <c r="AB495" s="14"/>
      <c r="AC495" s="14"/>
      <c r="AD495" s="14"/>
      <c r="AE495" s="14"/>
      <c r="AT495" s="261" t="s">
        <v>207</v>
      </c>
      <c r="AU495" s="261" t="s">
        <v>86</v>
      </c>
      <c r="AV495" s="14" t="s">
        <v>86</v>
      </c>
      <c r="AW495" s="14" t="s">
        <v>32</v>
      </c>
      <c r="AX495" s="14" t="s">
        <v>76</v>
      </c>
      <c r="AY495" s="261" t="s">
        <v>125</v>
      </c>
    </row>
    <row r="496" s="13" customFormat="1">
      <c r="A496" s="13"/>
      <c r="B496" s="241"/>
      <c r="C496" s="242"/>
      <c r="D496" s="231" t="s">
        <v>207</v>
      </c>
      <c r="E496" s="243" t="s">
        <v>1</v>
      </c>
      <c r="F496" s="244" t="s">
        <v>621</v>
      </c>
      <c r="G496" s="242"/>
      <c r="H496" s="243" t="s">
        <v>1</v>
      </c>
      <c r="I496" s="245"/>
      <c r="J496" s="242"/>
      <c r="K496" s="242"/>
      <c r="L496" s="246"/>
      <c r="M496" s="247"/>
      <c r="N496" s="248"/>
      <c r="O496" s="248"/>
      <c r="P496" s="248"/>
      <c r="Q496" s="248"/>
      <c r="R496" s="248"/>
      <c r="S496" s="248"/>
      <c r="T496" s="249"/>
      <c r="U496" s="13"/>
      <c r="V496" s="13"/>
      <c r="W496" s="13"/>
      <c r="X496" s="13"/>
      <c r="Y496" s="13"/>
      <c r="Z496" s="13"/>
      <c r="AA496" s="13"/>
      <c r="AB496" s="13"/>
      <c r="AC496" s="13"/>
      <c r="AD496" s="13"/>
      <c r="AE496" s="13"/>
      <c r="AT496" s="250" t="s">
        <v>207</v>
      </c>
      <c r="AU496" s="250" t="s">
        <v>86</v>
      </c>
      <c r="AV496" s="13" t="s">
        <v>84</v>
      </c>
      <c r="AW496" s="13" t="s">
        <v>32</v>
      </c>
      <c r="AX496" s="13" t="s">
        <v>76</v>
      </c>
      <c r="AY496" s="250" t="s">
        <v>125</v>
      </c>
    </row>
    <row r="497" s="14" customFormat="1">
      <c r="A497" s="14"/>
      <c r="B497" s="251"/>
      <c r="C497" s="252"/>
      <c r="D497" s="231" t="s">
        <v>207</v>
      </c>
      <c r="E497" s="253" t="s">
        <v>1</v>
      </c>
      <c r="F497" s="254" t="s">
        <v>622</v>
      </c>
      <c r="G497" s="252"/>
      <c r="H497" s="255">
        <v>3.0600000000000001</v>
      </c>
      <c r="I497" s="256"/>
      <c r="J497" s="252"/>
      <c r="K497" s="252"/>
      <c r="L497" s="257"/>
      <c r="M497" s="258"/>
      <c r="N497" s="259"/>
      <c r="O497" s="259"/>
      <c r="P497" s="259"/>
      <c r="Q497" s="259"/>
      <c r="R497" s="259"/>
      <c r="S497" s="259"/>
      <c r="T497" s="260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61" t="s">
        <v>207</v>
      </c>
      <c r="AU497" s="261" t="s">
        <v>86</v>
      </c>
      <c r="AV497" s="14" t="s">
        <v>86</v>
      </c>
      <c r="AW497" s="14" t="s">
        <v>32</v>
      </c>
      <c r="AX497" s="14" t="s">
        <v>76</v>
      </c>
      <c r="AY497" s="261" t="s">
        <v>125</v>
      </c>
    </row>
    <row r="498" s="13" customFormat="1">
      <c r="A498" s="13"/>
      <c r="B498" s="241"/>
      <c r="C498" s="242"/>
      <c r="D498" s="231" t="s">
        <v>207</v>
      </c>
      <c r="E498" s="243" t="s">
        <v>1</v>
      </c>
      <c r="F498" s="244" t="s">
        <v>623</v>
      </c>
      <c r="G498" s="242"/>
      <c r="H498" s="243" t="s">
        <v>1</v>
      </c>
      <c r="I498" s="245"/>
      <c r="J498" s="242"/>
      <c r="K498" s="242"/>
      <c r="L498" s="246"/>
      <c r="M498" s="247"/>
      <c r="N498" s="248"/>
      <c r="O498" s="248"/>
      <c r="P498" s="248"/>
      <c r="Q498" s="248"/>
      <c r="R498" s="248"/>
      <c r="S498" s="248"/>
      <c r="T498" s="249"/>
      <c r="U498" s="13"/>
      <c r="V498" s="13"/>
      <c r="W498" s="13"/>
      <c r="X498" s="13"/>
      <c r="Y498" s="13"/>
      <c r="Z498" s="13"/>
      <c r="AA498" s="13"/>
      <c r="AB498" s="13"/>
      <c r="AC498" s="13"/>
      <c r="AD498" s="13"/>
      <c r="AE498" s="13"/>
      <c r="AT498" s="250" t="s">
        <v>207</v>
      </c>
      <c r="AU498" s="250" t="s">
        <v>86</v>
      </c>
      <c r="AV498" s="13" t="s">
        <v>84</v>
      </c>
      <c r="AW498" s="13" t="s">
        <v>32</v>
      </c>
      <c r="AX498" s="13" t="s">
        <v>76</v>
      </c>
      <c r="AY498" s="250" t="s">
        <v>125</v>
      </c>
    </row>
    <row r="499" s="14" customFormat="1">
      <c r="A499" s="14"/>
      <c r="B499" s="251"/>
      <c r="C499" s="252"/>
      <c r="D499" s="231" t="s">
        <v>207</v>
      </c>
      <c r="E499" s="253" t="s">
        <v>1</v>
      </c>
      <c r="F499" s="254" t="s">
        <v>622</v>
      </c>
      <c r="G499" s="252"/>
      <c r="H499" s="255">
        <v>3.0600000000000001</v>
      </c>
      <c r="I499" s="256"/>
      <c r="J499" s="252"/>
      <c r="K499" s="252"/>
      <c r="L499" s="257"/>
      <c r="M499" s="258"/>
      <c r="N499" s="259"/>
      <c r="O499" s="259"/>
      <c r="P499" s="259"/>
      <c r="Q499" s="259"/>
      <c r="R499" s="259"/>
      <c r="S499" s="259"/>
      <c r="T499" s="260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61" t="s">
        <v>207</v>
      </c>
      <c r="AU499" s="261" t="s">
        <v>86</v>
      </c>
      <c r="AV499" s="14" t="s">
        <v>86</v>
      </c>
      <c r="AW499" s="14" t="s">
        <v>32</v>
      </c>
      <c r="AX499" s="14" t="s">
        <v>76</v>
      </c>
      <c r="AY499" s="261" t="s">
        <v>125</v>
      </c>
    </row>
    <row r="500" s="15" customFormat="1">
      <c r="A500" s="15"/>
      <c r="B500" s="262"/>
      <c r="C500" s="263"/>
      <c r="D500" s="231" t="s">
        <v>207</v>
      </c>
      <c r="E500" s="264" t="s">
        <v>1</v>
      </c>
      <c r="F500" s="265" t="s">
        <v>210</v>
      </c>
      <c r="G500" s="263"/>
      <c r="H500" s="266">
        <v>75.683999999999998</v>
      </c>
      <c r="I500" s="267"/>
      <c r="J500" s="263"/>
      <c r="K500" s="263"/>
      <c r="L500" s="268"/>
      <c r="M500" s="269"/>
      <c r="N500" s="270"/>
      <c r="O500" s="270"/>
      <c r="P500" s="270"/>
      <c r="Q500" s="270"/>
      <c r="R500" s="270"/>
      <c r="S500" s="270"/>
      <c r="T500" s="271"/>
      <c r="U500" s="15"/>
      <c r="V500" s="15"/>
      <c r="W500" s="15"/>
      <c r="X500" s="15"/>
      <c r="Y500" s="15"/>
      <c r="Z500" s="15"/>
      <c r="AA500" s="15"/>
      <c r="AB500" s="15"/>
      <c r="AC500" s="15"/>
      <c r="AD500" s="15"/>
      <c r="AE500" s="15"/>
      <c r="AT500" s="272" t="s">
        <v>207</v>
      </c>
      <c r="AU500" s="272" t="s">
        <v>86</v>
      </c>
      <c r="AV500" s="15" t="s">
        <v>132</v>
      </c>
      <c r="AW500" s="15" t="s">
        <v>32</v>
      </c>
      <c r="AX500" s="15" t="s">
        <v>84</v>
      </c>
      <c r="AY500" s="272" t="s">
        <v>125</v>
      </c>
    </row>
    <row r="501" s="2" customFormat="1" ht="62.7" customHeight="1">
      <c r="A501" s="38"/>
      <c r="B501" s="39"/>
      <c r="C501" s="273" t="s">
        <v>624</v>
      </c>
      <c r="D501" s="273" t="s">
        <v>311</v>
      </c>
      <c r="E501" s="274" t="s">
        <v>625</v>
      </c>
      <c r="F501" s="275" t="s">
        <v>626</v>
      </c>
      <c r="G501" s="276" t="s">
        <v>257</v>
      </c>
      <c r="H501" s="277">
        <v>15.401999999999999</v>
      </c>
      <c r="I501" s="278"/>
      <c r="J501" s="279">
        <f>ROUND(I501*H501,2)</f>
        <v>0</v>
      </c>
      <c r="K501" s="275" t="s">
        <v>204</v>
      </c>
      <c r="L501" s="280"/>
      <c r="M501" s="281" t="s">
        <v>1</v>
      </c>
      <c r="N501" s="282" t="s">
        <v>41</v>
      </c>
      <c r="O501" s="91"/>
      <c r="P501" s="227">
        <f>O501*H501</f>
        <v>0</v>
      </c>
      <c r="Q501" s="227">
        <v>0.105</v>
      </c>
      <c r="R501" s="227">
        <f>Q501*H501</f>
        <v>1.6172099999999998</v>
      </c>
      <c r="S501" s="227">
        <v>0</v>
      </c>
      <c r="T501" s="228">
        <f>S501*H501</f>
        <v>0</v>
      </c>
      <c r="U501" s="38"/>
      <c r="V501" s="38"/>
      <c r="W501" s="38"/>
      <c r="X501" s="38"/>
      <c r="Y501" s="38"/>
      <c r="Z501" s="38"/>
      <c r="AA501" s="38"/>
      <c r="AB501" s="38"/>
      <c r="AC501" s="38"/>
      <c r="AD501" s="38"/>
      <c r="AE501" s="38"/>
      <c r="AR501" s="229" t="s">
        <v>150</v>
      </c>
      <c r="AT501" s="229" t="s">
        <v>311</v>
      </c>
      <c r="AU501" s="229" t="s">
        <v>86</v>
      </c>
      <c r="AY501" s="17" t="s">
        <v>125</v>
      </c>
      <c r="BE501" s="230">
        <f>IF(N501="základní",J501,0)</f>
        <v>0</v>
      </c>
      <c r="BF501" s="230">
        <f>IF(N501="snížená",J501,0)</f>
        <v>0</v>
      </c>
      <c r="BG501" s="230">
        <f>IF(N501="zákl. přenesená",J501,0)</f>
        <v>0</v>
      </c>
      <c r="BH501" s="230">
        <f>IF(N501="sníž. přenesená",J501,0)</f>
        <v>0</v>
      </c>
      <c r="BI501" s="230">
        <f>IF(N501="nulová",J501,0)</f>
        <v>0</v>
      </c>
      <c r="BJ501" s="17" t="s">
        <v>84</v>
      </c>
      <c r="BK501" s="230">
        <f>ROUND(I501*H501,2)</f>
        <v>0</v>
      </c>
      <c r="BL501" s="17" t="s">
        <v>132</v>
      </c>
      <c r="BM501" s="229" t="s">
        <v>627</v>
      </c>
    </row>
    <row r="502" s="2" customFormat="1">
      <c r="A502" s="38"/>
      <c r="B502" s="39"/>
      <c r="C502" s="40"/>
      <c r="D502" s="231" t="s">
        <v>133</v>
      </c>
      <c r="E502" s="40"/>
      <c r="F502" s="232" t="s">
        <v>594</v>
      </c>
      <c r="G502" s="40"/>
      <c r="H502" s="40"/>
      <c r="I502" s="233"/>
      <c r="J502" s="40"/>
      <c r="K502" s="40"/>
      <c r="L502" s="44"/>
      <c r="M502" s="234"/>
      <c r="N502" s="235"/>
      <c r="O502" s="91"/>
      <c r="P502" s="91"/>
      <c r="Q502" s="91"/>
      <c r="R502" s="91"/>
      <c r="S502" s="91"/>
      <c r="T502" s="92"/>
      <c r="U502" s="38"/>
      <c r="V502" s="38"/>
      <c r="W502" s="38"/>
      <c r="X502" s="38"/>
      <c r="Y502" s="38"/>
      <c r="Z502" s="38"/>
      <c r="AA502" s="38"/>
      <c r="AB502" s="38"/>
      <c r="AC502" s="38"/>
      <c r="AD502" s="38"/>
      <c r="AE502" s="38"/>
      <c r="AT502" s="17" t="s">
        <v>133</v>
      </c>
      <c r="AU502" s="17" t="s">
        <v>86</v>
      </c>
    </row>
    <row r="503" s="13" customFormat="1">
      <c r="A503" s="13"/>
      <c r="B503" s="241"/>
      <c r="C503" s="242"/>
      <c r="D503" s="231" t="s">
        <v>207</v>
      </c>
      <c r="E503" s="243" t="s">
        <v>1</v>
      </c>
      <c r="F503" s="244" t="s">
        <v>628</v>
      </c>
      <c r="G503" s="242"/>
      <c r="H503" s="243" t="s">
        <v>1</v>
      </c>
      <c r="I503" s="245"/>
      <c r="J503" s="242"/>
      <c r="K503" s="242"/>
      <c r="L503" s="246"/>
      <c r="M503" s="247"/>
      <c r="N503" s="248"/>
      <c r="O503" s="248"/>
      <c r="P503" s="248"/>
      <c r="Q503" s="248"/>
      <c r="R503" s="248"/>
      <c r="S503" s="248"/>
      <c r="T503" s="249"/>
      <c r="U503" s="13"/>
      <c r="V503" s="13"/>
      <c r="W503" s="13"/>
      <c r="X503" s="13"/>
      <c r="Y503" s="13"/>
      <c r="Z503" s="13"/>
      <c r="AA503" s="13"/>
      <c r="AB503" s="13"/>
      <c r="AC503" s="13"/>
      <c r="AD503" s="13"/>
      <c r="AE503" s="13"/>
      <c r="AT503" s="250" t="s">
        <v>207</v>
      </c>
      <c r="AU503" s="250" t="s">
        <v>86</v>
      </c>
      <c r="AV503" s="13" t="s">
        <v>84</v>
      </c>
      <c r="AW503" s="13" t="s">
        <v>32</v>
      </c>
      <c r="AX503" s="13" t="s">
        <v>76</v>
      </c>
      <c r="AY503" s="250" t="s">
        <v>125</v>
      </c>
    </row>
    <row r="504" s="14" customFormat="1">
      <c r="A504" s="14"/>
      <c r="B504" s="251"/>
      <c r="C504" s="252"/>
      <c r="D504" s="231" t="s">
        <v>207</v>
      </c>
      <c r="E504" s="253" t="s">
        <v>1</v>
      </c>
      <c r="F504" s="254" t="s">
        <v>629</v>
      </c>
      <c r="G504" s="252"/>
      <c r="H504" s="255">
        <v>3.8759999999999999</v>
      </c>
      <c r="I504" s="256"/>
      <c r="J504" s="252"/>
      <c r="K504" s="252"/>
      <c r="L504" s="257"/>
      <c r="M504" s="258"/>
      <c r="N504" s="259"/>
      <c r="O504" s="259"/>
      <c r="P504" s="259"/>
      <c r="Q504" s="259"/>
      <c r="R504" s="259"/>
      <c r="S504" s="259"/>
      <c r="T504" s="260"/>
      <c r="U504" s="14"/>
      <c r="V504" s="14"/>
      <c r="W504" s="14"/>
      <c r="X504" s="14"/>
      <c r="Y504" s="14"/>
      <c r="Z504" s="14"/>
      <c r="AA504" s="14"/>
      <c r="AB504" s="14"/>
      <c r="AC504" s="14"/>
      <c r="AD504" s="14"/>
      <c r="AE504" s="14"/>
      <c r="AT504" s="261" t="s">
        <v>207</v>
      </c>
      <c r="AU504" s="261" t="s">
        <v>86</v>
      </c>
      <c r="AV504" s="14" t="s">
        <v>86</v>
      </c>
      <c r="AW504" s="14" t="s">
        <v>32</v>
      </c>
      <c r="AX504" s="14" t="s">
        <v>76</v>
      </c>
      <c r="AY504" s="261" t="s">
        <v>125</v>
      </c>
    </row>
    <row r="505" s="13" customFormat="1">
      <c r="A505" s="13"/>
      <c r="B505" s="241"/>
      <c r="C505" s="242"/>
      <c r="D505" s="231" t="s">
        <v>207</v>
      </c>
      <c r="E505" s="243" t="s">
        <v>1</v>
      </c>
      <c r="F505" s="244" t="s">
        <v>630</v>
      </c>
      <c r="G505" s="242"/>
      <c r="H505" s="243" t="s">
        <v>1</v>
      </c>
      <c r="I505" s="245"/>
      <c r="J505" s="242"/>
      <c r="K505" s="242"/>
      <c r="L505" s="246"/>
      <c r="M505" s="247"/>
      <c r="N505" s="248"/>
      <c r="O505" s="248"/>
      <c r="P505" s="248"/>
      <c r="Q505" s="248"/>
      <c r="R505" s="248"/>
      <c r="S505" s="248"/>
      <c r="T505" s="249"/>
      <c r="U505" s="13"/>
      <c r="V505" s="13"/>
      <c r="W505" s="13"/>
      <c r="X505" s="13"/>
      <c r="Y505" s="13"/>
      <c r="Z505" s="13"/>
      <c r="AA505" s="13"/>
      <c r="AB505" s="13"/>
      <c r="AC505" s="13"/>
      <c r="AD505" s="13"/>
      <c r="AE505" s="13"/>
      <c r="AT505" s="250" t="s">
        <v>207</v>
      </c>
      <c r="AU505" s="250" t="s">
        <v>86</v>
      </c>
      <c r="AV505" s="13" t="s">
        <v>84</v>
      </c>
      <c r="AW505" s="13" t="s">
        <v>32</v>
      </c>
      <c r="AX505" s="13" t="s">
        <v>76</v>
      </c>
      <c r="AY505" s="250" t="s">
        <v>125</v>
      </c>
    </row>
    <row r="506" s="14" customFormat="1">
      <c r="A506" s="14"/>
      <c r="B506" s="251"/>
      <c r="C506" s="252"/>
      <c r="D506" s="231" t="s">
        <v>207</v>
      </c>
      <c r="E506" s="253" t="s">
        <v>1</v>
      </c>
      <c r="F506" s="254" t="s">
        <v>631</v>
      </c>
      <c r="G506" s="252"/>
      <c r="H506" s="255">
        <v>2.6520000000000001</v>
      </c>
      <c r="I506" s="256"/>
      <c r="J506" s="252"/>
      <c r="K506" s="252"/>
      <c r="L506" s="257"/>
      <c r="M506" s="258"/>
      <c r="N506" s="259"/>
      <c r="O506" s="259"/>
      <c r="P506" s="259"/>
      <c r="Q506" s="259"/>
      <c r="R506" s="259"/>
      <c r="S506" s="259"/>
      <c r="T506" s="260"/>
      <c r="U506" s="14"/>
      <c r="V506" s="14"/>
      <c r="W506" s="14"/>
      <c r="X506" s="14"/>
      <c r="Y506" s="14"/>
      <c r="Z506" s="14"/>
      <c r="AA506" s="14"/>
      <c r="AB506" s="14"/>
      <c r="AC506" s="14"/>
      <c r="AD506" s="14"/>
      <c r="AE506" s="14"/>
      <c r="AT506" s="261" t="s">
        <v>207</v>
      </c>
      <c r="AU506" s="261" t="s">
        <v>86</v>
      </c>
      <c r="AV506" s="14" t="s">
        <v>86</v>
      </c>
      <c r="AW506" s="14" t="s">
        <v>32</v>
      </c>
      <c r="AX506" s="14" t="s">
        <v>76</v>
      </c>
      <c r="AY506" s="261" t="s">
        <v>125</v>
      </c>
    </row>
    <row r="507" s="13" customFormat="1">
      <c r="A507" s="13"/>
      <c r="B507" s="241"/>
      <c r="C507" s="242"/>
      <c r="D507" s="231" t="s">
        <v>207</v>
      </c>
      <c r="E507" s="243" t="s">
        <v>1</v>
      </c>
      <c r="F507" s="244" t="s">
        <v>632</v>
      </c>
      <c r="G507" s="242"/>
      <c r="H507" s="243" t="s">
        <v>1</v>
      </c>
      <c r="I507" s="245"/>
      <c r="J507" s="242"/>
      <c r="K507" s="242"/>
      <c r="L507" s="246"/>
      <c r="M507" s="247"/>
      <c r="N507" s="248"/>
      <c r="O507" s="248"/>
      <c r="P507" s="248"/>
      <c r="Q507" s="248"/>
      <c r="R507" s="248"/>
      <c r="S507" s="248"/>
      <c r="T507" s="249"/>
      <c r="U507" s="13"/>
      <c r="V507" s="13"/>
      <c r="W507" s="13"/>
      <c r="X507" s="13"/>
      <c r="Y507" s="13"/>
      <c r="Z507" s="13"/>
      <c r="AA507" s="13"/>
      <c r="AB507" s="13"/>
      <c r="AC507" s="13"/>
      <c r="AD507" s="13"/>
      <c r="AE507" s="13"/>
      <c r="AT507" s="250" t="s">
        <v>207</v>
      </c>
      <c r="AU507" s="250" t="s">
        <v>86</v>
      </c>
      <c r="AV507" s="13" t="s">
        <v>84</v>
      </c>
      <c r="AW507" s="13" t="s">
        <v>32</v>
      </c>
      <c r="AX507" s="13" t="s">
        <v>76</v>
      </c>
      <c r="AY507" s="250" t="s">
        <v>125</v>
      </c>
    </row>
    <row r="508" s="14" customFormat="1">
      <c r="A508" s="14"/>
      <c r="B508" s="251"/>
      <c r="C508" s="252"/>
      <c r="D508" s="231" t="s">
        <v>207</v>
      </c>
      <c r="E508" s="253" t="s">
        <v>1</v>
      </c>
      <c r="F508" s="254" t="s">
        <v>633</v>
      </c>
      <c r="G508" s="252"/>
      <c r="H508" s="255">
        <v>5.7119999999999997</v>
      </c>
      <c r="I508" s="256"/>
      <c r="J508" s="252"/>
      <c r="K508" s="252"/>
      <c r="L508" s="257"/>
      <c r="M508" s="258"/>
      <c r="N508" s="259"/>
      <c r="O508" s="259"/>
      <c r="P508" s="259"/>
      <c r="Q508" s="259"/>
      <c r="R508" s="259"/>
      <c r="S508" s="259"/>
      <c r="T508" s="260"/>
      <c r="U508" s="14"/>
      <c r="V508" s="14"/>
      <c r="W508" s="14"/>
      <c r="X508" s="14"/>
      <c r="Y508" s="14"/>
      <c r="Z508" s="14"/>
      <c r="AA508" s="14"/>
      <c r="AB508" s="14"/>
      <c r="AC508" s="14"/>
      <c r="AD508" s="14"/>
      <c r="AE508" s="14"/>
      <c r="AT508" s="261" t="s">
        <v>207</v>
      </c>
      <c r="AU508" s="261" t="s">
        <v>86</v>
      </c>
      <c r="AV508" s="14" t="s">
        <v>86</v>
      </c>
      <c r="AW508" s="14" t="s">
        <v>32</v>
      </c>
      <c r="AX508" s="14" t="s">
        <v>76</v>
      </c>
      <c r="AY508" s="261" t="s">
        <v>125</v>
      </c>
    </row>
    <row r="509" s="13" customFormat="1">
      <c r="A509" s="13"/>
      <c r="B509" s="241"/>
      <c r="C509" s="242"/>
      <c r="D509" s="231" t="s">
        <v>207</v>
      </c>
      <c r="E509" s="243" t="s">
        <v>1</v>
      </c>
      <c r="F509" s="244" t="s">
        <v>634</v>
      </c>
      <c r="G509" s="242"/>
      <c r="H509" s="243" t="s">
        <v>1</v>
      </c>
      <c r="I509" s="245"/>
      <c r="J509" s="242"/>
      <c r="K509" s="242"/>
      <c r="L509" s="246"/>
      <c r="M509" s="247"/>
      <c r="N509" s="248"/>
      <c r="O509" s="248"/>
      <c r="P509" s="248"/>
      <c r="Q509" s="248"/>
      <c r="R509" s="248"/>
      <c r="S509" s="248"/>
      <c r="T509" s="249"/>
      <c r="U509" s="13"/>
      <c r="V509" s="13"/>
      <c r="W509" s="13"/>
      <c r="X509" s="13"/>
      <c r="Y509" s="13"/>
      <c r="Z509" s="13"/>
      <c r="AA509" s="13"/>
      <c r="AB509" s="13"/>
      <c r="AC509" s="13"/>
      <c r="AD509" s="13"/>
      <c r="AE509" s="13"/>
      <c r="AT509" s="250" t="s">
        <v>207</v>
      </c>
      <c r="AU509" s="250" t="s">
        <v>86</v>
      </c>
      <c r="AV509" s="13" t="s">
        <v>84</v>
      </c>
      <c r="AW509" s="13" t="s">
        <v>32</v>
      </c>
      <c r="AX509" s="13" t="s">
        <v>76</v>
      </c>
      <c r="AY509" s="250" t="s">
        <v>125</v>
      </c>
    </row>
    <row r="510" s="14" customFormat="1">
      <c r="A510" s="14"/>
      <c r="B510" s="251"/>
      <c r="C510" s="252"/>
      <c r="D510" s="231" t="s">
        <v>207</v>
      </c>
      <c r="E510" s="253" t="s">
        <v>1</v>
      </c>
      <c r="F510" s="254" t="s">
        <v>635</v>
      </c>
      <c r="G510" s="252"/>
      <c r="H510" s="255">
        <v>3.1619999999999999</v>
      </c>
      <c r="I510" s="256"/>
      <c r="J510" s="252"/>
      <c r="K510" s="252"/>
      <c r="L510" s="257"/>
      <c r="M510" s="258"/>
      <c r="N510" s="259"/>
      <c r="O510" s="259"/>
      <c r="P510" s="259"/>
      <c r="Q510" s="259"/>
      <c r="R510" s="259"/>
      <c r="S510" s="259"/>
      <c r="T510" s="260"/>
      <c r="U510" s="14"/>
      <c r="V510" s="14"/>
      <c r="W510" s="14"/>
      <c r="X510" s="14"/>
      <c r="Y510" s="14"/>
      <c r="Z510" s="14"/>
      <c r="AA510" s="14"/>
      <c r="AB510" s="14"/>
      <c r="AC510" s="14"/>
      <c r="AD510" s="14"/>
      <c r="AE510" s="14"/>
      <c r="AT510" s="261" t="s">
        <v>207</v>
      </c>
      <c r="AU510" s="261" t="s">
        <v>86</v>
      </c>
      <c r="AV510" s="14" t="s">
        <v>86</v>
      </c>
      <c r="AW510" s="14" t="s">
        <v>32</v>
      </c>
      <c r="AX510" s="14" t="s">
        <v>76</v>
      </c>
      <c r="AY510" s="261" t="s">
        <v>125</v>
      </c>
    </row>
    <row r="511" s="15" customFormat="1">
      <c r="A511" s="15"/>
      <c r="B511" s="262"/>
      <c r="C511" s="263"/>
      <c r="D511" s="231" t="s">
        <v>207</v>
      </c>
      <c r="E511" s="264" t="s">
        <v>1</v>
      </c>
      <c r="F511" s="265" t="s">
        <v>210</v>
      </c>
      <c r="G511" s="263"/>
      <c r="H511" s="266">
        <v>15.401999999999999</v>
      </c>
      <c r="I511" s="267"/>
      <c r="J511" s="263"/>
      <c r="K511" s="263"/>
      <c r="L511" s="268"/>
      <c r="M511" s="269"/>
      <c r="N511" s="270"/>
      <c r="O511" s="270"/>
      <c r="P511" s="270"/>
      <c r="Q511" s="270"/>
      <c r="R511" s="270"/>
      <c r="S511" s="270"/>
      <c r="T511" s="271"/>
      <c r="U511" s="15"/>
      <c r="V511" s="15"/>
      <c r="W511" s="15"/>
      <c r="X511" s="15"/>
      <c r="Y511" s="15"/>
      <c r="Z511" s="15"/>
      <c r="AA511" s="15"/>
      <c r="AB511" s="15"/>
      <c r="AC511" s="15"/>
      <c r="AD511" s="15"/>
      <c r="AE511" s="15"/>
      <c r="AT511" s="272" t="s">
        <v>207</v>
      </c>
      <c r="AU511" s="272" t="s">
        <v>86</v>
      </c>
      <c r="AV511" s="15" t="s">
        <v>132</v>
      </c>
      <c r="AW511" s="15" t="s">
        <v>32</v>
      </c>
      <c r="AX511" s="15" t="s">
        <v>84</v>
      </c>
      <c r="AY511" s="272" t="s">
        <v>125</v>
      </c>
    </row>
    <row r="512" s="2" customFormat="1" ht="62.7" customHeight="1">
      <c r="A512" s="38"/>
      <c r="B512" s="39"/>
      <c r="C512" s="273" t="s">
        <v>636</v>
      </c>
      <c r="D512" s="273" t="s">
        <v>311</v>
      </c>
      <c r="E512" s="274" t="s">
        <v>637</v>
      </c>
      <c r="F512" s="275" t="s">
        <v>638</v>
      </c>
      <c r="G512" s="276" t="s">
        <v>257</v>
      </c>
      <c r="H512" s="277">
        <v>3.2639999999999998</v>
      </c>
      <c r="I512" s="278"/>
      <c r="J512" s="279">
        <f>ROUND(I512*H512,2)</f>
        <v>0</v>
      </c>
      <c r="K512" s="275" t="s">
        <v>204</v>
      </c>
      <c r="L512" s="280"/>
      <c r="M512" s="281" t="s">
        <v>1</v>
      </c>
      <c r="N512" s="282" t="s">
        <v>41</v>
      </c>
      <c r="O512" s="91"/>
      <c r="P512" s="227">
        <f>O512*H512</f>
        <v>0</v>
      </c>
      <c r="Q512" s="227">
        <v>0.105</v>
      </c>
      <c r="R512" s="227">
        <f>Q512*H512</f>
        <v>0.34271999999999997</v>
      </c>
      <c r="S512" s="227">
        <v>0</v>
      </c>
      <c r="T512" s="228">
        <f>S512*H512</f>
        <v>0</v>
      </c>
      <c r="U512" s="38"/>
      <c r="V512" s="38"/>
      <c r="W512" s="38"/>
      <c r="X512" s="38"/>
      <c r="Y512" s="38"/>
      <c r="Z512" s="38"/>
      <c r="AA512" s="38"/>
      <c r="AB512" s="38"/>
      <c r="AC512" s="38"/>
      <c r="AD512" s="38"/>
      <c r="AE512" s="38"/>
      <c r="AR512" s="229" t="s">
        <v>150</v>
      </c>
      <c r="AT512" s="229" t="s">
        <v>311</v>
      </c>
      <c r="AU512" s="229" t="s">
        <v>86</v>
      </c>
      <c r="AY512" s="17" t="s">
        <v>125</v>
      </c>
      <c r="BE512" s="230">
        <f>IF(N512="základní",J512,0)</f>
        <v>0</v>
      </c>
      <c r="BF512" s="230">
        <f>IF(N512="snížená",J512,0)</f>
        <v>0</v>
      </c>
      <c r="BG512" s="230">
        <f>IF(N512="zákl. přenesená",J512,0)</f>
        <v>0</v>
      </c>
      <c r="BH512" s="230">
        <f>IF(N512="sníž. přenesená",J512,0)</f>
        <v>0</v>
      </c>
      <c r="BI512" s="230">
        <f>IF(N512="nulová",J512,0)</f>
        <v>0</v>
      </c>
      <c r="BJ512" s="17" t="s">
        <v>84</v>
      </c>
      <c r="BK512" s="230">
        <f>ROUND(I512*H512,2)</f>
        <v>0</v>
      </c>
      <c r="BL512" s="17" t="s">
        <v>132</v>
      </c>
      <c r="BM512" s="229" t="s">
        <v>639</v>
      </c>
    </row>
    <row r="513" s="2" customFormat="1">
      <c r="A513" s="38"/>
      <c r="B513" s="39"/>
      <c r="C513" s="40"/>
      <c r="D513" s="231" t="s">
        <v>133</v>
      </c>
      <c r="E513" s="40"/>
      <c r="F513" s="232" t="s">
        <v>594</v>
      </c>
      <c r="G513" s="40"/>
      <c r="H513" s="40"/>
      <c r="I513" s="233"/>
      <c r="J513" s="40"/>
      <c r="K513" s="40"/>
      <c r="L513" s="44"/>
      <c r="M513" s="234"/>
      <c r="N513" s="235"/>
      <c r="O513" s="91"/>
      <c r="P513" s="91"/>
      <c r="Q513" s="91"/>
      <c r="R513" s="91"/>
      <c r="S513" s="91"/>
      <c r="T513" s="92"/>
      <c r="U513" s="38"/>
      <c r="V513" s="38"/>
      <c r="W513" s="38"/>
      <c r="X513" s="38"/>
      <c r="Y513" s="38"/>
      <c r="Z513" s="38"/>
      <c r="AA513" s="38"/>
      <c r="AB513" s="38"/>
      <c r="AC513" s="38"/>
      <c r="AD513" s="38"/>
      <c r="AE513" s="38"/>
      <c r="AT513" s="17" t="s">
        <v>133</v>
      </c>
      <c r="AU513" s="17" t="s">
        <v>86</v>
      </c>
    </row>
    <row r="514" s="13" customFormat="1">
      <c r="A514" s="13"/>
      <c r="B514" s="241"/>
      <c r="C514" s="242"/>
      <c r="D514" s="231" t="s">
        <v>207</v>
      </c>
      <c r="E514" s="243" t="s">
        <v>1</v>
      </c>
      <c r="F514" s="244" t="s">
        <v>640</v>
      </c>
      <c r="G514" s="242"/>
      <c r="H514" s="243" t="s">
        <v>1</v>
      </c>
      <c r="I514" s="245"/>
      <c r="J514" s="242"/>
      <c r="K514" s="242"/>
      <c r="L514" s="246"/>
      <c r="M514" s="247"/>
      <c r="N514" s="248"/>
      <c r="O514" s="248"/>
      <c r="P514" s="248"/>
      <c r="Q514" s="248"/>
      <c r="R514" s="248"/>
      <c r="S514" s="248"/>
      <c r="T514" s="249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50" t="s">
        <v>207</v>
      </c>
      <c r="AU514" s="250" t="s">
        <v>86</v>
      </c>
      <c r="AV514" s="13" t="s">
        <v>84</v>
      </c>
      <c r="AW514" s="13" t="s">
        <v>32</v>
      </c>
      <c r="AX514" s="13" t="s">
        <v>76</v>
      </c>
      <c r="AY514" s="250" t="s">
        <v>125</v>
      </c>
    </row>
    <row r="515" s="14" customFormat="1">
      <c r="A515" s="14"/>
      <c r="B515" s="251"/>
      <c r="C515" s="252"/>
      <c r="D515" s="231" t="s">
        <v>207</v>
      </c>
      <c r="E515" s="253" t="s">
        <v>1</v>
      </c>
      <c r="F515" s="254" t="s">
        <v>641</v>
      </c>
      <c r="G515" s="252"/>
      <c r="H515" s="255">
        <v>3.2639999999999998</v>
      </c>
      <c r="I515" s="256"/>
      <c r="J515" s="252"/>
      <c r="K515" s="252"/>
      <c r="L515" s="257"/>
      <c r="M515" s="258"/>
      <c r="N515" s="259"/>
      <c r="O515" s="259"/>
      <c r="P515" s="259"/>
      <c r="Q515" s="259"/>
      <c r="R515" s="259"/>
      <c r="S515" s="259"/>
      <c r="T515" s="260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61" t="s">
        <v>207</v>
      </c>
      <c r="AU515" s="261" t="s">
        <v>86</v>
      </c>
      <c r="AV515" s="14" t="s">
        <v>86</v>
      </c>
      <c r="AW515" s="14" t="s">
        <v>32</v>
      </c>
      <c r="AX515" s="14" t="s">
        <v>76</v>
      </c>
      <c r="AY515" s="261" t="s">
        <v>125</v>
      </c>
    </row>
    <row r="516" s="15" customFormat="1">
      <c r="A516" s="15"/>
      <c r="B516" s="262"/>
      <c r="C516" s="263"/>
      <c r="D516" s="231" t="s">
        <v>207</v>
      </c>
      <c r="E516" s="264" t="s">
        <v>1</v>
      </c>
      <c r="F516" s="265" t="s">
        <v>210</v>
      </c>
      <c r="G516" s="263"/>
      <c r="H516" s="266">
        <v>3.2639999999999998</v>
      </c>
      <c r="I516" s="267"/>
      <c r="J516" s="263"/>
      <c r="K516" s="263"/>
      <c r="L516" s="268"/>
      <c r="M516" s="269"/>
      <c r="N516" s="270"/>
      <c r="O516" s="270"/>
      <c r="P516" s="270"/>
      <c r="Q516" s="270"/>
      <c r="R516" s="270"/>
      <c r="S516" s="270"/>
      <c r="T516" s="271"/>
      <c r="U516" s="15"/>
      <c r="V516" s="15"/>
      <c r="W516" s="15"/>
      <c r="X516" s="15"/>
      <c r="Y516" s="15"/>
      <c r="Z516" s="15"/>
      <c r="AA516" s="15"/>
      <c r="AB516" s="15"/>
      <c r="AC516" s="15"/>
      <c r="AD516" s="15"/>
      <c r="AE516" s="15"/>
      <c r="AT516" s="272" t="s">
        <v>207</v>
      </c>
      <c r="AU516" s="272" t="s">
        <v>86</v>
      </c>
      <c r="AV516" s="15" t="s">
        <v>132</v>
      </c>
      <c r="AW516" s="15" t="s">
        <v>32</v>
      </c>
      <c r="AX516" s="15" t="s">
        <v>84</v>
      </c>
      <c r="AY516" s="272" t="s">
        <v>125</v>
      </c>
    </row>
    <row r="517" s="2" customFormat="1" ht="49.05" customHeight="1">
      <c r="A517" s="38"/>
      <c r="B517" s="39"/>
      <c r="C517" s="273" t="s">
        <v>642</v>
      </c>
      <c r="D517" s="273" t="s">
        <v>311</v>
      </c>
      <c r="E517" s="274" t="s">
        <v>643</v>
      </c>
      <c r="F517" s="275" t="s">
        <v>644</v>
      </c>
      <c r="G517" s="276" t="s">
        <v>257</v>
      </c>
      <c r="H517" s="277">
        <v>4.4880000000000004</v>
      </c>
      <c r="I517" s="278"/>
      <c r="J517" s="279">
        <f>ROUND(I517*H517,2)</f>
        <v>0</v>
      </c>
      <c r="K517" s="275" t="s">
        <v>204</v>
      </c>
      <c r="L517" s="280"/>
      <c r="M517" s="281" t="s">
        <v>1</v>
      </c>
      <c r="N517" s="282" t="s">
        <v>41</v>
      </c>
      <c r="O517" s="91"/>
      <c r="P517" s="227">
        <f>O517*H517</f>
        <v>0</v>
      </c>
      <c r="Q517" s="227">
        <v>0.104</v>
      </c>
      <c r="R517" s="227">
        <f>Q517*H517</f>
        <v>0.466752</v>
      </c>
      <c r="S517" s="227">
        <v>0</v>
      </c>
      <c r="T517" s="228">
        <f>S517*H517</f>
        <v>0</v>
      </c>
      <c r="U517" s="38"/>
      <c r="V517" s="38"/>
      <c r="W517" s="38"/>
      <c r="X517" s="38"/>
      <c r="Y517" s="38"/>
      <c r="Z517" s="38"/>
      <c r="AA517" s="38"/>
      <c r="AB517" s="38"/>
      <c r="AC517" s="38"/>
      <c r="AD517" s="38"/>
      <c r="AE517" s="38"/>
      <c r="AR517" s="229" t="s">
        <v>150</v>
      </c>
      <c r="AT517" s="229" t="s">
        <v>311</v>
      </c>
      <c r="AU517" s="229" t="s">
        <v>86</v>
      </c>
      <c r="AY517" s="17" t="s">
        <v>125</v>
      </c>
      <c r="BE517" s="230">
        <f>IF(N517="základní",J517,0)</f>
        <v>0</v>
      </c>
      <c r="BF517" s="230">
        <f>IF(N517="snížená",J517,0)</f>
        <v>0</v>
      </c>
      <c r="BG517" s="230">
        <f>IF(N517="zákl. přenesená",J517,0)</f>
        <v>0</v>
      </c>
      <c r="BH517" s="230">
        <f>IF(N517="sníž. přenesená",J517,0)</f>
        <v>0</v>
      </c>
      <c r="BI517" s="230">
        <f>IF(N517="nulová",J517,0)</f>
        <v>0</v>
      </c>
      <c r="BJ517" s="17" t="s">
        <v>84</v>
      </c>
      <c r="BK517" s="230">
        <f>ROUND(I517*H517,2)</f>
        <v>0</v>
      </c>
      <c r="BL517" s="17" t="s">
        <v>132</v>
      </c>
      <c r="BM517" s="229" t="s">
        <v>645</v>
      </c>
    </row>
    <row r="518" s="2" customFormat="1">
      <c r="A518" s="38"/>
      <c r="B518" s="39"/>
      <c r="C518" s="40"/>
      <c r="D518" s="231" t="s">
        <v>133</v>
      </c>
      <c r="E518" s="40"/>
      <c r="F518" s="232" t="s">
        <v>594</v>
      </c>
      <c r="G518" s="40"/>
      <c r="H518" s="40"/>
      <c r="I518" s="233"/>
      <c r="J518" s="40"/>
      <c r="K518" s="40"/>
      <c r="L518" s="44"/>
      <c r="M518" s="234"/>
      <c r="N518" s="235"/>
      <c r="O518" s="91"/>
      <c r="P518" s="91"/>
      <c r="Q518" s="91"/>
      <c r="R518" s="91"/>
      <c r="S518" s="91"/>
      <c r="T518" s="92"/>
      <c r="U518" s="38"/>
      <c r="V518" s="38"/>
      <c r="W518" s="38"/>
      <c r="X518" s="38"/>
      <c r="Y518" s="38"/>
      <c r="Z518" s="38"/>
      <c r="AA518" s="38"/>
      <c r="AB518" s="38"/>
      <c r="AC518" s="38"/>
      <c r="AD518" s="38"/>
      <c r="AE518" s="38"/>
      <c r="AT518" s="17" t="s">
        <v>133</v>
      </c>
      <c r="AU518" s="17" t="s">
        <v>86</v>
      </c>
    </row>
    <row r="519" s="13" customFormat="1">
      <c r="A519" s="13"/>
      <c r="B519" s="241"/>
      <c r="C519" s="242"/>
      <c r="D519" s="231" t="s">
        <v>207</v>
      </c>
      <c r="E519" s="243" t="s">
        <v>1</v>
      </c>
      <c r="F519" s="244" t="s">
        <v>646</v>
      </c>
      <c r="G519" s="242"/>
      <c r="H519" s="243" t="s">
        <v>1</v>
      </c>
      <c r="I519" s="245"/>
      <c r="J519" s="242"/>
      <c r="K519" s="242"/>
      <c r="L519" s="246"/>
      <c r="M519" s="247"/>
      <c r="N519" s="248"/>
      <c r="O519" s="248"/>
      <c r="P519" s="248"/>
      <c r="Q519" s="248"/>
      <c r="R519" s="248"/>
      <c r="S519" s="248"/>
      <c r="T519" s="249"/>
      <c r="U519" s="13"/>
      <c r="V519" s="13"/>
      <c r="W519" s="13"/>
      <c r="X519" s="13"/>
      <c r="Y519" s="13"/>
      <c r="Z519" s="13"/>
      <c r="AA519" s="13"/>
      <c r="AB519" s="13"/>
      <c r="AC519" s="13"/>
      <c r="AD519" s="13"/>
      <c r="AE519" s="13"/>
      <c r="AT519" s="250" t="s">
        <v>207</v>
      </c>
      <c r="AU519" s="250" t="s">
        <v>86</v>
      </c>
      <c r="AV519" s="13" t="s">
        <v>84</v>
      </c>
      <c r="AW519" s="13" t="s">
        <v>32</v>
      </c>
      <c r="AX519" s="13" t="s">
        <v>76</v>
      </c>
      <c r="AY519" s="250" t="s">
        <v>125</v>
      </c>
    </row>
    <row r="520" s="14" customFormat="1">
      <c r="A520" s="14"/>
      <c r="B520" s="251"/>
      <c r="C520" s="252"/>
      <c r="D520" s="231" t="s">
        <v>207</v>
      </c>
      <c r="E520" s="253" t="s">
        <v>1</v>
      </c>
      <c r="F520" s="254" t="s">
        <v>647</v>
      </c>
      <c r="G520" s="252"/>
      <c r="H520" s="255">
        <v>4.4880000000000004</v>
      </c>
      <c r="I520" s="256"/>
      <c r="J520" s="252"/>
      <c r="K520" s="252"/>
      <c r="L520" s="257"/>
      <c r="M520" s="258"/>
      <c r="N520" s="259"/>
      <c r="O520" s="259"/>
      <c r="P520" s="259"/>
      <c r="Q520" s="259"/>
      <c r="R520" s="259"/>
      <c r="S520" s="259"/>
      <c r="T520" s="260"/>
      <c r="U520" s="14"/>
      <c r="V520" s="14"/>
      <c r="W520" s="14"/>
      <c r="X520" s="14"/>
      <c r="Y520" s="14"/>
      <c r="Z520" s="14"/>
      <c r="AA520" s="14"/>
      <c r="AB520" s="14"/>
      <c r="AC520" s="14"/>
      <c r="AD520" s="14"/>
      <c r="AE520" s="14"/>
      <c r="AT520" s="261" t="s">
        <v>207</v>
      </c>
      <c r="AU520" s="261" t="s">
        <v>86</v>
      </c>
      <c r="AV520" s="14" t="s">
        <v>86</v>
      </c>
      <c r="AW520" s="14" t="s">
        <v>32</v>
      </c>
      <c r="AX520" s="14" t="s">
        <v>76</v>
      </c>
      <c r="AY520" s="261" t="s">
        <v>125</v>
      </c>
    </row>
    <row r="521" s="15" customFormat="1">
      <c r="A521" s="15"/>
      <c r="B521" s="262"/>
      <c r="C521" s="263"/>
      <c r="D521" s="231" t="s">
        <v>207</v>
      </c>
      <c r="E521" s="264" t="s">
        <v>1</v>
      </c>
      <c r="F521" s="265" t="s">
        <v>210</v>
      </c>
      <c r="G521" s="263"/>
      <c r="H521" s="266">
        <v>4.4880000000000004</v>
      </c>
      <c r="I521" s="267"/>
      <c r="J521" s="263"/>
      <c r="K521" s="263"/>
      <c r="L521" s="268"/>
      <c r="M521" s="269"/>
      <c r="N521" s="270"/>
      <c r="O521" s="270"/>
      <c r="P521" s="270"/>
      <c r="Q521" s="270"/>
      <c r="R521" s="270"/>
      <c r="S521" s="270"/>
      <c r="T521" s="271"/>
      <c r="U521" s="15"/>
      <c r="V521" s="15"/>
      <c r="W521" s="15"/>
      <c r="X521" s="15"/>
      <c r="Y521" s="15"/>
      <c r="Z521" s="15"/>
      <c r="AA521" s="15"/>
      <c r="AB521" s="15"/>
      <c r="AC521" s="15"/>
      <c r="AD521" s="15"/>
      <c r="AE521" s="15"/>
      <c r="AT521" s="272" t="s">
        <v>207</v>
      </c>
      <c r="AU521" s="272" t="s">
        <v>86</v>
      </c>
      <c r="AV521" s="15" t="s">
        <v>132</v>
      </c>
      <c r="AW521" s="15" t="s">
        <v>32</v>
      </c>
      <c r="AX521" s="15" t="s">
        <v>84</v>
      </c>
      <c r="AY521" s="272" t="s">
        <v>125</v>
      </c>
    </row>
    <row r="522" s="2" customFormat="1" ht="21.75" customHeight="1">
      <c r="A522" s="38"/>
      <c r="B522" s="39"/>
      <c r="C522" s="218" t="s">
        <v>648</v>
      </c>
      <c r="D522" s="218" t="s">
        <v>128</v>
      </c>
      <c r="E522" s="219" t="s">
        <v>649</v>
      </c>
      <c r="F522" s="220" t="s">
        <v>650</v>
      </c>
      <c r="G522" s="221" t="s">
        <v>257</v>
      </c>
      <c r="H522" s="222">
        <v>1163</v>
      </c>
      <c r="I522" s="223"/>
      <c r="J522" s="224">
        <f>ROUND(I522*H522,2)</f>
        <v>0</v>
      </c>
      <c r="K522" s="220" t="s">
        <v>1</v>
      </c>
      <c r="L522" s="44"/>
      <c r="M522" s="225" t="s">
        <v>1</v>
      </c>
      <c r="N522" s="226" t="s">
        <v>41</v>
      </c>
      <c r="O522" s="91"/>
      <c r="P522" s="227">
        <f>O522*H522</f>
        <v>0</v>
      </c>
      <c r="Q522" s="227">
        <v>0.00060999999999999997</v>
      </c>
      <c r="R522" s="227">
        <f>Q522*H522</f>
        <v>0.70943000000000001</v>
      </c>
      <c r="S522" s="227">
        <v>0</v>
      </c>
      <c r="T522" s="228">
        <f>S522*H522</f>
        <v>0</v>
      </c>
      <c r="U522" s="38"/>
      <c r="V522" s="38"/>
      <c r="W522" s="38"/>
      <c r="X522" s="38"/>
      <c r="Y522" s="38"/>
      <c r="Z522" s="38"/>
      <c r="AA522" s="38"/>
      <c r="AB522" s="38"/>
      <c r="AC522" s="38"/>
      <c r="AD522" s="38"/>
      <c r="AE522" s="38"/>
      <c r="AR522" s="229" t="s">
        <v>132</v>
      </c>
      <c r="AT522" s="229" t="s">
        <v>128</v>
      </c>
      <c r="AU522" s="229" t="s">
        <v>86</v>
      </c>
      <c r="AY522" s="17" t="s">
        <v>125</v>
      </c>
      <c r="BE522" s="230">
        <f>IF(N522="základní",J522,0)</f>
        <v>0</v>
      </c>
      <c r="BF522" s="230">
        <f>IF(N522="snížená",J522,0)</f>
        <v>0</v>
      </c>
      <c r="BG522" s="230">
        <f>IF(N522="zákl. přenesená",J522,0)</f>
        <v>0</v>
      </c>
      <c r="BH522" s="230">
        <f>IF(N522="sníž. přenesená",J522,0)</f>
        <v>0</v>
      </c>
      <c r="BI522" s="230">
        <f>IF(N522="nulová",J522,0)</f>
        <v>0</v>
      </c>
      <c r="BJ522" s="17" t="s">
        <v>84</v>
      </c>
      <c r="BK522" s="230">
        <f>ROUND(I522*H522,2)</f>
        <v>0</v>
      </c>
      <c r="BL522" s="17" t="s">
        <v>132</v>
      </c>
      <c r="BM522" s="229" t="s">
        <v>651</v>
      </c>
    </row>
    <row r="523" s="13" customFormat="1">
      <c r="A523" s="13"/>
      <c r="B523" s="241"/>
      <c r="C523" s="242"/>
      <c r="D523" s="231" t="s">
        <v>207</v>
      </c>
      <c r="E523" s="243" t="s">
        <v>1</v>
      </c>
      <c r="F523" s="244" t="s">
        <v>652</v>
      </c>
      <c r="G523" s="242"/>
      <c r="H523" s="243" t="s">
        <v>1</v>
      </c>
      <c r="I523" s="245"/>
      <c r="J523" s="242"/>
      <c r="K523" s="242"/>
      <c r="L523" s="246"/>
      <c r="M523" s="247"/>
      <c r="N523" s="248"/>
      <c r="O523" s="248"/>
      <c r="P523" s="248"/>
      <c r="Q523" s="248"/>
      <c r="R523" s="248"/>
      <c r="S523" s="248"/>
      <c r="T523" s="249"/>
      <c r="U523" s="13"/>
      <c r="V523" s="13"/>
      <c r="W523" s="13"/>
      <c r="X523" s="13"/>
      <c r="Y523" s="13"/>
      <c r="Z523" s="13"/>
      <c r="AA523" s="13"/>
      <c r="AB523" s="13"/>
      <c r="AC523" s="13"/>
      <c r="AD523" s="13"/>
      <c r="AE523" s="13"/>
      <c r="AT523" s="250" t="s">
        <v>207</v>
      </c>
      <c r="AU523" s="250" t="s">
        <v>86</v>
      </c>
      <c r="AV523" s="13" t="s">
        <v>84</v>
      </c>
      <c r="AW523" s="13" t="s">
        <v>32</v>
      </c>
      <c r="AX523" s="13" t="s">
        <v>76</v>
      </c>
      <c r="AY523" s="250" t="s">
        <v>125</v>
      </c>
    </row>
    <row r="524" s="14" customFormat="1">
      <c r="A524" s="14"/>
      <c r="B524" s="251"/>
      <c r="C524" s="252"/>
      <c r="D524" s="231" t="s">
        <v>207</v>
      </c>
      <c r="E524" s="253" t="s">
        <v>1</v>
      </c>
      <c r="F524" s="254" t="s">
        <v>653</v>
      </c>
      <c r="G524" s="252"/>
      <c r="H524" s="255">
        <v>1163</v>
      </c>
      <c r="I524" s="256"/>
      <c r="J524" s="252"/>
      <c r="K524" s="252"/>
      <c r="L524" s="257"/>
      <c r="M524" s="258"/>
      <c r="N524" s="259"/>
      <c r="O524" s="259"/>
      <c r="P524" s="259"/>
      <c r="Q524" s="259"/>
      <c r="R524" s="259"/>
      <c r="S524" s="259"/>
      <c r="T524" s="260"/>
      <c r="U524" s="14"/>
      <c r="V524" s="14"/>
      <c r="W524" s="14"/>
      <c r="X524" s="14"/>
      <c r="Y524" s="14"/>
      <c r="Z524" s="14"/>
      <c r="AA524" s="14"/>
      <c r="AB524" s="14"/>
      <c r="AC524" s="14"/>
      <c r="AD524" s="14"/>
      <c r="AE524" s="14"/>
      <c r="AT524" s="261" t="s">
        <v>207</v>
      </c>
      <c r="AU524" s="261" t="s">
        <v>86</v>
      </c>
      <c r="AV524" s="14" t="s">
        <v>86</v>
      </c>
      <c r="AW524" s="14" t="s">
        <v>32</v>
      </c>
      <c r="AX524" s="14" t="s">
        <v>76</v>
      </c>
      <c r="AY524" s="261" t="s">
        <v>125</v>
      </c>
    </row>
    <row r="525" s="15" customFormat="1">
      <c r="A525" s="15"/>
      <c r="B525" s="262"/>
      <c r="C525" s="263"/>
      <c r="D525" s="231" t="s">
        <v>207</v>
      </c>
      <c r="E525" s="264" t="s">
        <v>1</v>
      </c>
      <c r="F525" s="265" t="s">
        <v>210</v>
      </c>
      <c r="G525" s="263"/>
      <c r="H525" s="266">
        <v>1163</v>
      </c>
      <c r="I525" s="267"/>
      <c r="J525" s="263"/>
      <c r="K525" s="263"/>
      <c r="L525" s="268"/>
      <c r="M525" s="269"/>
      <c r="N525" s="270"/>
      <c r="O525" s="270"/>
      <c r="P525" s="270"/>
      <c r="Q525" s="270"/>
      <c r="R525" s="270"/>
      <c r="S525" s="270"/>
      <c r="T525" s="271"/>
      <c r="U525" s="15"/>
      <c r="V525" s="15"/>
      <c r="W525" s="15"/>
      <c r="X525" s="15"/>
      <c r="Y525" s="15"/>
      <c r="Z525" s="15"/>
      <c r="AA525" s="15"/>
      <c r="AB525" s="15"/>
      <c r="AC525" s="15"/>
      <c r="AD525" s="15"/>
      <c r="AE525" s="15"/>
      <c r="AT525" s="272" t="s">
        <v>207</v>
      </c>
      <c r="AU525" s="272" t="s">
        <v>86</v>
      </c>
      <c r="AV525" s="15" t="s">
        <v>132</v>
      </c>
      <c r="AW525" s="15" t="s">
        <v>32</v>
      </c>
      <c r="AX525" s="15" t="s">
        <v>84</v>
      </c>
      <c r="AY525" s="272" t="s">
        <v>125</v>
      </c>
    </row>
    <row r="526" s="2" customFormat="1" ht="62.7" customHeight="1">
      <c r="A526" s="38"/>
      <c r="B526" s="39"/>
      <c r="C526" s="218" t="s">
        <v>654</v>
      </c>
      <c r="D526" s="218" t="s">
        <v>128</v>
      </c>
      <c r="E526" s="219" t="s">
        <v>655</v>
      </c>
      <c r="F526" s="220" t="s">
        <v>656</v>
      </c>
      <c r="G526" s="221" t="s">
        <v>257</v>
      </c>
      <c r="H526" s="222">
        <v>1902</v>
      </c>
      <c r="I526" s="223"/>
      <c r="J526" s="224">
        <f>ROUND(I526*H526,2)</f>
        <v>0</v>
      </c>
      <c r="K526" s="220" t="s">
        <v>204</v>
      </c>
      <c r="L526" s="44"/>
      <c r="M526" s="225" t="s">
        <v>1</v>
      </c>
      <c r="N526" s="226" t="s">
        <v>41</v>
      </c>
      <c r="O526" s="91"/>
      <c r="P526" s="227">
        <f>O526*H526</f>
        <v>0</v>
      </c>
      <c r="Q526" s="227">
        <v>0.00060999999999999997</v>
      </c>
      <c r="R526" s="227">
        <f>Q526*H526</f>
        <v>1.16022</v>
      </c>
      <c r="S526" s="227">
        <v>0</v>
      </c>
      <c r="T526" s="228">
        <f>S526*H526</f>
        <v>0</v>
      </c>
      <c r="U526" s="38"/>
      <c r="V526" s="38"/>
      <c r="W526" s="38"/>
      <c r="X526" s="38"/>
      <c r="Y526" s="38"/>
      <c r="Z526" s="38"/>
      <c r="AA526" s="38"/>
      <c r="AB526" s="38"/>
      <c r="AC526" s="38"/>
      <c r="AD526" s="38"/>
      <c r="AE526" s="38"/>
      <c r="AR526" s="229" t="s">
        <v>132</v>
      </c>
      <c r="AT526" s="229" t="s">
        <v>128</v>
      </c>
      <c r="AU526" s="229" t="s">
        <v>86</v>
      </c>
      <c r="AY526" s="17" t="s">
        <v>125</v>
      </c>
      <c r="BE526" s="230">
        <f>IF(N526="základní",J526,0)</f>
        <v>0</v>
      </c>
      <c r="BF526" s="230">
        <f>IF(N526="snížená",J526,0)</f>
        <v>0</v>
      </c>
      <c r="BG526" s="230">
        <f>IF(N526="zákl. přenesená",J526,0)</f>
        <v>0</v>
      </c>
      <c r="BH526" s="230">
        <f>IF(N526="sníž. přenesená",J526,0)</f>
        <v>0</v>
      </c>
      <c r="BI526" s="230">
        <f>IF(N526="nulová",J526,0)</f>
        <v>0</v>
      </c>
      <c r="BJ526" s="17" t="s">
        <v>84</v>
      </c>
      <c r="BK526" s="230">
        <f>ROUND(I526*H526,2)</f>
        <v>0</v>
      </c>
      <c r="BL526" s="17" t="s">
        <v>132</v>
      </c>
      <c r="BM526" s="229" t="s">
        <v>657</v>
      </c>
    </row>
    <row r="527" s="13" customFormat="1">
      <c r="A527" s="13"/>
      <c r="B527" s="241"/>
      <c r="C527" s="242"/>
      <c r="D527" s="231" t="s">
        <v>207</v>
      </c>
      <c r="E527" s="243" t="s">
        <v>1</v>
      </c>
      <c r="F527" s="244" t="s">
        <v>658</v>
      </c>
      <c r="G527" s="242"/>
      <c r="H527" s="243" t="s">
        <v>1</v>
      </c>
      <c r="I527" s="245"/>
      <c r="J527" s="242"/>
      <c r="K527" s="242"/>
      <c r="L527" s="246"/>
      <c r="M527" s="247"/>
      <c r="N527" s="248"/>
      <c r="O527" s="248"/>
      <c r="P527" s="248"/>
      <c r="Q527" s="248"/>
      <c r="R527" s="248"/>
      <c r="S527" s="248"/>
      <c r="T527" s="249"/>
      <c r="U527" s="13"/>
      <c r="V527" s="13"/>
      <c r="W527" s="13"/>
      <c r="X527" s="13"/>
      <c r="Y527" s="13"/>
      <c r="Z527" s="13"/>
      <c r="AA527" s="13"/>
      <c r="AB527" s="13"/>
      <c r="AC527" s="13"/>
      <c r="AD527" s="13"/>
      <c r="AE527" s="13"/>
      <c r="AT527" s="250" t="s">
        <v>207</v>
      </c>
      <c r="AU527" s="250" t="s">
        <v>86</v>
      </c>
      <c r="AV527" s="13" t="s">
        <v>84</v>
      </c>
      <c r="AW527" s="13" t="s">
        <v>32</v>
      </c>
      <c r="AX527" s="13" t="s">
        <v>76</v>
      </c>
      <c r="AY527" s="250" t="s">
        <v>125</v>
      </c>
    </row>
    <row r="528" s="14" customFormat="1">
      <c r="A528" s="14"/>
      <c r="B528" s="251"/>
      <c r="C528" s="252"/>
      <c r="D528" s="231" t="s">
        <v>207</v>
      </c>
      <c r="E528" s="253" t="s">
        <v>1</v>
      </c>
      <c r="F528" s="254" t="s">
        <v>659</v>
      </c>
      <c r="G528" s="252"/>
      <c r="H528" s="255">
        <v>1902</v>
      </c>
      <c r="I528" s="256"/>
      <c r="J528" s="252"/>
      <c r="K528" s="252"/>
      <c r="L528" s="257"/>
      <c r="M528" s="258"/>
      <c r="N528" s="259"/>
      <c r="O528" s="259"/>
      <c r="P528" s="259"/>
      <c r="Q528" s="259"/>
      <c r="R528" s="259"/>
      <c r="S528" s="259"/>
      <c r="T528" s="260"/>
      <c r="U528" s="14"/>
      <c r="V528" s="14"/>
      <c r="W528" s="14"/>
      <c r="X528" s="14"/>
      <c r="Y528" s="14"/>
      <c r="Z528" s="14"/>
      <c r="AA528" s="14"/>
      <c r="AB528" s="14"/>
      <c r="AC528" s="14"/>
      <c r="AD528" s="14"/>
      <c r="AE528" s="14"/>
      <c r="AT528" s="261" t="s">
        <v>207</v>
      </c>
      <c r="AU528" s="261" t="s">
        <v>86</v>
      </c>
      <c r="AV528" s="14" t="s">
        <v>86</v>
      </c>
      <c r="AW528" s="14" t="s">
        <v>32</v>
      </c>
      <c r="AX528" s="14" t="s">
        <v>76</v>
      </c>
      <c r="AY528" s="261" t="s">
        <v>125</v>
      </c>
    </row>
    <row r="529" s="15" customFormat="1">
      <c r="A529" s="15"/>
      <c r="B529" s="262"/>
      <c r="C529" s="263"/>
      <c r="D529" s="231" t="s">
        <v>207</v>
      </c>
      <c r="E529" s="264" t="s">
        <v>1</v>
      </c>
      <c r="F529" s="265" t="s">
        <v>210</v>
      </c>
      <c r="G529" s="263"/>
      <c r="H529" s="266">
        <v>1902</v>
      </c>
      <c r="I529" s="267"/>
      <c r="J529" s="263"/>
      <c r="K529" s="263"/>
      <c r="L529" s="268"/>
      <c r="M529" s="269"/>
      <c r="N529" s="270"/>
      <c r="O529" s="270"/>
      <c r="P529" s="270"/>
      <c r="Q529" s="270"/>
      <c r="R529" s="270"/>
      <c r="S529" s="270"/>
      <c r="T529" s="271"/>
      <c r="U529" s="15"/>
      <c r="V529" s="15"/>
      <c r="W529" s="15"/>
      <c r="X529" s="15"/>
      <c r="Y529" s="15"/>
      <c r="Z529" s="15"/>
      <c r="AA529" s="15"/>
      <c r="AB529" s="15"/>
      <c r="AC529" s="15"/>
      <c r="AD529" s="15"/>
      <c r="AE529" s="15"/>
      <c r="AT529" s="272" t="s">
        <v>207</v>
      </c>
      <c r="AU529" s="272" t="s">
        <v>86</v>
      </c>
      <c r="AV529" s="15" t="s">
        <v>132</v>
      </c>
      <c r="AW529" s="15" t="s">
        <v>32</v>
      </c>
      <c r="AX529" s="15" t="s">
        <v>84</v>
      </c>
      <c r="AY529" s="272" t="s">
        <v>125</v>
      </c>
    </row>
    <row r="530" s="2" customFormat="1" ht="49.05" customHeight="1">
      <c r="A530" s="38"/>
      <c r="B530" s="39"/>
      <c r="C530" s="218" t="s">
        <v>660</v>
      </c>
      <c r="D530" s="218" t="s">
        <v>128</v>
      </c>
      <c r="E530" s="219" t="s">
        <v>661</v>
      </c>
      <c r="F530" s="220" t="s">
        <v>662</v>
      </c>
      <c r="G530" s="221" t="s">
        <v>282</v>
      </c>
      <c r="H530" s="222">
        <v>1</v>
      </c>
      <c r="I530" s="223"/>
      <c r="J530" s="224">
        <f>ROUND(I530*H530,2)</f>
        <v>0</v>
      </c>
      <c r="K530" s="220" t="s">
        <v>1</v>
      </c>
      <c r="L530" s="44"/>
      <c r="M530" s="225" t="s">
        <v>1</v>
      </c>
      <c r="N530" s="226" t="s">
        <v>41</v>
      </c>
      <c r="O530" s="91"/>
      <c r="P530" s="227">
        <f>O530*H530</f>
        <v>0</v>
      </c>
      <c r="Q530" s="227">
        <v>0</v>
      </c>
      <c r="R530" s="227">
        <f>Q530*H530</f>
        <v>0</v>
      </c>
      <c r="S530" s="227">
        <v>0</v>
      </c>
      <c r="T530" s="228">
        <f>S530*H530</f>
        <v>0</v>
      </c>
      <c r="U530" s="38"/>
      <c r="V530" s="38"/>
      <c r="W530" s="38"/>
      <c r="X530" s="38"/>
      <c r="Y530" s="38"/>
      <c r="Z530" s="38"/>
      <c r="AA530" s="38"/>
      <c r="AB530" s="38"/>
      <c r="AC530" s="38"/>
      <c r="AD530" s="38"/>
      <c r="AE530" s="38"/>
      <c r="AR530" s="229" t="s">
        <v>132</v>
      </c>
      <c r="AT530" s="229" t="s">
        <v>128</v>
      </c>
      <c r="AU530" s="229" t="s">
        <v>86</v>
      </c>
      <c r="AY530" s="17" t="s">
        <v>125</v>
      </c>
      <c r="BE530" s="230">
        <f>IF(N530="základní",J530,0)</f>
        <v>0</v>
      </c>
      <c r="BF530" s="230">
        <f>IF(N530="snížená",J530,0)</f>
        <v>0</v>
      </c>
      <c r="BG530" s="230">
        <f>IF(N530="zákl. přenesená",J530,0)</f>
        <v>0</v>
      </c>
      <c r="BH530" s="230">
        <f>IF(N530="sníž. přenesená",J530,0)</f>
        <v>0</v>
      </c>
      <c r="BI530" s="230">
        <f>IF(N530="nulová",J530,0)</f>
        <v>0</v>
      </c>
      <c r="BJ530" s="17" t="s">
        <v>84</v>
      </c>
      <c r="BK530" s="230">
        <f>ROUND(I530*H530,2)</f>
        <v>0</v>
      </c>
      <c r="BL530" s="17" t="s">
        <v>132</v>
      </c>
      <c r="BM530" s="229" t="s">
        <v>663</v>
      </c>
    </row>
    <row r="531" s="13" customFormat="1">
      <c r="A531" s="13"/>
      <c r="B531" s="241"/>
      <c r="C531" s="242"/>
      <c r="D531" s="231" t="s">
        <v>207</v>
      </c>
      <c r="E531" s="243" t="s">
        <v>1</v>
      </c>
      <c r="F531" s="244" t="s">
        <v>664</v>
      </c>
      <c r="G531" s="242"/>
      <c r="H531" s="243" t="s">
        <v>1</v>
      </c>
      <c r="I531" s="245"/>
      <c r="J531" s="242"/>
      <c r="K531" s="242"/>
      <c r="L531" s="246"/>
      <c r="M531" s="247"/>
      <c r="N531" s="248"/>
      <c r="O531" s="248"/>
      <c r="P531" s="248"/>
      <c r="Q531" s="248"/>
      <c r="R531" s="248"/>
      <c r="S531" s="248"/>
      <c r="T531" s="249"/>
      <c r="U531" s="13"/>
      <c r="V531" s="13"/>
      <c r="W531" s="13"/>
      <c r="X531" s="13"/>
      <c r="Y531" s="13"/>
      <c r="Z531" s="13"/>
      <c r="AA531" s="13"/>
      <c r="AB531" s="13"/>
      <c r="AC531" s="13"/>
      <c r="AD531" s="13"/>
      <c r="AE531" s="13"/>
      <c r="AT531" s="250" t="s">
        <v>207</v>
      </c>
      <c r="AU531" s="250" t="s">
        <v>86</v>
      </c>
      <c r="AV531" s="13" t="s">
        <v>84</v>
      </c>
      <c r="AW531" s="13" t="s">
        <v>32</v>
      </c>
      <c r="AX531" s="13" t="s">
        <v>76</v>
      </c>
      <c r="AY531" s="250" t="s">
        <v>125</v>
      </c>
    </row>
    <row r="532" s="14" customFormat="1">
      <c r="A532" s="14"/>
      <c r="B532" s="251"/>
      <c r="C532" s="252"/>
      <c r="D532" s="231" t="s">
        <v>207</v>
      </c>
      <c r="E532" s="253" t="s">
        <v>1</v>
      </c>
      <c r="F532" s="254" t="s">
        <v>84</v>
      </c>
      <c r="G532" s="252"/>
      <c r="H532" s="255">
        <v>1</v>
      </c>
      <c r="I532" s="256"/>
      <c r="J532" s="252"/>
      <c r="K532" s="252"/>
      <c r="L532" s="257"/>
      <c r="M532" s="258"/>
      <c r="N532" s="259"/>
      <c r="O532" s="259"/>
      <c r="P532" s="259"/>
      <c r="Q532" s="259"/>
      <c r="R532" s="259"/>
      <c r="S532" s="259"/>
      <c r="T532" s="260"/>
      <c r="U532" s="14"/>
      <c r="V532" s="14"/>
      <c r="W532" s="14"/>
      <c r="X532" s="14"/>
      <c r="Y532" s="14"/>
      <c r="Z532" s="14"/>
      <c r="AA532" s="14"/>
      <c r="AB532" s="14"/>
      <c r="AC532" s="14"/>
      <c r="AD532" s="14"/>
      <c r="AE532" s="14"/>
      <c r="AT532" s="261" t="s">
        <v>207</v>
      </c>
      <c r="AU532" s="261" t="s">
        <v>86</v>
      </c>
      <c r="AV532" s="14" t="s">
        <v>86</v>
      </c>
      <c r="AW532" s="14" t="s">
        <v>32</v>
      </c>
      <c r="AX532" s="14" t="s">
        <v>76</v>
      </c>
      <c r="AY532" s="261" t="s">
        <v>125</v>
      </c>
    </row>
    <row r="533" s="15" customFormat="1">
      <c r="A533" s="15"/>
      <c r="B533" s="262"/>
      <c r="C533" s="263"/>
      <c r="D533" s="231" t="s">
        <v>207</v>
      </c>
      <c r="E533" s="264" t="s">
        <v>1</v>
      </c>
      <c r="F533" s="265" t="s">
        <v>210</v>
      </c>
      <c r="G533" s="263"/>
      <c r="H533" s="266">
        <v>1</v>
      </c>
      <c r="I533" s="267"/>
      <c r="J533" s="263"/>
      <c r="K533" s="263"/>
      <c r="L533" s="268"/>
      <c r="M533" s="269"/>
      <c r="N533" s="270"/>
      <c r="O533" s="270"/>
      <c r="P533" s="270"/>
      <c r="Q533" s="270"/>
      <c r="R533" s="270"/>
      <c r="S533" s="270"/>
      <c r="T533" s="271"/>
      <c r="U533" s="15"/>
      <c r="V533" s="15"/>
      <c r="W533" s="15"/>
      <c r="X533" s="15"/>
      <c r="Y533" s="15"/>
      <c r="Z533" s="15"/>
      <c r="AA533" s="15"/>
      <c r="AB533" s="15"/>
      <c r="AC533" s="15"/>
      <c r="AD533" s="15"/>
      <c r="AE533" s="15"/>
      <c r="AT533" s="272" t="s">
        <v>207</v>
      </c>
      <c r="AU533" s="272" t="s">
        <v>86</v>
      </c>
      <c r="AV533" s="15" t="s">
        <v>132</v>
      </c>
      <c r="AW533" s="15" t="s">
        <v>32</v>
      </c>
      <c r="AX533" s="15" t="s">
        <v>84</v>
      </c>
      <c r="AY533" s="272" t="s">
        <v>125</v>
      </c>
    </row>
    <row r="534" s="2" customFormat="1" ht="49.05" customHeight="1">
      <c r="A534" s="38"/>
      <c r="B534" s="39"/>
      <c r="C534" s="218" t="s">
        <v>665</v>
      </c>
      <c r="D534" s="218" t="s">
        <v>128</v>
      </c>
      <c r="E534" s="219" t="s">
        <v>666</v>
      </c>
      <c r="F534" s="220" t="s">
        <v>667</v>
      </c>
      <c r="G534" s="221" t="s">
        <v>282</v>
      </c>
      <c r="H534" s="222">
        <v>5</v>
      </c>
      <c r="I534" s="223"/>
      <c r="J534" s="224">
        <f>ROUND(I534*H534,2)</f>
        <v>0</v>
      </c>
      <c r="K534" s="220" t="s">
        <v>1</v>
      </c>
      <c r="L534" s="44"/>
      <c r="M534" s="225" t="s">
        <v>1</v>
      </c>
      <c r="N534" s="226" t="s">
        <v>41</v>
      </c>
      <c r="O534" s="91"/>
      <c r="P534" s="227">
        <f>O534*H534</f>
        <v>0</v>
      </c>
      <c r="Q534" s="227">
        <v>0</v>
      </c>
      <c r="R534" s="227">
        <f>Q534*H534</f>
        <v>0</v>
      </c>
      <c r="S534" s="227">
        <v>0</v>
      </c>
      <c r="T534" s="228">
        <f>S534*H534</f>
        <v>0</v>
      </c>
      <c r="U534" s="38"/>
      <c r="V534" s="38"/>
      <c r="W534" s="38"/>
      <c r="X534" s="38"/>
      <c r="Y534" s="38"/>
      <c r="Z534" s="38"/>
      <c r="AA534" s="38"/>
      <c r="AB534" s="38"/>
      <c r="AC534" s="38"/>
      <c r="AD534" s="38"/>
      <c r="AE534" s="38"/>
      <c r="AR534" s="229" t="s">
        <v>132</v>
      </c>
      <c r="AT534" s="229" t="s">
        <v>128</v>
      </c>
      <c r="AU534" s="229" t="s">
        <v>86</v>
      </c>
      <c r="AY534" s="17" t="s">
        <v>125</v>
      </c>
      <c r="BE534" s="230">
        <f>IF(N534="základní",J534,0)</f>
        <v>0</v>
      </c>
      <c r="BF534" s="230">
        <f>IF(N534="snížená",J534,0)</f>
        <v>0</v>
      </c>
      <c r="BG534" s="230">
        <f>IF(N534="zákl. přenesená",J534,0)</f>
        <v>0</v>
      </c>
      <c r="BH534" s="230">
        <f>IF(N534="sníž. přenesená",J534,0)</f>
        <v>0</v>
      </c>
      <c r="BI534" s="230">
        <f>IF(N534="nulová",J534,0)</f>
        <v>0</v>
      </c>
      <c r="BJ534" s="17" t="s">
        <v>84</v>
      </c>
      <c r="BK534" s="230">
        <f>ROUND(I534*H534,2)</f>
        <v>0</v>
      </c>
      <c r="BL534" s="17" t="s">
        <v>132</v>
      </c>
      <c r="BM534" s="229" t="s">
        <v>668</v>
      </c>
    </row>
    <row r="535" s="13" customFormat="1">
      <c r="A535" s="13"/>
      <c r="B535" s="241"/>
      <c r="C535" s="242"/>
      <c r="D535" s="231" t="s">
        <v>207</v>
      </c>
      <c r="E535" s="243" t="s">
        <v>1</v>
      </c>
      <c r="F535" s="244" t="s">
        <v>669</v>
      </c>
      <c r="G535" s="242"/>
      <c r="H535" s="243" t="s">
        <v>1</v>
      </c>
      <c r="I535" s="245"/>
      <c r="J535" s="242"/>
      <c r="K535" s="242"/>
      <c r="L535" s="246"/>
      <c r="M535" s="247"/>
      <c r="N535" s="248"/>
      <c r="O535" s="248"/>
      <c r="P535" s="248"/>
      <c r="Q535" s="248"/>
      <c r="R535" s="248"/>
      <c r="S535" s="248"/>
      <c r="T535" s="249"/>
      <c r="U535" s="13"/>
      <c r="V535" s="13"/>
      <c r="W535" s="13"/>
      <c r="X535" s="13"/>
      <c r="Y535" s="13"/>
      <c r="Z535" s="13"/>
      <c r="AA535" s="13"/>
      <c r="AB535" s="13"/>
      <c r="AC535" s="13"/>
      <c r="AD535" s="13"/>
      <c r="AE535" s="13"/>
      <c r="AT535" s="250" t="s">
        <v>207</v>
      </c>
      <c r="AU535" s="250" t="s">
        <v>86</v>
      </c>
      <c r="AV535" s="13" t="s">
        <v>84</v>
      </c>
      <c r="AW535" s="13" t="s">
        <v>32</v>
      </c>
      <c r="AX535" s="13" t="s">
        <v>76</v>
      </c>
      <c r="AY535" s="250" t="s">
        <v>125</v>
      </c>
    </row>
    <row r="536" s="14" customFormat="1">
      <c r="A536" s="14"/>
      <c r="B536" s="251"/>
      <c r="C536" s="252"/>
      <c r="D536" s="231" t="s">
        <v>207</v>
      </c>
      <c r="E536" s="253" t="s">
        <v>1</v>
      </c>
      <c r="F536" s="254" t="s">
        <v>124</v>
      </c>
      <c r="G536" s="252"/>
      <c r="H536" s="255">
        <v>5</v>
      </c>
      <c r="I536" s="256"/>
      <c r="J536" s="252"/>
      <c r="K536" s="252"/>
      <c r="L536" s="257"/>
      <c r="M536" s="258"/>
      <c r="N536" s="259"/>
      <c r="O536" s="259"/>
      <c r="P536" s="259"/>
      <c r="Q536" s="259"/>
      <c r="R536" s="259"/>
      <c r="S536" s="259"/>
      <c r="T536" s="260"/>
      <c r="U536" s="14"/>
      <c r="V536" s="14"/>
      <c r="W536" s="14"/>
      <c r="X536" s="14"/>
      <c r="Y536" s="14"/>
      <c r="Z536" s="14"/>
      <c r="AA536" s="14"/>
      <c r="AB536" s="14"/>
      <c r="AC536" s="14"/>
      <c r="AD536" s="14"/>
      <c r="AE536" s="14"/>
      <c r="AT536" s="261" t="s">
        <v>207</v>
      </c>
      <c r="AU536" s="261" t="s">
        <v>86</v>
      </c>
      <c r="AV536" s="14" t="s">
        <v>86</v>
      </c>
      <c r="AW536" s="14" t="s">
        <v>32</v>
      </c>
      <c r="AX536" s="14" t="s">
        <v>76</v>
      </c>
      <c r="AY536" s="261" t="s">
        <v>125</v>
      </c>
    </row>
    <row r="537" s="15" customFormat="1">
      <c r="A537" s="15"/>
      <c r="B537" s="262"/>
      <c r="C537" s="263"/>
      <c r="D537" s="231" t="s">
        <v>207</v>
      </c>
      <c r="E537" s="264" t="s">
        <v>1</v>
      </c>
      <c r="F537" s="265" t="s">
        <v>210</v>
      </c>
      <c r="G537" s="263"/>
      <c r="H537" s="266">
        <v>5</v>
      </c>
      <c r="I537" s="267"/>
      <c r="J537" s="263"/>
      <c r="K537" s="263"/>
      <c r="L537" s="268"/>
      <c r="M537" s="269"/>
      <c r="N537" s="270"/>
      <c r="O537" s="270"/>
      <c r="P537" s="270"/>
      <c r="Q537" s="270"/>
      <c r="R537" s="270"/>
      <c r="S537" s="270"/>
      <c r="T537" s="271"/>
      <c r="U537" s="15"/>
      <c r="V537" s="15"/>
      <c r="W537" s="15"/>
      <c r="X537" s="15"/>
      <c r="Y537" s="15"/>
      <c r="Z537" s="15"/>
      <c r="AA537" s="15"/>
      <c r="AB537" s="15"/>
      <c r="AC537" s="15"/>
      <c r="AD537" s="15"/>
      <c r="AE537" s="15"/>
      <c r="AT537" s="272" t="s">
        <v>207</v>
      </c>
      <c r="AU537" s="272" t="s">
        <v>86</v>
      </c>
      <c r="AV537" s="15" t="s">
        <v>132</v>
      </c>
      <c r="AW537" s="15" t="s">
        <v>32</v>
      </c>
      <c r="AX537" s="15" t="s">
        <v>84</v>
      </c>
      <c r="AY537" s="272" t="s">
        <v>125</v>
      </c>
    </row>
    <row r="538" s="12" customFormat="1" ht="22.8" customHeight="1">
      <c r="A538" s="12"/>
      <c r="B538" s="202"/>
      <c r="C538" s="203"/>
      <c r="D538" s="204" t="s">
        <v>75</v>
      </c>
      <c r="E538" s="216" t="s">
        <v>670</v>
      </c>
      <c r="F538" s="216" t="s">
        <v>671</v>
      </c>
      <c r="G538" s="203"/>
      <c r="H538" s="203"/>
      <c r="I538" s="206"/>
      <c r="J538" s="217">
        <f>BK538</f>
        <v>0</v>
      </c>
      <c r="K538" s="203"/>
      <c r="L538" s="208"/>
      <c r="M538" s="209"/>
      <c r="N538" s="210"/>
      <c r="O538" s="210"/>
      <c r="P538" s="211">
        <f>SUM(P539:P561)</f>
        <v>0</v>
      </c>
      <c r="Q538" s="210"/>
      <c r="R538" s="211">
        <f>SUM(R539:R561)</f>
        <v>0</v>
      </c>
      <c r="S538" s="210"/>
      <c r="T538" s="212">
        <f>SUM(T539:T561)</f>
        <v>0</v>
      </c>
      <c r="U538" s="12"/>
      <c r="V538" s="12"/>
      <c r="W538" s="12"/>
      <c r="X538" s="12"/>
      <c r="Y538" s="12"/>
      <c r="Z538" s="12"/>
      <c r="AA538" s="12"/>
      <c r="AB538" s="12"/>
      <c r="AC538" s="12"/>
      <c r="AD538" s="12"/>
      <c r="AE538" s="12"/>
      <c r="AR538" s="213" t="s">
        <v>84</v>
      </c>
      <c r="AT538" s="214" t="s">
        <v>75</v>
      </c>
      <c r="AU538" s="214" t="s">
        <v>84</v>
      </c>
      <c r="AY538" s="213" t="s">
        <v>125</v>
      </c>
      <c r="BK538" s="215">
        <f>SUM(BK539:BK561)</f>
        <v>0</v>
      </c>
    </row>
    <row r="539" s="2" customFormat="1" ht="49.05" customHeight="1">
      <c r="A539" s="38"/>
      <c r="B539" s="39"/>
      <c r="C539" s="218" t="s">
        <v>672</v>
      </c>
      <c r="D539" s="218" t="s">
        <v>128</v>
      </c>
      <c r="E539" s="219" t="s">
        <v>673</v>
      </c>
      <c r="F539" s="220" t="s">
        <v>674</v>
      </c>
      <c r="G539" s="221" t="s">
        <v>314</v>
      </c>
      <c r="H539" s="222">
        <v>1813.1659999999999</v>
      </c>
      <c r="I539" s="223"/>
      <c r="J539" s="224">
        <f>ROUND(I539*H539,2)</f>
        <v>0</v>
      </c>
      <c r="K539" s="220" t="s">
        <v>1</v>
      </c>
      <c r="L539" s="44"/>
      <c r="M539" s="225" t="s">
        <v>1</v>
      </c>
      <c r="N539" s="226" t="s">
        <v>41</v>
      </c>
      <c r="O539" s="91"/>
      <c r="P539" s="227">
        <f>O539*H539</f>
        <v>0</v>
      </c>
      <c r="Q539" s="227">
        <v>0</v>
      </c>
      <c r="R539" s="227">
        <f>Q539*H539</f>
        <v>0</v>
      </c>
      <c r="S539" s="227">
        <v>0</v>
      </c>
      <c r="T539" s="228">
        <f>S539*H539</f>
        <v>0</v>
      </c>
      <c r="U539" s="38"/>
      <c r="V539" s="38"/>
      <c r="W539" s="38"/>
      <c r="X539" s="38"/>
      <c r="Y539" s="38"/>
      <c r="Z539" s="38"/>
      <c r="AA539" s="38"/>
      <c r="AB539" s="38"/>
      <c r="AC539" s="38"/>
      <c r="AD539" s="38"/>
      <c r="AE539" s="38"/>
      <c r="AR539" s="229" t="s">
        <v>132</v>
      </c>
      <c r="AT539" s="229" t="s">
        <v>128</v>
      </c>
      <c r="AU539" s="229" t="s">
        <v>86</v>
      </c>
      <c r="AY539" s="17" t="s">
        <v>125</v>
      </c>
      <c r="BE539" s="230">
        <f>IF(N539="základní",J539,0)</f>
        <v>0</v>
      </c>
      <c r="BF539" s="230">
        <f>IF(N539="snížená",J539,0)</f>
        <v>0</v>
      </c>
      <c r="BG539" s="230">
        <f>IF(N539="zákl. přenesená",J539,0)</f>
        <v>0</v>
      </c>
      <c r="BH539" s="230">
        <f>IF(N539="sníž. přenesená",J539,0)</f>
        <v>0</v>
      </c>
      <c r="BI539" s="230">
        <f>IF(N539="nulová",J539,0)</f>
        <v>0</v>
      </c>
      <c r="BJ539" s="17" t="s">
        <v>84</v>
      </c>
      <c r="BK539" s="230">
        <f>ROUND(I539*H539,2)</f>
        <v>0</v>
      </c>
      <c r="BL539" s="17" t="s">
        <v>132</v>
      </c>
      <c r="BM539" s="229" t="s">
        <v>675</v>
      </c>
    </row>
    <row r="540" s="2" customFormat="1">
      <c r="A540" s="38"/>
      <c r="B540" s="39"/>
      <c r="C540" s="40"/>
      <c r="D540" s="231" t="s">
        <v>133</v>
      </c>
      <c r="E540" s="40"/>
      <c r="F540" s="232" t="s">
        <v>676</v>
      </c>
      <c r="G540" s="40"/>
      <c r="H540" s="40"/>
      <c r="I540" s="233"/>
      <c r="J540" s="40"/>
      <c r="K540" s="40"/>
      <c r="L540" s="44"/>
      <c r="M540" s="234"/>
      <c r="N540" s="235"/>
      <c r="O540" s="91"/>
      <c r="P540" s="91"/>
      <c r="Q540" s="91"/>
      <c r="R540" s="91"/>
      <c r="S540" s="91"/>
      <c r="T540" s="92"/>
      <c r="U540" s="38"/>
      <c r="V540" s="38"/>
      <c r="W540" s="38"/>
      <c r="X540" s="38"/>
      <c r="Y540" s="38"/>
      <c r="Z540" s="38"/>
      <c r="AA540" s="38"/>
      <c r="AB540" s="38"/>
      <c r="AC540" s="38"/>
      <c r="AD540" s="38"/>
      <c r="AE540" s="38"/>
      <c r="AT540" s="17" t="s">
        <v>133</v>
      </c>
      <c r="AU540" s="17" t="s">
        <v>86</v>
      </c>
    </row>
    <row r="541" s="13" customFormat="1">
      <c r="A541" s="13"/>
      <c r="B541" s="241"/>
      <c r="C541" s="242"/>
      <c r="D541" s="231" t="s">
        <v>207</v>
      </c>
      <c r="E541" s="243" t="s">
        <v>1</v>
      </c>
      <c r="F541" s="244" t="s">
        <v>677</v>
      </c>
      <c r="G541" s="242"/>
      <c r="H541" s="243" t="s">
        <v>1</v>
      </c>
      <c r="I541" s="245"/>
      <c r="J541" s="242"/>
      <c r="K541" s="242"/>
      <c r="L541" s="246"/>
      <c r="M541" s="247"/>
      <c r="N541" s="248"/>
      <c r="O541" s="248"/>
      <c r="P541" s="248"/>
      <c r="Q541" s="248"/>
      <c r="R541" s="248"/>
      <c r="S541" s="248"/>
      <c r="T541" s="249"/>
      <c r="U541" s="13"/>
      <c r="V541" s="13"/>
      <c r="W541" s="13"/>
      <c r="X541" s="13"/>
      <c r="Y541" s="13"/>
      <c r="Z541" s="13"/>
      <c r="AA541" s="13"/>
      <c r="AB541" s="13"/>
      <c r="AC541" s="13"/>
      <c r="AD541" s="13"/>
      <c r="AE541" s="13"/>
      <c r="AT541" s="250" t="s">
        <v>207</v>
      </c>
      <c r="AU541" s="250" t="s">
        <v>86</v>
      </c>
      <c r="AV541" s="13" t="s">
        <v>84</v>
      </c>
      <c r="AW541" s="13" t="s">
        <v>32</v>
      </c>
      <c r="AX541" s="13" t="s">
        <v>76</v>
      </c>
      <c r="AY541" s="250" t="s">
        <v>125</v>
      </c>
    </row>
    <row r="542" s="14" customFormat="1">
      <c r="A542" s="14"/>
      <c r="B542" s="251"/>
      <c r="C542" s="252"/>
      <c r="D542" s="231" t="s">
        <v>207</v>
      </c>
      <c r="E542" s="253" t="s">
        <v>1</v>
      </c>
      <c r="F542" s="254" t="s">
        <v>678</v>
      </c>
      <c r="G542" s="252"/>
      <c r="H542" s="255">
        <v>1.196</v>
      </c>
      <c r="I542" s="256"/>
      <c r="J542" s="252"/>
      <c r="K542" s="252"/>
      <c r="L542" s="257"/>
      <c r="M542" s="258"/>
      <c r="N542" s="259"/>
      <c r="O542" s="259"/>
      <c r="P542" s="259"/>
      <c r="Q542" s="259"/>
      <c r="R542" s="259"/>
      <c r="S542" s="259"/>
      <c r="T542" s="260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61" t="s">
        <v>207</v>
      </c>
      <c r="AU542" s="261" t="s">
        <v>86</v>
      </c>
      <c r="AV542" s="14" t="s">
        <v>86</v>
      </c>
      <c r="AW542" s="14" t="s">
        <v>32</v>
      </c>
      <c r="AX542" s="14" t="s">
        <v>76</v>
      </c>
      <c r="AY542" s="261" t="s">
        <v>125</v>
      </c>
    </row>
    <row r="543" s="13" customFormat="1">
      <c r="A543" s="13"/>
      <c r="B543" s="241"/>
      <c r="C543" s="242"/>
      <c r="D543" s="231" t="s">
        <v>207</v>
      </c>
      <c r="E543" s="243" t="s">
        <v>1</v>
      </c>
      <c r="F543" s="244" t="s">
        <v>679</v>
      </c>
      <c r="G543" s="242"/>
      <c r="H543" s="243" t="s">
        <v>1</v>
      </c>
      <c r="I543" s="245"/>
      <c r="J543" s="242"/>
      <c r="K543" s="242"/>
      <c r="L543" s="246"/>
      <c r="M543" s="247"/>
      <c r="N543" s="248"/>
      <c r="O543" s="248"/>
      <c r="P543" s="248"/>
      <c r="Q543" s="248"/>
      <c r="R543" s="248"/>
      <c r="S543" s="248"/>
      <c r="T543" s="249"/>
      <c r="U543" s="13"/>
      <c r="V543" s="13"/>
      <c r="W543" s="13"/>
      <c r="X543" s="13"/>
      <c r="Y543" s="13"/>
      <c r="Z543" s="13"/>
      <c r="AA543" s="13"/>
      <c r="AB543" s="13"/>
      <c r="AC543" s="13"/>
      <c r="AD543" s="13"/>
      <c r="AE543" s="13"/>
      <c r="AT543" s="250" t="s">
        <v>207</v>
      </c>
      <c r="AU543" s="250" t="s">
        <v>86</v>
      </c>
      <c r="AV543" s="13" t="s">
        <v>84</v>
      </c>
      <c r="AW543" s="13" t="s">
        <v>32</v>
      </c>
      <c r="AX543" s="13" t="s">
        <v>76</v>
      </c>
      <c r="AY543" s="250" t="s">
        <v>125</v>
      </c>
    </row>
    <row r="544" s="14" customFormat="1">
      <c r="A544" s="14"/>
      <c r="B544" s="251"/>
      <c r="C544" s="252"/>
      <c r="D544" s="231" t="s">
        <v>207</v>
      </c>
      <c r="E544" s="253" t="s">
        <v>1</v>
      </c>
      <c r="F544" s="254" t="s">
        <v>680</v>
      </c>
      <c r="G544" s="252"/>
      <c r="H544" s="255">
        <v>881.875</v>
      </c>
      <c r="I544" s="256"/>
      <c r="J544" s="252"/>
      <c r="K544" s="252"/>
      <c r="L544" s="257"/>
      <c r="M544" s="258"/>
      <c r="N544" s="259"/>
      <c r="O544" s="259"/>
      <c r="P544" s="259"/>
      <c r="Q544" s="259"/>
      <c r="R544" s="259"/>
      <c r="S544" s="259"/>
      <c r="T544" s="260"/>
      <c r="U544" s="14"/>
      <c r="V544" s="14"/>
      <c r="W544" s="14"/>
      <c r="X544" s="14"/>
      <c r="Y544" s="14"/>
      <c r="Z544" s="14"/>
      <c r="AA544" s="14"/>
      <c r="AB544" s="14"/>
      <c r="AC544" s="14"/>
      <c r="AD544" s="14"/>
      <c r="AE544" s="14"/>
      <c r="AT544" s="261" t="s">
        <v>207</v>
      </c>
      <c r="AU544" s="261" t="s">
        <v>86</v>
      </c>
      <c r="AV544" s="14" t="s">
        <v>86</v>
      </c>
      <c r="AW544" s="14" t="s">
        <v>32</v>
      </c>
      <c r="AX544" s="14" t="s">
        <v>76</v>
      </c>
      <c r="AY544" s="261" t="s">
        <v>125</v>
      </c>
    </row>
    <row r="545" s="13" customFormat="1">
      <c r="A545" s="13"/>
      <c r="B545" s="241"/>
      <c r="C545" s="242"/>
      <c r="D545" s="231" t="s">
        <v>207</v>
      </c>
      <c r="E545" s="243" t="s">
        <v>1</v>
      </c>
      <c r="F545" s="244" t="s">
        <v>681</v>
      </c>
      <c r="G545" s="242"/>
      <c r="H545" s="243" t="s">
        <v>1</v>
      </c>
      <c r="I545" s="245"/>
      <c r="J545" s="242"/>
      <c r="K545" s="242"/>
      <c r="L545" s="246"/>
      <c r="M545" s="247"/>
      <c r="N545" s="248"/>
      <c r="O545" s="248"/>
      <c r="P545" s="248"/>
      <c r="Q545" s="248"/>
      <c r="R545" s="248"/>
      <c r="S545" s="248"/>
      <c r="T545" s="249"/>
      <c r="U545" s="13"/>
      <c r="V545" s="13"/>
      <c r="W545" s="13"/>
      <c r="X545" s="13"/>
      <c r="Y545" s="13"/>
      <c r="Z545" s="13"/>
      <c r="AA545" s="13"/>
      <c r="AB545" s="13"/>
      <c r="AC545" s="13"/>
      <c r="AD545" s="13"/>
      <c r="AE545" s="13"/>
      <c r="AT545" s="250" t="s">
        <v>207</v>
      </c>
      <c r="AU545" s="250" t="s">
        <v>86</v>
      </c>
      <c r="AV545" s="13" t="s">
        <v>84</v>
      </c>
      <c r="AW545" s="13" t="s">
        <v>32</v>
      </c>
      <c r="AX545" s="13" t="s">
        <v>76</v>
      </c>
      <c r="AY545" s="250" t="s">
        <v>125</v>
      </c>
    </row>
    <row r="546" s="14" customFormat="1">
      <c r="A546" s="14"/>
      <c r="B546" s="251"/>
      <c r="C546" s="252"/>
      <c r="D546" s="231" t="s">
        <v>207</v>
      </c>
      <c r="E546" s="253" t="s">
        <v>1</v>
      </c>
      <c r="F546" s="254" t="s">
        <v>682</v>
      </c>
      <c r="G546" s="252"/>
      <c r="H546" s="255">
        <v>423.98000000000002</v>
      </c>
      <c r="I546" s="256"/>
      <c r="J546" s="252"/>
      <c r="K546" s="252"/>
      <c r="L546" s="257"/>
      <c r="M546" s="258"/>
      <c r="N546" s="259"/>
      <c r="O546" s="259"/>
      <c r="P546" s="259"/>
      <c r="Q546" s="259"/>
      <c r="R546" s="259"/>
      <c r="S546" s="259"/>
      <c r="T546" s="260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61" t="s">
        <v>207</v>
      </c>
      <c r="AU546" s="261" t="s">
        <v>86</v>
      </c>
      <c r="AV546" s="14" t="s">
        <v>86</v>
      </c>
      <c r="AW546" s="14" t="s">
        <v>32</v>
      </c>
      <c r="AX546" s="14" t="s">
        <v>76</v>
      </c>
      <c r="AY546" s="261" t="s">
        <v>125</v>
      </c>
    </row>
    <row r="547" s="13" customFormat="1">
      <c r="A547" s="13"/>
      <c r="B547" s="241"/>
      <c r="C547" s="242"/>
      <c r="D547" s="231" t="s">
        <v>207</v>
      </c>
      <c r="E547" s="243" t="s">
        <v>1</v>
      </c>
      <c r="F547" s="244" t="s">
        <v>683</v>
      </c>
      <c r="G547" s="242"/>
      <c r="H547" s="243" t="s">
        <v>1</v>
      </c>
      <c r="I547" s="245"/>
      <c r="J547" s="242"/>
      <c r="K547" s="242"/>
      <c r="L547" s="246"/>
      <c r="M547" s="247"/>
      <c r="N547" s="248"/>
      <c r="O547" s="248"/>
      <c r="P547" s="248"/>
      <c r="Q547" s="248"/>
      <c r="R547" s="248"/>
      <c r="S547" s="248"/>
      <c r="T547" s="249"/>
      <c r="U547" s="13"/>
      <c r="V547" s="13"/>
      <c r="W547" s="13"/>
      <c r="X547" s="13"/>
      <c r="Y547" s="13"/>
      <c r="Z547" s="13"/>
      <c r="AA547" s="13"/>
      <c r="AB547" s="13"/>
      <c r="AC547" s="13"/>
      <c r="AD547" s="13"/>
      <c r="AE547" s="13"/>
      <c r="AT547" s="250" t="s">
        <v>207</v>
      </c>
      <c r="AU547" s="250" t="s">
        <v>86</v>
      </c>
      <c r="AV547" s="13" t="s">
        <v>84</v>
      </c>
      <c r="AW547" s="13" t="s">
        <v>32</v>
      </c>
      <c r="AX547" s="13" t="s">
        <v>76</v>
      </c>
      <c r="AY547" s="250" t="s">
        <v>125</v>
      </c>
    </row>
    <row r="548" s="14" customFormat="1">
      <c r="A548" s="14"/>
      <c r="B548" s="251"/>
      <c r="C548" s="252"/>
      <c r="D548" s="231" t="s">
        <v>207</v>
      </c>
      <c r="E548" s="253" t="s">
        <v>1</v>
      </c>
      <c r="F548" s="254" t="s">
        <v>684</v>
      </c>
      <c r="G548" s="252"/>
      <c r="H548" s="255">
        <v>24.805</v>
      </c>
      <c r="I548" s="256"/>
      <c r="J548" s="252"/>
      <c r="K548" s="252"/>
      <c r="L548" s="257"/>
      <c r="M548" s="258"/>
      <c r="N548" s="259"/>
      <c r="O548" s="259"/>
      <c r="P548" s="259"/>
      <c r="Q548" s="259"/>
      <c r="R548" s="259"/>
      <c r="S548" s="259"/>
      <c r="T548" s="260"/>
      <c r="U548" s="14"/>
      <c r="V548" s="14"/>
      <c r="W548" s="14"/>
      <c r="X548" s="14"/>
      <c r="Y548" s="14"/>
      <c r="Z548" s="14"/>
      <c r="AA548" s="14"/>
      <c r="AB548" s="14"/>
      <c r="AC548" s="14"/>
      <c r="AD548" s="14"/>
      <c r="AE548" s="14"/>
      <c r="AT548" s="261" t="s">
        <v>207</v>
      </c>
      <c r="AU548" s="261" t="s">
        <v>86</v>
      </c>
      <c r="AV548" s="14" t="s">
        <v>86</v>
      </c>
      <c r="AW548" s="14" t="s">
        <v>32</v>
      </c>
      <c r="AX548" s="14" t="s">
        <v>76</v>
      </c>
      <c r="AY548" s="261" t="s">
        <v>125</v>
      </c>
    </row>
    <row r="549" s="13" customFormat="1">
      <c r="A549" s="13"/>
      <c r="B549" s="241"/>
      <c r="C549" s="242"/>
      <c r="D549" s="231" t="s">
        <v>207</v>
      </c>
      <c r="E549" s="243" t="s">
        <v>1</v>
      </c>
      <c r="F549" s="244" t="s">
        <v>685</v>
      </c>
      <c r="G549" s="242"/>
      <c r="H549" s="243" t="s">
        <v>1</v>
      </c>
      <c r="I549" s="245"/>
      <c r="J549" s="242"/>
      <c r="K549" s="242"/>
      <c r="L549" s="246"/>
      <c r="M549" s="247"/>
      <c r="N549" s="248"/>
      <c r="O549" s="248"/>
      <c r="P549" s="248"/>
      <c r="Q549" s="248"/>
      <c r="R549" s="248"/>
      <c r="S549" s="248"/>
      <c r="T549" s="249"/>
      <c r="U549" s="13"/>
      <c r="V549" s="13"/>
      <c r="W549" s="13"/>
      <c r="X549" s="13"/>
      <c r="Y549" s="13"/>
      <c r="Z549" s="13"/>
      <c r="AA549" s="13"/>
      <c r="AB549" s="13"/>
      <c r="AC549" s="13"/>
      <c r="AD549" s="13"/>
      <c r="AE549" s="13"/>
      <c r="AT549" s="250" t="s">
        <v>207</v>
      </c>
      <c r="AU549" s="250" t="s">
        <v>86</v>
      </c>
      <c r="AV549" s="13" t="s">
        <v>84</v>
      </c>
      <c r="AW549" s="13" t="s">
        <v>32</v>
      </c>
      <c r="AX549" s="13" t="s">
        <v>76</v>
      </c>
      <c r="AY549" s="250" t="s">
        <v>125</v>
      </c>
    </row>
    <row r="550" s="14" customFormat="1">
      <c r="A550" s="14"/>
      <c r="B550" s="251"/>
      <c r="C550" s="252"/>
      <c r="D550" s="231" t="s">
        <v>207</v>
      </c>
      <c r="E550" s="253" t="s">
        <v>1</v>
      </c>
      <c r="F550" s="254" t="s">
        <v>686</v>
      </c>
      <c r="G550" s="252"/>
      <c r="H550" s="255">
        <v>93.724999999999994</v>
      </c>
      <c r="I550" s="256"/>
      <c r="J550" s="252"/>
      <c r="K550" s="252"/>
      <c r="L550" s="257"/>
      <c r="M550" s="258"/>
      <c r="N550" s="259"/>
      <c r="O550" s="259"/>
      <c r="P550" s="259"/>
      <c r="Q550" s="259"/>
      <c r="R550" s="259"/>
      <c r="S550" s="259"/>
      <c r="T550" s="260"/>
      <c r="U550" s="14"/>
      <c r="V550" s="14"/>
      <c r="W550" s="14"/>
      <c r="X550" s="14"/>
      <c r="Y550" s="14"/>
      <c r="Z550" s="14"/>
      <c r="AA550" s="14"/>
      <c r="AB550" s="14"/>
      <c r="AC550" s="14"/>
      <c r="AD550" s="14"/>
      <c r="AE550" s="14"/>
      <c r="AT550" s="261" t="s">
        <v>207</v>
      </c>
      <c r="AU550" s="261" t="s">
        <v>86</v>
      </c>
      <c r="AV550" s="14" t="s">
        <v>86</v>
      </c>
      <c r="AW550" s="14" t="s">
        <v>32</v>
      </c>
      <c r="AX550" s="14" t="s">
        <v>76</v>
      </c>
      <c r="AY550" s="261" t="s">
        <v>125</v>
      </c>
    </row>
    <row r="551" s="13" customFormat="1">
      <c r="A551" s="13"/>
      <c r="B551" s="241"/>
      <c r="C551" s="242"/>
      <c r="D551" s="231" t="s">
        <v>207</v>
      </c>
      <c r="E551" s="243" t="s">
        <v>1</v>
      </c>
      <c r="F551" s="244" t="s">
        <v>687</v>
      </c>
      <c r="G551" s="242"/>
      <c r="H551" s="243" t="s">
        <v>1</v>
      </c>
      <c r="I551" s="245"/>
      <c r="J551" s="242"/>
      <c r="K551" s="242"/>
      <c r="L551" s="246"/>
      <c r="M551" s="247"/>
      <c r="N551" s="248"/>
      <c r="O551" s="248"/>
      <c r="P551" s="248"/>
      <c r="Q551" s="248"/>
      <c r="R551" s="248"/>
      <c r="S551" s="248"/>
      <c r="T551" s="249"/>
      <c r="U551" s="13"/>
      <c r="V551" s="13"/>
      <c r="W551" s="13"/>
      <c r="X551" s="13"/>
      <c r="Y551" s="13"/>
      <c r="Z551" s="13"/>
      <c r="AA551" s="13"/>
      <c r="AB551" s="13"/>
      <c r="AC551" s="13"/>
      <c r="AD551" s="13"/>
      <c r="AE551" s="13"/>
      <c r="AT551" s="250" t="s">
        <v>207</v>
      </c>
      <c r="AU551" s="250" t="s">
        <v>86</v>
      </c>
      <c r="AV551" s="13" t="s">
        <v>84</v>
      </c>
      <c r="AW551" s="13" t="s">
        <v>32</v>
      </c>
      <c r="AX551" s="13" t="s">
        <v>76</v>
      </c>
      <c r="AY551" s="250" t="s">
        <v>125</v>
      </c>
    </row>
    <row r="552" s="14" customFormat="1">
      <c r="A552" s="14"/>
      <c r="B552" s="251"/>
      <c r="C552" s="252"/>
      <c r="D552" s="231" t="s">
        <v>207</v>
      </c>
      <c r="E552" s="253" t="s">
        <v>1</v>
      </c>
      <c r="F552" s="254" t="s">
        <v>261</v>
      </c>
      <c r="G552" s="252"/>
      <c r="H552" s="255">
        <v>11</v>
      </c>
      <c r="I552" s="256"/>
      <c r="J552" s="252"/>
      <c r="K552" s="252"/>
      <c r="L552" s="257"/>
      <c r="M552" s="258"/>
      <c r="N552" s="259"/>
      <c r="O552" s="259"/>
      <c r="P552" s="259"/>
      <c r="Q552" s="259"/>
      <c r="R552" s="259"/>
      <c r="S552" s="259"/>
      <c r="T552" s="260"/>
      <c r="U552" s="14"/>
      <c r="V552" s="14"/>
      <c r="W552" s="14"/>
      <c r="X552" s="14"/>
      <c r="Y552" s="14"/>
      <c r="Z552" s="14"/>
      <c r="AA552" s="14"/>
      <c r="AB552" s="14"/>
      <c r="AC552" s="14"/>
      <c r="AD552" s="14"/>
      <c r="AE552" s="14"/>
      <c r="AT552" s="261" t="s">
        <v>207</v>
      </c>
      <c r="AU552" s="261" t="s">
        <v>86</v>
      </c>
      <c r="AV552" s="14" t="s">
        <v>86</v>
      </c>
      <c r="AW552" s="14" t="s">
        <v>32</v>
      </c>
      <c r="AX552" s="14" t="s">
        <v>76</v>
      </c>
      <c r="AY552" s="261" t="s">
        <v>125</v>
      </c>
    </row>
    <row r="553" s="13" customFormat="1">
      <c r="A553" s="13"/>
      <c r="B553" s="241"/>
      <c r="C553" s="242"/>
      <c r="D553" s="231" t="s">
        <v>207</v>
      </c>
      <c r="E553" s="243" t="s">
        <v>1</v>
      </c>
      <c r="F553" s="244" t="s">
        <v>688</v>
      </c>
      <c r="G553" s="242"/>
      <c r="H553" s="243" t="s">
        <v>1</v>
      </c>
      <c r="I553" s="245"/>
      <c r="J553" s="242"/>
      <c r="K553" s="242"/>
      <c r="L553" s="246"/>
      <c r="M553" s="247"/>
      <c r="N553" s="248"/>
      <c r="O553" s="248"/>
      <c r="P553" s="248"/>
      <c r="Q553" s="248"/>
      <c r="R553" s="248"/>
      <c r="S553" s="248"/>
      <c r="T553" s="249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50" t="s">
        <v>207</v>
      </c>
      <c r="AU553" s="250" t="s">
        <v>86</v>
      </c>
      <c r="AV553" s="13" t="s">
        <v>84</v>
      </c>
      <c r="AW553" s="13" t="s">
        <v>32</v>
      </c>
      <c r="AX553" s="13" t="s">
        <v>76</v>
      </c>
      <c r="AY553" s="250" t="s">
        <v>125</v>
      </c>
    </row>
    <row r="554" s="14" customFormat="1">
      <c r="A554" s="14"/>
      <c r="B554" s="251"/>
      <c r="C554" s="252"/>
      <c r="D554" s="231" t="s">
        <v>207</v>
      </c>
      <c r="E554" s="253" t="s">
        <v>1</v>
      </c>
      <c r="F554" s="254" t="s">
        <v>689</v>
      </c>
      <c r="G554" s="252"/>
      <c r="H554" s="255">
        <v>31.02</v>
      </c>
      <c r="I554" s="256"/>
      <c r="J554" s="252"/>
      <c r="K554" s="252"/>
      <c r="L554" s="257"/>
      <c r="M554" s="258"/>
      <c r="N554" s="259"/>
      <c r="O554" s="259"/>
      <c r="P554" s="259"/>
      <c r="Q554" s="259"/>
      <c r="R554" s="259"/>
      <c r="S554" s="259"/>
      <c r="T554" s="260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61" t="s">
        <v>207</v>
      </c>
      <c r="AU554" s="261" t="s">
        <v>86</v>
      </c>
      <c r="AV554" s="14" t="s">
        <v>86</v>
      </c>
      <c r="AW554" s="14" t="s">
        <v>32</v>
      </c>
      <c r="AX554" s="14" t="s">
        <v>76</v>
      </c>
      <c r="AY554" s="261" t="s">
        <v>125</v>
      </c>
    </row>
    <row r="555" s="13" customFormat="1">
      <c r="A555" s="13"/>
      <c r="B555" s="241"/>
      <c r="C555" s="242"/>
      <c r="D555" s="231" t="s">
        <v>207</v>
      </c>
      <c r="E555" s="243" t="s">
        <v>1</v>
      </c>
      <c r="F555" s="244" t="s">
        <v>690</v>
      </c>
      <c r="G555" s="242"/>
      <c r="H555" s="243" t="s">
        <v>1</v>
      </c>
      <c r="I555" s="245"/>
      <c r="J555" s="242"/>
      <c r="K555" s="242"/>
      <c r="L555" s="246"/>
      <c r="M555" s="247"/>
      <c r="N555" s="248"/>
      <c r="O555" s="248"/>
      <c r="P555" s="248"/>
      <c r="Q555" s="248"/>
      <c r="R555" s="248"/>
      <c r="S555" s="248"/>
      <c r="T555" s="249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50" t="s">
        <v>207</v>
      </c>
      <c r="AU555" s="250" t="s">
        <v>86</v>
      </c>
      <c r="AV555" s="13" t="s">
        <v>84</v>
      </c>
      <c r="AW555" s="13" t="s">
        <v>32</v>
      </c>
      <c r="AX555" s="13" t="s">
        <v>76</v>
      </c>
      <c r="AY555" s="250" t="s">
        <v>125</v>
      </c>
    </row>
    <row r="556" s="14" customFormat="1">
      <c r="A556" s="14"/>
      <c r="B556" s="251"/>
      <c r="C556" s="252"/>
      <c r="D556" s="231" t="s">
        <v>207</v>
      </c>
      <c r="E556" s="253" t="s">
        <v>1</v>
      </c>
      <c r="F556" s="254" t="s">
        <v>145</v>
      </c>
      <c r="G556" s="252"/>
      <c r="H556" s="255">
        <v>6</v>
      </c>
      <c r="I556" s="256"/>
      <c r="J556" s="252"/>
      <c r="K556" s="252"/>
      <c r="L556" s="257"/>
      <c r="M556" s="258"/>
      <c r="N556" s="259"/>
      <c r="O556" s="259"/>
      <c r="P556" s="259"/>
      <c r="Q556" s="259"/>
      <c r="R556" s="259"/>
      <c r="S556" s="259"/>
      <c r="T556" s="260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61" t="s">
        <v>207</v>
      </c>
      <c r="AU556" s="261" t="s">
        <v>86</v>
      </c>
      <c r="AV556" s="14" t="s">
        <v>86</v>
      </c>
      <c r="AW556" s="14" t="s">
        <v>32</v>
      </c>
      <c r="AX556" s="14" t="s">
        <v>76</v>
      </c>
      <c r="AY556" s="261" t="s">
        <v>125</v>
      </c>
    </row>
    <row r="557" s="13" customFormat="1">
      <c r="A557" s="13"/>
      <c r="B557" s="241"/>
      <c r="C557" s="242"/>
      <c r="D557" s="231" t="s">
        <v>207</v>
      </c>
      <c r="E557" s="243" t="s">
        <v>1</v>
      </c>
      <c r="F557" s="244" t="s">
        <v>691</v>
      </c>
      <c r="G557" s="242"/>
      <c r="H557" s="243" t="s">
        <v>1</v>
      </c>
      <c r="I557" s="245"/>
      <c r="J557" s="242"/>
      <c r="K557" s="242"/>
      <c r="L557" s="246"/>
      <c r="M557" s="247"/>
      <c r="N557" s="248"/>
      <c r="O557" s="248"/>
      <c r="P557" s="248"/>
      <c r="Q557" s="248"/>
      <c r="R557" s="248"/>
      <c r="S557" s="248"/>
      <c r="T557" s="249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50" t="s">
        <v>207</v>
      </c>
      <c r="AU557" s="250" t="s">
        <v>86</v>
      </c>
      <c r="AV557" s="13" t="s">
        <v>84</v>
      </c>
      <c r="AW557" s="13" t="s">
        <v>32</v>
      </c>
      <c r="AX557" s="13" t="s">
        <v>76</v>
      </c>
      <c r="AY557" s="250" t="s">
        <v>125</v>
      </c>
    </row>
    <row r="558" s="14" customFormat="1">
      <c r="A558" s="14"/>
      <c r="B558" s="251"/>
      <c r="C558" s="252"/>
      <c r="D558" s="231" t="s">
        <v>207</v>
      </c>
      <c r="E558" s="253" t="s">
        <v>1</v>
      </c>
      <c r="F558" s="254" t="s">
        <v>277</v>
      </c>
      <c r="G558" s="252"/>
      <c r="H558" s="255">
        <v>13.199999999999999</v>
      </c>
      <c r="I558" s="256"/>
      <c r="J558" s="252"/>
      <c r="K558" s="252"/>
      <c r="L558" s="257"/>
      <c r="M558" s="258"/>
      <c r="N558" s="259"/>
      <c r="O558" s="259"/>
      <c r="P558" s="259"/>
      <c r="Q558" s="259"/>
      <c r="R558" s="259"/>
      <c r="S558" s="259"/>
      <c r="T558" s="260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61" t="s">
        <v>207</v>
      </c>
      <c r="AU558" s="261" t="s">
        <v>86</v>
      </c>
      <c r="AV558" s="14" t="s">
        <v>86</v>
      </c>
      <c r="AW558" s="14" t="s">
        <v>32</v>
      </c>
      <c r="AX558" s="14" t="s">
        <v>76</v>
      </c>
      <c r="AY558" s="261" t="s">
        <v>125</v>
      </c>
    </row>
    <row r="559" s="13" customFormat="1">
      <c r="A559" s="13"/>
      <c r="B559" s="241"/>
      <c r="C559" s="242"/>
      <c r="D559" s="231" t="s">
        <v>207</v>
      </c>
      <c r="E559" s="243" t="s">
        <v>1</v>
      </c>
      <c r="F559" s="244" t="s">
        <v>692</v>
      </c>
      <c r="G559" s="242"/>
      <c r="H559" s="243" t="s">
        <v>1</v>
      </c>
      <c r="I559" s="245"/>
      <c r="J559" s="242"/>
      <c r="K559" s="242"/>
      <c r="L559" s="246"/>
      <c r="M559" s="247"/>
      <c r="N559" s="248"/>
      <c r="O559" s="248"/>
      <c r="P559" s="248"/>
      <c r="Q559" s="248"/>
      <c r="R559" s="248"/>
      <c r="S559" s="248"/>
      <c r="T559" s="249"/>
      <c r="U559" s="13"/>
      <c r="V559" s="13"/>
      <c r="W559" s="13"/>
      <c r="X559" s="13"/>
      <c r="Y559" s="13"/>
      <c r="Z559" s="13"/>
      <c r="AA559" s="13"/>
      <c r="AB559" s="13"/>
      <c r="AC559" s="13"/>
      <c r="AD559" s="13"/>
      <c r="AE559" s="13"/>
      <c r="AT559" s="250" t="s">
        <v>207</v>
      </c>
      <c r="AU559" s="250" t="s">
        <v>86</v>
      </c>
      <c r="AV559" s="13" t="s">
        <v>84</v>
      </c>
      <c r="AW559" s="13" t="s">
        <v>32</v>
      </c>
      <c r="AX559" s="13" t="s">
        <v>76</v>
      </c>
      <c r="AY559" s="250" t="s">
        <v>125</v>
      </c>
    </row>
    <row r="560" s="14" customFormat="1">
      <c r="A560" s="14"/>
      <c r="B560" s="251"/>
      <c r="C560" s="252"/>
      <c r="D560" s="231" t="s">
        <v>207</v>
      </c>
      <c r="E560" s="253" t="s">
        <v>1</v>
      </c>
      <c r="F560" s="254" t="s">
        <v>693</v>
      </c>
      <c r="G560" s="252"/>
      <c r="H560" s="255">
        <v>326.36500000000001</v>
      </c>
      <c r="I560" s="256"/>
      <c r="J560" s="252"/>
      <c r="K560" s="252"/>
      <c r="L560" s="257"/>
      <c r="M560" s="258"/>
      <c r="N560" s="259"/>
      <c r="O560" s="259"/>
      <c r="P560" s="259"/>
      <c r="Q560" s="259"/>
      <c r="R560" s="259"/>
      <c r="S560" s="259"/>
      <c r="T560" s="260"/>
      <c r="U560" s="14"/>
      <c r="V560" s="14"/>
      <c r="W560" s="14"/>
      <c r="X560" s="14"/>
      <c r="Y560" s="14"/>
      <c r="Z560" s="14"/>
      <c r="AA560" s="14"/>
      <c r="AB560" s="14"/>
      <c r="AC560" s="14"/>
      <c r="AD560" s="14"/>
      <c r="AE560" s="14"/>
      <c r="AT560" s="261" t="s">
        <v>207</v>
      </c>
      <c r="AU560" s="261" t="s">
        <v>86</v>
      </c>
      <c r="AV560" s="14" t="s">
        <v>86</v>
      </c>
      <c r="AW560" s="14" t="s">
        <v>32</v>
      </c>
      <c r="AX560" s="14" t="s">
        <v>76</v>
      </c>
      <c r="AY560" s="261" t="s">
        <v>125</v>
      </c>
    </row>
    <row r="561" s="15" customFormat="1">
      <c r="A561" s="15"/>
      <c r="B561" s="262"/>
      <c r="C561" s="263"/>
      <c r="D561" s="231" t="s">
        <v>207</v>
      </c>
      <c r="E561" s="264" t="s">
        <v>1</v>
      </c>
      <c r="F561" s="265" t="s">
        <v>210</v>
      </c>
      <c r="G561" s="263"/>
      <c r="H561" s="266">
        <v>1813.1659999999999</v>
      </c>
      <c r="I561" s="267"/>
      <c r="J561" s="263"/>
      <c r="K561" s="263"/>
      <c r="L561" s="268"/>
      <c r="M561" s="269"/>
      <c r="N561" s="270"/>
      <c r="O561" s="270"/>
      <c r="P561" s="270"/>
      <c r="Q561" s="270"/>
      <c r="R561" s="270"/>
      <c r="S561" s="270"/>
      <c r="T561" s="271"/>
      <c r="U561" s="15"/>
      <c r="V561" s="15"/>
      <c r="W561" s="15"/>
      <c r="X561" s="15"/>
      <c r="Y561" s="15"/>
      <c r="Z561" s="15"/>
      <c r="AA561" s="15"/>
      <c r="AB561" s="15"/>
      <c r="AC561" s="15"/>
      <c r="AD561" s="15"/>
      <c r="AE561" s="15"/>
      <c r="AT561" s="272" t="s">
        <v>207</v>
      </c>
      <c r="AU561" s="272" t="s">
        <v>86</v>
      </c>
      <c r="AV561" s="15" t="s">
        <v>132</v>
      </c>
      <c r="AW561" s="15" t="s">
        <v>32</v>
      </c>
      <c r="AX561" s="15" t="s">
        <v>84</v>
      </c>
      <c r="AY561" s="272" t="s">
        <v>125</v>
      </c>
    </row>
    <row r="562" s="12" customFormat="1" ht="22.8" customHeight="1">
      <c r="A562" s="12"/>
      <c r="B562" s="202"/>
      <c r="C562" s="203"/>
      <c r="D562" s="204" t="s">
        <v>75</v>
      </c>
      <c r="E562" s="216" t="s">
        <v>694</v>
      </c>
      <c r="F562" s="216" t="s">
        <v>695</v>
      </c>
      <c r="G562" s="203"/>
      <c r="H562" s="203"/>
      <c r="I562" s="206"/>
      <c r="J562" s="217">
        <f>BK562</f>
        <v>0</v>
      </c>
      <c r="K562" s="203"/>
      <c r="L562" s="208"/>
      <c r="M562" s="209"/>
      <c r="N562" s="210"/>
      <c r="O562" s="210"/>
      <c r="P562" s="211">
        <f>P563</f>
        <v>0</v>
      </c>
      <c r="Q562" s="210"/>
      <c r="R562" s="211">
        <f>R563</f>
        <v>0</v>
      </c>
      <c r="S562" s="210"/>
      <c r="T562" s="212">
        <f>T563</f>
        <v>0</v>
      </c>
      <c r="U562" s="12"/>
      <c r="V562" s="12"/>
      <c r="W562" s="12"/>
      <c r="X562" s="12"/>
      <c r="Y562" s="12"/>
      <c r="Z562" s="12"/>
      <c r="AA562" s="12"/>
      <c r="AB562" s="12"/>
      <c r="AC562" s="12"/>
      <c r="AD562" s="12"/>
      <c r="AE562" s="12"/>
      <c r="AR562" s="213" t="s">
        <v>84</v>
      </c>
      <c r="AT562" s="214" t="s">
        <v>75</v>
      </c>
      <c r="AU562" s="214" t="s">
        <v>84</v>
      </c>
      <c r="AY562" s="213" t="s">
        <v>125</v>
      </c>
      <c r="BK562" s="215">
        <f>BK563</f>
        <v>0</v>
      </c>
    </row>
    <row r="563" s="2" customFormat="1" ht="44.25" customHeight="1">
      <c r="A563" s="38"/>
      <c r="B563" s="39"/>
      <c r="C563" s="218" t="s">
        <v>696</v>
      </c>
      <c r="D563" s="218" t="s">
        <v>128</v>
      </c>
      <c r="E563" s="219" t="s">
        <v>697</v>
      </c>
      <c r="F563" s="220" t="s">
        <v>698</v>
      </c>
      <c r="G563" s="221" t="s">
        <v>314</v>
      </c>
      <c r="H563" s="222">
        <v>707.03899999999999</v>
      </c>
      <c r="I563" s="223"/>
      <c r="J563" s="224">
        <f>ROUND(I563*H563,2)</f>
        <v>0</v>
      </c>
      <c r="K563" s="220" t="s">
        <v>204</v>
      </c>
      <c r="L563" s="44"/>
      <c r="M563" s="283" t="s">
        <v>1</v>
      </c>
      <c r="N563" s="284" t="s">
        <v>41</v>
      </c>
      <c r="O563" s="238"/>
      <c r="P563" s="285">
        <f>O563*H563</f>
        <v>0</v>
      </c>
      <c r="Q563" s="285">
        <v>0</v>
      </c>
      <c r="R563" s="285">
        <f>Q563*H563</f>
        <v>0</v>
      </c>
      <c r="S563" s="285">
        <v>0</v>
      </c>
      <c r="T563" s="286">
        <f>S563*H563</f>
        <v>0</v>
      </c>
      <c r="U563" s="38"/>
      <c r="V563" s="38"/>
      <c r="W563" s="38"/>
      <c r="X563" s="38"/>
      <c r="Y563" s="38"/>
      <c r="Z563" s="38"/>
      <c r="AA563" s="38"/>
      <c r="AB563" s="38"/>
      <c r="AC563" s="38"/>
      <c r="AD563" s="38"/>
      <c r="AE563" s="38"/>
      <c r="AR563" s="229" t="s">
        <v>132</v>
      </c>
      <c r="AT563" s="229" t="s">
        <v>128</v>
      </c>
      <c r="AU563" s="229" t="s">
        <v>86</v>
      </c>
      <c r="AY563" s="17" t="s">
        <v>125</v>
      </c>
      <c r="BE563" s="230">
        <f>IF(N563="základní",J563,0)</f>
        <v>0</v>
      </c>
      <c r="BF563" s="230">
        <f>IF(N563="snížená",J563,0)</f>
        <v>0</v>
      </c>
      <c r="BG563" s="230">
        <f>IF(N563="zákl. přenesená",J563,0)</f>
        <v>0</v>
      </c>
      <c r="BH563" s="230">
        <f>IF(N563="sníž. přenesená",J563,0)</f>
        <v>0</v>
      </c>
      <c r="BI563" s="230">
        <f>IF(N563="nulová",J563,0)</f>
        <v>0</v>
      </c>
      <c r="BJ563" s="17" t="s">
        <v>84</v>
      </c>
      <c r="BK563" s="230">
        <f>ROUND(I563*H563,2)</f>
        <v>0</v>
      </c>
      <c r="BL563" s="17" t="s">
        <v>132</v>
      </c>
      <c r="BM563" s="229" t="s">
        <v>699</v>
      </c>
    </row>
    <row r="564" s="2" customFormat="1" ht="6.96" customHeight="1">
      <c r="A564" s="38"/>
      <c r="B564" s="66"/>
      <c r="C564" s="67"/>
      <c r="D564" s="67"/>
      <c r="E564" s="67"/>
      <c r="F564" s="67"/>
      <c r="G564" s="67"/>
      <c r="H564" s="67"/>
      <c r="I564" s="67"/>
      <c r="J564" s="67"/>
      <c r="K564" s="67"/>
      <c r="L564" s="44"/>
      <c r="M564" s="38"/>
      <c r="O564" s="38"/>
      <c r="P564" s="38"/>
      <c r="Q564" s="38"/>
      <c r="R564" s="38"/>
      <c r="S564" s="38"/>
      <c r="T564" s="38"/>
      <c r="U564" s="38"/>
      <c r="V564" s="38"/>
      <c r="W564" s="38"/>
      <c r="X564" s="38"/>
      <c r="Y564" s="38"/>
      <c r="Z564" s="38"/>
      <c r="AA564" s="38"/>
      <c r="AB564" s="38"/>
      <c r="AC564" s="38"/>
      <c r="AD564" s="38"/>
      <c r="AE564" s="38"/>
    </row>
  </sheetData>
  <sheetProtection sheet="1" autoFilter="0" formatColumns="0" formatRows="0" objects="1" scenarios="1" spinCount="100000" saltValue="s4ouu+6yw3Z2DQcnaZZE/735ZoTf8oufQ1m/PjxTg1n4lRFOxs7th5lbWWPlfZ5T5aNdtrxBS8GZCbPOEpL+7w==" hashValue="FAGD+6BQDhSZ13M/etWK8QlsrUUDpnA40JEWsNnqdgcFjq15rdLDJfaMUwcJHjI+4eA+rFV2ZMbTopphMFBQVQ==" algorithmName="SHA-512" password="CC35"/>
  <autoFilter ref="C124:K563"/>
  <mergeCells count="9">
    <mergeCell ref="E7:H7"/>
    <mergeCell ref="E9:H9"/>
    <mergeCell ref="E18:H18"/>
    <mergeCell ref="E27:H27"/>
    <mergeCell ref="E85:H85"/>
    <mergeCell ref="E87:H87"/>
    <mergeCell ref="E115:H115"/>
    <mergeCell ref="E117:H117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92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II/198 PRŮTAH TACHOV - OPRAVA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700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ROUND(J120,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ROUND((SUM(BE120:BE176)),  2)</f>
        <v>0</v>
      </c>
      <c r="G33" s="38"/>
      <c r="H33" s="38"/>
      <c r="I33" s="155">
        <v>0.20999999999999999</v>
      </c>
      <c r="J33" s="154">
        <f>ROUND(((SUM(BE120:BE176))*I33),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ROUND((SUM(BF120:BF176)),  2)</f>
        <v>0</v>
      </c>
      <c r="G34" s="38"/>
      <c r="H34" s="38"/>
      <c r="I34" s="155">
        <v>0.12</v>
      </c>
      <c r="J34" s="154">
        <f>ROUND(((SUM(BF120:BF176))*I34),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ROUND((SUM(BG120:BG176)),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ROUND((SUM(BH120:BH176)),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ROUND((SUM(BI120:BI176)),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II/198 PRŮTAH TACHOV -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SO190 - DOPRAVNÍ ZNAČENÍ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D PROJEKT PLZEŇ Nedvěd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J120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9" customFormat="1" ht="24.96" customHeight="1">
      <c r="A97" s="9"/>
      <c r="B97" s="179"/>
      <c r="C97" s="180"/>
      <c r="D97" s="181" t="s">
        <v>189</v>
      </c>
      <c r="E97" s="182"/>
      <c r="F97" s="182"/>
      <c r="G97" s="182"/>
      <c r="H97" s="182"/>
      <c r="I97" s="182"/>
      <c r="J97" s="183">
        <f>J121</f>
        <v>0</v>
      </c>
      <c r="K97" s="180"/>
      <c r="L97" s="184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5"/>
      <c r="C98" s="186"/>
      <c r="D98" s="187" t="s">
        <v>195</v>
      </c>
      <c r="E98" s="188"/>
      <c r="F98" s="188"/>
      <c r="G98" s="188"/>
      <c r="H98" s="188"/>
      <c r="I98" s="188"/>
      <c r="J98" s="189">
        <f>J122</f>
        <v>0</v>
      </c>
      <c r="K98" s="186"/>
      <c r="L98" s="19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5"/>
      <c r="C99" s="186"/>
      <c r="D99" s="187" t="s">
        <v>196</v>
      </c>
      <c r="E99" s="188"/>
      <c r="F99" s="188"/>
      <c r="G99" s="188"/>
      <c r="H99" s="188"/>
      <c r="I99" s="188"/>
      <c r="J99" s="189">
        <f>J169</f>
        <v>0</v>
      </c>
      <c r="K99" s="186"/>
      <c r="L99" s="19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5"/>
      <c r="C100" s="186"/>
      <c r="D100" s="187" t="s">
        <v>197</v>
      </c>
      <c r="E100" s="188"/>
      <c r="F100" s="188"/>
      <c r="G100" s="188"/>
      <c r="H100" s="188"/>
      <c r="I100" s="188"/>
      <c r="J100" s="189">
        <f>J175</f>
        <v>0</v>
      </c>
      <c r="K100" s="186"/>
      <c r="L100" s="19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40"/>
      <c r="D101" s="40"/>
      <c r="E101" s="40"/>
      <c r="F101" s="40"/>
      <c r="G101" s="40"/>
      <c r="H101" s="40"/>
      <c r="I101" s="40"/>
      <c r="J101" s="40"/>
      <c r="K101" s="40"/>
      <c r="L101" s="63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6"/>
      <c r="C102" s="67"/>
      <c r="D102" s="67"/>
      <c r="E102" s="67"/>
      <c r="F102" s="67"/>
      <c r="G102" s="67"/>
      <c r="H102" s="67"/>
      <c r="I102" s="67"/>
      <c r="J102" s="67"/>
      <c r="K102" s="67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8"/>
      <c r="C106" s="69"/>
      <c r="D106" s="69"/>
      <c r="E106" s="69"/>
      <c r="F106" s="69"/>
      <c r="G106" s="69"/>
      <c r="H106" s="69"/>
      <c r="I106" s="69"/>
      <c r="J106" s="69"/>
      <c r="K106" s="69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109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40"/>
      <c r="D108" s="40"/>
      <c r="E108" s="40"/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6.5" customHeight="1">
      <c r="A110" s="38"/>
      <c r="B110" s="39"/>
      <c r="C110" s="40"/>
      <c r="D110" s="40"/>
      <c r="E110" s="174" t="str">
        <f>E7</f>
        <v>II/198 PRŮTAH TACHOV - OPRAVA</v>
      </c>
      <c r="F110" s="32"/>
      <c r="G110" s="32"/>
      <c r="H110" s="32"/>
      <c r="I110" s="40"/>
      <c r="J110" s="40"/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97</v>
      </c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40"/>
      <c r="D112" s="40"/>
      <c r="E112" s="76" t="str">
        <f>E9</f>
        <v>SO190 - DOPRAVNÍ ZNAČENÍ</v>
      </c>
      <c r="F112" s="40"/>
      <c r="G112" s="40"/>
      <c r="H112" s="40"/>
      <c r="I112" s="40"/>
      <c r="J112" s="40"/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40"/>
      <c r="D113" s="40"/>
      <c r="E113" s="40"/>
      <c r="F113" s="40"/>
      <c r="G113" s="40"/>
      <c r="H113" s="40"/>
      <c r="I113" s="40"/>
      <c r="J113" s="40"/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40"/>
      <c r="E114" s="40"/>
      <c r="F114" s="27" t="str">
        <f>F12</f>
        <v xml:space="preserve"> </v>
      </c>
      <c r="G114" s="40"/>
      <c r="H114" s="40"/>
      <c r="I114" s="32" t="s">
        <v>22</v>
      </c>
      <c r="J114" s="79" t="str">
        <f>IF(J12="","",J12)</f>
        <v>24. 11. 2025</v>
      </c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40"/>
      <c r="D115" s="40"/>
      <c r="E115" s="40"/>
      <c r="F115" s="40"/>
      <c r="G115" s="40"/>
      <c r="H115" s="40"/>
      <c r="I115" s="40"/>
      <c r="J115" s="40"/>
      <c r="K115" s="40"/>
      <c r="L115" s="63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25.65" customHeight="1">
      <c r="A116" s="38"/>
      <c r="B116" s="39"/>
      <c r="C116" s="32" t="s">
        <v>24</v>
      </c>
      <c r="D116" s="40"/>
      <c r="E116" s="40"/>
      <c r="F116" s="27" t="str">
        <f>E15</f>
        <v>SÚS PK</v>
      </c>
      <c r="G116" s="40"/>
      <c r="H116" s="40"/>
      <c r="I116" s="32" t="s">
        <v>30</v>
      </c>
      <c r="J116" s="36" t="str">
        <f>E21</f>
        <v>D PROJEKT PLZEŇ Nedvěd s.r.o.</v>
      </c>
      <c r="K116" s="40"/>
      <c r="L116" s="63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40"/>
      <c r="E117" s="40"/>
      <c r="F117" s="27" t="str">
        <f>IF(E18="","",E18)</f>
        <v>Vyplň údaj</v>
      </c>
      <c r="G117" s="40"/>
      <c r="H117" s="40"/>
      <c r="I117" s="32" t="s">
        <v>33</v>
      </c>
      <c r="J117" s="36" t="str">
        <f>E24</f>
        <v>Žižkovský Petr</v>
      </c>
      <c r="K117" s="40"/>
      <c r="L117" s="63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40"/>
      <c r="D118" s="40"/>
      <c r="E118" s="40"/>
      <c r="F118" s="40"/>
      <c r="G118" s="40"/>
      <c r="H118" s="40"/>
      <c r="I118" s="40"/>
      <c r="J118" s="40"/>
      <c r="K118" s="40"/>
      <c r="L118" s="63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91"/>
      <c r="B119" s="192"/>
      <c r="C119" s="193" t="s">
        <v>110</v>
      </c>
      <c r="D119" s="194" t="s">
        <v>61</v>
      </c>
      <c r="E119" s="194" t="s">
        <v>57</v>
      </c>
      <c r="F119" s="194" t="s">
        <v>58</v>
      </c>
      <c r="G119" s="194" t="s">
        <v>111</v>
      </c>
      <c r="H119" s="194" t="s">
        <v>112</v>
      </c>
      <c r="I119" s="194" t="s">
        <v>113</v>
      </c>
      <c r="J119" s="194" t="s">
        <v>101</v>
      </c>
      <c r="K119" s="195" t="s">
        <v>114</v>
      </c>
      <c r="L119" s="196"/>
      <c r="M119" s="100" t="s">
        <v>1</v>
      </c>
      <c r="N119" s="101" t="s">
        <v>40</v>
      </c>
      <c r="O119" s="101" t="s">
        <v>115</v>
      </c>
      <c r="P119" s="101" t="s">
        <v>116</v>
      </c>
      <c r="Q119" s="101" t="s">
        <v>117</v>
      </c>
      <c r="R119" s="101" t="s">
        <v>118</v>
      </c>
      <c r="S119" s="101" t="s">
        <v>119</v>
      </c>
      <c r="T119" s="102" t="s">
        <v>120</v>
      </c>
      <c r="U119" s="191"/>
      <c r="V119" s="191"/>
      <c r="W119" s="191"/>
      <c r="X119" s="191"/>
      <c r="Y119" s="191"/>
      <c r="Z119" s="191"/>
      <c r="AA119" s="191"/>
      <c r="AB119" s="191"/>
      <c r="AC119" s="191"/>
      <c r="AD119" s="191"/>
      <c r="AE119" s="191"/>
    </row>
    <row r="120" s="2" customFormat="1" ht="22.8" customHeight="1">
      <c r="A120" s="38"/>
      <c r="B120" s="39"/>
      <c r="C120" s="107" t="s">
        <v>121</v>
      </c>
      <c r="D120" s="40"/>
      <c r="E120" s="40"/>
      <c r="F120" s="40"/>
      <c r="G120" s="40"/>
      <c r="H120" s="40"/>
      <c r="I120" s="40"/>
      <c r="J120" s="197">
        <f>BK120</f>
        <v>0</v>
      </c>
      <c r="K120" s="40"/>
      <c r="L120" s="44"/>
      <c r="M120" s="103"/>
      <c r="N120" s="198"/>
      <c r="O120" s="104"/>
      <c r="P120" s="199">
        <f>P121</f>
        <v>0</v>
      </c>
      <c r="Q120" s="104"/>
      <c r="R120" s="199">
        <f>R121</f>
        <v>3.9561790000000001</v>
      </c>
      <c r="S120" s="104"/>
      <c r="T120" s="200">
        <f>T121</f>
        <v>0.21599999999999997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7" t="s">
        <v>75</v>
      </c>
      <c r="AU120" s="17" t="s">
        <v>103</v>
      </c>
      <c r="BK120" s="201">
        <f>BK121</f>
        <v>0</v>
      </c>
    </row>
    <row r="121" s="12" customFormat="1" ht="25.92" customHeight="1">
      <c r="A121" s="12"/>
      <c r="B121" s="202"/>
      <c r="C121" s="203"/>
      <c r="D121" s="204" t="s">
        <v>75</v>
      </c>
      <c r="E121" s="205" t="s">
        <v>198</v>
      </c>
      <c r="F121" s="205" t="s">
        <v>199</v>
      </c>
      <c r="G121" s="203"/>
      <c r="H121" s="203"/>
      <c r="I121" s="206"/>
      <c r="J121" s="207">
        <f>BK121</f>
        <v>0</v>
      </c>
      <c r="K121" s="203"/>
      <c r="L121" s="208"/>
      <c r="M121" s="209"/>
      <c r="N121" s="210"/>
      <c r="O121" s="210"/>
      <c r="P121" s="211">
        <f>P122+P169+P175</f>
        <v>0</v>
      </c>
      <c r="Q121" s="210"/>
      <c r="R121" s="211">
        <f>R122+R169+R175</f>
        <v>3.9561790000000001</v>
      </c>
      <c r="S121" s="210"/>
      <c r="T121" s="212">
        <f>T122+T169+T175</f>
        <v>0.21599999999999997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3" t="s">
        <v>84</v>
      </c>
      <c r="AT121" s="214" t="s">
        <v>75</v>
      </c>
      <c r="AU121" s="214" t="s">
        <v>76</v>
      </c>
      <c r="AY121" s="213" t="s">
        <v>125</v>
      </c>
      <c r="BK121" s="215">
        <f>BK122+BK169+BK175</f>
        <v>0</v>
      </c>
    </row>
    <row r="122" s="12" customFormat="1" ht="22.8" customHeight="1">
      <c r="A122" s="12"/>
      <c r="B122" s="202"/>
      <c r="C122" s="203"/>
      <c r="D122" s="204" t="s">
        <v>75</v>
      </c>
      <c r="E122" s="216" t="s">
        <v>167</v>
      </c>
      <c r="F122" s="216" t="s">
        <v>558</v>
      </c>
      <c r="G122" s="203"/>
      <c r="H122" s="203"/>
      <c r="I122" s="206"/>
      <c r="J122" s="217">
        <f>BK122</f>
        <v>0</v>
      </c>
      <c r="K122" s="203"/>
      <c r="L122" s="208"/>
      <c r="M122" s="209"/>
      <c r="N122" s="210"/>
      <c r="O122" s="210"/>
      <c r="P122" s="211">
        <f>SUM(P123:P168)</f>
        <v>0</v>
      </c>
      <c r="Q122" s="210"/>
      <c r="R122" s="211">
        <f>SUM(R123:R168)</f>
        <v>3.9561790000000001</v>
      </c>
      <c r="S122" s="210"/>
      <c r="T122" s="212">
        <f>SUM(T123:T168)</f>
        <v>0.21599999999999997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3" t="s">
        <v>84</v>
      </c>
      <c r="AT122" s="214" t="s">
        <v>75</v>
      </c>
      <c r="AU122" s="214" t="s">
        <v>84</v>
      </c>
      <c r="AY122" s="213" t="s">
        <v>125</v>
      </c>
      <c r="BK122" s="215">
        <f>SUM(BK123:BK168)</f>
        <v>0</v>
      </c>
    </row>
    <row r="123" s="2" customFormat="1" ht="44.25" customHeight="1">
      <c r="A123" s="38"/>
      <c r="B123" s="39"/>
      <c r="C123" s="218" t="s">
        <v>84</v>
      </c>
      <c r="D123" s="218" t="s">
        <v>128</v>
      </c>
      <c r="E123" s="219" t="s">
        <v>701</v>
      </c>
      <c r="F123" s="220" t="s">
        <v>702</v>
      </c>
      <c r="G123" s="221" t="s">
        <v>477</v>
      </c>
      <c r="H123" s="222">
        <v>6</v>
      </c>
      <c r="I123" s="223"/>
      <c r="J123" s="224">
        <f>ROUND(I123*H123,2)</f>
        <v>0</v>
      </c>
      <c r="K123" s="220" t="s">
        <v>204</v>
      </c>
      <c r="L123" s="44"/>
      <c r="M123" s="225" t="s">
        <v>1</v>
      </c>
      <c r="N123" s="226" t="s">
        <v>41</v>
      </c>
      <c r="O123" s="91"/>
      <c r="P123" s="227">
        <f>O123*H123</f>
        <v>0</v>
      </c>
      <c r="Q123" s="227">
        <v>0</v>
      </c>
      <c r="R123" s="227">
        <f>Q123*H123</f>
        <v>0</v>
      </c>
      <c r="S123" s="227">
        <v>0.035999999999999997</v>
      </c>
      <c r="T123" s="228">
        <f>S123*H123</f>
        <v>0.21599999999999997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229" t="s">
        <v>132</v>
      </c>
      <c r="AT123" s="229" t="s">
        <v>128</v>
      </c>
      <c r="AU123" s="229" t="s">
        <v>86</v>
      </c>
      <c r="AY123" s="17" t="s">
        <v>125</v>
      </c>
      <c r="BE123" s="230">
        <f>IF(N123="základní",J123,0)</f>
        <v>0</v>
      </c>
      <c r="BF123" s="230">
        <f>IF(N123="snížená",J123,0)</f>
        <v>0</v>
      </c>
      <c r="BG123" s="230">
        <f>IF(N123="zákl. přenesená",J123,0)</f>
        <v>0</v>
      </c>
      <c r="BH123" s="230">
        <f>IF(N123="sníž. přenesená",J123,0)</f>
        <v>0</v>
      </c>
      <c r="BI123" s="230">
        <f>IF(N123="nulová",J123,0)</f>
        <v>0</v>
      </c>
      <c r="BJ123" s="17" t="s">
        <v>84</v>
      </c>
      <c r="BK123" s="230">
        <f>ROUND(I123*H123,2)</f>
        <v>0</v>
      </c>
      <c r="BL123" s="17" t="s">
        <v>132</v>
      </c>
      <c r="BM123" s="229" t="s">
        <v>703</v>
      </c>
    </row>
    <row r="124" s="13" customFormat="1">
      <c r="A124" s="13"/>
      <c r="B124" s="241"/>
      <c r="C124" s="242"/>
      <c r="D124" s="231" t="s">
        <v>207</v>
      </c>
      <c r="E124" s="243" t="s">
        <v>1</v>
      </c>
      <c r="F124" s="244" t="s">
        <v>704</v>
      </c>
      <c r="G124" s="242"/>
      <c r="H124" s="243" t="s">
        <v>1</v>
      </c>
      <c r="I124" s="245"/>
      <c r="J124" s="242"/>
      <c r="K124" s="242"/>
      <c r="L124" s="246"/>
      <c r="M124" s="247"/>
      <c r="N124" s="248"/>
      <c r="O124" s="248"/>
      <c r="P124" s="248"/>
      <c r="Q124" s="248"/>
      <c r="R124" s="248"/>
      <c r="S124" s="248"/>
      <c r="T124" s="249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50" t="s">
        <v>207</v>
      </c>
      <c r="AU124" s="250" t="s">
        <v>86</v>
      </c>
      <c r="AV124" s="13" t="s">
        <v>84</v>
      </c>
      <c r="AW124" s="13" t="s">
        <v>32</v>
      </c>
      <c r="AX124" s="13" t="s">
        <v>76</v>
      </c>
      <c r="AY124" s="250" t="s">
        <v>125</v>
      </c>
    </row>
    <row r="125" s="14" customFormat="1">
      <c r="A125" s="14"/>
      <c r="B125" s="251"/>
      <c r="C125" s="252"/>
      <c r="D125" s="231" t="s">
        <v>207</v>
      </c>
      <c r="E125" s="253" t="s">
        <v>1</v>
      </c>
      <c r="F125" s="254" t="s">
        <v>145</v>
      </c>
      <c r="G125" s="252"/>
      <c r="H125" s="255">
        <v>6</v>
      </c>
      <c r="I125" s="256"/>
      <c r="J125" s="252"/>
      <c r="K125" s="252"/>
      <c r="L125" s="257"/>
      <c r="M125" s="258"/>
      <c r="N125" s="259"/>
      <c r="O125" s="259"/>
      <c r="P125" s="259"/>
      <c r="Q125" s="259"/>
      <c r="R125" s="259"/>
      <c r="S125" s="259"/>
      <c r="T125" s="260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261" t="s">
        <v>207</v>
      </c>
      <c r="AU125" s="261" t="s">
        <v>86</v>
      </c>
      <c r="AV125" s="14" t="s">
        <v>86</v>
      </c>
      <c r="AW125" s="14" t="s">
        <v>32</v>
      </c>
      <c r="AX125" s="14" t="s">
        <v>76</v>
      </c>
      <c r="AY125" s="261" t="s">
        <v>125</v>
      </c>
    </row>
    <row r="126" s="15" customFormat="1">
      <c r="A126" s="15"/>
      <c r="B126" s="262"/>
      <c r="C126" s="263"/>
      <c r="D126" s="231" t="s">
        <v>207</v>
      </c>
      <c r="E126" s="264" t="s">
        <v>1</v>
      </c>
      <c r="F126" s="265" t="s">
        <v>210</v>
      </c>
      <c r="G126" s="263"/>
      <c r="H126" s="266">
        <v>6</v>
      </c>
      <c r="I126" s="267"/>
      <c r="J126" s="263"/>
      <c r="K126" s="263"/>
      <c r="L126" s="268"/>
      <c r="M126" s="269"/>
      <c r="N126" s="270"/>
      <c r="O126" s="270"/>
      <c r="P126" s="270"/>
      <c r="Q126" s="270"/>
      <c r="R126" s="270"/>
      <c r="S126" s="270"/>
      <c r="T126" s="271"/>
      <c r="U126" s="15"/>
      <c r="V126" s="15"/>
      <c r="W126" s="15"/>
      <c r="X126" s="15"/>
      <c r="Y126" s="15"/>
      <c r="Z126" s="15"/>
      <c r="AA126" s="15"/>
      <c r="AB126" s="15"/>
      <c r="AC126" s="15"/>
      <c r="AD126" s="15"/>
      <c r="AE126" s="15"/>
      <c r="AT126" s="272" t="s">
        <v>207</v>
      </c>
      <c r="AU126" s="272" t="s">
        <v>86</v>
      </c>
      <c r="AV126" s="15" t="s">
        <v>132</v>
      </c>
      <c r="AW126" s="15" t="s">
        <v>32</v>
      </c>
      <c r="AX126" s="15" t="s">
        <v>84</v>
      </c>
      <c r="AY126" s="272" t="s">
        <v>125</v>
      </c>
    </row>
    <row r="127" s="2" customFormat="1" ht="24.15" customHeight="1">
      <c r="A127" s="38"/>
      <c r="B127" s="39"/>
      <c r="C127" s="218" t="s">
        <v>86</v>
      </c>
      <c r="D127" s="218" t="s">
        <v>128</v>
      </c>
      <c r="E127" s="219" t="s">
        <v>705</v>
      </c>
      <c r="F127" s="220" t="s">
        <v>706</v>
      </c>
      <c r="G127" s="221" t="s">
        <v>477</v>
      </c>
      <c r="H127" s="222">
        <v>6</v>
      </c>
      <c r="I127" s="223"/>
      <c r="J127" s="224">
        <f>ROUND(I127*H127,2)</f>
        <v>0</v>
      </c>
      <c r="K127" s="220" t="s">
        <v>204</v>
      </c>
      <c r="L127" s="44"/>
      <c r="M127" s="225" t="s">
        <v>1</v>
      </c>
      <c r="N127" s="226" t="s">
        <v>41</v>
      </c>
      <c r="O127" s="91"/>
      <c r="P127" s="227">
        <f>O127*H127</f>
        <v>0</v>
      </c>
      <c r="Q127" s="227">
        <v>0.015060000000000001</v>
      </c>
      <c r="R127" s="227">
        <f>Q127*H127</f>
        <v>0.090359999999999996</v>
      </c>
      <c r="S127" s="227">
        <v>0</v>
      </c>
      <c r="T127" s="228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229" t="s">
        <v>132</v>
      </c>
      <c r="AT127" s="229" t="s">
        <v>128</v>
      </c>
      <c r="AU127" s="229" t="s">
        <v>86</v>
      </c>
      <c r="AY127" s="17" t="s">
        <v>125</v>
      </c>
      <c r="BE127" s="230">
        <f>IF(N127="základní",J127,0)</f>
        <v>0</v>
      </c>
      <c r="BF127" s="230">
        <f>IF(N127="snížená",J127,0)</f>
        <v>0</v>
      </c>
      <c r="BG127" s="230">
        <f>IF(N127="zákl. přenesená",J127,0)</f>
        <v>0</v>
      </c>
      <c r="BH127" s="230">
        <f>IF(N127="sníž. přenesená",J127,0)</f>
        <v>0</v>
      </c>
      <c r="BI127" s="230">
        <f>IF(N127="nulová",J127,0)</f>
        <v>0</v>
      </c>
      <c r="BJ127" s="17" t="s">
        <v>84</v>
      </c>
      <c r="BK127" s="230">
        <f>ROUND(I127*H127,2)</f>
        <v>0</v>
      </c>
      <c r="BL127" s="17" t="s">
        <v>132</v>
      </c>
      <c r="BM127" s="229" t="s">
        <v>707</v>
      </c>
    </row>
    <row r="128" s="13" customFormat="1">
      <c r="A128" s="13"/>
      <c r="B128" s="241"/>
      <c r="C128" s="242"/>
      <c r="D128" s="231" t="s">
        <v>207</v>
      </c>
      <c r="E128" s="243" t="s">
        <v>1</v>
      </c>
      <c r="F128" s="244" t="s">
        <v>708</v>
      </c>
      <c r="G128" s="242"/>
      <c r="H128" s="243" t="s">
        <v>1</v>
      </c>
      <c r="I128" s="245"/>
      <c r="J128" s="242"/>
      <c r="K128" s="242"/>
      <c r="L128" s="246"/>
      <c r="M128" s="247"/>
      <c r="N128" s="248"/>
      <c r="O128" s="248"/>
      <c r="P128" s="248"/>
      <c r="Q128" s="248"/>
      <c r="R128" s="248"/>
      <c r="S128" s="248"/>
      <c r="T128" s="249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50" t="s">
        <v>207</v>
      </c>
      <c r="AU128" s="250" t="s">
        <v>86</v>
      </c>
      <c r="AV128" s="13" t="s">
        <v>84</v>
      </c>
      <c r="AW128" s="13" t="s">
        <v>32</v>
      </c>
      <c r="AX128" s="13" t="s">
        <v>76</v>
      </c>
      <c r="AY128" s="250" t="s">
        <v>125</v>
      </c>
    </row>
    <row r="129" s="14" customFormat="1">
      <c r="A129" s="14"/>
      <c r="B129" s="251"/>
      <c r="C129" s="252"/>
      <c r="D129" s="231" t="s">
        <v>207</v>
      </c>
      <c r="E129" s="253" t="s">
        <v>1</v>
      </c>
      <c r="F129" s="254" t="s">
        <v>145</v>
      </c>
      <c r="G129" s="252"/>
      <c r="H129" s="255">
        <v>6</v>
      </c>
      <c r="I129" s="256"/>
      <c r="J129" s="252"/>
      <c r="K129" s="252"/>
      <c r="L129" s="257"/>
      <c r="M129" s="258"/>
      <c r="N129" s="259"/>
      <c r="O129" s="259"/>
      <c r="P129" s="259"/>
      <c r="Q129" s="259"/>
      <c r="R129" s="259"/>
      <c r="S129" s="259"/>
      <c r="T129" s="260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61" t="s">
        <v>207</v>
      </c>
      <c r="AU129" s="261" t="s">
        <v>86</v>
      </c>
      <c r="AV129" s="14" t="s">
        <v>86</v>
      </c>
      <c r="AW129" s="14" t="s">
        <v>32</v>
      </c>
      <c r="AX129" s="14" t="s">
        <v>76</v>
      </c>
      <c r="AY129" s="261" t="s">
        <v>125</v>
      </c>
    </row>
    <row r="130" s="15" customFormat="1">
      <c r="A130" s="15"/>
      <c r="B130" s="262"/>
      <c r="C130" s="263"/>
      <c r="D130" s="231" t="s">
        <v>207</v>
      </c>
      <c r="E130" s="264" t="s">
        <v>1</v>
      </c>
      <c r="F130" s="265" t="s">
        <v>210</v>
      </c>
      <c r="G130" s="263"/>
      <c r="H130" s="266">
        <v>6</v>
      </c>
      <c r="I130" s="267"/>
      <c r="J130" s="263"/>
      <c r="K130" s="263"/>
      <c r="L130" s="268"/>
      <c r="M130" s="269"/>
      <c r="N130" s="270"/>
      <c r="O130" s="270"/>
      <c r="P130" s="270"/>
      <c r="Q130" s="270"/>
      <c r="R130" s="270"/>
      <c r="S130" s="270"/>
      <c r="T130" s="271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72" t="s">
        <v>207</v>
      </c>
      <c r="AU130" s="272" t="s">
        <v>86</v>
      </c>
      <c r="AV130" s="15" t="s">
        <v>132</v>
      </c>
      <c r="AW130" s="15" t="s">
        <v>32</v>
      </c>
      <c r="AX130" s="15" t="s">
        <v>84</v>
      </c>
      <c r="AY130" s="272" t="s">
        <v>125</v>
      </c>
    </row>
    <row r="131" s="2" customFormat="1" ht="24.15" customHeight="1">
      <c r="A131" s="38"/>
      <c r="B131" s="39"/>
      <c r="C131" s="218" t="s">
        <v>138</v>
      </c>
      <c r="D131" s="218" t="s">
        <v>128</v>
      </c>
      <c r="E131" s="219" t="s">
        <v>709</v>
      </c>
      <c r="F131" s="220" t="s">
        <v>710</v>
      </c>
      <c r="G131" s="221" t="s">
        <v>257</v>
      </c>
      <c r="H131" s="222">
        <v>1508.8</v>
      </c>
      <c r="I131" s="223"/>
      <c r="J131" s="224">
        <f>ROUND(I131*H131,2)</f>
        <v>0</v>
      </c>
      <c r="K131" s="220" t="s">
        <v>204</v>
      </c>
      <c r="L131" s="44"/>
      <c r="M131" s="225" t="s">
        <v>1</v>
      </c>
      <c r="N131" s="226" t="s">
        <v>41</v>
      </c>
      <c r="O131" s="91"/>
      <c r="P131" s="227">
        <f>O131*H131</f>
        <v>0</v>
      </c>
      <c r="Q131" s="227">
        <v>0.00010000000000000001</v>
      </c>
      <c r="R131" s="227">
        <f>Q131*H131</f>
        <v>0.15088000000000001</v>
      </c>
      <c r="S131" s="227">
        <v>0</v>
      </c>
      <c r="T131" s="228">
        <f>S131*H131</f>
        <v>0</v>
      </c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  <c r="AR131" s="229" t="s">
        <v>132</v>
      </c>
      <c r="AT131" s="229" t="s">
        <v>128</v>
      </c>
      <c r="AU131" s="229" t="s">
        <v>86</v>
      </c>
      <c r="AY131" s="17" t="s">
        <v>125</v>
      </c>
      <c r="BE131" s="230">
        <f>IF(N131="základní",J131,0)</f>
        <v>0</v>
      </c>
      <c r="BF131" s="230">
        <f>IF(N131="snížená",J131,0)</f>
        <v>0</v>
      </c>
      <c r="BG131" s="230">
        <f>IF(N131="zákl. přenesená",J131,0)</f>
        <v>0</v>
      </c>
      <c r="BH131" s="230">
        <f>IF(N131="sníž. přenesená",J131,0)</f>
        <v>0</v>
      </c>
      <c r="BI131" s="230">
        <f>IF(N131="nulová",J131,0)</f>
        <v>0</v>
      </c>
      <c r="BJ131" s="17" t="s">
        <v>84</v>
      </c>
      <c r="BK131" s="230">
        <f>ROUND(I131*H131,2)</f>
        <v>0</v>
      </c>
      <c r="BL131" s="17" t="s">
        <v>132</v>
      </c>
      <c r="BM131" s="229" t="s">
        <v>711</v>
      </c>
    </row>
    <row r="132" s="14" customFormat="1">
      <c r="A132" s="14"/>
      <c r="B132" s="251"/>
      <c r="C132" s="252"/>
      <c r="D132" s="231" t="s">
        <v>207</v>
      </c>
      <c r="E132" s="253" t="s">
        <v>1</v>
      </c>
      <c r="F132" s="254" t="s">
        <v>712</v>
      </c>
      <c r="G132" s="252"/>
      <c r="H132" s="255">
        <v>1508.8</v>
      </c>
      <c r="I132" s="256"/>
      <c r="J132" s="252"/>
      <c r="K132" s="252"/>
      <c r="L132" s="257"/>
      <c r="M132" s="258"/>
      <c r="N132" s="259"/>
      <c r="O132" s="259"/>
      <c r="P132" s="259"/>
      <c r="Q132" s="259"/>
      <c r="R132" s="259"/>
      <c r="S132" s="259"/>
      <c r="T132" s="260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61" t="s">
        <v>207</v>
      </c>
      <c r="AU132" s="261" t="s">
        <v>86</v>
      </c>
      <c r="AV132" s="14" t="s">
        <v>86</v>
      </c>
      <c r="AW132" s="14" t="s">
        <v>32</v>
      </c>
      <c r="AX132" s="14" t="s">
        <v>76</v>
      </c>
      <c r="AY132" s="261" t="s">
        <v>125</v>
      </c>
    </row>
    <row r="133" s="15" customFormat="1">
      <c r="A133" s="15"/>
      <c r="B133" s="262"/>
      <c r="C133" s="263"/>
      <c r="D133" s="231" t="s">
        <v>207</v>
      </c>
      <c r="E133" s="264" t="s">
        <v>1</v>
      </c>
      <c r="F133" s="265" t="s">
        <v>210</v>
      </c>
      <c r="G133" s="263"/>
      <c r="H133" s="266">
        <v>1508.8</v>
      </c>
      <c r="I133" s="267"/>
      <c r="J133" s="263"/>
      <c r="K133" s="263"/>
      <c r="L133" s="268"/>
      <c r="M133" s="269"/>
      <c r="N133" s="270"/>
      <c r="O133" s="270"/>
      <c r="P133" s="270"/>
      <c r="Q133" s="270"/>
      <c r="R133" s="270"/>
      <c r="S133" s="270"/>
      <c r="T133" s="271"/>
      <c r="U133" s="15"/>
      <c r="V133" s="15"/>
      <c r="W133" s="15"/>
      <c r="X133" s="15"/>
      <c r="Y133" s="15"/>
      <c r="Z133" s="15"/>
      <c r="AA133" s="15"/>
      <c r="AB133" s="15"/>
      <c r="AC133" s="15"/>
      <c r="AD133" s="15"/>
      <c r="AE133" s="15"/>
      <c r="AT133" s="272" t="s">
        <v>207</v>
      </c>
      <c r="AU133" s="272" t="s">
        <v>86</v>
      </c>
      <c r="AV133" s="15" t="s">
        <v>132</v>
      </c>
      <c r="AW133" s="15" t="s">
        <v>32</v>
      </c>
      <c r="AX133" s="15" t="s">
        <v>84</v>
      </c>
      <c r="AY133" s="272" t="s">
        <v>125</v>
      </c>
    </row>
    <row r="134" s="2" customFormat="1" ht="33" customHeight="1">
      <c r="A134" s="38"/>
      <c r="B134" s="39"/>
      <c r="C134" s="218" t="s">
        <v>132</v>
      </c>
      <c r="D134" s="218" t="s">
        <v>128</v>
      </c>
      <c r="E134" s="219" t="s">
        <v>713</v>
      </c>
      <c r="F134" s="220" t="s">
        <v>714</v>
      </c>
      <c r="G134" s="221" t="s">
        <v>257</v>
      </c>
      <c r="H134" s="222">
        <v>463.5</v>
      </c>
      <c r="I134" s="223"/>
      <c r="J134" s="224">
        <f>ROUND(I134*H134,2)</f>
        <v>0</v>
      </c>
      <c r="K134" s="220" t="s">
        <v>204</v>
      </c>
      <c r="L134" s="44"/>
      <c r="M134" s="225" t="s">
        <v>1</v>
      </c>
      <c r="N134" s="226" t="s">
        <v>41</v>
      </c>
      <c r="O134" s="91"/>
      <c r="P134" s="227">
        <f>O134*H134</f>
        <v>0</v>
      </c>
      <c r="Q134" s="227">
        <v>5.0000000000000002E-05</v>
      </c>
      <c r="R134" s="227">
        <f>Q134*H134</f>
        <v>0.023175000000000001</v>
      </c>
      <c r="S134" s="227">
        <v>0</v>
      </c>
      <c r="T134" s="228">
        <f>S134*H134</f>
        <v>0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R134" s="229" t="s">
        <v>132</v>
      </c>
      <c r="AT134" s="229" t="s">
        <v>128</v>
      </c>
      <c r="AU134" s="229" t="s">
        <v>86</v>
      </c>
      <c r="AY134" s="17" t="s">
        <v>125</v>
      </c>
      <c r="BE134" s="230">
        <f>IF(N134="základní",J134,0)</f>
        <v>0</v>
      </c>
      <c r="BF134" s="230">
        <f>IF(N134="snížená",J134,0)</f>
        <v>0</v>
      </c>
      <c r="BG134" s="230">
        <f>IF(N134="zákl. přenesená",J134,0)</f>
        <v>0</v>
      </c>
      <c r="BH134" s="230">
        <f>IF(N134="sníž. přenesená",J134,0)</f>
        <v>0</v>
      </c>
      <c r="BI134" s="230">
        <f>IF(N134="nulová",J134,0)</f>
        <v>0</v>
      </c>
      <c r="BJ134" s="17" t="s">
        <v>84</v>
      </c>
      <c r="BK134" s="230">
        <f>ROUND(I134*H134,2)</f>
        <v>0</v>
      </c>
      <c r="BL134" s="17" t="s">
        <v>132</v>
      </c>
      <c r="BM134" s="229" t="s">
        <v>715</v>
      </c>
    </row>
    <row r="135" s="14" customFormat="1">
      <c r="A135" s="14"/>
      <c r="B135" s="251"/>
      <c r="C135" s="252"/>
      <c r="D135" s="231" t="s">
        <v>207</v>
      </c>
      <c r="E135" s="253" t="s">
        <v>1</v>
      </c>
      <c r="F135" s="254" t="s">
        <v>716</v>
      </c>
      <c r="G135" s="252"/>
      <c r="H135" s="255">
        <v>463.5</v>
      </c>
      <c r="I135" s="256"/>
      <c r="J135" s="252"/>
      <c r="K135" s="252"/>
      <c r="L135" s="257"/>
      <c r="M135" s="258"/>
      <c r="N135" s="259"/>
      <c r="O135" s="259"/>
      <c r="P135" s="259"/>
      <c r="Q135" s="259"/>
      <c r="R135" s="259"/>
      <c r="S135" s="259"/>
      <c r="T135" s="260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61" t="s">
        <v>207</v>
      </c>
      <c r="AU135" s="261" t="s">
        <v>86</v>
      </c>
      <c r="AV135" s="14" t="s">
        <v>86</v>
      </c>
      <c r="AW135" s="14" t="s">
        <v>32</v>
      </c>
      <c r="AX135" s="14" t="s">
        <v>76</v>
      </c>
      <c r="AY135" s="261" t="s">
        <v>125</v>
      </c>
    </row>
    <row r="136" s="15" customFormat="1">
      <c r="A136" s="15"/>
      <c r="B136" s="262"/>
      <c r="C136" s="263"/>
      <c r="D136" s="231" t="s">
        <v>207</v>
      </c>
      <c r="E136" s="264" t="s">
        <v>1</v>
      </c>
      <c r="F136" s="265" t="s">
        <v>210</v>
      </c>
      <c r="G136" s="263"/>
      <c r="H136" s="266">
        <v>463.5</v>
      </c>
      <c r="I136" s="267"/>
      <c r="J136" s="263"/>
      <c r="K136" s="263"/>
      <c r="L136" s="268"/>
      <c r="M136" s="269"/>
      <c r="N136" s="270"/>
      <c r="O136" s="270"/>
      <c r="P136" s="270"/>
      <c r="Q136" s="270"/>
      <c r="R136" s="270"/>
      <c r="S136" s="270"/>
      <c r="T136" s="271"/>
      <c r="U136" s="15"/>
      <c r="V136" s="15"/>
      <c r="W136" s="15"/>
      <c r="X136" s="15"/>
      <c r="Y136" s="15"/>
      <c r="Z136" s="15"/>
      <c r="AA136" s="15"/>
      <c r="AB136" s="15"/>
      <c r="AC136" s="15"/>
      <c r="AD136" s="15"/>
      <c r="AE136" s="15"/>
      <c r="AT136" s="272" t="s">
        <v>207</v>
      </c>
      <c r="AU136" s="272" t="s">
        <v>86</v>
      </c>
      <c r="AV136" s="15" t="s">
        <v>132</v>
      </c>
      <c r="AW136" s="15" t="s">
        <v>32</v>
      </c>
      <c r="AX136" s="15" t="s">
        <v>84</v>
      </c>
      <c r="AY136" s="272" t="s">
        <v>125</v>
      </c>
    </row>
    <row r="137" s="2" customFormat="1" ht="24.15" customHeight="1">
      <c r="A137" s="38"/>
      <c r="B137" s="39"/>
      <c r="C137" s="218" t="s">
        <v>124</v>
      </c>
      <c r="D137" s="218" t="s">
        <v>128</v>
      </c>
      <c r="E137" s="219" t="s">
        <v>717</v>
      </c>
      <c r="F137" s="220" t="s">
        <v>718</v>
      </c>
      <c r="G137" s="221" t="s">
        <v>257</v>
      </c>
      <c r="H137" s="222">
        <v>8.5</v>
      </c>
      <c r="I137" s="223"/>
      <c r="J137" s="224">
        <f>ROUND(I137*H137,2)</f>
        <v>0</v>
      </c>
      <c r="K137" s="220" t="s">
        <v>204</v>
      </c>
      <c r="L137" s="44"/>
      <c r="M137" s="225" t="s">
        <v>1</v>
      </c>
      <c r="N137" s="226" t="s">
        <v>41</v>
      </c>
      <c r="O137" s="91"/>
      <c r="P137" s="227">
        <f>O137*H137</f>
        <v>0</v>
      </c>
      <c r="Q137" s="227">
        <v>0.00010000000000000001</v>
      </c>
      <c r="R137" s="227">
        <f>Q137*H137</f>
        <v>0.00085000000000000006</v>
      </c>
      <c r="S137" s="227">
        <v>0</v>
      </c>
      <c r="T137" s="228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229" t="s">
        <v>132</v>
      </c>
      <c r="AT137" s="229" t="s">
        <v>128</v>
      </c>
      <c r="AU137" s="229" t="s">
        <v>86</v>
      </c>
      <c r="AY137" s="17" t="s">
        <v>125</v>
      </c>
      <c r="BE137" s="230">
        <f>IF(N137="základní",J137,0)</f>
        <v>0</v>
      </c>
      <c r="BF137" s="230">
        <f>IF(N137="snížená",J137,0)</f>
        <v>0</v>
      </c>
      <c r="BG137" s="230">
        <f>IF(N137="zákl. přenesená",J137,0)</f>
        <v>0</v>
      </c>
      <c r="BH137" s="230">
        <f>IF(N137="sníž. přenesená",J137,0)</f>
        <v>0</v>
      </c>
      <c r="BI137" s="230">
        <f>IF(N137="nulová",J137,0)</f>
        <v>0</v>
      </c>
      <c r="BJ137" s="17" t="s">
        <v>84</v>
      </c>
      <c r="BK137" s="230">
        <f>ROUND(I137*H137,2)</f>
        <v>0</v>
      </c>
      <c r="BL137" s="17" t="s">
        <v>132</v>
      </c>
      <c r="BM137" s="229" t="s">
        <v>719</v>
      </c>
    </row>
    <row r="138" s="14" customFormat="1">
      <c r="A138" s="14"/>
      <c r="B138" s="251"/>
      <c r="C138" s="252"/>
      <c r="D138" s="231" t="s">
        <v>207</v>
      </c>
      <c r="E138" s="253" t="s">
        <v>1</v>
      </c>
      <c r="F138" s="254" t="s">
        <v>720</v>
      </c>
      <c r="G138" s="252"/>
      <c r="H138" s="255">
        <v>8.5</v>
      </c>
      <c r="I138" s="256"/>
      <c r="J138" s="252"/>
      <c r="K138" s="252"/>
      <c r="L138" s="257"/>
      <c r="M138" s="258"/>
      <c r="N138" s="259"/>
      <c r="O138" s="259"/>
      <c r="P138" s="259"/>
      <c r="Q138" s="259"/>
      <c r="R138" s="259"/>
      <c r="S138" s="259"/>
      <c r="T138" s="260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61" t="s">
        <v>207</v>
      </c>
      <c r="AU138" s="261" t="s">
        <v>86</v>
      </c>
      <c r="AV138" s="14" t="s">
        <v>86</v>
      </c>
      <c r="AW138" s="14" t="s">
        <v>32</v>
      </c>
      <c r="AX138" s="14" t="s">
        <v>76</v>
      </c>
      <c r="AY138" s="261" t="s">
        <v>125</v>
      </c>
    </row>
    <row r="139" s="15" customFormat="1">
      <c r="A139" s="15"/>
      <c r="B139" s="262"/>
      <c r="C139" s="263"/>
      <c r="D139" s="231" t="s">
        <v>207</v>
      </c>
      <c r="E139" s="264" t="s">
        <v>1</v>
      </c>
      <c r="F139" s="265" t="s">
        <v>210</v>
      </c>
      <c r="G139" s="263"/>
      <c r="H139" s="266">
        <v>8.5</v>
      </c>
      <c r="I139" s="267"/>
      <c r="J139" s="263"/>
      <c r="K139" s="263"/>
      <c r="L139" s="268"/>
      <c r="M139" s="269"/>
      <c r="N139" s="270"/>
      <c r="O139" s="270"/>
      <c r="P139" s="270"/>
      <c r="Q139" s="270"/>
      <c r="R139" s="270"/>
      <c r="S139" s="270"/>
      <c r="T139" s="271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72" t="s">
        <v>207</v>
      </c>
      <c r="AU139" s="272" t="s">
        <v>86</v>
      </c>
      <c r="AV139" s="15" t="s">
        <v>132</v>
      </c>
      <c r="AW139" s="15" t="s">
        <v>32</v>
      </c>
      <c r="AX139" s="15" t="s">
        <v>84</v>
      </c>
      <c r="AY139" s="272" t="s">
        <v>125</v>
      </c>
    </row>
    <row r="140" s="2" customFormat="1" ht="24.15" customHeight="1">
      <c r="A140" s="38"/>
      <c r="B140" s="39"/>
      <c r="C140" s="218" t="s">
        <v>145</v>
      </c>
      <c r="D140" s="218" t="s">
        <v>128</v>
      </c>
      <c r="E140" s="219" t="s">
        <v>721</v>
      </c>
      <c r="F140" s="220" t="s">
        <v>722</v>
      </c>
      <c r="G140" s="221" t="s">
        <v>257</v>
      </c>
      <c r="H140" s="222">
        <v>2453.1999999999998</v>
      </c>
      <c r="I140" s="223"/>
      <c r="J140" s="224">
        <f>ROUND(I140*H140,2)</f>
        <v>0</v>
      </c>
      <c r="K140" s="220" t="s">
        <v>204</v>
      </c>
      <c r="L140" s="44"/>
      <c r="M140" s="225" t="s">
        <v>1</v>
      </c>
      <c r="N140" s="226" t="s">
        <v>41</v>
      </c>
      <c r="O140" s="91"/>
      <c r="P140" s="227">
        <f>O140*H140</f>
        <v>0</v>
      </c>
      <c r="Q140" s="227">
        <v>0.00020000000000000001</v>
      </c>
      <c r="R140" s="227">
        <f>Q140*H140</f>
        <v>0.49063999999999997</v>
      </c>
      <c r="S140" s="227">
        <v>0</v>
      </c>
      <c r="T140" s="228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229" t="s">
        <v>132</v>
      </c>
      <c r="AT140" s="229" t="s">
        <v>128</v>
      </c>
      <c r="AU140" s="229" t="s">
        <v>86</v>
      </c>
      <c r="AY140" s="17" t="s">
        <v>125</v>
      </c>
      <c r="BE140" s="230">
        <f>IF(N140="základní",J140,0)</f>
        <v>0</v>
      </c>
      <c r="BF140" s="230">
        <f>IF(N140="snížená",J140,0)</f>
        <v>0</v>
      </c>
      <c r="BG140" s="230">
        <f>IF(N140="zákl. přenesená",J140,0)</f>
        <v>0</v>
      </c>
      <c r="BH140" s="230">
        <f>IF(N140="sníž. přenesená",J140,0)</f>
        <v>0</v>
      </c>
      <c r="BI140" s="230">
        <f>IF(N140="nulová",J140,0)</f>
        <v>0</v>
      </c>
      <c r="BJ140" s="17" t="s">
        <v>84</v>
      </c>
      <c r="BK140" s="230">
        <f>ROUND(I140*H140,2)</f>
        <v>0</v>
      </c>
      <c r="BL140" s="17" t="s">
        <v>132</v>
      </c>
      <c r="BM140" s="229" t="s">
        <v>723</v>
      </c>
    </row>
    <row r="141" s="14" customFormat="1">
      <c r="A141" s="14"/>
      <c r="B141" s="251"/>
      <c r="C141" s="252"/>
      <c r="D141" s="231" t="s">
        <v>207</v>
      </c>
      <c r="E141" s="253" t="s">
        <v>1</v>
      </c>
      <c r="F141" s="254" t="s">
        <v>724</v>
      </c>
      <c r="G141" s="252"/>
      <c r="H141" s="255">
        <v>2453.1999999999998</v>
      </c>
      <c r="I141" s="256"/>
      <c r="J141" s="252"/>
      <c r="K141" s="252"/>
      <c r="L141" s="257"/>
      <c r="M141" s="258"/>
      <c r="N141" s="259"/>
      <c r="O141" s="259"/>
      <c r="P141" s="259"/>
      <c r="Q141" s="259"/>
      <c r="R141" s="259"/>
      <c r="S141" s="259"/>
      <c r="T141" s="260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61" t="s">
        <v>207</v>
      </c>
      <c r="AU141" s="261" t="s">
        <v>86</v>
      </c>
      <c r="AV141" s="14" t="s">
        <v>86</v>
      </c>
      <c r="AW141" s="14" t="s">
        <v>32</v>
      </c>
      <c r="AX141" s="14" t="s">
        <v>76</v>
      </c>
      <c r="AY141" s="261" t="s">
        <v>125</v>
      </c>
    </row>
    <row r="142" s="15" customFormat="1">
      <c r="A142" s="15"/>
      <c r="B142" s="262"/>
      <c r="C142" s="263"/>
      <c r="D142" s="231" t="s">
        <v>207</v>
      </c>
      <c r="E142" s="264" t="s">
        <v>1</v>
      </c>
      <c r="F142" s="265" t="s">
        <v>210</v>
      </c>
      <c r="G142" s="263"/>
      <c r="H142" s="266">
        <v>2453.1999999999998</v>
      </c>
      <c r="I142" s="267"/>
      <c r="J142" s="263"/>
      <c r="K142" s="263"/>
      <c r="L142" s="268"/>
      <c r="M142" s="269"/>
      <c r="N142" s="270"/>
      <c r="O142" s="270"/>
      <c r="P142" s="270"/>
      <c r="Q142" s="270"/>
      <c r="R142" s="270"/>
      <c r="S142" s="270"/>
      <c r="T142" s="271"/>
      <c r="U142" s="15"/>
      <c r="V142" s="15"/>
      <c r="W142" s="15"/>
      <c r="X142" s="15"/>
      <c r="Y142" s="15"/>
      <c r="Z142" s="15"/>
      <c r="AA142" s="15"/>
      <c r="AB142" s="15"/>
      <c r="AC142" s="15"/>
      <c r="AD142" s="15"/>
      <c r="AE142" s="15"/>
      <c r="AT142" s="272" t="s">
        <v>207</v>
      </c>
      <c r="AU142" s="272" t="s">
        <v>86</v>
      </c>
      <c r="AV142" s="15" t="s">
        <v>132</v>
      </c>
      <c r="AW142" s="15" t="s">
        <v>32</v>
      </c>
      <c r="AX142" s="15" t="s">
        <v>84</v>
      </c>
      <c r="AY142" s="272" t="s">
        <v>125</v>
      </c>
    </row>
    <row r="143" s="2" customFormat="1" ht="33" customHeight="1">
      <c r="A143" s="38"/>
      <c r="B143" s="39"/>
      <c r="C143" s="218" t="s">
        <v>158</v>
      </c>
      <c r="D143" s="218" t="s">
        <v>128</v>
      </c>
      <c r="E143" s="219" t="s">
        <v>725</v>
      </c>
      <c r="F143" s="220" t="s">
        <v>726</v>
      </c>
      <c r="G143" s="221" t="s">
        <v>257</v>
      </c>
      <c r="H143" s="222">
        <v>612.5</v>
      </c>
      <c r="I143" s="223"/>
      <c r="J143" s="224">
        <f>ROUND(I143*H143,2)</f>
        <v>0</v>
      </c>
      <c r="K143" s="220" t="s">
        <v>204</v>
      </c>
      <c r="L143" s="44"/>
      <c r="M143" s="225" t="s">
        <v>1</v>
      </c>
      <c r="N143" s="226" t="s">
        <v>41</v>
      </c>
      <c r="O143" s="91"/>
      <c r="P143" s="227">
        <f>O143*H143</f>
        <v>0</v>
      </c>
      <c r="Q143" s="227">
        <v>0.00010000000000000001</v>
      </c>
      <c r="R143" s="227">
        <f>Q143*H143</f>
        <v>0.061250000000000006</v>
      </c>
      <c r="S143" s="227">
        <v>0</v>
      </c>
      <c r="T143" s="228">
        <f>S143*H143</f>
        <v>0</v>
      </c>
      <c r="U143" s="38"/>
      <c r="V143" s="38"/>
      <c r="W143" s="38"/>
      <c r="X143" s="38"/>
      <c r="Y143" s="38"/>
      <c r="Z143" s="38"/>
      <c r="AA143" s="38"/>
      <c r="AB143" s="38"/>
      <c r="AC143" s="38"/>
      <c r="AD143" s="38"/>
      <c r="AE143" s="38"/>
      <c r="AR143" s="229" t="s">
        <v>132</v>
      </c>
      <c r="AT143" s="229" t="s">
        <v>128</v>
      </c>
      <c r="AU143" s="229" t="s">
        <v>86</v>
      </c>
      <c r="AY143" s="17" t="s">
        <v>125</v>
      </c>
      <c r="BE143" s="230">
        <f>IF(N143="základní",J143,0)</f>
        <v>0</v>
      </c>
      <c r="BF143" s="230">
        <f>IF(N143="snížená",J143,0)</f>
        <v>0</v>
      </c>
      <c r="BG143" s="230">
        <f>IF(N143="zákl. přenesená",J143,0)</f>
        <v>0</v>
      </c>
      <c r="BH143" s="230">
        <f>IF(N143="sníž. přenesená",J143,0)</f>
        <v>0</v>
      </c>
      <c r="BI143" s="230">
        <f>IF(N143="nulová",J143,0)</f>
        <v>0</v>
      </c>
      <c r="BJ143" s="17" t="s">
        <v>84</v>
      </c>
      <c r="BK143" s="230">
        <f>ROUND(I143*H143,2)</f>
        <v>0</v>
      </c>
      <c r="BL143" s="17" t="s">
        <v>132</v>
      </c>
      <c r="BM143" s="229" t="s">
        <v>727</v>
      </c>
    </row>
    <row r="144" s="14" customFormat="1">
      <c r="A144" s="14"/>
      <c r="B144" s="251"/>
      <c r="C144" s="252"/>
      <c r="D144" s="231" t="s">
        <v>207</v>
      </c>
      <c r="E144" s="253" t="s">
        <v>1</v>
      </c>
      <c r="F144" s="254" t="s">
        <v>728</v>
      </c>
      <c r="G144" s="252"/>
      <c r="H144" s="255">
        <v>612.5</v>
      </c>
      <c r="I144" s="256"/>
      <c r="J144" s="252"/>
      <c r="K144" s="252"/>
      <c r="L144" s="257"/>
      <c r="M144" s="258"/>
      <c r="N144" s="259"/>
      <c r="O144" s="259"/>
      <c r="P144" s="259"/>
      <c r="Q144" s="259"/>
      <c r="R144" s="259"/>
      <c r="S144" s="259"/>
      <c r="T144" s="260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61" t="s">
        <v>207</v>
      </c>
      <c r="AU144" s="261" t="s">
        <v>86</v>
      </c>
      <c r="AV144" s="14" t="s">
        <v>86</v>
      </c>
      <c r="AW144" s="14" t="s">
        <v>32</v>
      </c>
      <c r="AX144" s="14" t="s">
        <v>76</v>
      </c>
      <c r="AY144" s="261" t="s">
        <v>125</v>
      </c>
    </row>
    <row r="145" s="15" customFormat="1">
      <c r="A145" s="15"/>
      <c r="B145" s="262"/>
      <c r="C145" s="263"/>
      <c r="D145" s="231" t="s">
        <v>207</v>
      </c>
      <c r="E145" s="264" t="s">
        <v>1</v>
      </c>
      <c r="F145" s="265" t="s">
        <v>210</v>
      </c>
      <c r="G145" s="263"/>
      <c r="H145" s="266">
        <v>612.5</v>
      </c>
      <c r="I145" s="267"/>
      <c r="J145" s="263"/>
      <c r="K145" s="263"/>
      <c r="L145" s="268"/>
      <c r="M145" s="269"/>
      <c r="N145" s="270"/>
      <c r="O145" s="270"/>
      <c r="P145" s="270"/>
      <c r="Q145" s="270"/>
      <c r="R145" s="270"/>
      <c r="S145" s="270"/>
      <c r="T145" s="271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72" t="s">
        <v>207</v>
      </c>
      <c r="AU145" s="272" t="s">
        <v>86</v>
      </c>
      <c r="AV145" s="15" t="s">
        <v>132</v>
      </c>
      <c r="AW145" s="15" t="s">
        <v>32</v>
      </c>
      <c r="AX145" s="15" t="s">
        <v>84</v>
      </c>
      <c r="AY145" s="272" t="s">
        <v>125</v>
      </c>
    </row>
    <row r="146" s="2" customFormat="1" ht="33" customHeight="1">
      <c r="A146" s="38"/>
      <c r="B146" s="39"/>
      <c r="C146" s="218" t="s">
        <v>150</v>
      </c>
      <c r="D146" s="218" t="s">
        <v>128</v>
      </c>
      <c r="E146" s="219" t="s">
        <v>729</v>
      </c>
      <c r="F146" s="220" t="s">
        <v>730</v>
      </c>
      <c r="G146" s="221" t="s">
        <v>203</v>
      </c>
      <c r="H146" s="222">
        <v>200</v>
      </c>
      <c r="I146" s="223"/>
      <c r="J146" s="224">
        <f>ROUND(I146*H146,2)</f>
        <v>0</v>
      </c>
      <c r="K146" s="220" t="s">
        <v>204</v>
      </c>
      <c r="L146" s="44"/>
      <c r="M146" s="225" t="s">
        <v>1</v>
      </c>
      <c r="N146" s="226" t="s">
        <v>41</v>
      </c>
      <c r="O146" s="91"/>
      <c r="P146" s="227">
        <f>O146*H146</f>
        <v>0</v>
      </c>
      <c r="Q146" s="227">
        <v>0.0011999999999999999</v>
      </c>
      <c r="R146" s="227">
        <f>Q146*H146</f>
        <v>0.23999999999999999</v>
      </c>
      <c r="S146" s="227">
        <v>0</v>
      </c>
      <c r="T146" s="228">
        <f>S146*H146</f>
        <v>0</v>
      </c>
      <c r="U146" s="38"/>
      <c r="V146" s="38"/>
      <c r="W146" s="38"/>
      <c r="X146" s="38"/>
      <c r="Y146" s="38"/>
      <c r="Z146" s="38"/>
      <c r="AA146" s="38"/>
      <c r="AB146" s="38"/>
      <c r="AC146" s="38"/>
      <c r="AD146" s="38"/>
      <c r="AE146" s="38"/>
      <c r="AR146" s="229" t="s">
        <v>132</v>
      </c>
      <c r="AT146" s="229" t="s">
        <v>128</v>
      </c>
      <c r="AU146" s="229" t="s">
        <v>86</v>
      </c>
      <c r="AY146" s="17" t="s">
        <v>125</v>
      </c>
      <c r="BE146" s="230">
        <f>IF(N146="základní",J146,0)</f>
        <v>0</v>
      </c>
      <c r="BF146" s="230">
        <f>IF(N146="snížená",J146,0)</f>
        <v>0</v>
      </c>
      <c r="BG146" s="230">
        <f>IF(N146="zákl. přenesená",J146,0)</f>
        <v>0</v>
      </c>
      <c r="BH146" s="230">
        <f>IF(N146="sníž. přenesená",J146,0)</f>
        <v>0</v>
      </c>
      <c r="BI146" s="230">
        <f>IF(N146="nulová",J146,0)</f>
        <v>0</v>
      </c>
      <c r="BJ146" s="17" t="s">
        <v>84</v>
      </c>
      <c r="BK146" s="230">
        <f>ROUND(I146*H146,2)</f>
        <v>0</v>
      </c>
      <c r="BL146" s="17" t="s">
        <v>132</v>
      </c>
      <c r="BM146" s="229" t="s">
        <v>731</v>
      </c>
    </row>
    <row r="147" s="13" customFormat="1">
      <c r="A147" s="13"/>
      <c r="B147" s="241"/>
      <c r="C147" s="242"/>
      <c r="D147" s="231" t="s">
        <v>207</v>
      </c>
      <c r="E147" s="243" t="s">
        <v>1</v>
      </c>
      <c r="F147" s="244" t="s">
        <v>732</v>
      </c>
      <c r="G147" s="242"/>
      <c r="H147" s="243" t="s">
        <v>1</v>
      </c>
      <c r="I147" s="245"/>
      <c r="J147" s="242"/>
      <c r="K147" s="242"/>
      <c r="L147" s="246"/>
      <c r="M147" s="247"/>
      <c r="N147" s="248"/>
      <c r="O147" s="248"/>
      <c r="P147" s="248"/>
      <c r="Q147" s="248"/>
      <c r="R147" s="248"/>
      <c r="S147" s="248"/>
      <c r="T147" s="249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50" t="s">
        <v>207</v>
      </c>
      <c r="AU147" s="250" t="s">
        <v>86</v>
      </c>
      <c r="AV147" s="13" t="s">
        <v>84</v>
      </c>
      <c r="AW147" s="13" t="s">
        <v>32</v>
      </c>
      <c r="AX147" s="13" t="s">
        <v>76</v>
      </c>
      <c r="AY147" s="250" t="s">
        <v>125</v>
      </c>
    </row>
    <row r="148" s="14" customFormat="1">
      <c r="A148" s="14"/>
      <c r="B148" s="251"/>
      <c r="C148" s="252"/>
      <c r="D148" s="231" t="s">
        <v>207</v>
      </c>
      <c r="E148" s="253" t="s">
        <v>1</v>
      </c>
      <c r="F148" s="254" t="s">
        <v>733</v>
      </c>
      <c r="G148" s="252"/>
      <c r="H148" s="255">
        <v>200</v>
      </c>
      <c r="I148" s="256"/>
      <c r="J148" s="252"/>
      <c r="K148" s="252"/>
      <c r="L148" s="257"/>
      <c r="M148" s="258"/>
      <c r="N148" s="259"/>
      <c r="O148" s="259"/>
      <c r="P148" s="259"/>
      <c r="Q148" s="259"/>
      <c r="R148" s="259"/>
      <c r="S148" s="259"/>
      <c r="T148" s="260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61" t="s">
        <v>207</v>
      </c>
      <c r="AU148" s="261" t="s">
        <v>86</v>
      </c>
      <c r="AV148" s="14" t="s">
        <v>86</v>
      </c>
      <c r="AW148" s="14" t="s">
        <v>32</v>
      </c>
      <c r="AX148" s="14" t="s">
        <v>76</v>
      </c>
      <c r="AY148" s="261" t="s">
        <v>125</v>
      </c>
    </row>
    <row r="149" s="15" customFormat="1">
      <c r="A149" s="15"/>
      <c r="B149" s="262"/>
      <c r="C149" s="263"/>
      <c r="D149" s="231" t="s">
        <v>207</v>
      </c>
      <c r="E149" s="264" t="s">
        <v>1</v>
      </c>
      <c r="F149" s="265" t="s">
        <v>210</v>
      </c>
      <c r="G149" s="263"/>
      <c r="H149" s="266">
        <v>200</v>
      </c>
      <c r="I149" s="267"/>
      <c r="J149" s="263"/>
      <c r="K149" s="263"/>
      <c r="L149" s="268"/>
      <c r="M149" s="269"/>
      <c r="N149" s="270"/>
      <c r="O149" s="270"/>
      <c r="P149" s="270"/>
      <c r="Q149" s="270"/>
      <c r="R149" s="270"/>
      <c r="S149" s="270"/>
      <c r="T149" s="271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72" t="s">
        <v>207</v>
      </c>
      <c r="AU149" s="272" t="s">
        <v>86</v>
      </c>
      <c r="AV149" s="15" t="s">
        <v>132</v>
      </c>
      <c r="AW149" s="15" t="s">
        <v>32</v>
      </c>
      <c r="AX149" s="15" t="s">
        <v>84</v>
      </c>
      <c r="AY149" s="272" t="s">
        <v>125</v>
      </c>
    </row>
    <row r="150" s="2" customFormat="1" ht="33" customHeight="1">
      <c r="A150" s="38"/>
      <c r="B150" s="39"/>
      <c r="C150" s="218" t="s">
        <v>167</v>
      </c>
      <c r="D150" s="218" t="s">
        <v>128</v>
      </c>
      <c r="E150" s="219" t="s">
        <v>734</v>
      </c>
      <c r="F150" s="220" t="s">
        <v>735</v>
      </c>
      <c r="G150" s="221" t="s">
        <v>257</v>
      </c>
      <c r="H150" s="222">
        <v>1508.8</v>
      </c>
      <c r="I150" s="223"/>
      <c r="J150" s="224">
        <f>ROUND(I150*H150,2)</f>
        <v>0</v>
      </c>
      <c r="K150" s="220" t="s">
        <v>204</v>
      </c>
      <c r="L150" s="44"/>
      <c r="M150" s="225" t="s">
        <v>1</v>
      </c>
      <c r="N150" s="226" t="s">
        <v>41</v>
      </c>
      <c r="O150" s="91"/>
      <c r="P150" s="227">
        <f>O150*H150</f>
        <v>0</v>
      </c>
      <c r="Q150" s="227">
        <v>0.00033</v>
      </c>
      <c r="R150" s="227">
        <f>Q150*H150</f>
        <v>0.49790399999999996</v>
      </c>
      <c r="S150" s="227">
        <v>0</v>
      </c>
      <c r="T150" s="228">
        <f>S150*H150</f>
        <v>0</v>
      </c>
      <c r="U150" s="38"/>
      <c r="V150" s="38"/>
      <c r="W150" s="38"/>
      <c r="X150" s="38"/>
      <c r="Y150" s="38"/>
      <c r="Z150" s="38"/>
      <c r="AA150" s="38"/>
      <c r="AB150" s="38"/>
      <c r="AC150" s="38"/>
      <c r="AD150" s="38"/>
      <c r="AE150" s="38"/>
      <c r="AR150" s="229" t="s">
        <v>132</v>
      </c>
      <c r="AT150" s="229" t="s">
        <v>128</v>
      </c>
      <c r="AU150" s="229" t="s">
        <v>86</v>
      </c>
      <c r="AY150" s="17" t="s">
        <v>125</v>
      </c>
      <c r="BE150" s="230">
        <f>IF(N150="základní",J150,0)</f>
        <v>0</v>
      </c>
      <c r="BF150" s="230">
        <f>IF(N150="snížená",J150,0)</f>
        <v>0</v>
      </c>
      <c r="BG150" s="230">
        <f>IF(N150="zákl. přenesená",J150,0)</f>
        <v>0</v>
      </c>
      <c r="BH150" s="230">
        <f>IF(N150="sníž. přenesená",J150,0)</f>
        <v>0</v>
      </c>
      <c r="BI150" s="230">
        <f>IF(N150="nulová",J150,0)</f>
        <v>0</v>
      </c>
      <c r="BJ150" s="17" t="s">
        <v>84</v>
      </c>
      <c r="BK150" s="230">
        <f>ROUND(I150*H150,2)</f>
        <v>0</v>
      </c>
      <c r="BL150" s="17" t="s">
        <v>132</v>
      </c>
      <c r="BM150" s="229" t="s">
        <v>736</v>
      </c>
    </row>
    <row r="151" s="14" customFormat="1">
      <c r="A151" s="14"/>
      <c r="B151" s="251"/>
      <c r="C151" s="252"/>
      <c r="D151" s="231" t="s">
        <v>207</v>
      </c>
      <c r="E151" s="253" t="s">
        <v>1</v>
      </c>
      <c r="F151" s="254" t="s">
        <v>712</v>
      </c>
      <c r="G151" s="252"/>
      <c r="H151" s="255">
        <v>1508.8</v>
      </c>
      <c r="I151" s="256"/>
      <c r="J151" s="252"/>
      <c r="K151" s="252"/>
      <c r="L151" s="257"/>
      <c r="M151" s="258"/>
      <c r="N151" s="259"/>
      <c r="O151" s="259"/>
      <c r="P151" s="259"/>
      <c r="Q151" s="259"/>
      <c r="R151" s="259"/>
      <c r="S151" s="259"/>
      <c r="T151" s="260"/>
      <c r="U151" s="14"/>
      <c r="V151" s="14"/>
      <c r="W151" s="14"/>
      <c r="X151" s="14"/>
      <c r="Y151" s="14"/>
      <c r="Z151" s="14"/>
      <c r="AA151" s="14"/>
      <c r="AB151" s="14"/>
      <c r="AC151" s="14"/>
      <c r="AD151" s="14"/>
      <c r="AE151" s="14"/>
      <c r="AT151" s="261" t="s">
        <v>207</v>
      </c>
      <c r="AU151" s="261" t="s">
        <v>86</v>
      </c>
      <c r="AV151" s="14" t="s">
        <v>86</v>
      </c>
      <c r="AW151" s="14" t="s">
        <v>32</v>
      </c>
      <c r="AX151" s="14" t="s">
        <v>76</v>
      </c>
      <c r="AY151" s="261" t="s">
        <v>125</v>
      </c>
    </row>
    <row r="152" s="15" customFormat="1">
      <c r="A152" s="15"/>
      <c r="B152" s="262"/>
      <c r="C152" s="263"/>
      <c r="D152" s="231" t="s">
        <v>207</v>
      </c>
      <c r="E152" s="264" t="s">
        <v>1</v>
      </c>
      <c r="F152" s="265" t="s">
        <v>210</v>
      </c>
      <c r="G152" s="263"/>
      <c r="H152" s="266">
        <v>1508.8</v>
      </c>
      <c r="I152" s="267"/>
      <c r="J152" s="263"/>
      <c r="K152" s="263"/>
      <c r="L152" s="268"/>
      <c r="M152" s="269"/>
      <c r="N152" s="270"/>
      <c r="O152" s="270"/>
      <c r="P152" s="270"/>
      <c r="Q152" s="270"/>
      <c r="R152" s="270"/>
      <c r="S152" s="270"/>
      <c r="T152" s="271"/>
      <c r="U152" s="15"/>
      <c r="V152" s="15"/>
      <c r="W152" s="15"/>
      <c r="X152" s="15"/>
      <c r="Y152" s="15"/>
      <c r="Z152" s="15"/>
      <c r="AA152" s="15"/>
      <c r="AB152" s="15"/>
      <c r="AC152" s="15"/>
      <c r="AD152" s="15"/>
      <c r="AE152" s="15"/>
      <c r="AT152" s="272" t="s">
        <v>207</v>
      </c>
      <c r="AU152" s="272" t="s">
        <v>86</v>
      </c>
      <c r="AV152" s="15" t="s">
        <v>132</v>
      </c>
      <c r="AW152" s="15" t="s">
        <v>32</v>
      </c>
      <c r="AX152" s="15" t="s">
        <v>84</v>
      </c>
      <c r="AY152" s="272" t="s">
        <v>125</v>
      </c>
    </row>
    <row r="153" s="2" customFormat="1" ht="33" customHeight="1">
      <c r="A153" s="38"/>
      <c r="B153" s="39"/>
      <c r="C153" s="218" t="s">
        <v>156</v>
      </c>
      <c r="D153" s="218" t="s">
        <v>128</v>
      </c>
      <c r="E153" s="219" t="s">
        <v>737</v>
      </c>
      <c r="F153" s="220" t="s">
        <v>738</v>
      </c>
      <c r="G153" s="221" t="s">
        <v>257</v>
      </c>
      <c r="H153" s="222">
        <v>463.5</v>
      </c>
      <c r="I153" s="223"/>
      <c r="J153" s="224">
        <f>ROUND(I153*H153,2)</f>
        <v>0</v>
      </c>
      <c r="K153" s="220" t="s">
        <v>204</v>
      </c>
      <c r="L153" s="44"/>
      <c r="M153" s="225" t="s">
        <v>1</v>
      </c>
      <c r="N153" s="226" t="s">
        <v>41</v>
      </c>
      <c r="O153" s="91"/>
      <c r="P153" s="227">
        <f>O153*H153</f>
        <v>0</v>
      </c>
      <c r="Q153" s="227">
        <v>0.00011</v>
      </c>
      <c r="R153" s="227">
        <f>Q153*H153</f>
        <v>0.050985000000000003</v>
      </c>
      <c r="S153" s="227">
        <v>0</v>
      </c>
      <c r="T153" s="228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229" t="s">
        <v>132</v>
      </c>
      <c r="AT153" s="229" t="s">
        <v>128</v>
      </c>
      <c r="AU153" s="229" t="s">
        <v>86</v>
      </c>
      <c r="AY153" s="17" t="s">
        <v>125</v>
      </c>
      <c r="BE153" s="230">
        <f>IF(N153="základní",J153,0)</f>
        <v>0</v>
      </c>
      <c r="BF153" s="230">
        <f>IF(N153="snížená",J153,0)</f>
        <v>0</v>
      </c>
      <c r="BG153" s="230">
        <f>IF(N153="zákl. přenesená",J153,0)</f>
        <v>0</v>
      </c>
      <c r="BH153" s="230">
        <f>IF(N153="sníž. přenesená",J153,0)</f>
        <v>0</v>
      </c>
      <c r="BI153" s="230">
        <f>IF(N153="nulová",J153,0)</f>
        <v>0</v>
      </c>
      <c r="BJ153" s="17" t="s">
        <v>84</v>
      </c>
      <c r="BK153" s="230">
        <f>ROUND(I153*H153,2)</f>
        <v>0</v>
      </c>
      <c r="BL153" s="17" t="s">
        <v>132</v>
      </c>
      <c r="BM153" s="229" t="s">
        <v>739</v>
      </c>
    </row>
    <row r="154" s="14" customFormat="1">
      <c r="A154" s="14"/>
      <c r="B154" s="251"/>
      <c r="C154" s="252"/>
      <c r="D154" s="231" t="s">
        <v>207</v>
      </c>
      <c r="E154" s="253" t="s">
        <v>1</v>
      </c>
      <c r="F154" s="254" t="s">
        <v>716</v>
      </c>
      <c r="G154" s="252"/>
      <c r="H154" s="255">
        <v>463.5</v>
      </c>
      <c r="I154" s="256"/>
      <c r="J154" s="252"/>
      <c r="K154" s="252"/>
      <c r="L154" s="257"/>
      <c r="M154" s="258"/>
      <c r="N154" s="259"/>
      <c r="O154" s="259"/>
      <c r="P154" s="259"/>
      <c r="Q154" s="259"/>
      <c r="R154" s="259"/>
      <c r="S154" s="259"/>
      <c r="T154" s="260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61" t="s">
        <v>207</v>
      </c>
      <c r="AU154" s="261" t="s">
        <v>86</v>
      </c>
      <c r="AV154" s="14" t="s">
        <v>86</v>
      </c>
      <c r="AW154" s="14" t="s">
        <v>32</v>
      </c>
      <c r="AX154" s="14" t="s">
        <v>76</v>
      </c>
      <c r="AY154" s="261" t="s">
        <v>125</v>
      </c>
    </row>
    <row r="155" s="15" customFormat="1">
      <c r="A155" s="15"/>
      <c r="B155" s="262"/>
      <c r="C155" s="263"/>
      <c r="D155" s="231" t="s">
        <v>207</v>
      </c>
      <c r="E155" s="264" t="s">
        <v>1</v>
      </c>
      <c r="F155" s="265" t="s">
        <v>210</v>
      </c>
      <c r="G155" s="263"/>
      <c r="H155" s="266">
        <v>463.5</v>
      </c>
      <c r="I155" s="267"/>
      <c r="J155" s="263"/>
      <c r="K155" s="263"/>
      <c r="L155" s="268"/>
      <c r="M155" s="269"/>
      <c r="N155" s="270"/>
      <c r="O155" s="270"/>
      <c r="P155" s="270"/>
      <c r="Q155" s="270"/>
      <c r="R155" s="270"/>
      <c r="S155" s="270"/>
      <c r="T155" s="271"/>
      <c r="U155" s="15"/>
      <c r="V155" s="15"/>
      <c r="W155" s="15"/>
      <c r="X155" s="15"/>
      <c r="Y155" s="15"/>
      <c r="Z155" s="15"/>
      <c r="AA155" s="15"/>
      <c r="AB155" s="15"/>
      <c r="AC155" s="15"/>
      <c r="AD155" s="15"/>
      <c r="AE155" s="15"/>
      <c r="AT155" s="272" t="s">
        <v>207</v>
      </c>
      <c r="AU155" s="272" t="s">
        <v>86</v>
      </c>
      <c r="AV155" s="15" t="s">
        <v>132</v>
      </c>
      <c r="AW155" s="15" t="s">
        <v>32</v>
      </c>
      <c r="AX155" s="15" t="s">
        <v>84</v>
      </c>
      <c r="AY155" s="272" t="s">
        <v>125</v>
      </c>
    </row>
    <row r="156" s="2" customFormat="1" ht="33" customHeight="1">
      <c r="A156" s="38"/>
      <c r="B156" s="39"/>
      <c r="C156" s="218" t="s">
        <v>261</v>
      </c>
      <c r="D156" s="218" t="s">
        <v>128</v>
      </c>
      <c r="E156" s="219" t="s">
        <v>740</v>
      </c>
      <c r="F156" s="220" t="s">
        <v>741</v>
      </c>
      <c r="G156" s="221" t="s">
        <v>257</v>
      </c>
      <c r="H156" s="222">
        <v>8.5</v>
      </c>
      <c r="I156" s="223"/>
      <c r="J156" s="224">
        <f>ROUND(I156*H156,2)</f>
        <v>0</v>
      </c>
      <c r="K156" s="220" t="s">
        <v>204</v>
      </c>
      <c r="L156" s="44"/>
      <c r="M156" s="225" t="s">
        <v>1</v>
      </c>
      <c r="N156" s="226" t="s">
        <v>41</v>
      </c>
      <c r="O156" s="91"/>
      <c r="P156" s="227">
        <f>O156*H156</f>
        <v>0</v>
      </c>
      <c r="Q156" s="227">
        <v>0.00033</v>
      </c>
      <c r="R156" s="227">
        <f>Q156*H156</f>
        <v>0.0028050000000000002</v>
      </c>
      <c r="S156" s="227">
        <v>0</v>
      </c>
      <c r="T156" s="228">
        <f>S156*H156</f>
        <v>0</v>
      </c>
      <c r="U156" s="38"/>
      <c r="V156" s="38"/>
      <c r="W156" s="38"/>
      <c r="X156" s="38"/>
      <c r="Y156" s="38"/>
      <c r="Z156" s="38"/>
      <c r="AA156" s="38"/>
      <c r="AB156" s="38"/>
      <c r="AC156" s="38"/>
      <c r="AD156" s="38"/>
      <c r="AE156" s="38"/>
      <c r="AR156" s="229" t="s">
        <v>132</v>
      </c>
      <c r="AT156" s="229" t="s">
        <v>128</v>
      </c>
      <c r="AU156" s="229" t="s">
        <v>86</v>
      </c>
      <c r="AY156" s="17" t="s">
        <v>125</v>
      </c>
      <c r="BE156" s="230">
        <f>IF(N156="základní",J156,0)</f>
        <v>0</v>
      </c>
      <c r="BF156" s="230">
        <f>IF(N156="snížená",J156,0)</f>
        <v>0</v>
      </c>
      <c r="BG156" s="230">
        <f>IF(N156="zákl. přenesená",J156,0)</f>
        <v>0</v>
      </c>
      <c r="BH156" s="230">
        <f>IF(N156="sníž. přenesená",J156,0)</f>
        <v>0</v>
      </c>
      <c r="BI156" s="230">
        <f>IF(N156="nulová",J156,0)</f>
        <v>0</v>
      </c>
      <c r="BJ156" s="17" t="s">
        <v>84</v>
      </c>
      <c r="BK156" s="230">
        <f>ROUND(I156*H156,2)</f>
        <v>0</v>
      </c>
      <c r="BL156" s="17" t="s">
        <v>132</v>
      </c>
      <c r="BM156" s="229" t="s">
        <v>742</v>
      </c>
    </row>
    <row r="157" s="14" customFormat="1">
      <c r="A157" s="14"/>
      <c r="B157" s="251"/>
      <c r="C157" s="252"/>
      <c r="D157" s="231" t="s">
        <v>207</v>
      </c>
      <c r="E157" s="253" t="s">
        <v>1</v>
      </c>
      <c r="F157" s="254" t="s">
        <v>720</v>
      </c>
      <c r="G157" s="252"/>
      <c r="H157" s="255">
        <v>8.5</v>
      </c>
      <c r="I157" s="256"/>
      <c r="J157" s="252"/>
      <c r="K157" s="252"/>
      <c r="L157" s="257"/>
      <c r="M157" s="258"/>
      <c r="N157" s="259"/>
      <c r="O157" s="259"/>
      <c r="P157" s="259"/>
      <c r="Q157" s="259"/>
      <c r="R157" s="259"/>
      <c r="S157" s="259"/>
      <c r="T157" s="260"/>
      <c r="U157" s="14"/>
      <c r="V157" s="14"/>
      <c r="W157" s="14"/>
      <c r="X157" s="14"/>
      <c r="Y157" s="14"/>
      <c r="Z157" s="14"/>
      <c r="AA157" s="14"/>
      <c r="AB157" s="14"/>
      <c r="AC157" s="14"/>
      <c r="AD157" s="14"/>
      <c r="AE157" s="14"/>
      <c r="AT157" s="261" t="s">
        <v>207</v>
      </c>
      <c r="AU157" s="261" t="s">
        <v>86</v>
      </c>
      <c r="AV157" s="14" t="s">
        <v>86</v>
      </c>
      <c r="AW157" s="14" t="s">
        <v>32</v>
      </c>
      <c r="AX157" s="14" t="s">
        <v>76</v>
      </c>
      <c r="AY157" s="261" t="s">
        <v>125</v>
      </c>
    </row>
    <row r="158" s="15" customFormat="1">
      <c r="A158" s="15"/>
      <c r="B158" s="262"/>
      <c r="C158" s="263"/>
      <c r="D158" s="231" t="s">
        <v>207</v>
      </c>
      <c r="E158" s="264" t="s">
        <v>1</v>
      </c>
      <c r="F158" s="265" t="s">
        <v>210</v>
      </c>
      <c r="G158" s="263"/>
      <c r="H158" s="266">
        <v>8.5</v>
      </c>
      <c r="I158" s="267"/>
      <c r="J158" s="263"/>
      <c r="K158" s="263"/>
      <c r="L158" s="268"/>
      <c r="M158" s="269"/>
      <c r="N158" s="270"/>
      <c r="O158" s="270"/>
      <c r="P158" s="270"/>
      <c r="Q158" s="270"/>
      <c r="R158" s="270"/>
      <c r="S158" s="270"/>
      <c r="T158" s="271"/>
      <c r="U158" s="15"/>
      <c r="V158" s="15"/>
      <c r="W158" s="15"/>
      <c r="X158" s="15"/>
      <c r="Y158" s="15"/>
      <c r="Z158" s="15"/>
      <c r="AA158" s="15"/>
      <c r="AB158" s="15"/>
      <c r="AC158" s="15"/>
      <c r="AD158" s="15"/>
      <c r="AE158" s="15"/>
      <c r="AT158" s="272" t="s">
        <v>207</v>
      </c>
      <c r="AU158" s="272" t="s">
        <v>86</v>
      </c>
      <c r="AV158" s="15" t="s">
        <v>132</v>
      </c>
      <c r="AW158" s="15" t="s">
        <v>32</v>
      </c>
      <c r="AX158" s="15" t="s">
        <v>84</v>
      </c>
      <c r="AY158" s="272" t="s">
        <v>125</v>
      </c>
    </row>
    <row r="159" s="2" customFormat="1" ht="33" customHeight="1">
      <c r="A159" s="38"/>
      <c r="B159" s="39"/>
      <c r="C159" s="218" t="s">
        <v>8</v>
      </c>
      <c r="D159" s="218" t="s">
        <v>128</v>
      </c>
      <c r="E159" s="219" t="s">
        <v>743</v>
      </c>
      <c r="F159" s="220" t="s">
        <v>744</v>
      </c>
      <c r="G159" s="221" t="s">
        <v>257</v>
      </c>
      <c r="H159" s="222">
        <v>2453.1999999999998</v>
      </c>
      <c r="I159" s="223"/>
      <c r="J159" s="224">
        <f>ROUND(I159*H159,2)</f>
        <v>0</v>
      </c>
      <c r="K159" s="220" t="s">
        <v>204</v>
      </c>
      <c r="L159" s="44"/>
      <c r="M159" s="225" t="s">
        <v>1</v>
      </c>
      <c r="N159" s="226" t="s">
        <v>41</v>
      </c>
      <c r="O159" s="91"/>
      <c r="P159" s="227">
        <f>O159*H159</f>
        <v>0</v>
      </c>
      <c r="Q159" s="227">
        <v>0.00064999999999999997</v>
      </c>
      <c r="R159" s="227">
        <f>Q159*H159</f>
        <v>1.5945799999999999</v>
      </c>
      <c r="S159" s="227">
        <v>0</v>
      </c>
      <c r="T159" s="228">
        <f>S159*H159</f>
        <v>0</v>
      </c>
      <c r="U159" s="38"/>
      <c r="V159" s="38"/>
      <c r="W159" s="38"/>
      <c r="X159" s="38"/>
      <c r="Y159" s="38"/>
      <c r="Z159" s="38"/>
      <c r="AA159" s="38"/>
      <c r="AB159" s="38"/>
      <c r="AC159" s="38"/>
      <c r="AD159" s="38"/>
      <c r="AE159" s="38"/>
      <c r="AR159" s="229" t="s">
        <v>132</v>
      </c>
      <c r="AT159" s="229" t="s">
        <v>128</v>
      </c>
      <c r="AU159" s="229" t="s">
        <v>86</v>
      </c>
      <c r="AY159" s="17" t="s">
        <v>125</v>
      </c>
      <c r="BE159" s="230">
        <f>IF(N159="základní",J159,0)</f>
        <v>0</v>
      </c>
      <c r="BF159" s="230">
        <f>IF(N159="snížená",J159,0)</f>
        <v>0</v>
      </c>
      <c r="BG159" s="230">
        <f>IF(N159="zákl. přenesená",J159,0)</f>
        <v>0</v>
      </c>
      <c r="BH159" s="230">
        <f>IF(N159="sníž. přenesená",J159,0)</f>
        <v>0</v>
      </c>
      <c r="BI159" s="230">
        <f>IF(N159="nulová",J159,0)</f>
        <v>0</v>
      </c>
      <c r="BJ159" s="17" t="s">
        <v>84</v>
      </c>
      <c r="BK159" s="230">
        <f>ROUND(I159*H159,2)</f>
        <v>0</v>
      </c>
      <c r="BL159" s="17" t="s">
        <v>132</v>
      </c>
      <c r="BM159" s="229" t="s">
        <v>745</v>
      </c>
    </row>
    <row r="160" s="14" customFormat="1">
      <c r="A160" s="14"/>
      <c r="B160" s="251"/>
      <c r="C160" s="252"/>
      <c r="D160" s="231" t="s">
        <v>207</v>
      </c>
      <c r="E160" s="253" t="s">
        <v>1</v>
      </c>
      <c r="F160" s="254" t="s">
        <v>724</v>
      </c>
      <c r="G160" s="252"/>
      <c r="H160" s="255">
        <v>2453.1999999999998</v>
      </c>
      <c r="I160" s="256"/>
      <c r="J160" s="252"/>
      <c r="K160" s="252"/>
      <c r="L160" s="257"/>
      <c r="M160" s="258"/>
      <c r="N160" s="259"/>
      <c r="O160" s="259"/>
      <c r="P160" s="259"/>
      <c r="Q160" s="259"/>
      <c r="R160" s="259"/>
      <c r="S160" s="259"/>
      <c r="T160" s="260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61" t="s">
        <v>207</v>
      </c>
      <c r="AU160" s="261" t="s">
        <v>86</v>
      </c>
      <c r="AV160" s="14" t="s">
        <v>86</v>
      </c>
      <c r="AW160" s="14" t="s">
        <v>32</v>
      </c>
      <c r="AX160" s="14" t="s">
        <v>76</v>
      </c>
      <c r="AY160" s="261" t="s">
        <v>125</v>
      </c>
    </row>
    <row r="161" s="15" customFormat="1">
      <c r="A161" s="15"/>
      <c r="B161" s="262"/>
      <c r="C161" s="263"/>
      <c r="D161" s="231" t="s">
        <v>207</v>
      </c>
      <c r="E161" s="264" t="s">
        <v>1</v>
      </c>
      <c r="F161" s="265" t="s">
        <v>210</v>
      </c>
      <c r="G161" s="263"/>
      <c r="H161" s="266">
        <v>2453.1999999999998</v>
      </c>
      <c r="I161" s="267"/>
      <c r="J161" s="263"/>
      <c r="K161" s="263"/>
      <c r="L161" s="268"/>
      <c r="M161" s="269"/>
      <c r="N161" s="270"/>
      <c r="O161" s="270"/>
      <c r="P161" s="270"/>
      <c r="Q161" s="270"/>
      <c r="R161" s="270"/>
      <c r="S161" s="270"/>
      <c r="T161" s="271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72" t="s">
        <v>207</v>
      </c>
      <c r="AU161" s="272" t="s">
        <v>86</v>
      </c>
      <c r="AV161" s="15" t="s">
        <v>132</v>
      </c>
      <c r="AW161" s="15" t="s">
        <v>32</v>
      </c>
      <c r="AX161" s="15" t="s">
        <v>84</v>
      </c>
      <c r="AY161" s="272" t="s">
        <v>125</v>
      </c>
    </row>
    <row r="162" s="2" customFormat="1" ht="33" customHeight="1">
      <c r="A162" s="38"/>
      <c r="B162" s="39"/>
      <c r="C162" s="218" t="s">
        <v>271</v>
      </c>
      <c r="D162" s="218" t="s">
        <v>128</v>
      </c>
      <c r="E162" s="219" t="s">
        <v>746</v>
      </c>
      <c r="F162" s="220" t="s">
        <v>747</v>
      </c>
      <c r="G162" s="221" t="s">
        <v>257</v>
      </c>
      <c r="H162" s="222">
        <v>612.5</v>
      </c>
      <c r="I162" s="223"/>
      <c r="J162" s="224">
        <f>ROUND(I162*H162,2)</f>
        <v>0</v>
      </c>
      <c r="K162" s="220" t="s">
        <v>204</v>
      </c>
      <c r="L162" s="44"/>
      <c r="M162" s="225" t="s">
        <v>1</v>
      </c>
      <c r="N162" s="226" t="s">
        <v>41</v>
      </c>
      <c r="O162" s="91"/>
      <c r="P162" s="227">
        <f>O162*H162</f>
        <v>0</v>
      </c>
      <c r="Q162" s="227">
        <v>0.00038000000000000002</v>
      </c>
      <c r="R162" s="227">
        <f>Q162*H162</f>
        <v>0.23275000000000001</v>
      </c>
      <c r="S162" s="227">
        <v>0</v>
      </c>
      <c r="T162" s="228">
        <f>S162*H162</f>
        <v>0</v>
      </c>
      <c r="U162" s="38"/>
      <c r="V162" s="38"/>
      <c r="W162" s="38"/>
      <c r="X162" s="38"/>
      <c r="Y162" s="38"/>
      <c r="Z162" s="38"/>
      <c r="AA162" s="38"/>
      <c r="AB162" s="38"/>
      <c r="AC162" s="38"/>
      <c r="AD162" s="38"/>
      <c r="AE162" s="38"/>
      <c r="AR162" s="229" t="s">
        <v>132</v>
      </c>
      <c r="AT162" s="229" t="s">
        <v>128</v>
      </c>
      <c r="AU162" s="229" t="s">
        <v>86</v>
      </c>
      <c r="AY162" s="17" t="s">
        <v>125</v>
      </c>
      <c r="BE162" s="230">
        <f>IF(N162="základní",J162,0)</f>
        <v>0</v>
      </c>
      <c r="BF162" s="230">
        <f>IF(N162="snížená",J162,0)</f>
        <v>0</v>
      </c>
      <c r="BG162" s="230">
        <f>IF(N162="zákl. přenesená",J162,0)</f>
        <v>0</v>
      </c>
      <c r="BH162" s="230">
        <f>IF(N162="sníž. přenesená",J162,0)</f>
        <v>0</v>
      </c>
      <c r="BI162" s="230">
        <f>IF(N162="nulová",J162,0)</f>
        <v>0</v>
      </c>
      <c r="BJ162" s="17" t="s">
        <v>84</v>
      </c>
      <c r="BK162" s="230">
        <f>ROUND(I162*H162,2)</f>
        <v>0</v>
      </c>
      <c r="BL162" s="17" t="s">
        <v>132</v>
      </c>
      <c r="BM162" s="229" t="s">
        <v>748</v>
      </c>
    </row>
    <row r="163" s="14" customFormat="1">
      <c r="A163" s="14"/>
      <c r="B163" s="251"/>
      <c r="C163" s="252"/>
      <c r="D163" s="231" t="s">
        <v>207</v>
      </c>
      <c r="E163" s="253" t="s">
        <v>1</v>
      </c>
      <c r="F163" s="254" t="s">
        <v>728</v>
      </c>
      <c r="G163" s="252"/>
      <c r="H163" s="255">
        <v>612.5</v>
      </c>
      <c r="I163" s="256"/>
      <c r="J163" s="252"/>
      <c r="K163" s="252"/>
      <c r="L163" s="257"/>
      <c r="M163" s="258"/>
      <c r="N163" s="259"/>
      <c r="O163" s="259"/>
      <c r="P163" s="259"/>
      <c r="Q163" s="259"/>
      <c r="R163" s="259"/>
      <c r="S163" s="259"/>
      <c r="T163" s="260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61" t="s">
        <v>207</v>
      </c>
      <c r="AU163" s="261" t="s">
        <v>86</v>
      </c>
      <c r="AV163" s="14" t="s">
        <v>86</v>
      </c>
      <c r="AW163" s="14" t="s">
        <v>32</v>
      </c>
      <c r="AX163" s="14" t="s">
        <v>76</v>
      </c>
      <c r="AY163" s="261" t="s">
        <v>125</v>
      </c>
    </row>
    <row r="164" s="15" customFormat="1">
      <c r="A164" s="15"/>
      <c r="B164" s="262"/>
      <c r="C164" s="263"/>
      <c r="D164" s="231" t="s">
        <v>207</v>
      </c>
      <c r="E164" s="264" t="s">
        <v>1</v>
      </c>
      <c r="F164" s="265" t="s">
        <v>210</v>
      </c>
      <c r="G164" s="263"/>
      <c r="H164" s="266">
        <v>612.5</v>
      </c>
      <c r="I164" s="267"/>
      <c r="J164" s="263"/>
      <c r="K164" s="263"/>
      <c r="L164" s="268"/>
      <c r="M164" s="269"/>
      <c r="N164" s="270"/>
      <c r="O164" s="270"/>
      <c r="P164" s="270"/>
      <c r="Q164" s="270"/>
      <c r="R164" s="270"/>
      <c r="S164" s="270"/>
      <c r="T164" s="271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72" t="s">
        <v>207</v>
      </c>
      <c r="AU164" s="272" t="s">
        <v>86</v>
      </c>
      <c r="AV164" s="15" t="s">
        <v>132</v>
      </c>
      <c r="AW164" s="15" t="s">
        <v>32</v>
      </c>
      <c r="AX164" s="15" t="s">
        <v>84</v>
      </c>
      <c r="AY164" s="272" t="s">
        <v>125</v>
      </c>
    </row>
    <row r="165" s="2" customFormat="1" ht="37.8" customHeight="1">
      <c r="A165" s="38"/>
      <c r="B165" s="39"/>
      <c r="C165" s="218" t="s">
        <v>170</v>
      </c>
      <c r="D165" s="218" t="s">
        <v>128</v>
      </c>
      <c r="E165" s="219" t="s">
        <v>749</v>
      </c>
      <c r="F165" s="220" t="s">
        <v>750</v>
      </c>
      <c r="G165" s="221" t="s">
        <v>203</v>
      </c>
      <c r="H165" s="222">
        <v>200</v>
      </c>
      <c r="I165" s="223"/>
      <c r="J165" s="224">
        <f>ROUND(I165*H165,2)</f>
        <v>0</v>
      </c>
      <c r="K165" s="220" t="s">
        <v>204</v>
      </c>
      <c r="L165" s="44"/>
      <c r="M165" s="225" t="s">
        <v>1</v>
      </c>
      <c r="N165" s="226" t="s">
        <v>41</v>
      </c>
      <c r="O165" s="91"/>
      <c r="P165" s="227">
        <f>O165*H165</f>
        <v>0</v>
      </c>
      <c r="Q165" s="227">
        <v>0.0025999999999999999</v>
      </c>
      <c r="R165" s="227">
        <f>Q165*H165</f>
        <v>0.52000000000000002</v>
      </c>
      <c r="S165" s="227">
        <v>0</v>
      </c>
      <c r="T165" s="228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229" t="s">
        <v>132</v>
      </c>
      <c r="AT165" s="229" t="s">
        <v>128</v>
      </c>
      <c r="AU165" s="229" t="s">
        <v>86</v>
      </c>
      <c r="AY165" s="17" t="s">
        <v>125</v>
      </c>
      <c r="BE165" s="230">
        <f>IF(N165="základní",J165,0)</f>
        <v>0</v>
      </c>
      <c r="BF165" s="230">
        <f>IF(N165="snížená",J165,0)</f>
        <v>0</v>
      </c>
      <c r="BG165" s="230">
        <f>IF(N165="zákl. přenesená",J165,0)</f>
        <v>0</v>
      </c>
      <c r="BH165" s="230">
        <f>IF(N165="sníž. přenesená",J165,0)</f>
        <v>0</v>
      </c>
      <c r="BI165" s="230">
        <f>IF(N165="nulová",J165,0)</f>
        <v>0</v>
      </c>
      <c r="BJ165" s="17" t="s">
        <v>84</v>
      </c>
      <c r="BK165" s="230">
        <f>ROUND(I165*H165,2)</f>
        <v>0</v>
      </c>
      <c r="BL165" s="17" t="s">
        <v>132</v>
      </c>
      <c r="BM165" s="229" t="s">
        <v>751</v>
      </c>
    </row>
    <row r="166" s="13" customFormat="1">
      <c r="A166" s="13"/>
      <c r="B166" s="241"/>
      <c r="C166" s="242"/>
      <c r="D166" s="231" t="s">
        <v>207</v>
      </c>
      <c r="E166" s="243" t="s">
        <v>1</v>
      </c>
      <c r="F166" s="244" t="s">
        <v>732</v>
      </c>
      <c r="G166" s="242"/>
      <c r="H166" s="243" t="s">
        <v>1</v>
      </c>
      <c r="I166" s="245"/>
      <c r="J166" s="242"/>
      <c r="K166" s="242"/>
      <c r="L166" s="246"/>
      <c r="M166" s="247"/>
      <c r="N166" s="248"/>
      <c r="O166" s="248"/>
      <c r="P166" s="248"/>
      <c r="Q166" s="248"/>
      <c r="R166" s="248"/>
      <c r="S166" s="248"/>
      <c r="T166" s="249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50" t="s">
        <v>207</v>
      </c>
      <c r="AU166" s="250" t="s">
        <v>86</v>
      </c>
      <c r="AV166" s="13" t="s">
        <v>84</v>
      </c>
      <c r="AW166" s="13" t="s">
        <v>32</v>
      </c>
      <c r="AX166" s="13" t="s">
        <v>76</v>
      </c>
      <c r="AY166" s="250" t="s">
        <v>125</v>
      </c>
    </row>
    <row r="167" s="14" customFormat="1">
      <c r="A167" s="14"/>
      <c r="B167" s="251"/>
      <c r="C167" s="252"/>
      <c r="D167" s="231" t="s">
        <v>207</v>
      </c>
      <c r="E167" s="253" t="s">
        <v>1</v>
      </c>
      <c r="F167" s="254" t="s">
        <v>733</v>
      </c>
      <c r="G167" s="252"/>
      <c r="H167" s="255">
        <v>200</v>
      </c>
      <c r="I167" s="256"/>
      <c r="J167" s="252"/>
      <c r="K167" s="252"/>
      <c r="L167" s="257"/>
      <c r="M167" s="258"/>
      <c r="N167" s="259"/>
      <c r="O167" s="259"/>
      <c r="P167" s="259"/>
      <c r="Q167" s="259"/>
      <c r="R167" s="259"/>
      <c r="S167" s="259"/>
      <c r="T167" s="260"/>
      <c r="U167" s="14"/>
      <c r="V167" s="14"/>
      <c r="W167" s="14"/>
      <c r="X167" s="14"/>
      <c r="Y167" s="14"/>
      <c r="Z167" s="14"/>
      <c r="AA167" s="14"/>
      <c r="AB167" s="14"/>
      <c r="AC167" s="14"/>
      <c r="AD167" s="14"/>
      <c r="AE167" s="14"/>
      <c r="AT167" s="261" t="s">
        <v>207</v>
      </c>
      <c r="AU167" s="261" t="s">
        <v>86</v>
      </c>
      <c r="AV167" s="14" t="s">
        <v>86</v>
      </c>
      <c r="AW167" s="14" t="s">
        <v>32</v>
      </c>
      <c r="AX167" s="14" t="s">
        <v>76</v>
      </c>
      <c r="AY167" s="261" t="s">
        <v>125</v>
      </c>
    </row>
    <row r="168" s="15" customFormat="1">
      <c r="A168" s="15"/>
      <c r="B168" s="262"/>
      <c r="C168" s="263"/>
      <c r="D168" s="231" t="s">
        <v>207</v>
      </c>
      <c r="E168" s="264" t="s">
        <v>1</v>
      </c>
      <c r="F168" s="265" t="s">
        <v>210</v>
      </c>
      <c r="G168" s="263"/>
      <c r="H168" s="266">
        <v>200</v>
      </c>
      <c r="I168" s="267"/>
      <c r="J168" s="263"/>
      <c r="K168" s="263"/>
      <c r="L168" s="268"/>
      <c r="M168" s="269"/>
      <c r="N168" s="270"/>
      <c r="O168" s="270"/>
      <c r="P168" s="270"/>
      <c r="Q168" s="270"/>
      <c r="R168" s="270"/>
      <c r="S168" s="270"/>
      <c r="T168" s="271"/>
      <c r="U168" s="15"/>
      <c r="V168" s="15"/>
      <c r="W168" s="15"/>
      <c r="X168" s="15"/>
      <c r="Y168" s="15"/>
      <c r="Z168" s="15"/>
      <c r="AA168" s="15"/>
      <c r="AB168" s="15"/>
      <c r="AC168" s="15"/>
      <c r="AD168" s="15"/>
      <c r="AE168" s="15"/>
      <c r="AT168" s="272" t="s">
        <v>207</v>
      </c>
      <c r="AU168" s="272" t="s">
        <v>86</v>
      </c>
      <c r="AV168" s="15" t="s">
        <v>132</v>
      </c>
      <c r="AW168" s="15" t="s">
        <v>32</v>
      </c>
      <c r="AX168" s="15" t="s">
        <v>84</v>
      </c>
      <c r="AY168" s="272" t="s">
        <v>125</v>
      </c>
    </row>
    <row r="169" s="12" customFormat="1" ht="22.8" customHeight="1">
      <c r="A169" s="12"/>
      <c r="B169" s="202"/>
      <c r="C169" s="203"/>
      <c r="D169" s="204" t="s">
        <v>75</v>
      </c>
      <c r="E169" s="216" t="s">
        <v>670</v>
      </c>
      <c r="F169" s="216" t="s">
        <v>671</v>
      </c>
      <c r="G169" s="203"/>
      <c r="H169" s="203"/>
      <c r="I169" s="206"/>
      <c r="J169" s="217">
        <f>BK169</f>
        <v>0</v>
      </c>
      <c r="K169" s="203"/>
      <c r="L169" s="208"/>
      <c r="M169" s="209"/>
      <c r="N169" s="210"/>
      <c r="O169" s="210"/>
      <c r="P169" s="211">
        <f>SUM(P170:P174)</f>
        <v>0</v>
      </c>
      <c r="Q169" s="210"/>
      <c r="R169" s="211">
        <f>SUM(R170:R174)</f>
        <v>0</v>
      </c>
      <c r="S169" s="210"/>
      <c r="T169" s="212">
        <f>SUM(T170:T174)</f>
        <v>0</v>
      </c>
      <c r="U169" s="12"/>
      <c r="V169" s="12"/>
      <c r="W169" s="12"/>
      <c r="X169" s="12"/>
      <c r="Y169" s="12"/>
      <c r="Z169" s="12"/>
      <c r="AA169" s="12"/>
      <c r="AB169" s="12"/>
      <c r="AC169" s="12"/>
      <c r="AD169" s="12"/>
      <c r="AE169" s="12"/>
      <c r="AR169" s="213" t="s">
        <v>84</v>
      </c>
      <c r="AT169" s="214" t="s">
        <v>75</v>
      </c>
      <c r="AU169" s="214" t="s">
        <v>84</v>
      </c>
      <c r="AY169" s="213" t="s">
        <v>125</v>
      </c>
      <c r="BK169" s="215">
        <f>SUM(BK170:BK174)</f>
        <v>0</v>
      </c>
    </row>
    <row r="170" s="2" customFormat="1" ht="49.05" customHeight="1">
      <c r="A170" s="38"/>
      <c r="B170" s="39"/>
      <c r="C170" s="218" t="s">
        <v>285</v>
      </c>
      <c r="D170" s="218" t="s">
        <v>128</v>
      </c>
      <c r="E170" s="219" t="s">
        <v>673</v>
      </c>
      <c r="F170" s="220" t="s">
        <v>674</v>
      </c>
      <c r="G170" s="221" t="s">
        <v>314</v>
      </c>
      <c r="H170" s="222">
        <v>0.216</v>
      </c>
      <c r="I170" s="223"/>
      <c r="J170" s="224">
        <f>ROUND(I170*H170,2)</f>
        <v>0</v>
      </c>
      <c r="K170" s="220" t="s">
        <v>1</v>
      </c>
      <c r="L170" s="44"/>
      <c r="M170" s="225" t="s">
        <v>1</v>
      </c>
      <c r="N170" s="226" t="s">
        <v>41</v>
      </c>
      <c r="O170" s="91"/>
      <c r="P170" s="227">
        <f>O170*H170</f>
        <v>0</v>
      </c>
      <c r="Q170" s="227">
        <v>0</v>
      </c>
      <c r="R170" s="227">
        <f>Q170*H170</f>
        <v>0</v>
      </c>
      <c r="S170" s="227">
        <v>0</v>
      </c>
      <c r="T170" s="228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229" t="s">
        <v>132</v>
      </c>
      <c r="AT170" s="229" t="s">
        <v>128</v>
      </c>
      <c r="AU170" s="229" t="s">
        <v>86</v>
      </c>
      <c r="AY170" s="17" t="s">
        <v>125</v>
      </c>
      <c r="BE170" s="230">
        <f>IF(N170="základní",J170,0)</f>
        <v>0</v>
      </c>
      <c r="BF170" s="230">
        <f>IF(N170="snížená",J170,0)</f>
        <v>0</v>
      </c>
      <c r="BG170" s="230">
        <f>IF(N170="zákl. přenesená",J170,0)</f>
        <v>0</v>
      </c>
      <c r="BH170" s="230">
        <f>IF(N170="sníž. přenesená",J170,0)</f>
        <v>0</v>
      </c>
      <c r="BI170" s="230">
        <f>IF(N170="nulová",J170,0)</f>
        <v>0</v>
      </c>
      <c r="BJ170" s="17" t="s">
        <v>84</v>
      </c>
      <c r="BK170" s="230">
        <f>ROUND(I170*H170,2)</f>
        <v>0</v>
      </c>
      <c r="BL170" s="17" t="s">
        <v>132</v>
      </c>
      <c r="BM170" s="229" t="s">
        <v>752</v>
      </c>
    </row>
    <row r="171" s="2" customFormat="1">
      <c r="A171" s="38"/>
      <c r="B171" s="39"/>
      <c r="C171" s="40"/>
      <c r="D171" s="231" t="s">
        <v>133</v>
      </c>
      <c r="E171" s="40"/>
      <c r="F171" s="232" t="s">
        <v>676</v>
      </c>
      <c r="G171" s="40"/>
      <c r="H171" s="40"/>
      <c r="I171" s="233"/>
      <c r="J171" s="40"/>
      <c r="K171" s="40"/>
      <c r="L171" s="44"/>
      <c r="M171" s="234"/>
      <c r="N171" s="235"/>
      <c r="O171" s="91"/>
      <c r="P171" s="91"/>
      <c r="Q171" s="91"/>
      <c r="R171" s="91"/>
      <c r="S171" s="91"/>
      <c r="T171" s="92"/>
      <c r="U171" s="38"/>
      <c r="V171" s="38"/>
      <c r="W171" s="38"/>
      <c r="X171" s="38"/>
      <c r="Y171" s="38"/>
      <c r="Z171" s="38"/>
      <c r="AA171" s="38"/>
      <c r="AB171" s="38"/>
      <c r="AC171" s="38"/>
      <c r="AD171" s="38"/>
      <c r="AE171" s="38"/>
      <c r="AT171" s="17" t="s">
        <v>133</v>
      </c>
      <c r="AU171" s="17" t="s">
        <v>86</v>
      </c>
    </row>
    <row r="172" s="13" customFormat="1">
      <c r="A172" s="13"/>
      <c r="B172" s="241"/>
      <c r="C172" s="242"/>
      <c r="D172" s="231" t="s">
        <v>207</v>
      </c>
      <c r="E172" s="243" t="s">
        <v>1</v>
      </c>
      <c r="F172" s="244" t="s">
        <v>753</v>
      </c>
      <c r="G172" s="242"/>
      <c r="H172" s="243" t="s">
        <v>1</v>
      </c>
      <c r="I172" s="245"/>
      <c r="J172" s="242"/>
      <c r="K172" s="242"/>
      <c r="L172" s="246"/>
      <c r="M172" s="247"/>
      <c r="N172" s="248"/>
      <c r="O172" s="248"/>
      <c r="P172" s="248"/>
      <c r="Q172" s="248"/>
      <c r="R172" s="248"/>
      <c r="S172" s="248"/>
      <c r="T172" s="249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50" t="s">
        <v>207</v>
      </c>
      <c r="AU172" s="250" t="s">
        <v>86</v>
      </c>
      <c r="AV172" s="13" t="s">
        <v>84</v>
      </c>
      <c r="AW172" s="13" t="s">
        <v>32</v>
      </c>
      <c r="AX172" s="13" t="s">
        <v>76</v>
      </c>
      <c r="AY172" s="250" t="s">
        <v>125</v>
      </c>
    </row>
    <row r="173" s="14" customFormat="1">
      <c r="A173" s="14"/>
      <c r="B173" s="251"/>
      <c r="C173" s="252"/>
      <c r="D173" s="231" t="s">
        <v>207</v>
      </c>
      <c r="E173" s="253" t="s">
        <v>1</v>
      </c>
      <c r="F173" s="254" t="s">
        <v>754</v>
      </c>
      <c r="G173" s="252"/>
      <c r="H173" s="255">
        <v>0.216</v>
      </c>
      <c r="I173" s="256"/>
      <c r="J173" s="252"/>
      <c r="K173" s="252"/>
      <c r="L173" s="257"/>
      <c r="M173" s="258"/>
      <c r="N173" s="259"/>
      <c r="O173" s="259"/>
      <c r="P173" s="259"/>
      <c r="Q173" s="259"/>
      <c r="R173" s="259"/>
      <c r="S173" s="259"/>
      <c r="T173" s="260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61" t="s">
        <v>207</v>
      </c>
      <c r="AU173" s="261" t="s">
        <v>86</v>
      </c>
      <c r="AV173" s="14" t="s">
        <v>86</v>
      </c>
      <c r="AW173" s="14" t="s">
        <v>32</v>
      </c>
      <c r="AX173" s="14" t="s">
        <v>76</v>
      </c>
      <c r="AY173" s="261" t="s">
        <v>125</v>
      </c>
    </row>
    <row r="174" s="15" customFormat="1">
      <c r="A174" s="15"/>
      <c r="B174" s="262"/>
      <c r="C174" s="263"/>
      <c r="D174" s="231" t="s">
        <v>207</v>
      </c>
      <c r="E174" s="264" t="s">
        <v>1</v>
      </c>
      <c r="F174" s="265" t="s">
        <v>210</v>
      </c>
      <c r="G174" s="263"/>
      <c r="H174" s="266">
        <v>0.216</v>
      </c>
      <c r="I174" s="267"/>
      <c r="J174" s="263"/>
      <c r="K174" s="263"/>
      <c r="L174" s="268"/>
      <c r="M174" s="269"/>
      <c r="N174" s="270"/>
      <c r="O174" s="270"/>
      <c r="P174" s="270"/>
      <c r="Q174" s="270"/>
      <c r="R174" s="270"/>
      <c r="S174" s="270"/>
      <c r="T174" s="271"/>
      <c r="U174" s="15"/>
      <c r="V174" s="15"/>
      <c r="W174" s="15"/>
      <c r="X174" s="15"/>
      <c r="Y174" s="15"/>
      <c r="Z174" s="15"/>
      <c r="AA174" s="15"/>
      <c r="AB174" s="15"/>
      <c r="AC174" s="15"/>
      <c r="AD174" s="15"/>
      <c r="AE174" s="15"/>
      <c r="AT174" s="272" t="s">
        <v>207</v>
      </c>
      <c r="AU174" s="272" t="s">
        <v>86</v>
      </c>
      <c r="AV174" s="15" t="s">
        <v>132</v>
      </c>
      <c r="AW174" s="15" t="s">
        <v>32</v>
      </c>
      <c r="AX174" s="15" t="s">
        <v>84</v>
      </c>
      <c r="AY174" s="272" t="s">
        <v>125</v>
      </c>
    </row>
    <row r="175" s="12" customFormat="1" ht="22.8" customHeight="1">
      <c r="A175" s="12"/>
      <c r="B175" s="202"/>
      <c r="C175" s="203"/>
      <c r="D175" s="204" t="s">
        <v>75</v>
      </c>
      <c r="E175" s="216" t="s">
        <v>694</v>
      </c>
      <c r="F175" s="216" t="s">
        <v>695</v>
      </c>
      <c r="G175" s="203"/>
      <c r="H175" s="203"/>
      <c r="I175" s="206"/>
      <c r="J175" s="217">
        <f>BK175</f>
        <v>0</v>
      </c>
      <c r="K175" s="203"/>
      <c r="L175" s="208"/>
      <c r="M175" s="209"/>
      <c r="N175" s="210"/>
      <c r="O175" s="210"/>
      <c r="P175" s="211">
        <f>P176</f>
        <v>0</v>
      </c>
      <c r="Q175" s="210"/>
      <c r="R175" s="211">
        <f>R176</f>
        <v>0</v>
      </c>
      <c r="S175" s="210"/>
      <c r="T175" s="212">
        <f>T176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3" t="s">
        <v>84</v>
      </c>
      <c r="AT175" s="214" t="s">
        <v>75</v>
      </c>
      <c r="AU175" s="214" t="s">
        <v>84</v>
      </c>
      <c r="AY175" s="213" t="s">
        <v>125</v>
      </c>
      <c r="BK175" s="215">
        <f>BK176</f>
        <v>0</v>
      </c>
    </row>
    <row r="176" s="2" customFormat="1" ht="44.25" customHeight="1">
      <c r="A176" s="38"/>
      <c r="B176" s="39"/>
      <c r="C176" s="218" t="s">
        <v>291</v>
      </c>
      <c r="D176" s="218" t="s">
        <v>128</v>
      </c>
      <c r="E176" s="219" t="s">
        <v>697</v>
      </c>
      <c r="F176" s="220" t="s">
        <v>698</v>
      </c>
      <c r="G176" s="221" t="s">
        <v>314</v>
      </c>
      <c r="H176" s="222">
        <v>3.956</v>
      </c>
      <c r="I176" s="223"/>
      <c r="J176" s="224">
        <f>ROUND(I176*H176,2)</f>
        <v>0</v>
      </c>
      <c r="K176" s="220" t="s">
        <v>204</v>
      </c>
      <c r="L176" s="44"/>
      <c r="M176" s="283" t="s">
        <v>1</v>
      </c>
      <c r="N176" s="284" t="s">
        <v>41</v>
      </c>
      <c r="O176" s="238"/>
      <c r="P176" s="285">
        <f>O176*H176</f>
        <v>0</v>
      </c>
      <c r="Q176" s="285">
        <v>0</v>
      </c>
      <c r="R176" s="285">
        <f>Q176*H176</f>
        <v>0</v>
      </c>
      <c r="S176" s="285">
        <v>0</v>
      </c>
      <c r="T176" s="286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229" t="s">
        <v>132</v>
      </c>
      <c r="AT176" s="229" t="s">
        <v>128</v>
      </c>
      <c r="AU176" s="229" t="s">
        <v>86</v>
      </c>
      <c r="AY176" s="17" t="s">
        <v>125</v>
      </c>
      <c r="BE176" s="230">
        <f>IF(N176="základní",J176,0)</f>
        <v>0</v>
      </c>
      <c r="BF176" s="230">
        <f>IF(N176="snížená",J176,0)</f>
        <v>0</v>
      </c>
      <c r="BG176" s="230">
        <f>IF(N176="zákl. přenesená",J176,0)</f>
        <v>0</v>
      </c>
      <c r="BH176" s="230">
        <f>IF(N176="sníž. přenesená",J176,0)</f>
        <v>0</v>
      </c>
      <c r="BI176" s="230">
        <f>IF(N176="nulová",J176,0)</f>
        <v>0</v>
      </c>
      <c r="BJ176" s="17" t="s">
        <v>84</v>
      </c>
      <c r="BK176" s="230">
        <f>ROUND(I176*H176,2)</f>
        <v>0</v>
      </c>
      <c r="BL176" s="17" t="s">
        <v>132</v>
      </c>
      <c r="BM176" s="229" t="s">
        <v>755</v>
      </c>
    </row>
    <row r="177" s="2" customFormat="1" ht="6.96" customHeight="1">
      <c r="A177" s="38"/>
      <c r="B177" s="66"/>
      <c r="C177" s="67"/>
      <c r="D177" s="67"/>
      <c r="E177" s="67"/>
      <c r="F177" s="67"/>
      <c r="G177" s="67"/>
      <c r="H177" s="67"/>
      <c r="I177" s="67"/>
      <c r="J177" s="67"/>
      <c r="K177" s="67"/>
      <c r="L177" s="44"/>
      <c r="M177" s="38"/>
      <c r="O177" s="38"/>
      <c r="P177" s="38"/>
      <c r="Q177" s="38"/>
      <c r="R177" s="38"/>
      <c r="S177" s="38"/>
      <c r="T177" s="38"/>
      <c r="U177" s="38"/>
      <c r="V177" s="38"/>
      <c r="W177" s="38"/>
      <c r="X177" s="38"/>
      <c r="Y177" s="38"/>
      <c r="Z177" s="38"/>
      <c r="AA177" s="38"/>
      <c r="AB177" s="38"/>
      <c r="AC177" s="38"/>
      <c r="AD177" s="38"/>
      <c r="AE177" s="38"/>
    </row>
  </sheetData>
  <sheetProtection sheet="1" autoFilter="0" formatColumns="0" formatRows="0" objects="1" scenarios="1" spinCount="100000" saltValue="F7eXTutWtHHqqyx6eryVpGFE4C28czrKTZNveHyr3hqYYfxusvfYDc4slL0V21UxOBwEhsCPo08ZYucJ7o+tsQ==" hashValue="kkqzBfXQGF7WHH0dxlAzDiBZHVZ2tVObmXkZ7uPNR/Eud485yqlIWyl/0FknK8H7WGrRL4EYBfaqKXZGvuSX0Q==" algorithmName="SHA-512" password="CC35"/>
  <autoFilter ref="C119:K176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7" t="s">
        <v>95</v>
      </c>
    </row>
    <row r="3" s="1" customFormat="1" ht="6.96" customHeight="1">
      <c r="B3" s="136"/>
      <c r="C3" s="137"/>
      <c r="D3" s="137"/>
      <c r="E3" s="137"/>
      <c r="F3" s="137"/>
      <c r="G3" s="137"/>
      <c r="H3" s="137"/>
      <c r="I3" s="137"/>
      <c r="J3" s="137"/>
      <c r="K3" s="137"/>
      <c r="L3" s="20"/>
      <c r="AT3" s="17" t="s">
        <v>86</v>
      </c>
    </row>
    <row r="4" s="1" customFormat="1" ht="24.96" customHeight="1">
      <c r="B4" s="20"/>
      <c r="D4" s="138" t="s">
        <v>96</v>
      </c>
      <c r="L4" s="20"/>
      <c r="M4" s="139" t="s">
        <v>10</v>
      </c>
      <c r="AT4" s="17" t="s">
        <v>4</v>
      </c>
    </row>
    <row r="5" s="1" customFormat="1" ht="6.96" customHeight="1">
      <c r="B5" s="20"/>
      <c r="L5" s="20"/>
    </row>
    <row r="6" s="1" customFormat="1" ht="12" customHeight="1">
      <c r="B6" s="20"/>
      <c r="D6" s="140" t="s">
        <v>16</v>
      </c>
      <c r="L6" s="20"/>
    </row>
    <row r="7" s="1" customFormat="1" ht="16.5" customHeight="1">
      <c r="B7" s="20"/>
      <c r="E7" s="141" t="str">
        <f>'Rekapitulace stavby'!K6</f>
        <v>II/198 PRŮTAH TACHOV - OPRAVA</v>
      </c>
      <c r="F7" s="140"/>
      <c r="G7" s="140"/>
      <c r="H7" s="140"/>
      <c r="L7" s="20"/>
    </row>
    <row r="8" s="2" customFormat="1" ht="12" customHeight="1">
      <c r="A8" s="38"/>
      <c r="B8" s="44"/>
      <c r="C8" s="38"/>
      <c r="D8" s="140" t="s">
        <v>97</v>
      </c>
      <c r="E8" s="38"/>
      <c r="F8" s="38"/>
      <c r="G8" s="38"/>
      <c r="H8" s="38"/>
      <c r="I8" s="38"/>
      <c r="J8" s="38"/>
      <c r="K8" s="38"/>
      <c r="L8" s="63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44"/>
      <c r="C9" s="38"/>
      <c r="D9" s="38"/>
      <c r="E9" s="142" t="s">
        <v>756</v>
      </c>
      <c r="F9" s="38"/>
      <c r="G9" s="38"/>
      <c r="H9" s="38"/>
      <c r="I9" s="38"/>
      <c r="J9" s="38"/>
      <c r="K9" s="38"/>
      <c r="L9" s="63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44"/>
      <c r="C10" s="38"/>
      <c r="D10" s="38"/>
      <c r="E10" s="38"/>
      <c r="F10" s="38"/>
      <c r="G10" s="38"/>
      <c r="H10" s="38"/>
      <c r="I10" s="38"/>
      <c r="J10" s="38"/>
      <c r="K10" s="38"/>
      <c r="L10" s="63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44"/>
      <c r="C11" s="38"/>
      <c r="D11" s="140" t="s">
        <v>18</v>
      </c>
      <c r="E11" s="38"/>
      <c r="F11" s="143" t="s">
        <v>1</v>
      </c>
      <c r="G11" s="38"/>
      <c r="H11" s="38"/>
      <c r="I11" s="140" t="s">
        <v>19</v>
      </c>
      <c r="J11" s="143" t="s">
        <v>1</v>
      </c>
      <c r="K11" s="38"/>
      <c r="L11" s="63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44"/>
      <c r="C12" s="38"/>
      <c r="D12" s="140" t="s">
        <v>20</v>
      </c>
      <c r="E12" s="38"/>
      <c r="F12" s="143" t="s">
        <v>21</v>
      </c>
      <c r="G12" s="38"/>
      <c r="H12" s="38"/>
      <c r="I12" s="140" t="s">
        <v>22</v>
      </c>
      <c r="J12" s="144" t="str">
        <f>'Rekapitulace stavby'!AN8</f>
        <v>24. 11. 2025</v>
      </c>
      <c r="K12" s="38"/>
      <c r="L12" s="63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44"/>
      <c r="C13" s="38"/>
      <c r="D13" s="38"/>
      <c r="E13" s="38"/>
      <c r="F13" s="38"/>
      <c r="G13" s="38"/>
      <c r="H13" s="38"/>
      <c r="I13" s="38"/>
      <c r="J13" s="38"/>
      <c r="K13" s="38"/>
      <c r="L13" s="63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44"/>
      <c r="C14" s="38"/>
      <c r="D14" s="140" t="s">
        <v>24</v>
      </c>
      <c r="E14" s="38"/>
      <c r="F14" s="38"/>
      <c r="G14" s="38"/>
      <c r="H14" s="38"/>
      <c r="I14" s="140" t="s">
        <v>25</v>
      </c>
      <c r="J14" s="143" t="s">
        <v>1</v>
      </c>
      <c r="K14" s="38"/>
      <c r="L14" s="63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44"/>
      <c r="C15" s="38"/>
      <c r="D15" s="38"/>
      <c r="E15" s="143" t="s">
        <v>26</v>
      </c>
      <c r="F15" s="38"/>
      <c r="G15" s="38"/>
      <c r="H15" s="38"/>
      <c r="I15" s="140" t="s">
        <v>27</v>
      </c>
      <c r="J15" s="143" t="s">
        <v>1</v>
      </c>
      <c r="K15" s="38"/>
      <c r="L15" s="63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44"/>
      <c r="C16" s="38"/>
      <c r="D16" s="38"/>
      <c r="E16" s="38"/>
      <c r="F16" s="38"/>
      <c r="G16" s="38"/>
      <c r="H16" s="38"/>
      <c r="I16" s="38"/>
      <c r="J16" s="38"/>
      <c r="K16" s="38"/>
      <c r="L16" s="63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44"/>
      <c r="C17" s="38"/>
      <c r="D17" s="140" t="s">
        <v>28</v>
      </c>
      <c r="E17" s="38"/>
      <c r="F17" s="38"/>
      <c r="G17" s="38"/>
      <c r="H17" s="38"/>
      <c r="I17" s="140" t="s">
        <v>25</v>
      </c>
      <c r="J17" s="33" t="str">
        <f>'Rekapitulace stavby'!AN13</f>
        <v>Vyplň údaj</v>
      </c>
      <c r="K17" s="38"/>
      <c r="L17" s="63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44"/>
      <c r="C18" s="38"/>
      <c r="D18" s="38"/>
      <c r="E18" s="33" t="str">
        <f>'Rekapitulace stavby'!E14</f>
        <v>Vyplň údaj</v>
      </c>
      <c r="F18" s="143"/>
      <c r="G18" s="143"/>
      <c r="H18" s="143"/>
      <c r="I18" s="140" t="s">
        <v>27</v>
      </c>
      <c r="J18" s="33" t="str">
        <f>'Rekapitulace stavby'!AN14</f>
        <v>Vyplň údaj</v>
      </c>
      <c r="K18" s="38"/>
      <c r="L18" s="63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44"/>
      <c r="C19" s="38"/>
      <c r="D19" s="38"/>
      <c r="E19" s="38"/>
      <c r="F19" s="38"/>
      <c r="G19" s="38"/>
      <c r="H19" s="38"/>
      <c r="I19" s="38"/>
      <c r="J19" s="38"/>
      <c r="K19" s="38"/>
      <c r="L19" s="63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44"/>
      <c r="C20" s="38"/>
      <c r="D20" s="140" t="s">
        <v>30</v>
      </c>
      <c r="E20" s="38"/>
      <c r="F20" s="38"/>
      <c r="G20" s="38"/>
      <c r="H20" s="38"/>
      <c r="I20" s="140" t="s">
        <v>25</v>
      </c>
      <c r="J20" s="143" t="s">
        <v>1</v>
      </c>
      <c r="K20" s="38"/>
      <c r="L20" s="63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44"/>
      <c r="C21" s="38"/>
      <c r="D21" s="38"/>
      <c r="E21" s="143" t="s">
        <v>31</v>
      </c>
      <c r="F21" s="38"/>
      <c r="G21" s="38"/>
      <c r="H21" s="38"/>
      <c r="I21" s="140" t="s">
        <v>27</v>
      </c>
      <c r="J21" s="143" t="s">
        <v>1</v>
      </c>
      <c r="K21" s="38"/>
      <c r="L21" s="63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44"/>
      <c r="C22" s="38"/>
      <c r="D22" s="38"/>
      <c r="E22" s="38"/>
      <c r="F22" s="38"/>
      <c r="G22" s="38"/>
      <c r="H22" s="38"/>
      <c r="I22" s="38"/>
      <c r="J22" s="38"/>
      <c r="K22" s="38"/>
      <c r="L22" s="63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44"/>
      <c r="C23" s="38"/>
      <c r="D23" s="140" t="s">
        <v>33</v>
      </c>
      <c r="E23" s="38"/>
      <c r="F23" s="38"/>
      <c r="G23" s="38"/>
      <c r="H23" s="38"/>
      <c r="I23" s="140" t="s">
        <v>25</v>
      </c>
      <c r="J23" s="143" t="s">
        <v>1</v>
      </c>
      <c r="K23" s="38"/>
      <c r="L23" s="63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44"/>
      <c r="C24" s="38"/>
      <c r="D24" s="38"/>
      <c r="E24" s="143" t="s">
        <v>34</v>
      </c>
      <c r="F24" s="38"/>
      <c r="G24" s="38"/>
      <c r="H24" s="38"/>
      <c r="I24" s="140" t="s">
        <v>27</v>
      </c>
      <c r="J24" s="143" t="s">
        <v>1</v>
      </c>
      <c r="K24" s="38"/>
      <c r="L24" s="63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44"/>
      <c r="C25" s="38"/>
      <c r="D25" s="38"/>
      <c r="E25" s="38"/>
      <c r="F25" s="38"/>
      <c r="G25" s="38"/>
      <c r="H25" s="38"/>
      <c r="I25" s="38"/>
      <c r="J25" s="38"/>
      <c r="K25" s="38"/>
      <c r="L25" s="63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44"/>
      <c r="C26" s="38"/>
      <c r="D26" s="140" t="s">
        <v>35</v>
      </c>
      <c r="E26" s="38"/>
      <c r="F26" s="38"/>
      <c r="G26" s="38"/>
      <c r="H26" s="38"/>
      <c r="I26" s="38"/>
      <c r="J26" s="38"/>
      <c r="K26" s="38"/>
      <c r="L26" s="63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45"/>
      <c r="B27" s="146"/>
      <c r="C27" s="145"/>
      <c r="D27" s="145"/>
      <c r="E27" s="147" t="s">
        <v>1</v>
      </c>
      <c r="F27" s="147"/>
      <c r="G27" s="147"/>
      <c r="H27" s="147"/>
      <c r="I27" s="145"/>
      <c r="J27" s="145"/>
      <c r="K27" s="145"/>
      <c r="L27" s="148"/>
      <c r="S27" s="145"/>
      <c r="T27" s="145"/>
      <c r="U27" s="145"/>
      <c r="V27" s="145"/>
      <c r="W27" s="145"/>
      <c r="X27" s="145"/>
      <c r="Y27" s="145"/>
      <c r="Z27" s="145"/>
      <c r="AA27" s="145"/>
      <c r="AB27" s="145"/>
      <c r="AC27" s="145"/>
      <c r="AD27" s="145"/>
      <c r="AE27" s="145"/>
    </row>
    <row r="28" s="2" customFormat="1" ht="6.96" customHeight="1">
      <c r="A28" s="38"/>
      <c r="B28" s="44"/>
      <c r="C28" s="38"/>
      <c r="D28" s="38"/>
      <c r="E28" s="38"/>
      <c r="F28" s="38"/>
      <c r="G28" s="38"/>
      <c r="H28" s="38"/>
      <c r="I28" s="38"/>
      <c r="J28" s="38"/>
      <c r="K28" s="38"/>
      <c r="L28" s="63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44"/>
      <c r="C29" s="38"/>
      <c r="D29" s="149"/>
      <c r="E29" s="149"/>
      <c r="F29" s="149"/>
      <c r="G29" s="149"/>
      <c r="H29" s="149"/>
      <c r="I29" s="149"/>
      <c r="J29" s="149"/>
      <c r="K29" s="149"/>
      <c r="L29" s="63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44"/>
      <c r="C30" s="38"/>
      <c r="D30" s="150" t="s">
        <v>36</v>
      </c>
      <c r="E30" s="38"/>
      <c r="F30" s="38"/>
      <c r="G30" s="38"/>
      <c r="H30" s="38"/>
      <c r="I30" s="38"/>
      <c r="J30" s="151">
        <f>ROUND(J116, 2)</f>
        <v>0</v>
      </c>
      <c r="K30" s="38"/>
      <c r="L30" s="63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44"/>
      <c r="C31" s="38"/>
      <c r="D31" s="149"/>
      <c r="E31" s="149"/>
      <c r="F31" s="149"/>
      <c r="G31" s="149"/>
      <c r="H31" s="149"/>
      <c r="I31" s="149"/>
      <c r="J31" s="149"/>
      <c r="K31" s="149"/>
      <c r="L31" s="63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44"/>
      <c r="C32" s="38"/>
      <c r="D32" s="38"/>
      <c r="E32" s="38"/>
      <c r="F32" s="152" t="s">
        <v>38</v>
      </c>
      <c r="G32" s="38"/>
      <c r="H32" s="38"/>
      <c r="I32" s="152" t="s">
        <v>37</v>
      </c>
      <c r="J32" s="152" t="s">
        <v>39</v>
      </c>
      <c r="K32" s="38"/>
      <c r="L32" s="63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44"/>
      <c r="C33" s="38"/>
      <c r="D33" s="153" t="s">
        <v>40</v>
      </c>
      <c r="E33" s="140" t="s">
        <v>41</v>
      </c>
      <c r="F33" s="154">
        <f>ROUND((SUM(BE116:BE118)),  2)</f>
        <v>0</v>
      </c>
      <c r="G33" s="38"/>
      <c r="H33" s="38"/>
      <c r="I33" s="155">
        <v>0.20999999999999999</v>
      </c>
      <c r="J33" s="154">
        <f>ROUND(((SUM(BE116:BE118))*I33),  2)</f>
        <v>0</v>
      </c>
      <c r="K33" s="38"/>
      <c r="L33" s="63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44"/>
      <c r="C34" s="38"/>
      <c r="D34" s="38"/>
      <c r="E34" s="140" t="s">
        <v>42</v>
      </c>
      <c r="F34" s="154">
        <f>ROUND((SUM(BF116:BF118)),  2)</f>
        <v>0</v>
      </c>
      <c r="G34" s="38"/>
      <c r="H34" s="38"/>
      <c r="I34" s="155">
        <v>0.12</v>
      </c>
      <c r="J34" s="154">
        <f>ROUND(((SUM(BF116:BF118))*I34),  2)</f>
        <v>0</v>
      </c>
      <c r="K34" s="38"/>
      <c r="L34" s="63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44"/>
      <c r="C35" s="38"/>
      <c r="D35" s="38"/>
      <c r="E35" s="140" t="s">
        <v>43</v>
      </c>
      <c r="F35" s="154">
        <f>ROUND((SUM(BG116:BG118)),  2)</f>
        <v>0</v>
      </c>
      <c r="G35" s="38"/>
      <c r="H35" s="38"/>
      <c r="I35" s="155">
        <v>0.20999999999999999</v>
      </c>
      <c r="J35" s="154">
        <f>0</f>
        <v>0</v>
      </c>
      <c r="K35" s="38"/>
      <c r="L35" s="63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44"/>
      <c r="C36" s="38"/>
      <c r="D36" s="38"/>
      <c r="E36" s="140" t="s">
        <v>44</v>
      </c>
      <c r="F36" s="154">
        <f>ROUND((SUM(BH116:BH118)),  2)</f>
        <v>0</v>
      </c>
      <c r="G36" s="38"/>
      <c r="H36" s="38"/>
      <c r="I36" s="155">
        <v>0.12</v>
      </c>
      <c r="J36" s="154">
        <f>0</f>
        <v>0</v>
      </c>
      <c r="K36" s="38"/>
      <c r="L36" s="63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44"/>
      <c r="C37" s="38"/>
      <c r="D37" s="38"/>
      <c r="E37" s="140" t="s">
        <v>45</v>
      </c>
      <c r="F37" s="154">
        <f>ROUND((SUM(BI116:BI118)),  2)</f>
        <v>0</v>
      </c>
      <c r="G37" s="38"/>
      <c r="H37" s="38"/>
      <c r="I37" s="155">
        <v>0</v>
      </c>
      <c r="J37" s="154">
        <f>0</f>
        <v>0</v>
      </c>
      <c r="K37" s="38"/>
      <c r="L37" s="63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44"/>
      <c r="C38" s="38"/>
      <c r="D38" s="38"/>
      <c r="E38" s="38"/>
      <c r="F38" s="38"/>
      <c r="G38" s="38"/>
      <c r="H38" s="38"/>
      <c r="I38" s="38"/>
      <c r="J38" s="38"/>
      <c r="K38" s="38"/>
      <c r="L38" s="63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44"/>
      <c r="C39" s="156"/>
      <c r="D39" s="157" t="s">
        <v>46</v>
      </c>
      <c r="E39" s="158"/>
      <c r="F39" s="158"/>
      <c r="G39" s="159" t="s">
        <v>47</v>
      </c>
      <c r="H39" s="160" t="s">
        <v>48</v>
      </c>
      <c r="I39" s="158"/>
      <c r="J39" s="161">
        <f>SUM(J30:J37)</f>
        <v>0</v>
      </c>
      <c r="K39" s="162"/>
      <c r="L39" s="63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44"/>
      <c r="C40" s="38"/>
      <c r="D40" s="38"/>
      <c r="E40" s="38"/>
      <c r="F40" s="38"/>
      <c r="G40" s="38"/>
      <c r="H40" s="38"/>
      <c r="I40" s="38"/>
      <c r="J40" s="38"/>
      <c r="K40" s="38"/>
      <c r="L40" s="63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0"/>
      <c r="L41" s="20"/>
    </row>
    <row r="42" s="1" customFormat="1" ht="14.4" customHeight="1">
      <c r="B42" s="20"/>
      <c r="L42" s="20"/>
    </row>
    <row r="43" s="1" customFormat="1" ht="14.4" customHeight="1">
      <c r="B43" s="20"/>
      <c r="L43" s="20"/>
    </row>
    <row r="44" s="1" customFormat="1" ht="14.4" customHeight="1">
      <c r="B44" s="20"/>
      <c r="L44" s="20"/>
    </row>
    <row r="45" s="1" customFormat="1" ht="14.4" customHeight="1">
      <c r="B45" s="20"/>
      <c r="L45" s="20"/>
    </row>
    <row r="46" s="1" customFormat="1" ht="14.4" customHeight="1">
      <c r="B46" s="20"/>
      <c r="L46" s="20"/>
    </row>
    <row r="47" s="1" customFormat="1" ht="14.4" customHeight="1">
      <c r="B47" s="20"/>
      <c r="L47" s="20"/>
    </row>
    <row r="48" s="1" customFormat="1" ht="14.4" customHeight="1">
      <c r="B48" s="20"/>
      <c r="L48" s="20"/>
    </row>
    <row r="49" s="1" customFormat="1" ht="14.4" customHeight="1">
      <c r="B49" s="20"/>
      <c r="L49" s="20"/>
    </row>
    <row r="50" s="2" customFormat="1" ht="14.4" customHeight="1">
      <c r="B50" s="63"/>
      <c r="D50" s="163" t="s">
        <v>49</v>
      </c>
      <c r="E50" s="164"/>
      <c r="F50" s="164"/>
      <c r="G50" s="163" t="s">
        <v>50</v>
      </c>
      <c r="H50" s="164"/>
      <c r="I50" s="164"/>
      <c r="J50" s="164"/>
      <c r="K50" s="164"/>
      <c r="L50" s="63"/>
    </row>
    <row r="51">
      <c r="B51" s="20"/>
      <c r="L51" s="20"/>
    </row>
    <row r="52">
      <c r="B52" s="20"/>
      <c r="L52" s="20"/>
    </row>
    <row r="53">
      <c r="B53" s="20"/>
      <c r="L53" s="20"/>
    </row>
    <row r="54">
      <c r="B54" s="20"/>
      <c r="L54" s="20"/>
    </row>
    <row r="55">
      <c r="B55" s="20"/>
      <c r="L55" s="20"/>
    </row>
    <row r="56">
      <c r="B56" s="20"/>
      <c r="L56" s="20"/>
    </row>
    <row r="57">
      <c r="B57" s="20"/>
      <c r="L57" s="20"/>
    </row>
    <row r="58">
      <c r="B58" s="20"/>
      <c r="L58" s="20"/>
    </row>
    <row r="59">
      <c r="B59" s="20"/>
      <c r="L59" s="20"/>
    </row>
    <row r="60">
      <c r="B60" s="20"/>
      <c r="L60" s="20"/>
    </row>
    <row r="61" s="2" customFormat="1">
      <c r="A61" s="38"/>
      <c r="B61" s="44"/>
      <c r="C61" s="38"/>
      <c r="D61" s="165" t="s">
        <v>51</v>
      </c>
      <c r="E61" s="166"/>
      <c r="F61" s="167" t="s">
        <v>52</v>
      </c>
      <c r="G61" s="165" t="s">
        <v>51</v>
      </c>
      <c r="H61" s="166"/>
      <c r="I61" s="166"/>
      <c r="J61" s="168" t="s">
        <v>52</v>
      </c>
      <c r="K61" s="166"/>
      <c r="L61" s="63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0"/>
      <c r="L62" s="20"/>
    </row>
    <row r="63">
      <c r="B63" s="20"/>
      <c r="L63" s="20"/>
    </row>
    <row r="64">
      <c r="B64" s="20"/>
      <c r="L64" s="20"/>
    </row>
    <row r="65" s="2" customFormat="1">
      <c r="A65" s="38"/>
      <c r="B65" s="44"/>
      <c r="C65" s="38"/>
      <c r="D65" s="163" t="s">
        <v>53</v>
      </c>
      <c r="E65" s="169"/>
      <c r="F65" s="169"/>
      <c r="G65" s="163" t="s">
        <v>54</v>
      </c>
      <c r="H65" s="169"/>
      <c r="I65" s="169"/>
      <c r="J65" s="169"/>
      <c r="K65" s="169"/>
      <c r="L65" s="63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0"/>
      <c r="L66" s="20"/>
    </row>
    <row r="67">
      <c r="B67" s="20"/>
      <c r="L67" s="20"/>
    </row>
    <row r="68">
      <c r="B68" s="20"/>
      <c r="L68" s="20"/>
    </row>
    <row r="69">
      <c r="B69" s="20"/>
      <c r="L69" s="20"/>
    </row>
    <row r="70">
      <c r="B70" s="20"/>
      <c r="L70" s="20"/>
    </row>
    <row r="71">
      <c r="B71" s="20"/>
      <c r="L71" s="20"/>
    </row>
    <row r="72">
      <c r="B72" s="20"/>
      <c r="L72" s="20"/>
    </row>
    <row r="73">
      <c r="B73" s="20"/>
      <c r="L73" s="20"/>
    </row>
    <row r="74">
      <c r="B74" s="20"/>
      <c r="L74" s="20"/>
    </row>
    <row r="75">
      <c r="B75" s="20"/>
      <c r="L75" s="20"/>
    </row>
    <row r="76" s="2" customFormat="1">
      <c r="A76" s="38"/>
      <c r="B76" s="44"/>
      <c r="C76" s="38"/>
      <c r="D76" s="165" t="s">
        <v>51</v>
      </c>
      <c r="E76" s="166"/>
      <c r="F76" s="167" t="s">
        <v>52</v>
      </c>
      <c r="G76" s="165" t="s">
        <v>51</v>
      </c>
      <c r="H76" s="166"/>
      <c r="I76" s="166"/>
      <c r="J76" s="168" t="s">
        <v>52</v>
      </c>
      <c r="K76" s="166"/>
      <c r="L76" s="63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170"/>
      <c r="C77" s="171"/>
      <c r="D77" s="171"/>
      <c r="E77" s="171"/>
      <c r="F77" s="171"/>
      <c r="G77" s="171"/>
      <c r="H77" s="171"/>
      <c r="I77" s="171"/>
      <c r="J77" s="171"/>
      <c r="K77" s="171"/>
      <c r="L77" s="63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172"/>
      <c r="C81" s="173"/>
      <c r="D81" s="173"/>
      <c r="E81" s="173"/>
      <c r="F81" s="173"/>
      <c r="G81" s="173"/>
      <c r="H81" s="173"/>
      <c r="I81" s="173"/>
      <c r="J81" s="173"/>
      <c r="K81" s="173"/>
      <c r="L81" s="63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99</v>
      </c>
      <c r="D82" s="40"/>
      <c r="E82" s="40"/>
      <c r="F82" s="40"/>
      <c r="G82" s="40"/>
      <c r="H82" s="40"/>
      <c r="I82" s="40"/>
      <c r="J82" s="40"/>
      <c r="K82" s="40"/>
      <c r="L82" s="63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40"/>
      <c r="D83" s="40"/>
      <c r="E83" s="40"/>
      <c r="F83" s="40"/>
      <c r="G83" s="40"/>
      <c r="H83" s="40"/>
      <c r="I83" s="40"/>
      <c r="J83" s="40"/>
      <c r="K83" s="40"/>
      <c r="L83" s="63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40"/>
      <c r="E84" s="40"/>
      <c r="F84" s="40"/>
      <c r="G84" s="40"/>
      <c r="H84" s="40"/>
      <c r="I84" s="40"/>
      <c r="J84" s="40"/>
      <c r="K84" s="40"/>
      <c r="L84" s="63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16.5" customHeight="1">
      <c r="A85" s="38"/>
      <c r="B85" s="39"/>
      <c r="C85" s="40"/>
      <c r="D85" s="40"/>
      <c r="E85" s="174" t="str">
        <f>E7</f>
        <v>II/198 PRŮTAH TACHOV - OPRAVA</v>
      </c>
      <c r="F85" s="32"/>
      <c r="G85" s="32"/>
      <c r="H85" s="32"/>
      <c r="I85" s="40"/>
      <c r="J85" s="40"/>
      <c r="K85" s="40"/>
      <c r="L85" s="63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97</v>
      </c>
      <c r="D86" s="40"/>
      <c r="E86" s="40"/>
      <c r="F86" s="40"/>
      <c r="G86" s="40"/>
      <c r="H86" s="40"/>
      <c r="I86" s="40"/>
      <c r="J86" s="40"/>
      <c r="K86" s="40"/>
      <c r="L86" s="63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40"/>
      <c r="D87" s="40"/>
      <c r="E87" s="76" t="str">
        <f>E9</f>
        <v>SO181 - DOPRAVNĚ INŽENÝRSKÁ OPATŘENÍ</v>
      </c>
      <c r="F87" s="40"/>
      <c r="G87" s="40"/>
      <c r="H87" s="40"/>
      <c r="I87" s="40"/>
      <c r="J87" s="40"/>
      <c r="K87" s="40"/>
      <c r="L87" s="63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40"/>
      <c r="D88" s="40"/>
      <c r="E88" s="40"/>
      <c r="F88" s="40"/>
      <c r="G88" s="40"/>
      <c r="H88" s="40"/>
      <c r="I88" s="40"/>
      <c r="J88" s="40"/>
      <c r="K88" s="40"/>
      <c r="L88" s="63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40"/>
      <c r="E89" s="40"/>
      <c r="F89" s="27" t="str">
        <f>F12</f>
        <v xml:space="preserve"> </v>
      </c>
      <c r="G89" s="40"/>
      <c r="H89" s="40"/>
      <c r="I89" s="32" t="s">
        <v>22</v>
      </c>
      <c r="J89" s="79" t="str">
        <f>IF(J12="","",J12)</f>
        <v>24. 11. 2025</v>
      </c>
      <c r="K89" s="40"/>
      <c r="L89" s="63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40"/>
      <c r="D90" s="40"/>
      <c r="E90" s="40"/>
      <c r="F90" s="40"/>
      <c r="G90" s="40"/>
      <c r="H90" s="40"/>
      <c r="I90" s="40"/>
      <c r="J90" s="40"/>
      <c r="K90" s="40"/>
      <c r="L90" s="63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25.65" customHeight="1">
      <c r="A91" s="38"/>
      <c r="B91" s="39"/>
      <c r="C91" s="32" t="s">
        <v>24</v>
      </c>
      <c r="D91" s="40"/>
      <c r="E91" s="40"/>
      <c r="F91" s="27" t="str">
        <f>E15</f>
        <v>SÚS PK</v>
      </c>
      <c r="G91" s="40"/>
      <c r="H91" s="40"/>
      <c r="I91" s="32" t="s">
        <v>30</v>
      </c>
      <c r="J91" s="36" t="str">
        <f>E21</f>
        <v>D PROJEKT PLZEŇ Nedvěd s.r.o.</v>
      </c>
      <c r="K91" s="40"/>
      <c r="L91" s="63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40"/>
      <c r="E92" s="40"/>
      <c r="F92" s="27" t="str">
        <f>IF(E18="","",E18)</f>
        <v>Vyplň údaj</v>
      </c>
      <c r="G92" s="40"/>
      <c r="H92" s="40"/>
      <c r="I92" s="32" t="s">
        <v>33</v>
      </c>
      <c r="J92" s="36" t="str">
        <f>E24</f>
        <v>Žižkovský Petr</v>
      </c>
      <c r="K92" s="40"/>
      <c r="L92" s="63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40"/>
      <c r="D93" s="40"/>
      <c r="E93" s="40"/>
      <c r="F93" s="40"/>
      <c r="G93" s="40"/>
      <c r="H93" s="40"/>
      <c r="I93" s="40"/>
      <c r="J93" s="40"/>
      <c r="K93" s="40"/>
      <c r="L93" s="63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75" t="s">
        <v>100</v>
      </c>
      <c r="D94" s="176"/>
      <c r="E94" s="176"/>
      <c r="F94" s="176"/>
      <c r="G94" s="176"/>
      <c r="H94" s="176"/>
      <c r="I94" s="176"/>
      <c r="J94" s="177" t="s">
        <v>101</v>
      </c>
      <c r="K94" s="176"/>
      <c r="L94" s="63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40"/>
      <c r="D95" s="40"/>
      <c r="E95" s="40"/>
      <c r="F95" s="40"/>
      <c r="G95" s="40"/>
      <c r="H95" s="40"/>
      <c r="I95" s="40"/>
      <c r="J95" s="40"/>
      <c r="K95" s="40"/>
      <c r="L95" s="63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78" t="s">
        <v>102</v>
      </c>
      <c r="D96" s="40"/>
      <c r="E96" s="40"/>
      <c r="F96" s="40"/>
      <c r="G96" s="40"/>
      <c r="H96" s="40"/>
      <c r="I96" s="40"/>
      <c r="J96" s="110">
        <f>J116</f>
        <v>0</v>
      </c>
      <c r="K96" s="40"/>
      <c r="L96" s="63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7" t="s">
        <v>103</v>
      </c>
    </row>
    <row r="97" s="2" customFormat="1" ht="21.84" customHeight="1">
      <c r="A97" s="38"/>
      <c r="B97" s="39"/>
      <c r="C97" s="40"/>
      <c r="D97" s="40"/>
      <c r="E97" s="40"/>
      <c r="F97" s="40"/>
      <c r="G97" s="40"/>
      <c r="H97" s="40"/>
      <c r="I97" s="40"/>
      <c r="J97" s="40"/>
      <c r="K97" s="40"/>
      <c r="L97" s="63"/>
      <c r="S97" s="38"/>
      <c r="T97" s="38"/>
      <c r="U97" s="38"/>
      <c r="V97" s="38"/>
      <c r="W97" s="38"/>
      <c r="X97" s="38"/>
      <c r="Y97" s="38"/>
      <c r="Z97" s="38"/>
      <c r="AA97" s="38"/>
      <c r="AB97" s="38"/>
      <c r="AC97" s="38"/>
      <c r="AD97" s="38"/>
      <c r="AE97" s="38"/>
    </row>
    <row r="98" s="2" customFormat="1" ht="6.96" customHeight="1">
      <c r="A98" s="38"/>
      <c r="B98" s="66"/>
      <c r="C98" s="67"/>
      <c r="D98" s="67"/>
      <c r="E98" s="67"/>
      <c r="F98" s="67"/>
      <c r="G98" s="67"/>
      <c r="H98" s="67"/>
      <c r="I98" s="67"/>
      <c r="J98" s="67"/>
      <c r="K98" s="67"/>
      <c r="L98" s="63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</row>
    <row r="102" s="2" customFormat="1" ht="6.96" customHeight="1">
      <c r="A102" s="38"/>
      <c r="B102" s="68"/>
      <c r="C102" s="69"/>
      <c r="D102" s="69"/>
      <c r="E102" s="69"/>
      <c r="F102" s="69"/>
      <c r="G102" s="69"/>
      <c r="H102" s="69"/>
      <c r="I102" s="69"/>
      <c r="J102" s="69"/>
      <c r="K102" s="69"/>
      <c r="L102" s="63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3" s="2" customFormat="1" ht="24.96" customHeight="1">
      <c r="A103" s="38"/>
      <c r="B103" s="39"/>
      <c r="C103" s="23" t="s">
        <v>109</v>
      </c>
      <c r="D103" s="40"/>
      <c r="E103" s="40"/>
      <c r="F103" s="40"/>
      <c r="G103" s="40"/>
      <c r="H103" s="40"/>
      <c r="I103" s="40"/>
      <c r="J103" s="40"/>
      <c r="K103" s="40"/>
      <c r="L103" s="63"/>
      <c r="S103" s="38"/>
      <c r="T103" s="38"/>
      <c r="U103" s="38"/>
      <c r="V103" s="38"/>
      <c r="W103" s="38"/>
      <c r="X103" s="38"/>
      <c r="Y103" s="38"/>
      <c r="Z103" s="38"/>
      <c r="AA103" s="38"/>
      <c r="AB103" s="38"/>
      <c r="AC103" s="38"/>
      <c r="AD103" s="38"/>
      <c r="AE103" s="38"/>
    </row>
    <row r="104" s="2" customFormat="1" ht="6.96" customHeight="1">
      <c r="A104" s="38"/>
      <c r="B104" s="39"/>
      <c r="C104" s="40"/>
      <c r="D104" s="40"/>
      <c r="E104" s="40"/>
      <c r="F104" s="40"/>
      <c r="G104" s="40"/>
      <c r="H104" s="40"/>
      <c r="I104" s="40"/>
      <c r="J104" s="40"/>
      <c r="K104" s="40"/>
      <c r="L104" s="63"/>
      <c r="S104" s="38"/>
      <c r="T104" s="38"/>
      <c r="U104" s="38"/>
      <c r="V104" s="38"/>
      <c r="W104" s="38"/>
      <c r="X104" s="38"/>
      <c r="Y104" s="38"/>
      <c r="Z104" s="38"/>
      <c r="AA104" s="38"/>
      <c r="AB104" s="38"/>
      <c r="AC104" s="38"/>
      <c r="AD104" s="38"/>
      <c r="AE104" s="38"/>
    </row>
    <row r="105" s="2" customFormat="1" ht="12" customHeight="1">
      <c r="A105" s="38"/>
      <c r="B105" s="39"/>
      <c r="C105" s="32" t="s">
        <v>16</v>
      </c>
      <c r="D105" s="40"/>
      <c r="E105" s="40"/>
      <c r="F105" s="40"/>
      <c r="G105" s="40"/>
      <c r="H105" s="40"/>
      <c r="I105" s="40"/>
      <c r="J105" s="40"/>
      <c r="K105" s="40"/>
      <c r="L105" s="63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16.5" customHeight="1">
      <c r="A106" s="38"/>
      <c r="B106" s="39"/>
      <c r="C106" s="40"/>
      <c r="D106" s="40"/>
      <c r="E106" s="174" t="str">
        <f>E7</f>
        <v>II/198 PRŮTAH TACHOV - OPRAVA</v>
      </c>
      <c r="F106" s="32"/>
      <c r="G106" s="32"/>
      <c r="H106" s="32"/>
      <c r="I106" s="40"/>
      <c r="J106" s="40"/>
      <c r="K106" s="40"/>
      <c r="L106" s="63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12" customHeight="1">
      <c r="A107" s="38"/>
      <c r="B107" s="39"/>
      <c r="C107" s="32" t="s">
        <v>97</v>
      </c>
      <c r="D107" s="40"/>
      <c r="E107" s="40"/>
      <c r="F107" s="40"/>
      <c r="G107" s="40"/>
      <c r="H107" s="40"/>
      <c r="I107" s="40"/>
      <c r="J107" s="40"/>
      <c r="K107" s="40"/>
      <c r="L107" s="63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6.5" customHeight="1">
      <c r="A108" s="38"/>
      <c r="B108" s="39"/>
      <c r="C108" s="40"/>
      <c r="D108" s="40"/>
      <c r="E108" s="76" t="str">
        <f>E9</f>
        <v>SO181 - DOPRAVNĚ INŽENÝRSKÁ OPATŘENÍ</v>
      </c>
      <c r="F108" s="40"/>
      <c r="G108" s="40"/>
      <c r="H108" s="40"/>
      <c r="I108" s="40"/>
      <c r="J108" s="40"/>
      <c r="K108" s="40"/>
      <c r="L108" s="63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6.96" customHeight="1">
      <c r="A109" s="38"/>
      <c r="B109" s="39"/>
      <c r="C109" s="40"/>
      <c r="D109" s="40"/>
      <c r="E109" s="40"/>
      <c r="F109" s="40"/>
      <c r="G109" s="40"/>
      <c r="H109" s="40"/>
      <c r="I109" s="40"/>
      <c r="J109" s="40"/>
      <c r="K109" s="40"/>
      <c r="L109" s="63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20</v>
      </c>
      <c r="D110" s="40"/>
      <c r="E110" s="40"/>
      <c r="F110" s="27" t="str">
        <f>F12</f>
        <v xml:space="preserve"> </v>
      </c>
      <c r="G110" s="40"/>
      <c r="H110" s="40"/>
      <c r="I110" s="32" t="s">
        <v>22</v>
      </c>
      <c r="J110" s="79" t="str">
        <f>IF(J12="","",J12)</f>
        <v>24. 11. 2025</v>
      </c>
      <c r="K110" s="40"/>
      <c r="L110" s="63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6.96" customHeight="1">
      <c r="A111" s="38"/>
      <c r="B111" s="39"/>
      <c r="C111" s="40"/>
      <c r="D111" s="40"/>
      <c r="E111" s="40"/>
      <c r="F111" s="40"/>
      <c r="G111" s="40"/>
      <c r="H111" s="40"/>
      <c r="I111" s="40"/>
      <c r="J111" s="40"/>
      <c r="K111" s="40"/>
      <c r="L111" s="63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25.65" customHeight="1">
      <c r="A112" s="38"/>
      <c r="B112" s="39"/>
      <c r="C112" s="32" t="s">
        <v>24</v>
      </c>
      <c r="D112" s="40"/>
      <c r="E112" s="40"/>
      <c r="F112" s="27" t="str">
        <f>E15</f>
        <v>SÚS PK</v>
      </c>
      <c r="G112" s="40"/>
      <c r="H112" s="40"/>
      <c r="I112" s="32" t="s">
        <v>30</v>
      </c>
      <c r="J112" s="36" t="str">
        <f>E21</f>
        <v>D PROJEKT PLZEŇ Nedvěd s.r.o.</v>
      </c>
      <c r="K112" s="40"/>
      <c r="L112" s="63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5.15" customHeight="1">
      <c r="A113" s="38"/>
      <c r="B113" s="39"/>
      <c r="C113" s="32" t="s">
        <v>28</v>
      </c>
      <c r="D113" s="40"/>
      <c r="E113" s="40"/>
      <c r="F113" s="27" t="str">
        <f>IF(E18="","",E18)</f>
        <v>Vyplň údaj</v>
      </c>
      <c r="G113" s="40"/>
      <c r="H113" s="40"/>
      <c r="I113" s="32" t="s">
        <v>33</v>
      </c>
      <c r="J113" s="36" t="str">
        <f>E24</f>
        <v>Žižkovský Petr</v>
      </c>
      <c r="K113" s="40"/>
      <c r="L113" s="63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0.32" customHeight="1">
      <c r="A114" s="38"/>
      <c r="B114" s="39"/>
      <c r="C114" s="40"/>
      <c r="D114" s="40"/>
      <c r="E114" s="40"/>
      <c r="F114" s="40"/>
      <c r="G114" s="40"/>
      <c r="H114" s="40"/>
      <c r="I114" s="40"/>
      <c r="J114" s="40"/>
      <c r="K114" s="40"/>
      <c r="L114" s="63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11" customFormat="1" ht="29.28" customHeight="1">
      <c r="A115" s="191"/>
      <c r="B115" s="192"/>
      <c r="C115" s="193" t="s">
        <v>110</v>
      </c>
      <c r="D115" s="194" t="s">
        <v>61</v>
      </c>
      <c r="E115" s="194" t="s">
        <v>57</v>
      </c>
      <c r="F115" s="194" t="s">
        <v>58</v>
      </c>
      <c r="G115" s="194" t="s">
        <v>111</v>
      </c>
      <c r="H115" s="194" t="s">
        <v>112</v>
      </c>
      <c r="I115" s="194" t="s">
        <v>113</v>
      </c>
      <c r="J115" s="194" t="s">
        <v>101</v>
      </c>
      <c r="K115" s="195" t="s">
        <v>114</v>
      </c>
      <c r="L115" s="196"/>
      <c r="M115" s="100" t="s">
        <v>1</v>
      </c>
      <c r="N115" s="101" t="s">
        <v>40</v>
      </c>
      <c r="O115" s="101" t="s">
        <v>115</v>
      </c>
      <c r="P115" s="101" t="s">
        <v>116</v>
      </c>
      <c r="Q115" s="101" t="s">
        <v>117</v>
      </c>
      <c r="R115" s="101" t="s">
        <v>118</v>
      </c>
      <c r="S115" s="101" t="s">
        <v>119</v>
      </c>
      <c r="T115" s="102" t="s">
        <v>120</v>
      </c>
      <c r="U115" s="191"/>
      <c r="V115" s="191"/>
      <c r="W115" s="191"/>
      <c r="X115" s="191"/>
      <c r="Y115" s="191"/>
      <c r="Z115" s="191"/>
      <c r="AA115" s="191"/>
      <c r="AB115" s="191"/>
      <c r="AC115" s="191"/>
      <c r="AD115" s="191"/>
      <c r="AE115" s="191"/>
    </row>
    <row r="116" s="2" customFormat="1" ht="22.8" customHeight="1">
      <c r="A116" s="38"/>
      <c r="B116" s="39"/>
      <c r="C116" s="107" t="s">
        <v>121</v>
      </c>
      <c r="D116" s="40"/>
      <c r="E116" s="40"/>
      <c r="F116" s="40"/>
      <c r="G116" s="40"/>
      <c r="H116" s="40"/>
      <c r="I116" s="40"/>
      <c r="J116" s="197">
        <f>BK116</f>
        <v>0</v>
      </c>
      <c r="K116" s="40"/>
      <c r="L116" s="44"/>
      <c r="M116" s="103"/>
      <c r="N116" s="198"/>
      <c r="O116" s="104"/>
      <c r="P116" s="199">
        <f>SUM(P117:P118)</f>
        <v>0</v>
      </c>
      <c r="Q116" s="104"/>
      <c r="R116" s="199">
        <f>SUM(R117:R118)</f>
        <v>0</v>
      </c>
      <c r="S116" s="104"/>
      <c r="T116" s="200">
        <f>SUM(T117:T118)</f>
        <v>0</v>
      </c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  <c r="AT116" s="17" t="s">
        <v>75</v>
      </c>
      <c r="AU116" s="17" t="s">
        <v>103</v>
      </c>
      <c r="BK116" s="201">
        <f>SUM(BK117:BK118)</f>
        <v>0</v>
      </c>
    </row>
    <row r="117" s="2" customFormat="1" ht="322.95" customHeight="1">
      <c r="A117" s="38"/>
      <c r="B117" s="39"/>
      <c r="C117" s="218" t="s">
        <v>84</v>
      </c>
      <c r="D117" s="218" t="s">
        <v>128</v>
      </c>
      <c r="E117" s="219" t="s">
        <v>757</v>
      </c>
      <c r="F117" s="220" t="s">
        <v>758</v>
      </c>
      <c r="G117" s="221" t="s">
        <v>759</v>
      </c>
      <c r="H117" s="222">
        <v>1</v>
      </c>
      <c r="I117" s="223"/>
      <c r="J117" s="224">
        <f>ROUND(I117*H117,2)</f>
        <v>0</v>
      </c>
      <c r="K117" s="220" t="s">
        <v>1</v>
      </c>
      <c r="L117" s="44"/>
      <c r="M117" s="225" t="s">
        <v>1</v>
      </c>
      <c r="N117" s="226" t="s">
        <v>41</v>
      </c>
      <c r="O117" s="91"/>
      <c r="P117" s="227">
        <f>O117*H117</f>
        <v>0</v>
      </c>
      <c r="Q117" s="227">
        <v>0</v>
      </c>
      <c r="R117" s="227">
        <f>Q117*H117</f>
        <v>0</v>
      </c>
      <c r="S117" s="227">
        <v>0</v>
      </c>
      <c r="T117" s="228">
        <f>S117*H117</f>
        <v>0</v>
      </c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  <c r="AR117" s="229" t="s">
        <v>141</v>
      </c>
      <c r="AT117" s="229" t="s">
        <v>128</v>
      </c>
      <c r="AU117" s="229" t="s">
        <v>76</v>
      </c>
      <c r="AY117" s="17" t="s">
        <v>125</v>
      </c>
      <c r="BE117" s="230">
        <f>IF(N117="základní",J117,0)</f>
        <v>0</v>
      </c>
      <c r="BF117" s="230">
        <f>IF(N117="snížená",J117,0)</f>
        <v>0</v>
      </c>
      <c r="BG117" s="230">
        <f>IF(N117="zákl. přenesená",J117,0)</f>
        <v>0</v>
      </c>
      <c r="BH117" s="230">
        <f>IF(N117="sníž. přenesená",J117,0)</f>
        <v>0</v>
      </c>
      <c r="BI117" s="230">
        <f>IF(N117="nulová",J117,0)</f>
        <v>0</v>
      </c>
      <c r="BJ117" s="17" t="s">
        <v>84</v>
      </c>
      <c r="BK117" s="230">
        <f>ROUND(I117*H117,2)</f>
        <v>0</v>
      </c>
      <c r="BL117" s="17" t="s">
        <v>141</v>
      </c>
      <c r="BM117" s="229" t="s">
        <v>760</v>
      </c>
    </row>
    <row r="118" s="2" customFormat="1">
      <c r="A118" s="38"/>
      <c r="B118" s="39"/>
      <c r="C118" s="40"/>
      <c r="D118" s="231" t="s">
        <v>133</v>
      </c>
      <c r="E118" s="40"/>
      <c r="F118" s="232" t="s">
        <v>761</v>
      </c>
      <c r="G118" s="40"/>
      <c r="H118" s="40"/>
      <c r="I118" s="233"/>
      <c r="J118" s="40"/>
      <c r="K118" s="40"/>
      <c r="L118" s="44"/>
      <c r="M118" s="236"/>
      <c r="N118" s="237"/>
      <c r="O118" s="238"/>
      <c r="P118" s="238"/>
      <c r="Q118" s="238"/>
      <c r="R118" s="238"/>
      <c r="S118" s="238"/>
      <c r="T118" s="239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  <c r="AT118" s="17" t="s">
        <v>133</v>
      </c>
      <c r="AU118" s="17" t="s">
        <v>76</v>
      </c>
    </row>
    <row r="119" s="2" customFormat="1" ht="6.96" customHeight="1">
      <c r="A119" s="38"/>
      <c r="B119" s="66"/>
      <c r="C119" s="67"/>
      <c r="D119" s="67"/>
      <c r="E119" s="67"/>
      <c r="F119" s="67"/>
      <c r="G119" s="67"/>
      <c r="H119" s="67"/>
      <c r="I119" s="67"/>
      <c r="J119" s="67"/>
      <c r="K119" s="67"/>
      <c r="L119" s="44"/>
      <c r="M119" s="38"/>
      <c r="O119" s="38"/>
      <c r="P119" s="38"/>
      <c r="Q119" s="38"/>
      <c r="R119" s="38"/>
      <c r="S119" s="38"/>
      <c r="T119" s="38"/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</row>
  </sheetData>
  <sheetProtection sheet="1" autoFilter="0" formatColumns="0" formatRows="0" objects="1" scenarios="1" spinCount="100000" saltValue="4YoH4pMP0RFu2Bt0zrxMbZ8sz/zUSWTgSfmVqngYri+XL3P204JW2gdgg1859mPAJKdRTl3J30RKY8v0jOnvDQ==" hashValue="HNCi9UwulVkqChBGQO0OR/V2iN+dLCWnw8ExVX9vVI2mzv0QEPswQ7pdPOx1I7zzHp+JqWmqk10PS//jsftFgg==" algorithmName="SHA-512" password="CC35"/>
  <autoFilter ref="C115:K118"/>
  <mergeCells count="9">
    <mergeCell ref="E7:H7"/>
    <mergeCell ref="E9:H9"/>
    <mergeCell ref="E18:H18"/>
    <mergeCell ref="E27:H27"/>
    <mergeCell ref="E85:H85"/>
    <mergeCell ref="E87:H87"/>
    <mergeCell ref="E106:H106"/>
    <mergeCell ref="E108:H10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136"/>
      <c r="C3" s="137"/>
      <c r="D3" s="137"/>
      <c r="E3" s="137"/>
      <c r="F3" s="137"/>
      <c r="G3" s="137"/>
      <c r="H3" s="20"/>
    </row>
    <row r="4" s="1" customFormat="1" ht="24.96" customHeight="1">
      <c r="B4" s="20"/>
      <c r="C4" s="138" t="s">
        <v>762</v>
      </c>
      <c r="H4" s="20"/>
    </row>
    <row r="5" s="1" customFormat="1" ht="12" customHeight="1">
      <c r="B5" s="20"/>
      <c r="C5" s="287" t="s">
        <v>13</v>
      </c>
      <c r="D5" s="147" t="s">
        <v>14</v>
      </c>
      <c r="E5" s="1"/>
      <c r="F5" s="1"/>
      <c r="H5" s="20"/>
    </row>
    <row r="6" s="1" customFormat="1" ht="36.96" customHeight="1">
      <c r="B6" s="20"/>
      <c r="C6" s="288" t="s">
        <v>16</v>
      </c>
      <c r="D6" s="289" t="s">
        <v>17</v>
      </c>
      <c r="E6" s="1"/>
      <c r="F6" s="1"/>
      <c r="H6" s="20"/>
    </row>
    <row r="7" s="1" customFormat="1" ht="16.5" customHeight="1">
      <c r="B7" s="20"/>
      <c r="C7" s="140" t="s">
        <v>22</v>
      </c>
      <c r="D7" s="144" t="str">
        <f>'Rekapitulace stavby'!AN8</f>
        <v>24. 11. 2025</v>
      </c>
      <c r="H7" s="20"/>
    </row>
    <row r="8" s="2" customFormat="1" ht="10.8" customHeight="1">
      <c r="A8" s="38"/>
      <c r="B8" s="44"/>
      <c r="C8" s="38"/>
      <c r="D8" s="38"/>
      <c r="E8" s="38"/>
      <c r="F8" s="38"/>
      <c r="G8" s="38"/>
      <c r="H8" s="44"/>
    </row>
    <row r="9" s="11" customFormat="1" ht="29.28" customHeight="1">
      <c r="A9" s="191"/>
      <c r="B9" s="290"/>
      <c r="C9" s="291" t="s">
        <v>57</v>
      </c>
      <c r="D9" s="292" t="s">
        <v>58</v>
      </c>
      <c r="E9" s="292" t="s">
        <v>111</v>
      </c>
      <c r="F9" s="293" t="s">
        <v>763</v>
      </c>
      <c r="G9" s="191"/>
      <c r="H9" s="290"/>
    </row>
    <row r="10" s="2" customFormat="1" ht="26.4" customHeight="1">
      <c r="A10" s="38"/>
      <c r="B10" s="44"/>
      <c r="C10" s="294" t="s">
        <v>87</v>
      </c>
      <c r="D10" s="294" t="s">
        <v>88</v>
      </c>
      <c r="E10" s="38"/>
      <c r="F10" s="38"/>
      <c r="G10" s="38"/>
      <c r="H10" s="44"/>
    </row>
    <row r="11" s="2" customFormat="1" ht="16.8" customHeight="1">
      <c r="A11" s="38"/>
      <c r="B11" s="44"/>
      <c r="C11" s="295" t="s">
        <v>172</v>
      </c>
      <c r="D11" s="296" t="s">
        <v>173</v>
      </c>
      <c r="E11" s="297" t="s">
        <v>174</v>
      </c>
      <c r="F11" s="298">
        <v>61.07</v>
      </c>
      <c r="G11" s="38"/>
      <c r="H11" s="44"/>
    </row>
    <row r="12" s="2" customFormat="1" ht="16.8" customHeight="1">
      <c r="A12" s="38"/>
      <c r="B12" s="44"/>
      <c r="C12" s="299" t="s">
        <v>1</v>
      </c>
      <c r="D12" s="299" t="s">
        <v>289</v>
      </c>
      <c r="E12" s="17" t="s">
        <v>1</v>
      </c>
      <c r="F12" s="300">
        <v>0</v>
      </c>
      <c r="G12" s="38"/>
      <c r="H12" s="44"/>
    </row>
    <row r="13" s="2" customFormat="1" ht="16.8" customHeight="1">
      <c r="A13" s="38"/>
      <c r="B13" s="44"/>
      <c r="C13" s="299" t="s">
        <v>1</v>
      </c>
      <c r="D13" s="299" t="s">
        <v>290</v>
      </c>
      <c r="E13" s="17" t="s">
        <v>1</v>
      </c>
      <c r="F13" s="300">
        <v>61.07</v>
      </c>
      <c r="G13" s="38"/>
      <c r="H13" s="44"/>
    </row>
    <row r="14" s="2" customFormat="1" ht="16.8" customHeight="1">
      <c r="A14" s="38"/>
      <c r="B14" s="44"/>
      <c r="C14" s="299" t="s">
        <v>172</v>
      </c>
      <c r="D14" s="299" t="s">
        <v>210</v>
      </c>
      <c r="E14" s="17" t="s">
        <v>1</v>
      </c>
      <c r="F14" s="300">
        <v>61.07</v>
      </c>
      <c r="G14" s="38"/>
      <c r="H14" s="44"/>
    </row>
    <row r="15" s="2" customFormat="1" ht="16.8" customHeight="1">
      <c r="A15" s="38"/>
      <c r="B15" s="44"/>
      <c r="C15" s="301" t="s">
        <v>764</v>
      </c>
      <c r="D15" s="38"/>
      <c r="E15" s="38"/>
      <c r="F15" s="38"/>
      <c r="G15" s="38"/>
      <c r="H15" s="44"/>
    </row>
    <row r="16" s="2" customFormat="1">
      <c r="A16" s="38"/>
      <c r="B16" s="44"/>
      <c r="C16" s="299" t="s">
        <v>286</v>
      </c>
      <c r="D16" s="299" t="s">
        <v>765</v>
      </c>
      <c r="E16" s="17" t="s">
        <v>174</v>
      </c>
      <c r="F16" s="300">
        <v>61.07</v>
      </c>
      <c r="G16" s="38"/>
      <c r="H16" s="44"/>
    </row>
    <row r="17" s="2" customFormat="1">
      <c r="A17" s="38"/>
      <c r="B17" s="44"/>
      <c r="C17" s="299" t="s">
        <v>302</v>
      </c>
      <c r="D17" s="299" t="s">
        <v>303</v>
      </c>
      <c r="E17" s="17" t="s">
        <v>174</v>
      </c>
      <c r="F17" s="300">
        <v>783.07000000000005</v>
      </c>
      <c r="G17" s="38"/>
      <c r="H17" s="44"/>
    </row>
    <row r="18" s="2" customFormat="1" ht="16.8" customHeight="1">
      <c r="A18" s="38"/>
      <c r="B18" s="44"/>
      <c r="C18" s="295" t="s">
        <v>176</v>
      </c>
      <c r="D18" s="296" t="s">
        <v>177</v>
      </c>
      <c r="E18" s="297" t="s">
        <v>174</v>
      </c>
      <c r="F18" s="298">
        <v>16.5</v>
      </c>
      <c r="G18" s="38"/>
      <c r="H18" s="44"/>
    </row>
    <row r="19" s="2" customFormat="1" ht="16.8" customHeight="1">
      <c r="A19" s="38"/>
      <c r="B19" s="44"/>
      <c r="C19" s="299" t="s">
        <v>1</v>
      </c>
      <c r="D19" s="299" t="s">
        <v>295</v>
      </c>
      <c r="E19" s="17" t="s">
        <v>1</v>
      </c>
      <c r="F19" s="300">
        <v>0</v>
      </c>
      <c r="G19" s="38"/>
      <c r="H19" s="44"/>
    </row>
    <row r="20" s="2" customFormat="1" ht="16.8" customHeight="1">
      <c r="A20" s="38"/>
      <c r="B20" s="44"/>
      <c r="C20" s="299" t="s">
        <v>1</v>
      </c>
      <c r="D20" s="299" t="s">
        <v>296</v>
      </c>
      <c r="E20" s="17" t="s">
        <v>1</v>
      </c>
      <c r="F20" s="300">
        <v>16.5</v>
      </c>
      <c r="G20" s="38"/>
      <c r="H20" s="44"/>
    </row>
    <row r="21" s="2" customFormat="1" ht="16.8" customHeight="1">
      <c r="A21" s="38"/>
      <c r="B21" s="44"/>
      <c r="C21" s="299" t="s">
        <v>176</v>
      </c>
      <c r="D21" s="299" t="s">
        <v>210</v>
      </c>
      <c r="E21" s="17" t="s">
        <v>1</v>
      </c>
      <c r="F21" s="300">
        <v>16.5</v>
      </c>
      <c r="G21" s="38"/>
      <c r="H21" s="44"/>
    </row>
    <row r="22" s="2" customFormat="1" ht="16.8" customHeight="1">
      <c r="A22" s="38"/>
      <c r="B22" s="44"/>
      <c r="C22" s="301" t="s">
        <v>764</v>
      </c>
      <c r="D22" s="38"/>
      <c r="E22" s="38"/>
      <c r="F22" s="38"/>
      <c r="G22" s="38"/>
      <c r="H22" s="44"/>
    </row>
    <row r="23" s="2" customFormat="1">
      <c r="A23" s="38"/>
      <c r="B23" s="44"/>
      <c r="C23" s="299" t="s">
        <v>292</v>
      </c>
      <c r="D23" s="299" t="s">
        <v>766</v>
      </c>
      <c r="E23" s="17" t="s">
        <v>174</v>
      </c>
      <c r="F23" s="300">
        <v>16.5</v>
      </c>
      <c r="G23" s="38"/>
      <c r="H23" s="44"/>
    </row>
    <row r="24" s="2" customFormat="1">
      <c r="A24" s="38"/>
      <c r="B24" s="44"/>
      <c r="C24" s="299" t="s">
        <v>302</v>
      </c>
      <c r="D24" s="299" t="s">
        <v>303</v>
      </c>
      <c r="E24" s="17" t="s">
        <v>174</v>
      </c>
      <c r="F24" s="300">
        <v>783.07000000000005</v>
      </c>
      <c r="G24" s="38"/>
      <c r="H24" s="44"/>
    </row>
    <row r="25" s="2" customFormat="1" ht="16.8" customHeight="1">
      <c r="A25" s="38"/>
      <c r="B25" s="44"/>
      <c r="C25" s="299" t="s">
        <v>330</v>
      </c>
      <c r="D25" s="299" t="s">
        <v>767</v>
      </c>
      <c r="E25" s="17" t="s">
        <v>174</v>
      </c>
      <c r="F25" s="300">
        <v>10.449999999999999</v>
      </c>
      <c r="G25" s="38"/>
      <c r="H25" s="44"/>
    </row>
    <row r="26" s="2" customFormat="1" ht="16.8" customHeight="1">
      <c r="A26" s="38"/>
      <c r="B26" s="44"/>
      <c r="C26" s="295" t="s">
        <v>185</v>
      </c>
      <c r="D26" s="296" t="s">
        <v>186</v>
      </c>
      <c r="E26" s="297" t="s">
        <v>174</v>
      </c>
      <c r="F26" s="298">
        <v>1.1000000000000001</v>
      </c>
      <c r="G26" s="38"/>
      <c r="H26" s="44"/>
    </row>
    <row r="27" s="2" customFormat="1" ht="16.8" customHeight="1">
      <c r="A27" s="38"/>
      <c r="B27" s="44"/>
      <c r="C27" s="299" t="s">
        <v>1</v>
      </c>
      <c r="D27" s="299" t="s">
        <v>295</v>
      </c>
      <c r="E27" s="17" t="s">
        <v>1</v>
      </c>
      <c r="F27" s="300">
        <v>0</v>
      </c>
      <c r="G27" s="38"/>
      <c r="H27" s="44"/>
    </row>
    <row r="28" s="2" customFormat="1" ht="16.8" customHeight="1">
      <c r="A28" s="38"/>
      <c r="B28" s="44"/>
      <c r="C28" s="299" t="s">
        <v>1</v>
      </c>
      <c r="D28" s="299" t="s">
        <v>398</v>
      </c>
      <c r="E28" s="17" t="s">
        <v>1</v>
      </c>
      <c r="F28" s="300">
        <v>1.1000000000000001</v>
      </c>
      <c r="G28" s="38"/>
      <c r="H28" s="44"/>
    </row>
    <row r="29" s="2" customFormat="1" ht="16.8" customHeight="1">
      <c r="A29" s="38"/>
      <c r="B29" s="44"/>
      <c r="C29" s="299" t="s">
        <v>185</v>
      </c>
      <c r="D29" s="299" t="s">
        <v>210</v>
      </c>
      <c r="E29" s="17" t="s">
        <v>1</v>
      </c>
      <c r="F29" s="300">
        <v>1.1000000000000001</v>
      </c>
      <c r="G29" s="38"/>
      <c r="H29" s="44"/>
    </row>
    <row r="30" s="2" customFormat="1" ht="16.8" customHeight="1">
      <c r="A30" s="38"/>
      <c r="B30" s="44"/>
      <c r="C30" s="301" t="s">
        <v>764</v>
      </c>
      <c r="D30" s="38"/>
      <c r="E30" s="38"/>
      <c r="F30" s="38"/>
      <c r="G30" s="38"/>
      <c r="H30" s="44"/>
    </row>
    <row r="31" s="2" customFormat="1" ht="16.8" customHeight="1">
      <c r="A31" s="38"/>
      <c r="B31" s="44"/>
      <c r="C31" s="299" t="s">
        <v>395</v>
      </c>
      <c r="D31" s="299" t="s">
        <v>396</v>
      </c>
      <c r="E31" s="17" t="s">
        <v>174</v>
      </c>
      <c r="F31" s="300">
        <v>1.1000000000000001</v>
      </c>
      <c r="G31" s="38"/>
      <c r="H31" s="44"/>
    </row>
    <row r="32" s="2" customFormat="1" ht="16.8" customHeight="1">
      <c r="A32" s="38"/>
      <c r="B32" s="44"/>
      <c r="C32" s="299" t="s">
        <v>330</v>
      </c>
      <c r="D32" s="299" t="s">
        <v>767</v>
      </c>
      <c r="E32" s="17" t="s">
        <v>174</v>
      </c>
      <c r="F32" s="300">
        <v>10.449999999999999</v>
      </c>
      <c r="G32" s="38"/>
      <c r="H32" s="44"/>
    </row>
    <row r="33" s="2" customFormat="1" ht="16.8" customHeight="1">
      <c r="A33" s="38"/>
      <c r="B33" s="44"/>
      <c r="C33" s="295" t="s">
        <v>182</v>
      </c>
      <c r="D33" s="296" t="s">
        <v>183</v>
      </c>
      <c r="E33" s="297" t="s">
        <v>174</v>
      </c>
      <c r="F33" s="298">
        <v>4.9500000000000002</v>
      </c>
      <c r="G33" s="38"/>
      <c r="H33" s="44"/>
    </row>
    <row r="34" s="2" customFormat="1" ht="16.8" customHeight="1">
      <c r="A34" s="38"/>
      <c r="B34" s="44"/>
      <c r="C34" s="299" t="s">
        <v>1</v>
      </c>
      <c r="D34" s="299" t="s">
        <v>295</v>
      </c>
      <c r="E34" s="17" t="s">
        <v>1</v>
      </c>
      <c r="F34" s="300">
        <v>0</v>
      </c>
      <c r="G34" s="38"/>
      <c r="H34" s="44"/>
    </row>
    <row r="35" s="2" customFormat="1" ht="16.8" customHeight="1">
      <c r="A35" s="38"/>
      <c r="B35" s="44"/>
      <c r="C35" s="299" t="s">
        <v>1</v>
      </c>
      <c r="D35" s="299" t="s">
        <v>322</v>
      </c>
      <c r="E35" s="17" t="s">
        <v>1</v>
      </c>
      <c r="F35" s="300">
        <v>4.9500000000000002</v>
      </c>
      <c r="G35" s="38"/>
      <c r="H35" s="44"/>
    </row>
    <row r="36" s="2" customFormat="1" ht="16.8" customHeight="1">
      <c r="A36" s="38"/>
      <c r="B36" s="44"/>
      <c r="C36" s="299" t="s">
        <v>182</v>
      </c>
      <c r="D36" s="299" t="s">
        <v>210</v>
      </c>
      <c r="E36" s="17" t="s">
        <v>1</v>
      </c>
      <c r="F36" s="300">
        <v>4.9500000000000002</v>
      </c>
      <c r="G36" s="38"/>
      <c r="H36" s="44"/>
    </row>
    <row r="37" s="2" customFormat="1" ht="16.8" customHeight="1">
      <c r="A37" s="38"/>
      <c r="B37" s="44"/>
      <c r="C37" s="301" t="s">
        <v>764</v>
      </c>
      <c r="D37" s="38"/>
      <c r="E37" s="38"/>
      <c r="F37" s="38"/>
      <c r="G37" s="38"/>
      <c r="H37" s="44"/>
    </row>
    <row r="38" s="2" customFormat="1" ht="16.8" customHeight="1">
      <c r="A38" s="38"/>
      <c r="B38" s="44"/>
      <c r="C38" s="299" t="s">
        <v>319</v>
      </c>
      <c r="D38" s="299" t="s">
        <v>768</v>
      </c>
      <c r="E38" s="17" t="s">
        <v>174</v>
      </c>
      <c r="F38" s="300">
        <v>4.9500000000000002</v>
      </c>
      <c r="G38" s="38"/>
      <c r="H38" s="44"/>
    </row>
    <row r="39" s="2" customFormat="1" ht="16.8" customHeight="1">
      <c r="A39" s="38"/>
      <c r="B39" s="44"/>
      <c r="C39" s="299" t="s">
        <v>330</v>
      </c>
      <c r="D39" s="299" t="s">
        <v>767</v>
      </c>
      <c r="E39" s="17" t="s">
        <v>174</v>
      </c>
      <c r="F39" s="300">
        <v>10.449999999999999</v>
      </c>
      <c r="G39" s="38"/>
      <c r="H39" s="44"/>
    </row>
    <row r="40" s="2" customFormat="1" ht="16.8" customHeight="1">
      <c r="A40" s="38"/>
      <c r="B40" s="44"/>
      <c r="C40" s="295" t="s">
        <v>179</v>
      </c>
      <c r="D40" s="296" t="s">
        <v>180</v>
      </c>
      <c r="E40" s="297" t="s">
        <v>174</v>
      </c>
      <c r="F40" s="298">
        <v>705.5</v>
      </c>
      <c r="G40" s="38"/>
      <c r="H40" s="44"/>
    </row>
    <row r="41" s="2" customFormat="1" ht="16.8" customHeight="1">
      <c r="A41" s="38"/>
      <c r="B41" s="44"/>
      <c r="C41" s="299" t="s">
        <v>1</v>
      </c>
      <c r="D41" s="299" t="s">
        <v>180</v>
      </c>
      <c r="E41" s="17" t="s">
        <v>1</v>
      </c>
      <c r="F41" s="300">
        <v>0</v>
      </c>
      <c r="G41" s="38"/>
      <c r="H41" s="44"/>
    </row>
    <row r="42" s="2" customFormat="1" ht="16.8" customHeight="1">
      <c r="A42" s="38"/>
      <c r="B42" s="44"/>
      <c r="C42" s="299" t="s">
        <v>1</v>
      </c>
      <c r="D42" s="299" t="s">
        <v>301</v>
      </c>
      <c r="E42" s="17" t="s">
        <v>1</v>
      </c>
      <c r="F42" s="300">
        <v>705.5</v>
      </c>
      <c r="G42" s="38"/>
      <c r="H42" s="44"/>
    </row>
    <row r="43" s="2" customFormat="1" ht="16.8" customHeight="1">
      <c r="A43" s="38"/>
      <c r="B43" s="44"/>
      <c r="C43" s="299" t="s">
        <v>179</v>
      </c>
      <c r="D43" s="299" t="s">
        <v>210</v>
      </c>
      <c r="E43" s="17" t="s">
        <v>1</v>
      </c>
      <c r="F43" s="300">
        <v>705.5</v>
      </c>
      <c r="G43" s="38"/>
      <c r="H43" s="44"/>
    </row>
    <row r="44" s="2" customFormat="1" ht="16.8" customHeight="1">
      <c r="A44" s="38"/>
      <c r="B44" s="44"/>
      <c r="C44" s="301" t="s">
        <v>764</v>
      </c>
      <c r="D44" s="38"/>
      <c r="E44" s="38"/>
      <c r="F44" s="38"/>
      <c r="G44" s="38"/>
      <c r="H44" s="44"/>
    </row>
    <row r="45" s="2" customFormat="1">
      <c r="A45" s="38"/>
      <c r="B45" s="44"/>
      <c r="C45" s="299" t="s">
        <v>298</v>
      </c>
      <c r="D45" s="299" t="s">
        <v>769</v>
      </c>
      <c r="E45" s="17" t="s">
        <v>174</v>
      </c>
      <c r="F45" s="300">
        <v>705.5</v>
      </c>
      <c r="G45" s="38"/>
      <c r="H45" s="44"/>
    </row>
    <row r="46" s="2" customFormat="1">
      <c r="A46" s="38"/>
      <c r="B46" s="44"/>
      <c r="C46" s="299" t="s">
        <v>302</v>
      </c>
      <c r="D46" s="299" t="s">
        <v>303</v>
      </c>
      <c r="E46" s="17" t="s">
        <v>174</v>
      </c>
      <c r="F46" s="300">
        <v>783.07000000000005</v>
      </c>
      <c r="G46" s="38"/>
      <c r="H46" s="44"/>
    </row>
    <row r="47" s="2" customFormat="1" ht="16.8" customHeight="1">
      <c r="A47" s="38"/>
      <c r="B47" s="44"/>
      <c r="C47" s="299" t="s">
        <v>306</v>
      </c>
      <c r="D47" s="299" t="s">
        <v>770</v>
      </c>
      <c r="E47" s="17" t="s">
        <v>174</v>
      </c>
      <c r="F47" s="300">
        <v>705.5</v>
      </c>
      <c r="G47" s="38"/>
      <c r="H47" s="44"/>
    </row>
    <row r="48" s="2" customFormat="1" ht="16.8" customHeight="1">
      <c r="A48" s="38"/>
      <c r="B48" s="44"/>
      <c r="C48" s="299" t="s">
        <v>312</v>
      </c>
      <c r="D48" s="299" t="s">
        <v>313</v>
      </c>
      <c r="E48" s="17" t="s">
        <v>314</v>
      </c>
      <c r="F48" s="300">
        <v>1411</v>
      </c>
      <c r="G48" s="38"/>
      <c r="H48" s="44"/>
    </row>
    <row r="49" s="2" customFormat="1" ht="7.44" customHeight="1">
      <c r="A49" s="38"/>
      <c r="B49" s="170"/>
      <c r="C49" s="171"/>
      <c r="D49" s="171"/>
      <c r="E49" s="171"/>
      <c r="F49" s="171"/>
      <c r="G49" s="171"/>
      <c r="H49" s="44"/>
    </row>
    <row r="50" s="2" customFormat="1">
      <c r="A50" s="38"/>
      <c r="B50" s="38"/>
      <c r="C50" s="38"/>
      <c r="D50" s="38"/>
      <c r="E50" s="38"/>
      <c r="F50" s="38"/>
      <c r="G50" s="38"/>
      <c r="H50" s="38"/>
    </row>
  </sheetData>
  <sheetProtection sheet="1" formatColumns="0" formatRows="0" objects="1" scenarios="1" spinCount="100000" saltValue="RsV7TLC9K9TXJ+wBo8UVfTx8gaih2TtkzgTtSmhohtVUQ+kieu10OVCw/201wtuYEZCyKVoo+XUekncsWCFkoA==" hashValue="hvUMzgZp8pcLwJ5wDBTqqLIkTtE+vOcGqmwZEPMh3pJ6Tk0BZBdc0MGVLzMbJXNXGVvrWXTv8mCb331Q59r0VQ==" algorithmName="SHA-512" password="CC35"/>
  <mergeCells count="2">
    <mergeCell ref="D5:F5"/>
    <mergeCell ref="D6:F6"/>
  </mergeCells>
  <pageSetup paperSize="9" orientation="portrait" blackAndWhite="1" fitToHeight="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petr</dc:creator>
  <cp:lastModifiedBy>petr</cp:lastModifiedBy>
  <dcterms:created xsi:type="dcterms:W3CDTF">2026-01-05T12:28:57Z</dcterms:created>
  <dcterms:modified xsi:type="dcterms:W3CDTF">2026-01-05T12:29:00Z</dcterms:modified>
</cp:coreProperties>
</file>