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-2026 - Oprava mostu - 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'01-2026 - Oprava mostu - ...'!$C$133:$K$539</definedName>
    <definedName name="_xlnm.Print_Area" localSheetId="1">'01-2026 - Oprava mostu - ...'!$C$4:$J$76,'01-2026 - Oprava mostu - ...'!$C$82:$J$115,'01-2026 - Oprava mostu - ...'!$C$121:$J$539</definedName>
    <definedName name="_xlnm.Print_Titles" localSheetId="1">'01-2026 - Oprava mostu - ...'!$133:$133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536"/>
  <c r="BH536"/>
  <c r="BG536"/>
  <c r="BF536"/>
  <c r="T536"/>
  <c r="T535"/>
  <c r="R536"/>
  <c r="R535"/>
  <c r="P536"/>
  <c r="P535"/>
  <c r="BI531"/>
  <c r="BH531"/>
  <c r="BG531"/>
  <c r="BF531"/>
  <c r="T531"/>
  <c r="R531"/>
  <c r="P531"/>
  <c r="BI526"/>
  <c r="BH526"/>
  <c r="BG526"/>
  <c r="BF526"/>
  <c r="T526"/>
  <c r="R526"/>
  <c r="P526"/>
  <c r="BI522"/>
  <c r="BH522"/>
  <c r="BG522"/>
  <c r="BF522"/>
  <c r="T522"/>
  <c r="R522"/>
  <c r="P522"/>
  <c r="BI517"/>
  <c r="BH517"/>
  <c r="BG517"/>
  <c r="BF517"/>
  <c r="T517"/>
  <c r="T507"/>
  <c r="R517"/>
  <c r="R507"/>
  <c r="P517"/>
  <c r="P507"/>
  <c r="BI512"/>
  <c r="BH512"/>
  <c r="BG512"/>
  <c r="BF512"/>
  <c r="T512"/>
  <c r="R512"/>
  <c r="P512"/>
  <c r="BI508"/>
  <c r="BH508"/>
  <c r="BG508"/>
  <c r="BF508"/>
  <c r="T508"/>
  <c r="R508"/>
  <c r="P508"/>
  <c r="BI503"/>
  <c r="BH503"/>
  <c r="BG503"/>
  <c r="BF503"/>
  <c r="T503"/>
  <c r="T502"/>
  <c r="R503"/>
  <c r="R502"/>
  <c r="P503"/>
  <c r="P502"/>
  <c r="BI498"/>
  <c r="BH498"/>
  <c r="BG498"/>
  <c r="BF498"/>
  <c r="T498"/>
  <c r="R498"/>
  <c r="P498"/>
  <c r="BI494"/>
  <c r="BH494"/>
  <c r="BG494"/>
  <c r="BF494"/>
  <c r="T494"/>
  <c r="R494"/>
  <c r="P494"/>
  <c r="BI490"/>
  <c r="BH490"/>
  <c r="BG490"/>
  <c r="BF490"/>
  <c r="T490"/>
  <c r="R490"/>
  <c r="P490"/>
  <c r="BI484"/>
  <c r="BH484"/>
  <c r="BG484"/>
  <c r="BF484"/>
  <c r="T484"/>
  <c r="T483"/>
  <c r="R484"/>
  <c r="R483"/>
  <c r="P484"/>
  <c r="P483"/>
  <c r="BI479"/>
  <c r="BH479"/>
  <c r="BG479"/>
  <c r="BF479"/>
  <c r="T479"/>
  <c r="R479"/>
  <c r="P479"/>
  <c r="BI475"/>
  <c r="BH475"/>
  <c r="BG475"/>
  <c r="BF475"/>
  <c r="T475"/>
  <c r="R475"/>
  <c r="P475"/>
  <c r="BI471"/>
  <c r="BH471"/>
  <c r="BG471"/>
  <c r="BF471"/>
  <c r="T471"/>
  <c r="R471"/>
  <c r="P471"/>
  <c r="BI466"/>
  <c r="BH466"/>
  <c r="BG466"/>
  <c r="BF466"/>
  <c r="T466"/>
  <c r="R466"/>
  <c r="P466"/>
  <c r="BI462"/>
  <c r="BH462"/>
  <c r="BG462"/>
  <c r="BF462"/>
  <c r="T462"/>
  <c r="R462"/>
  <c r="P462"/>
  <c r="BI457"/>
  <c r="BH457"/>
  <c r="BG457"/>
  <c r="BF457"/>
  <c r="T457"/>
  <c r="R457"/>
  <c r="P457"/>
  <c r="BI453"/>
  <c r="BH453"/>
  <c r="BG453"/>
  <c r="BF453"/>
  <c r="T453"/>
  <c r="R453"/>
  <c r="P453"/>
  <c r="BI449"/>
  <c r="BH449"/>
  <c r="BG449"/>
  <c r="BF449"/>
  <c r="T449"/>
  <c r="R449"/>
  <c r="P449"/>
  <c r="BI445"/>
  <c r="BH445"/>
  <c r="BG445"/>
  <c r="BF445"/>
  <c r="T445"/>
  <c r="R445"/>
  <c r="P445"/>
  <c r="BI441"/>
  <c r="BH441"/>
  <c r="BG441"/>
  <c r="BF441"/>
  <c r="T441"/>
  <c r="R441"/>
  <c r="P441"/>
  <c r="BI437"/>
  <c r="BH437"/>
  <c r="BG437"/>
  <c r="BF437"/>
  <c r="T437"/>
  <c r="R437"/>
  <c r="P437"/>
  <c r="BI433"/>
  <c r="BH433"/>
  <c r="BG433"/>
  <c r="BF433"/>
  <c r="T433"/>
  <c r="R433"/>
  <c r="P433"/>
  <c r="BI429"/>
  <c r="BH429"/>
  <c r="BG429"/>
  <c r="BF429"/>
  <c r="T429"/>
  <c r="T428"/>
  <c r="R429"/>
  <c r="R428"/>
  <c r="P429"/>
  <c r="P428"/>
  <c r="BI424"/>
  <c r="BH424"/>
  <c r="BG424"/>
  <c r="BF424"/>
  <c r="T424"/>
  <c r="R424"/>
  <c r="P424"/>
  <c r="BI420"/>
  <c r="BH420"/>
  <c r="BG420"/>
  <c r="BF420"/>
  <c r="T420"/>
  <c r="R420"/>
  <c r="P420"/>
  <c r="BI416"/>
  <c r="BH416"/>
  <c r="BG416"/>
  <c r="BF416"/>
  <c r="T416"/>
  <c r="R416"/>
  <c r="P416"/>
  <c r="BI414"/>
  <c r="BH414"/>
  <c r="BG414"/>
  <c r="BF414"/>
  <c r="T414"/>
  <c r="R414"/>
  <c r="P414"/>
  <c r="BI410"/>
  <c r="BH410"/>
  <c r="BG410"/>
  <c r="BF410"/>
  <c r="T410"/>
  <c r="R410"/>
  <c r="P410"/>
  <c r="BI405"/>
  <c r="BH405"/>
  <c r="BG405"/>
  <c r="BF405"/>
  <c r="T405"/>
  <c r="R405"/>
  <c r="P405"/>
  <c r="BI401"/>
  <c r="BH401"/>
  <c r="BG401"/>
  <c r="BF401"/>
  <c r="T401"/>
  <c r="R401"/>
  <c r="P401"/>
  <c r="BI397"/>
  <c r="BH397"/>
  <c r="BG397"/>
  <c r="BF397"/>
  <c r="T397"/>
  <c r="R397"/>
  <c r="P397"/>
  <c r="BI393"/>
  <c r="BH393"/>
  <c r="BG393"/>
  <c r="BF393"/>
  <c r="T393"/>
  <c r="R393"/>
  <c r="P393"/>
  <c r="BI391"/>
  <c r="BH391"/>
  <c r="BG391"/>
  <c r="BF391"/>
  <c r="T391"/>
  <c r="R391"/>
  <c r="P391"/>
  <c r="BI384"/>
  <c r="BH384"/>
  <c r="BG384"/>
  <c r="BF384"/>
  <c r="T384"/>
  <c r="R384"/>
  <c r="P384"/>
  <c r="BI380"/>
  <c r="BH380"/>
  <c r="BG380"/>
  <c r="BF380"/>
  <c r="T380"/>
  <c r="R380"/>
  <c r="P380"/>
  <c r="BI376"/>
  <c r="BH376"/>
  <c r="BG376"/>
  <c r="BF376"/>
  <c r="T376"/>
  <c r="R376"/>
  <c r="P376"/>
  <c r="BI371"/>
  <c r="BH371"/>
  <c r="BG371"/>
  <c r="BF371"/>
  <c r="T371"/>
  <c r="R371"/>
  <c r="P371"/>
  <c r="BI367"/>
  <c r="BH367"/>
  <c r="BG367"/>
  <c r="BF367"/>
  <c r="T367"/>
  <c r="R367"/>
  <c r="P367"/>
  <c r="BI365"/>
  <c r="BH365"/>
  <c r="BG365"/>
  <c r="BF365"/>
  <c r="T365"/>
  <c r="R365"/>
  <c r="P365"/>
  <c r="BI363"/>
  <c r="BH363"/>
  <c r="BG363"/>
  <c r="BF363"/>
  <c r="T363"/>
  <c r="R363"/>
  <c r="P363"/>
  <c r="BI359"/>
  <c r="BH359"/>
  <c r="BG359"/>
  <c r="BF359"/>
  <c r="T359"/>
  <c r="R359"/>
  <c r="P359"/>
  <c r="BI353"/>
  <c r="BH353"/>
  <c r="BG353"/>
  <c r="BF353"/>
  <c r="T353"/>
  <c r="R353"/>
  <c r="P353"/>
  <c r="BI349"/>
  <c r="BH349"/>
  <c r="BG349"/>
  <c r="BF349"/>
  <c r="T349"/>
  <c r="R349"/>
  <c r="P349"/>
  <c r="BI345"/>
  <c r="BH345"/>
  <c r="BG345"/>
  <c r="BF345"/>
  <c r="T345"/>
  <c r="R345"/>
  <c r="P345"/>
  <c r="BI341"/>
  <c r="BH341"/>
  <c r="BG341"/>
  <c r="BF341"/>
  <c r="T341"/>
  <c r="R341"/>
  <c r="P341"/>
  <c r="BI337"/>
  <c r="BH337"/>
  <c r="BG337"/>
  <c r="BF337"/>
  <c r="T337"/>
  <c r="R337"/>
  <c r="P337"/>
  <c r="BI332"/>
  <c r="BH332"/>
  <c r="BG332"/>
  <c r="BF332"/>
  <c r="T332"/>
  <c r="R332"/>
  <c r="P332"/>
  <c r="BI330"/>
  <c r="BH330"/>
  <c r="BG330"/>
  <c r="BF330"/>
  <c r="T330"/>
  <c r="R330"/>
  <c r="P330"/>
  <c r="BI323"/>
  <c r="BH323"/>
  <c r="BG323"/>
  <c r="BF323"/>
  <c r="T323"/>
  <c r="R323"/>
  <c r="P323"/>
  <c r="BI319"/>
  <c r="BH319"/>
  <c r="BG319"/>
  <c r="BF319"/>
  <c r="T319"/>
  <c r="R319"/>
  <c r="P319"/>
  <c r="BI317"/>
  <c r="BH317"/>
  <c r="BG317"/>
  <c r="BF317"/>
  <c r="T317"/>
  <c r="R317"/>
  <c r="P317"/>
  <c r="BI313"/>
  <c r="BH313"/>
  <c r="BG313"/>
  <c r="BF313"/>
  <c r="T313"/>
  <c r="R313"/>
  <c r="P313"/>
  <c r="BI311"/>
  <c r="BH311"/>
  <c r="BG311"/>
  <c r="BF311"/>
  <c r="T311"/>
  <c r="R311"/>
  <c r="P311"/>
  <c r="BI309"/>
  <c r="BH309"/>
  <c r="BG309"/>
  <c r="BF309"/>
  <c r="T309"/>
  <c r="R309"/>
  <c r="P309"/>
  <c r="BI304"/>
  <c r="BH304"/>
  <c r="BG304"/>
  <c r="BF304"/>
  <c r="T304"/>
  <c r="R304"/>
  <c r="P304"/>
  <c r="BI300"/>
  <c r="BH300"/>
  <c r="BG300"/>
  <c r="BF300"/>
  <c r="T300"/>
  <c r="R300"/>
  <c r="P300"/>
  <c r="BI295"/>
  <c r="BH295"/>
  <c r="BG295"/>
  <c r="BF295"/>
  <c r="T295"/>
  <c r="T294"/>
  <c r="R295"/>
  <c r="R294"/>
  <c r="P295"/>
  <c r="P294"/>
  <c r="BI289"/>
  <c r="BH289"/>
  <c r="BG289"/>
  <c r="BF289"/>
  <c r="T289"/>
  <c r="R289"/>
  <c r="P289"/>
  <c r="BI284"/>
  <c r="BH284"/>
  <c r="BG284"/>
  <c r="BF284"/>
  <c r="T284"/>
  <c r="R284"/>
  <c r="P284"/>
  <c r="BI280"/>
  <c r="BH280"/>
  <c r="BG280"/>
  <c r="BF280"/>
  <c r="T280"/>
  <c r="R280"/>
  <c r="P280"/>
  <c r="BI278"/>
  <c r="BH278"/>
  <c r="BG278"/>
  <c r="BF278"/>
  <c r="T278"/>
  <c r="R278"/>
  <c r="P278"/>
  <c r="BI274"/>
  <c r="BH274"/>
  <c r="BG274"/>
  <c r="BF274"/>
  <c r="T274"/>
  <c r="R274"/>
  <c r="P274"/>
  <c r="BI269"/>
  <c r="BH269"/>
  <c r="BG269"/>
  <c r="BF269"/>
  <c r="T269"/>
  <c r="R269"/>
  <c r="P269"/>
  <c r="BI265"/>
  <c r="BH265"/>
  <c r="BG265"/>
  <c r="BF265"/>
  <c r="T265"/>
  <c r="R265"/>
  <c r="P265"/>
  <c r="BI260"/>
  <c r="BH260"/>
  <c r="BG260"/>
  <c r="BF260"/>
  <c r="T260"/>
  <c r="R260"/>
  <c r="P260"/>
  <c r="BI256"/>
  <c r="BH256"/>
  <c r="BG256"/>
  <c r="BF256"/>
  <c r="T256"/>
  <c r="R256"/>
  <c r="P256"/>
  <c r="BI251"/>
  <c r="BH251"/>
  <c r="BG251"/>
  <c r="BF251"/>
  <c r="T251"/>
  <c r="R251"/>
  <c r="P251"/>
  <c r="BI247"/>
  <c r="BH247"/>
  <c r="BG247"/>
  <c r="BF247"/>
  <c r="T247"/>
  <c r="R247"/>
  <c r="P247"/>
  <c r="BI243"/>
  <c r="BH243"/>
  <c r="BG243"/>
  <c r="BF243"/>
  <c r="T243"/>
  <c r="R243"/>
  <c r="P243"/>
  <c r="BI239"/>
  <c r="BH239"/>
  <c r="BG239"/>
  <c r="BF239"/>
  <c r="T239"/>
  <c r="R239"/>
  <c r="P239"/>
  <c r="BI237"/>
  <c r="BH237"/>
  <c r="BG237"/>
  <c r="BF237"/>
  <c r="T237"/>
  <c r="R237"/>
  <c r="P237"/>
  <c r="BI233"/>
  <c r="BH233"/>
  <c r="BG233"/>
  <c r="BF233"/>
  <c r="T233"/>
  <c r="R233"/>
  <c r="P233"/>
  <c r="BI229"/>
  <c r="BH229"/>
  <c r="BG229"/>
  <c r="BF229"/>
  <c r="T229"/>
  <c r="R229"/>
  <c r="P229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198"/>
  <c r="BH198"/>
  <c r="BG198"/>
  <c r="BF198"/>
  <c r="T198"/>
  <c r="R198"/>
  <c r="P198"/>
  <c r="BI194"/>
  <c r="BH194"/>
  <c r="BG194"/>
  <c r="BF194"/>
  <c r="T194"/>
  <c r="R194"/>
  <c r="P194"/>
  <c r="BI190"/>
  <c r="BH190"/>
  <c r="BG190"/>
  <c r="BF190"/>
  <c r="T190"/>
  <c r="R190"/>
  <c r="P190"/>
  <c r="BI186"/>
  <c r="BH186"/>
  <c r="BG186"/>
  <c r="BF186"/>
  <c r="T186"/>
  <c r="R186"/>
  <c r="P186"/>
  <c r="BI182"/>
  <c r="BH182"/>
  <c r="BG182"/>
  <c r="BF182"/>
  <c r="T182"/>
  <c r="R182"/>
  <c r="P182"/>
  <c r="BI178"/>
  <c r="BH178"/>
  <c r="BG178"/>
  <c r="BF178"/>
  <c r="T178"/>
  <c r="R178"/>
  <c r="P178"/>
  <c r="BI176"/>
  <c r="BH176"/>
  <c r="BG176"/>
  <c r="BF176"/>
  <c r="T176"/>
  <c r="R176"/>
  <c r="P176"/>
  <c r="BI171"/>
  <c r="BH171"/>
  <c r="BG171"/>
  <c r="BF171"/>
  <c r="T171"/>
  <c r="R171"/>
  <c r="P171"/>
  <c r="BI165"/>
  <c r="BH165"/>
  <c r="BG165"/>
  <c r="BF165"/>
  <c r="T165"/>
  <c r="R165"/>
  <c r="P165"/>
  <c r="BI159"/>
  <c r="BH159"/>
  <c r="BG159"/>
  <c r="BF159"/>
  <c r="T159"/>
  <c r="R159"/>
  <c r="P159"/>
  <c r="BI153"/>
  <c r="BH153"/>
  <c r="BG153"/>
  <c r="BF153"/>
  <c r="T153"/>
  <c r="R153"/>
  <c r="P153"/>
  <c r="BI149"/>
  <c r="BH149"/>
  <c r="BG149"/>
  <c r="BF149"/>
  <c r="T149"/>
  <c r="R149"/>
  <c r="P149"/>
  <c r="BI147"/>
  <c r="BH147"/>
  <c r="BG147"/>
  <c r="BF147"/>
  <c r="T147"/>
  <c r="R147"/>
  <c r="P147"/>
  <c r="BI141"/>
  <c r="BH141"/>
  <c r="BG141"/>
  <c r="BF141"/>
  <c r="T141"/>
  <c r="R141"/>
  <c r="P141"/>
  <c r="BI137"/>
  <c r="BH137"/>
  <c r="BG137"/>
  <c r="BF137"/>
  <c r="T137"/>
  <c r="R137"/>
  <c r="P137"/>
  <c r="F130"/>
  <c r="F128"/>
  <c r="E126"/>
  <c r="F91"/>
  <c r="F89"/>
  <c r="E87"/>
  <c r="J24"/>
  <c r="E24"/>
  <c r="J92"/>
  <c r="J23"/>
  <c r="J21"/>
  <c r="E21"/>
  <c r="J130"/>
  <c r="J20"/>
  <c r="J18"/>
  <c r="E18"/>
  <c r="F92"/>
  <c r="J17"/>
  <c r="J12"/>
  <c r="J128"/>
  <c r="E7"/>
  <c r="E85"/>
  <c i="1" r="L90"/>
  <c r="AM90"/>
  <c r="AM89"/>
  <c r="L89"/>
  <c r="AM87"/>
  <c r="L87"/>
  <c r="L85"/>
  <c r="L84"/>
  <c i="2" r="BK503"/>
  <c r="J490"/>
  <c r="BK484"/>
  <c r="BK479"/>
  <c r="BK466"/>
  <c r="BK462"/>
  <c r="BK457"/>
  <c r="BK453"/>
  <c r="J437"/>
  <c r="BK429"/>
  <c r="BK416"/>
  <c r="J414"/>
  <c r="J405"/>
  <c r="BK393"/>
  <c r="BK391"/>
  <c r="J384"/>
  <c r="BK380"/>
  <c r="J376"/>
  <c r="BK371"/>
  <c r="BK365"/>
  <c r="J363"/>
  <c r="BK345"/>
  <c r="J341"/>
  <c r="BK332"/>
  <c r="J323"/>
  <c r="J313"/>
  <c r="J309"/>
  <c r="BK304"/>
  <c r="J289"/>
  <c r="BK274"/>
  <c r="J269"/>
  <c r="J251"/>
  <c r="BK239"/>
  <c r="BK237"/>
  <c r="BK229"/>
  <c r="J224"/>
  <c r="J217"/>
  <c r="BK213"/>
  <c r="J211"/>
  <c r="J209"/>
  <c r="J207"/>
  <c r="BK205"/>
  <c r="BK203"/>
  <c r="BK198"/>
  <c r="BK194"/>
  <c r="BK190"/>
  <c r="BK182"/>
  <c r="BK178"/>
  <c r="BK159"/>
  <c r="J149"/>
  <c r="J141"/>
  <c r="J137"/>
  <c r="J522"/>
  <c r="J498"/>
  <c r="BK494"/>
  <c r="BK475"/>
  <c r="BK471"/>
  <c r="J462"/>
  <c r="J441"/>
  <c r="BK437"/>
  <c r="BK433"/>
  <c r="J424"/>
  <c r="BK397"/>
  <c r="BK384"/>
  <c r="BK367"/>
  <c r="BK363"/>
  <c r="J359"/>
  <c r="BK353"/>
  <c r="J349"/>
  <c r="BK337"/>
  <c r="J332"/>
  <c r="J330"/>
  <c r="BK319"/>
  <c r="BK317"/>
  <c r="BK313"/>
  <c r="BK311"/>
  <c r="BK300"/>
  <c r="BK269"/>
  <c r="J256"/>
  <c r="J243"/>
  <c r="J233"/>
  <c r="J229"/>
  <c r="BK224"/>
  <c r="J222"/>
  <c r="BK211"/>
  <c r="BK207"/>
  <c r="BK186"/>
  <c r="J182"/>
  <c r="J176"/>
  <c r="BK165"/>
  <c r="BK149"/>
  <c r="BK141"/>
  <c r="BK137"/>
  <c r="J517"/>
  <c r="BK512"/>
  <c r="J508"/>
  <c r="J503"/>
  <c r="BK498"/>
  <c r="J494"/>
  <c r="BK490"/>
  <c r="J475"/>
  <c r="J471"/>
  <c r="J453"/>
  <c r="BK449"/>
  <c r="J445"/>
  <c r="J433"/>
  <c r="J429"/>
  <c r="BK424"/>
  <c r="J420"/>
  <c r="J416"/>
  <c r="BK410"/>
  <c r="BK405"/>
  <c r="J401"/>
  <c r="J397"/>
  <c r="J393"/>
  <c r="J380"/>
  <c r="J365"/>
  <c r="J337"/>
  <c r="BK330"/>
  <c r="BK323"/>
  <c r="J317"/>
  <c r="J311"/>
  <c r="J304"/>
  <c r="J300"/>
  <c r="J295"/>
  <c r="BK289"/>
  <c r="J284"/>
  <c r="J280"/>
  <c r="J278"/>
  <c r="J274"/>
  <c r="BK265"/>
  <c r="BK260"/>
  <c r="BK251"/>
  <c r="J247"/>
  <c r="BK243"/>
  <c r="J239"/>
  <c r="BK233"/>
  <c r="BK226"/>
  <c r="J215"/>
  <c r="J213"/>
  <c r="J205"/>
  <c r="J190"/>
  <c r="J186"/>
  <c r="BK176"/>
  <c r="BK171"/>
  <c r="J165"/>
  <c r="J159"/>
  <c r="BK153"/>
  <c r="BK147"/>
  <c r="BK536"/>
  <c r="J536"/>
  <c r="BK531"/>
  <c r="J531"/>
  <c r="BK526"/>
  <c r="J526"/>
  <c r="BK522"/>
  <c r="BK517"/>
  <c r="J512"/>
  <c r="BK508"/>
  <c r="J484"/>
  <c r="J479"/>
  <c r="J466"/>
  <c r="J457"/>
  <c r="J449"/>
  <c r="BK445"/>
  <c r="BK441"/>
  <c r="BK420"/>
  <c r="BK414"/>
  <c r="J410"/>
  <c r="BK401"/>
  <c r="J391"/>
  <c r="BK376"/>
  <c r="J371"/>
  <c r="J367"/>
  <c r="BK359"/>
  <c r="J353"/>
  <c r="BK349"/>
  <c r="J345"/>
  <c r="BK341"/>
  <c r="J319"/>
  <c r="BK309"/>
  <c r="BK295"/>
  <c r="BK284"/>
  <c r="BK280"/>
  <c r="BK278"/>
  <c r="J265"/>
  <c r="J260"/>
  <c r="BK256"/>
  <c r="BK247"/>
  <c r="J237"/>
  <c r="J226"/>
  <c r="BK222"/>
  <c r="BK217"/>
  <c r="BK215"/>
  <c r="BK209"/>
  <c r="J203"/>
  <c r="J198"/>
  <c r="J194"/>
  <c r="J178"/>
  <c r="J171"/>
  <c r="J153"/>
  <c r="J147"/>
  <c i="1" r="AS94"/>
  <c i="2" l="1" r="P136"/>
  <c r="T136"/>
  <c r="R189"/>
  <c r="T189"/>
  <c r="T202"/>
  <c r="P228"/>
  <c r="BK264"/>
  <c r="J264"/>
  <c r="J102"/>
  <c r="T264"/>
  <c r="P299"/>
  <c r="BK432"/>
  <c r="J432"/>
  <c r="J107"/>
  <c r="P432"/>
  <c r="P431"/>
  <c r="R489"/>
  <c r="R488"/>
  <c r="R521"/>
  <c r="R136"/>
  <c r="P189"/>
  <c r="P202"/>
  <c r="R202"/>
  <c r="R228"/>
  <c r="BK299"/>
  <c r="J299"/>
  <c r="J104"/>
  <c r="R299"/>
  <c r="R432"/>
  <c r="R431"/>
  <c r="BK489"/>
  <c r="T489"/>
  <c r="BK521"/>
  <c r="J521"/>
  <c r="J113"/>
  <c r="T521"/>
  <c r="BK136"/>
  <c r="J136"/>
  <c r="J98"/>
  <c r="BK189"/>
  <c r="J189"/>
  <c r="J99"/>
  <c r="BK202"/>
  <c r="J202"/>
  <c r="J100"/>
  <c r="BK228"/>
  <c r="J228"/>
  <c r="J101"/>
  <c r="T228"/>
  <c r="P264"/>
  <c r="R264"/>
  <c r="T299"/>
  <c r="T432"/>
  <c r="T431"/>
  <c r="P489"/>
  <c r="P521"/>
  <c r="J89"/>
  <c r="J91"/>
  <c r="J131"/>
  <c r="BE137"/>
  <c r="BE159"/>
  <c r="BE178"/>
  <c r="BE182"/>
  <c r="BE205"/>
  <c r="BE224"/>
  <c r="BE226"/>
  <c r="BE229"/>
  <c r="BE237"/>
  <c r="BE239"/>
  <c r="BE269"/>
  <c r="BE289"/>
  <c r="BE295"/>
  <c r="BE311"/>
  <c r="BE319"/>
  <c r="BE323"/>
  <c r="BE330"/>
  <c r="BE332"/>
  <c r="BE363"/>
  <c r="BE371"/>
  <c r="BE380"/>
  <c r="BE393"/>
  <c r="BE424"/>
  <c r="BE433"/>
  <c r="BE466"/>
  <c r="BE494"/>
  <c r="BE498"/>
  <c r="BE522"/>
  <c r="BE526"/>
  <c r="BE531"/>
  <c r="BE536"/>
  <c r="F131"/>
  <c r="BE141"/>
  <c r="BE194"/>
  <c r="BE207"/>
  <c r="BE209"/>
  <c r="BE211"/>
  <c r="BE222"/>
  <c r="BE309"/>
  <c r="BE313"/>
  <c r="BE337"/>
  <c r="BE345"/>
  <c r="BE349"/>
  <c r="BE353"/>
  <c r="BE359"/>
  <c r="BE365"/>
  <c r="BE384"/>
  <c r="BE397"/>
  <c r="BE414"/>
  <c r="BE437"/>
  <c r="BE457"/>
  <c r="BE475"/>
  <c r="BE479"/>
  <c r="BE484"/>
  <c r="BK483"/>
  <c r="J483"/>
  <c r="J108"/>
  <c r="E124"/>
  <c r="BE153"/>
  <c r="BE176"/>
  <c r="BE190"/>
  <c r="BE198"/>
  <c r="BE203"/>
  <c r="BE213"/>
  <c r="BE233"/>
  <c r="BE243"/>
  <c r="BE247"/>
  <c r="BE256"/>
  <c r="BE265"/>
  <c r="BE274"/>
  <c r="BE284"/>
  <c r="BE304"/>
  <c r="BE341"/>
  <c r="BE376"/>
  <c r="BE391"/>
  <c r="BE401"/>
  <c r="BE410"/>
  <c r="BE416"/>
  <c r="BE429"/>
  <c r="BE449"/>
  <c r="BE453"/>
  <c r="BE462"/>
  <c r="BE490"/>
  <c r="BE503"/>
  <c r="BE512"/>
  <c r="BE517"/>
  <c r="BK428"/>
  <c r="J428"/>
  <c r="J105"/>
  <c r="BK507"/>
  <c r="J507"/>
  <c r="J112"/>
  <c r="BE147"/>
  <c r="BE149"/>
  <c r="BE165"/>
  <c r="BE171"/>
  <c r="BE186"/>
  <c r="BE215"/>
  <c r="BE217"/>
  <c r="BE251"/>
  <c r="BE260"/>
  <c r="BE278"/>
  <c r="BE280"/>
  <c r="BE300"/>
  <c r="BE317"/>
  <c r="BE367"/>
  <c r="BE405"/>
  <c r="BE420"/>
  <c r="BE441"/>
  <c r="BE445"/>
  <c r="BE471"/>
  <c r="BE508"/>
  <c r="BK294"/>
  <c r="J294"/>
  <c r="J103"/>
  <c r="BK502"/>
  <c r="J502"/>
  <c r="J111"/>
  <c r="BK535"/>
  <c r="J535"/>
  <c r="J114"/>
  <c r="J34"/>
  <c i="1" r="AW95"/>
  <c i="2" r="F36"/>
  <c i="1" r="BC95"/>
  <c r="BC94"/>
  <c r="AY94"/>
  <c i="2" r="F37"/>
  <c i="1" r="BD95"/>
  <c r="BD94"/>
  <c r="W33"/>
  <c i="2" r="F35"/>
  <c i="1" r="BB95"/>
  <c r="BB94"/>
  <c r="W31"/>
  <c i="2" r="F34"/>
  <c i="1" r="BA95"/>
  <c r="BA94"/>
  <c r="AW94"/>
  <c r="AK30"/>
  <c i="2" l="1" r="T488"/>
  <c r="BK488"/>
  <c r="J488"/>
  <c r="J109"/>
  <c r="R135"/>
  <c r="R134"/>
  <c r="P488"/>
  <c r="T135"/>
  <c r="T134"/>
  <c r="P135"/>
  <c r="P134"/>
  <c i="1" r="AU95"/>
  <c i="2" r="BK135"/>
  <c r="J135"/>
  <c r="J97"/>
  <c r="J489"/>
  <c r="J110"/>
  <c r="BK431"/>
  <c r="J431"/>
  <c r="J106"/>
  <c i="1" r="AU94"/>
  <c r="AX94"/>
  <c i="2" r="F33"/>
  <c i="1" r="AZ95"/>
  <c r="AZ94"/>
  <c r="W29"/>
  <c r="W30"/>
  <c r="W32"/>
  <c i="2" r="J33"/>
  <c i="1" r="AV95"/>
  <c r="AT95"/>
  <c i="2" l="1" r="BK134"/>
  <c r="J134"/>
  <c i="1" r="AV94"/>
  <c r="AK29"/>
  <c i="2" r="J30"/>
  <c i="1" r="AG95"/>
  <c r="AG94"/>
  <c r="AK26"/>
  <c i="2" l="1" r="J96"/>
  <c r="J39"/>
  <c i="1" r="AN95"/>
  <c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<sst xmlns="http://schemas.openxmlformats.org/spreadsheetml/2006/main">
  <si>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</si>
  <si>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</si>
  <si>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</si>
  <si>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</si>
  <si>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</si>
  <si>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{f180a551-c2bd-485c-978a-b44cd32dae6b}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</si>
  <si>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</si>
  <si>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</si>
  <si>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</si>
  <si>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</si>
  <si>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</si>
  <si>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</si>
  <si>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</si>
  <si>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</si>
  <si>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01-2026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</si>
  <si>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</si>
  <si>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</si>
  <si>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mostu - ev.č. 190-018, Nová Hůrka</t>
  </si>
  <si>
    <t>KSO:</t>
  </si>
  <si>
    <t>CC-CZ:</t>
  </si>
  <si>
    <t>Místo:</t>
  </si>
  <si>
    <t>Nová Hůrka</t>
  </si>
  <si>
    <t>Datum:</t>
  </si>
  <si>
    <t>15. 1. 2026</t>
  </si>
  <si>
    <t>Zadavatel:</t>
  </si>
  <si>
    <t>IČ:</t>
  </si>
  <si>
    <t>SÚSPK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</si>
  <si>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</si>
  <si>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</si>
  <si>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</si>
  <si>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</si>
  <si>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</si>
  <si>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</si>
  <si>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</si>
  <si>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</si>
  <si>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</si>
  <si>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</si>
  <si>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</si>
  <si>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</si>
  <si>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</si>
  <si>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</si>
  <si>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</si>
  <si>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</si>
  <si>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</si>
  <si>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</si>
  <si>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</si>
  <si>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</si>
  <si>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</si>
  <si>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</si>
  <si>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</si>
  <si>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</si>
  <si>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</si>
  <si>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</si>
  <si>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</si>
  <si>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</si>
  <si>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</si>
  <si>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</si>
  <si>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</si>
  <si>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</si>
  <si>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</si>
  <si>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</si>
  <si>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</si>
  <si>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</si>
  <si>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</si>
  <si>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</si>
  <si>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</si>
  <si>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</si>
  <si>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</si>
  <si>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</si>
  <si>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</si>
  <si>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</si>
  <si>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</si>
  <si>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</si>
  <si>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</si>
  <si>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</si>
  <si>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</si>
  <si>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</si>
  <si>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</si>
  <si>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</si>
  <si>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</si>
  <si>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STA</t>
  </si>
  <si>
    <t>1</t>
  </si>
  <si>
    <t>{1f5f6336-43e8-4af5-8679-24d7f9ff4020}</t>
  </si>
  <si>
    <t>2</t>
  </si>
  <si>
    <t>KRYCÍ LIST SOUPISU PRACÍ</t>
  </si>
  <si>
    <t>Objekt:</t>
  </si>
  <si>
    <t>01-2026 - Oprava mostu - ev.č. 190-018, Nová Hůrka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</si>
  <si>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</si>
  <si>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</si>
  <si>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</si>
  <si>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</si>
  <si>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</si>
  <si>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</si>
  <si>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</si>
  <si>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</si>
  <si>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</si>
  <si>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</si>
  <si>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</si>
  <si>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</si>
  <si>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</si>
  <si>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998 - Přesun hmot</t>
  </si>
  <si>
    <t>PSV - Práce a dodávky PSV</t>
  </si>
  <si>
    <t xml:space="preserve">    711 - Izolace proti vodě, vlhkosti a plynům</t>
  </si>
  <si>
    <t xml:space="preserve">    789 - Povrchové úpravy ocelových konstrukcí a technologických zařízení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</si>
  <si>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</si>
  <si>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</si>
  <si>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</si>
  <si>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</si>
  <si>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</si>
  <si>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</si>
  <si>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</si>
  <si>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</si>
  <si>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</si>
  <si>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</si>
  <si>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</si>
  <si>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</si>
  <si>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</si>
  <si>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</si>
  <si>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</si>
  <si>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</si>
  <si>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</si>
  <si>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</si>
  <si>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</si>
  <si>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</si>
  <si>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</si>
  <si>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</si>
  <si>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</si>
  <si>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</si>
  <si>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113107343-R</t>
  </si>
  <si>
    <t>Odstranění podkladu živičného tl přes 100 do 150 mm strojně pl do 50 m2, včetně odvozu dle možností zhotovitele a případného poplatku za skládku</t>
  </si>
  <si>
    <t>m2</t>
  </si>
  <si>
    <t>4</t>
  </si>
  <si>
    <t>1774706269</t>
  </si>
  <si>
    <t>PP</t>
  </si>
  <si>
    <t>VV</t>
  </si>
  <si>
    <t>13*8</t>
  </si>
  <si>
    <t>Součet</t>
  </si>
  <si>
    <t>113154523-R</t>
  </si>
  <si>
    <t>Frézování živičného krytu tl 50 mm pruh š přes 0,5 m pl do 500 m2, včetně odvozu dle možností zhotovitele a případného poplatku za skládku</t>
  </si>
  <si>
    <t>-1153055781</t>
  </si>
  <si>
    <t>6*17,5"obrus 5m za nová křídla</t>
  </si>
  <si>
    <t>6*15,5"ložná vrstva</t>
  </si>
  <si>
    <t>2*6*1"krajnice na mostě</t>
  </si>
  <si>
    <t>3</t>
  </si>
  <si>
    <t>115001106</t>
  </si>
  <si>
    <t>Převedení vody potrubím DN přes 600 do 900</t>
  </si>
  <si>
    <t>m</t>
  </si>
  <si>
    <t>67399815</t>
  </si>
  <si>
    <t>Převedení vody potrubím průměru DN přes 600 do 900</t>
  </si>
  <si>
    <t>115101201</t>
  </si>
  <si>
    <t>Čerpání vody na dopravní výšku do 10 m průměrný přítok do 500 l/min</t>
  </si>
  <si>
    <t>hod</t>
  </si>
  <si>
    <t>-2102793595</t>
  </si>
  <si>
    <t>Čerpání vody na dopravní výšku do 10 m s uvažovaným průměrným přítokem do 500 l/min</t>
  </si>
  <si>
    <t>21*8</t>
  </si>
  <si>
    <t>5</t>
  </si>
  <si>
    <t>122257203-R</t>
  </si>
  <si>
    <t>Odkopávky a prokopávky nezapažené pro silnice a dálnice v hornině třídy těžitelnosti I objem do 100 m3 strojně v omezeném prostoru, včetně odvozu dle možností zhotovitele a případného poplatku za skládku</t>
  </si>
  <si>
    <t>m3</t>
  </si>
  <si>
    <t>1600149723</t>
  </si>
  <si>
    <t>4*20"přechodové oblasti</t>
  </si>
  <si>
    <t>4*5"kužely</t>
  </si>
  <si>
    <t>20"nadnásyp rámů</t>
  </si>
  <si>
    <t>6</t>
  </si>
  <si>
    <t>151712111</t>
  </si>
  <si>
    <t>Převázka ocelová zdvojená pro kotvení záporového pažení</t>
  </si>
  <si>
    <t>156851145</t>
  </si>
  <si>
    <t>Převázka ocelová pro ukotvení záporového pažení pro jakoukoliv délku převázky zdvojená</t>
  </si>
  <si>
    <t>4"1.etapa</t>
  </si>
  <si>
    <t>4"2.etapa</t>
  </si>
  <si>
    <t>převázka v místě rámové konstrukce</t>
  </si>
  <si>
    <t>7</t>
  </si>
  <si>
    <t>151721111</t>
  </si>
  <si>
    <t>Zřízení pažení do ocelových zápor hl výkopu do 4 m s jeho následným odstraněním</t>
  </si>
  <si>
    <t>-231550720</t>
  </si>
  <si>
    <t>Pažení do ocelových zápor bez ohledu na druh pažin, s odstraněním pažení, hloubky výkopu do 4 m</t>
  </si>
  <si>
    <t>2*(4*2)"přechodové oblasti</t>
  </si>
  <si>
    <t>4*1"nad rámen v 1.etapě</t>
  </si>
  <si>
    <t>4*1"nad rámen v 2.etapě</t>
  </si>
  <si>
    <t>8</t>
  </si>
  <si>
    <t>171153101-R</t>
  </si>
  <si>
    <t>Zemní hrázky melioračních kanálů z horniny třídy těžitelnosti I a II skupiny 1 až 4</t>
  </si>
  <si>
    <t>238024650</t>
  </si>
  <si>
    <t>Zemní hrázky přívodních a odpadních melioračních kanálů zhutňované po vrstvách tloušťky 200 mm s přemístěním sypaniny do 20 m nebo s jejím přehozením do 3 m z hornin třídy těžitelnosti I a II, skupiny 1 až 4</t>
  </si>
  <si>
    <t>16"zřízení+odstranění hrázek</t>
  </si>
  <si>
    <t>regulace toku z důvodu sanačních prací na SS a NK, provádění zpevnění kuželů</t>
  </si>
  <si>
    <t>9</t>
  </si>
  <si>
    <t>175151201</t>
  </si>
  <si>
    <t>Obsypání objektu nad přilehlým původním terénem sypaninou bez prohození, uloženou do 3 m strojně</t>
  </si>
  <si>
    <t>-1113547885</t>
  </si>
  <si>
    <t>Obsypání objektů nad přilehlým původním terénem strojně sypaninou z vhodných hornin třídy těžitelnosti I a II, skupiny 1 až 4 nebo materiálem uloženým ve vzdálenosti do 3 m od vnějšího kraje objektu pro jakoukoliv míru zhutnění bez prohození sypaniny</t>
  </si>
  <si>
    <t>10</t>
  </si>
  <si>
    <t>M</t>
  </si>
  <si>
    <t>58344155</t>
  </si>
  <si>
    <t>štěrkodrť frakce 0/22</t>
  </si>
  <si>
    <t>t</t>
  </si>
  <si>
    <t>1741637471</t>
  </si>
  <si>
    <t>20*1,8</t>
  </si>
  <si>
    <t>11</t>
  </si>
  <si>
    <t>182251101</t>
  </si>
  <si>
    <t>Svahování násypů strojně</t>
  </si>
  <si>
    <t>-440721831</t>
  </si>
  <si>
    <t>Svahování trvalých svahů do projektovaných profilů strojně s potřebným přemístěním výkopku při svahování násypů v jakékoliv hornině</t>
  </si>
  <si>
    <t>4*12,5"úprava svahů v okolí mostu</t>
  </si>
  <si>
    <t>182351023-R</t>
  </si>
  <si>
    <t>Rozprostření ornice pl do 100 m2 ve svahu přes 1:5 tl vrstvy do 200 mm strojně, včetně nákupu ornice</t>
  </si>
  <si>
    <t>2054120936</t>
  </si>
  <si>
    <t>Rozprostření a urovnání ornice ve svahu sklonu přes 1:5 strojně při souvislé ploše do 100 m2, tl. vrstvy do 200 mm</t>
  </si>
  <si>
    <t>50"úprava svahů v okolí mostu</t>
  </si>
  <si>
    <t>Zakládání</t>
  </si>
  <si>
    <t>13</t>
  </si>
  <si>
    <t>232221122</t>
  </si>
  <si>
    <t>Zaražení ocelových jehel svisle hmotnosti přes 15 do 70 kg/m dl od 0 do 5 m</t>
  </si>
  <si>
    <t>-1731767249</t>
  </si>
  <si>
    <t>Zaražení nebo nastražení a zaberanění ocelových jehel, pilot nebo zápor z válcovaných tyčí nebo kolejnic, s případným zarovnáním volných konců svislých, o hmotnosti přes 15 do 70 kg/m, na délku od 0 do 5 m</t>
  </si>
  <si>
    <t>6*4"zaberanění 6ks zápor á 4m</t>
  </si>
  <si>
    <t>14</t>
  </si>
  <si>
    <t>13010756</t>
  </si>
  <si>
    <t>ocel profilová jakost S235JR (11 375) průřez IPE 240</t>
  </si>
  <si>
    <t>67151047</t>
  </si>
  <si>
    <t>6*4*31/1000</t>
  </si>
  <si>
    <t>15</t>
  </si>
  <si>
    <t>232231122</t>
  </si>
  <si>
    <t>Vytažení ocelových jehel svislých hmotnosti přes 15 do 70 kg/m dl od 0 do do 5 m</t>
  </si>
  <si>
    <t>-1291542274</t>
  </si>
  <si>
    <t>Vytažení ocelových jehel, pilot nebo zápor, s popř. nutnou úpravou pro vytahování svislých, o hmotnosti přes 15 do 70 k g/m, zaberaněných na délku od 0 do 5 m</t>
  </si>
  <si>
    <t>24</t>
  </si>
  <si>
    <t>Svislé a kompletní konstrukce</t>
  </si>
  <si>
    <t>16</t>
  </si>
  <si>
    <t>317171126</t>
  </si>
  <si>
    <t>Kotvení monolitického betonu římsy do mostovky kotvou do vývrtu</t>
  </si>
  <si>
    <t>kus</t>
  </si>
  <si>
    <t>1627472250</t>
  </si>
  <si>
    <t>17</t>
  </si>
  <si>
    <t>54879992</t>
  </si>
  <si>
    <t>kotva římsy M24 do vývrtu, NRk = 210 KN</t>
  </si>
  <si>
    <t>198827144</t>
  </si>
  <si>
    <t>18</t>
  </si>
  <si>
    <t>317321118</t>
  </si>
  <si>
    <t>Mostní římsy ze ŽB C 30/37</t>
  </si>
  <si>
    <t>1293241318</t>
  </si>
  <si>
    <t>Římsy ze železového betonu C 30/37</t>
  </si>
  <si>
    <t>19</t>
  </si>
  <si>
    <t>317353121</t>
  </si>
  <si>
    <t>Bednění mostních říms všech tvarů - zřízení</t>
  </si>
  <si>
    <t>-906065059</t>
  </si>
  <si>
    <t>Bednění mostní římsy zřízení všech tvarů</t>
  </si>
  <si>
    <t>20</t>
  </si>
  <si>
    <t>317353221</t>
  </si>
  <si>
    <t>Bednění mostních říms všech tvarů - odstranění</t>
  </si>
  <si>
    <t>864714535</t>
  </si>
  <si>
    <t>Bednění mostní římsy odstranění všech tvarů</t>
  </si>
  <si>
    <t>317361116</t>
  </si>
  <si>
    <t>Výztuž mostních říms z betonářské oceli 10 505</t>
  </si>
  <si>
    <t>1167358029</t>
  </si>
  <si>
    <t>Výztuž mostních železobetonových říms z betonářské oceli 10 505 (R) nebo BSt 500</t>
  </si>
  <si>
    <t>22</t>
  </si>
  <si>
    <t>334323218</t>
  </si>
  <si>
    <t>Mostní křídla a závěrné zídky ze ŽB C 30/37</t>
  </si>
  <si>
    <t>-941292667</t>
  </si>
  <si>
    <t>Mostní křídla a závěrné zídky z betonu železového C 30/37</t>
  </si>
  <si>
    <t>23</t>
  </si>
  <si>
    <t>334352111</t>
  </si>
  <si>
    <t>Bednění mostních křídel a závěrných zídek ze systémového bednění s výplní z překližek - zřízení</t>
  </si>
  <si>
    <t>729715590</t>
  </si>
  <si>
    <t>Bednění mostních křídel a závěrných zídek ze systémového bednění zřízení z překližek</t>
  </si>
  <si>
    <t>12,04"základ křídel</t>
  </si>
  <si>
    <t>30,0"dřík křídel</t>
  </si>
  <si>
    <t>334352211</t>
  </si>
  <si>
    <t>Bednění mostních křídel a závěrných zídek ze systémového bednění s výplní z překližek - odstranění</t>
  </si>
  <si>
    <t>-1179686941</t>
  </si>
  <si>
    <t>Bednění mostních křídel a závěrných zídek ze systémového bednění odstranění z překližek</t>
  </si>
  <si>
    <t>25</t>
  </si>
  <si>
    <t>334361226</t>
  </si>
  <si>
    <t>Výztuž křídel, závěrných zdí z betonářské oceli 10 505</t>
  </si>
  <si>
    <t>-1679695471</t>
  </si>
  <si>
    <t>Výztuž betonářská mostních konstrukcí opěr, úložných prahů, křídel, závěrných zídek, bloků ložisek, pilířů a sloupů z oceli 10 505 (R) nebo BSt 500 křídel, závěrných zdí</t>
  </si>
  <si>
    <t>26</t>
  </si>
  <si>
    <t>388995212</t>
  </si>
  <si>
    <t>Chránička kabelů z trub HDPE v římse DN 110</t>
  </si>
  <si>
    <t>-2073998845</t>
  </si>
  <si>
    <t>Chránička kabelů v římse z trub HDPE přes DN 80 do DN 110</t>
  </si>
  <si>
    <t>Vodorovné konstrukce</t>
  </si>
  <si>
    <t>27</t>
  </si>
  <si>
    <t>421351131</t>
  </si>
  <si>
    <t>Bednění boční stěny konstrukcí mostů výšky do 350 mm - zřízení</t>
  </si>
  <si>
    <t>1593636628</t>
  </si>
  <si>
    <t>Bednění deskových konstrukcí mostů z betonu železového nebo předpjatého zřízení boční stěny výšky do 350 mm</t>
  </si>
  <si>
    <t>0,15*(9,3+9,3+3,4+3,4)"bednění čel spádové desky</t>
  </si>
  <si>
    <t>28</t>
  </si>
  <si>
    <t>421351231</t>
  </si>
  <si>
    <t>Bednění stěny boční konstrukcí mostů výšky do 350 mm - odstranění</t>
  </si>
  <si>
    <t>834183710</t>
  </si>
  <si>
    <t>Bednění deskových konstrukcí mostů z betonu železového nebo předpjatého odstranění boční stěny výšky do 350 mm</t>
  </si>
  <si>
    <t>3,81</t>
  </si>
  <si>
    <t>29</t>
  </si>
  <si>
    <t>421361236</t>
  </si>
  <si>
    <t>Výztuž ŽB spřahující desky z betonářské oceli 10 505</t>
  </si>
  <si>
    <t>-1369819537</t>
  </si>
  <si>
    <t>Výztuž deskových konstrukcí z betonářské oceli 10 505 (R) nebo BSt 500 spřahující desky</t>
  </si>
  <si>
    <t>30</t>
  </si>
  <si>
    <t>421361412</t>
  </si>
  <si>
    <t>Výztuž mostních desek ze svařovaných sítí nad 4 kg/m2</t>
  </si>
  <si>
    <t>357884559</t>
  </si>
  <si>
    <t>Výztuž deskových konstrukcí ze svařovaných sítí přes 4 kg/m2</t>
  </si>
  <si>
    <t>0,344"výstuž spádové desky v jedné vrstvě KARI pr. 8mm oko 100/100mm</t>
  </si>
  <si>
    <t>31</t>
  </si>
  <si>
    <t>451315124</t>
  </si>
  <si>
    <t>Podkladní nebo výplňová vrstva z betonu C 12/15 tl do 150 mm</t>
  </si>
  <si>
    <t>-1862651629</t>
  </si>
  <si>
    <t>Podkladní a výplňové vrstvy z betonu prostého tloušťky do 150 mm, z betonu C 12/15</t>
  </si>
  <si>
    <t>4*(2*2)"pod základy křídel</t>
  </si>
  <si>
    <t>32</t>
  </si>
  <si>
    <t>457311118</t>
  </si>
  <si>
    <t>Vyrovnávací nebo spádový beton C 30/37 včetně úpravy povrchu</t>
  </si>
  <si>
    <t>159627329</t>
  </si>
  <si>
    <t>Vyrovnávací nebo spádový beton včetně úpravy povrchu C 30/37</t>
  </si>
  <si>
    <t>3,4*9,3*0,15+0,25"spádový beton na NK pod izolaci NK</t>
  </si>
  <si>
    <t>33</t>
  </si>
  <si>
    <t>458311131</t>
  </si>
  <si>
    <t>Filtrační vrstvy za opěrou z betonu drenážního hutněného po vrstvách</t>
  </si>
  <si>
    <t>-1415592021</t>
  </si>
  <si>
    <t>Výplňové klíny a filtrační vrstvy za opěrou z betonu hutněného po vrstvách filtračního drenážního</t>
  </si>
  <si>
    <t>4*10"přechodové oblasti za křídly</t>
  </si>
  <si>
    <t>34</t>
  </si>
  <si>
    <t>458501112</t>
  </si>
  <si>
    <t>Výplňové klíny za opěrou z kameniva drceného hutněného po vrstvách</t>
  </si>
  <si>
    <t>289279579</t>
  </si>
  <si>
    <t>Výplňové klíny za opěrou z kameniva hutněného po vrstvách drceného</t>
  </si>
  <si>
    <t>4*10"zásyp základů křídel</t>
  </si>
  <si>
    <t>35</t>
  </si>
  <si>
    <t>465513156</t>
  </si>
  <si>
    <t>Dlažba svahu u opěr z upraveného lomového žulového kamene tl 200 mm do lože C 25/30 pl do 10 m2</t>
  </si>
  <si>
    <t>236814816</t>
  </si>
  <si>
    <t>Dlažba svahu u mostních opěr z upraveného lomového žulového kamene s vyspárováním maltou MC 25, šíře spáry 15 mm do betonového lože C 25/30 tloušťky 200 mm, plochy do 10 m2</t>
  </si>
  <si>
    <t>4*12"kužele okolo křídel a odvodňovací skluzy</t>
  </si>
  <si>
    <t>Komunikace pozemní</t>
  </si>
  <si>
    <t>36</t>
  </si>
  <si>
    <t>564851011</t>
  </si>
  <si>
    <t>Podklad ze štěrkodrtě ŠD plochy do 100 m2 tl 150 mm</t>
  </si>
  <si>
    <t>-1721172904</t>
  </si>
  <si>
    <t>Podklad ze štěrkodrti ŠD s rozprostřením a zhutněním plochy jednotlivě do 100 m2, po zhutnění tl. 150 mm</t>
  </si>
  <si>
    <t>37</t>
  </si>
  <si>
    <t>565135011</t>
  </si>
  <si>
    <t>Asfaltový beton vrstva podkladní ACP 16 + tl 50 mm š do 3 m z nemodifikovaného asfaltu</t>
  </si>
  <si>
    <t>1290061324</t>
  </si>
  <si>
    <t>Asfaltový beton vrstva podkladní ACP 16 z nemodifikovaného asfaltu s rozprostřením a zhutněním ACP 16 + v pruhu šířky přes 1,5 do 3 m, po zhutnění tl. 50 mm</t>
  </si>
  <si>
    <t>13*6"vozovka</t>
  </si>
  <si>
    <t>2*13*1"krajnice</t>
  </si>
  <si>
    <t>38</t>
  </si>
  <si>
    <t>569931132</t>
  </si>
  <si>
    <t>Zpevnění krajnic asfaltovým recyklátem tl 100 mm</t>
  </si>
  <si>
    <t>192555904</t>
  </si>
  <si>
    <t>Zpevnění krajnic nebo komunikací pro pěší s rozprostřením a zhutněním, po zhutnění asfaltovým recyklátem tl. 100 mm</t>
  </si>
  <si>
    <t>2*(34-12)*0,75</t>
  </si>
  <si>
    <t>39</t>
  </si>
  <si>
    <t>573191111</t>
  </si>
  <si>
    <t>Postřik infiltrační kationaktivní emulzí v množství 1 kg/m2</t>
  </si>
  <si>
    <t>501767788</t>
  </si>
  <si>
    <t>Postřik infiltrační kationaktivní emulzí v množství 1,00 kg/m2</t>
  </si>
  <si>
    <t>40</t>
  </si>
  <si>
    <t>573211112</t>
  </si>
  <si>
    <t>Postřik živičný spojovací z asfaltu v množství 0,70 kg/m2</t>
  </si>
  <si>
    <t>168771874</t>
  </si>
  <si>
    <t>Postřik spojovací PS bez posypu kamenivem z asfaltu silničního, v množství 0,70 kg/m2</t>
  </si>
  <si>
    <t>121+133</t>
  </si>
  <si>
    <t>41</t>
  </si>
  <si>
    <t>577134131</t>
  </si>
  <si>
    <t>Asfaltový beton vrstva obrusná ACO 11+ tl 40 mm š do 3 m z modifikovaného asfaltu</t>
  </si>
  <si>
    <t>-9564708</t>
  </si>
  <si>
    <t>Asfaltový beton vrstva obrusná ACO 11 z modifikovaného asfaltu s rozprostřením a se zhutněním ACO 11+ v pruhu šířky přes do 1,5 do 3 m, po zhutnění tl. 40 mm</t>
  </si>
  <si>
    <t>17,5*6"vozovka</t>
  </si>
  <si>
    <t>2*14*1"krajnice</t>
  </si>
  <si>
    <t>42</t>
  </si>
  <si>
    <t>577155152</t>
  </si>
  <si>
    <t>Asfaltový beton vrstva ložní ACL 16 + tl 60 mm š do 3 m z modifikovaného asfaltu</t>
  </si>
  <si>
    <t>-293505461</t>
  </si>
  <si>
    <t>Asfaltový beton vrstva ložní ACL 16 z modifikovaného asfaltu s rozprostřením a zhutněním ACL 16 + v pruhu šířky přes 1,5 do 3 m, po zhutnění tl. 60 mm</t>
  </si>
  <si>
    <t>15,5*6"vozovka</t>
  </si>
  <si>
    <t>Úpravy povrchů, podlahy a osazování výplní</t>
  </si>
  <si>
    <t>43</t>
  </si>
  <si>
    <t>632664131</t>
  </si>
  <si>
    <t>Nátěr betonové podlahy mostu epoxidový 2x podkladní + 2x elastický S9 (OS-E)</t>
  </si>
  <si>
    <t>-443113087</t>
  </si>
  <si>
    <t>Nátěr betonové podlahy mostu epoxidový 2x podkladní + 2x elastický S9 (OS-E ( OS 9))</t>
  </si>
  <si>
    <t>2*7,5*(0,25+0,15)"obrubníková část říms</t>
  </si>
  <si>
    <t>Ostatní konstrukce a práce, bourání</t>
  </si>
  <si>
    <t>44</t>
  </si>
  <si>
    <t>911331131</t>
  </si>
  <si>
    <t>Svodidlo ocelové jednostranné zádržnosti H1 se zaberaněním sloupků ve vzdálenosti do 2 m</t>
  </si>
  <si>
    <t>-1684939826</t>
  </si>
  <si>
    <t>Silniční svodidlo ocelové se zaberaněním sloupků jednostranné úroveň zádržnosti H1 vzdálenosti sloupků do 2 m</t>
  </si>
  <si>
    <t>4*(8+5)</t>
  </si>
  <si>
    <t>45</t>
  </si>
  <si>
    <t>911334122</t>
  </si>
  <si>
    <t>Svodidlo ocelové zábradelní zádržnosti H2 kotvené do římsy s výplní z tyčí</t>
  </si>
  <si>
    <t>-1828923235</t>
  </si>
  <si>
    <t>Zábradelní svodidla ocelová s osazením sloupků kotvením do římsy, se svodnicí úrovně zádržnosti H2 s výplní z tyčí</t>
  </si>
  <si>
    <t>2*7,4"délka říms</t>
  </si>
  <si>
    <t>se svislou výplní, PKO žár. zinek bez nátěru</t>
  </si>
  <si>
    <t>46</t>
  </si>
  <si>
    <t>912311111</t>
  </si>
  <si>
    <t>Montáž odrazky na ocelové svodidlo</t>
  </si>
  <si>
    <t>25317305</t>
  </si>
  <si>
    <t>Montáž odrazek na svodidla ocelová</t>
  </si>
  <si>
    <t>47</t>
  </si>
  <si>
    <t>40445175</t>
  </si>
  <si>
    <t>odrazka na svodidla V.1.B</t>
  </si>
  <si>
    <t>-1594749007</t>
  </si>
  <si>
    <t>48</t>
  </si>
  <si>
    <t>915211111</t>
  </si>
  <si>
    <t>Vodorovné dopravní značení dělící čáry souvislé š 125 mm bílý plast</t>
  </si>
  <si>
    <t>-1742330171</t>
  </si>
  <si>
    <t>Vodorovné dopravní značení stříkaným plastem dělící čára šířky 125 mm souvislá bílá základní</t>
  </si>
  <si>
    <t>2*20"vodící čáry</t>
  </si>
  <si>
    <t>49</t>
  </si>
  <si>
    <t>916131213</t>
  </si>
  <si>
    <t>Osazení silničního obrubníku betonového stojatého s boční opěrou do lože z betonu prostého</t>
  </si>
  <si>
    <t>1605540776</t>
  </si>
  <si>
    <t>Osazení silničního obrubníku betonového se zřízením lože, s vyplněním a zatřením spár cementovou maltou stojatého s boční opěrou z betonu prostého, do lože z betonu prostého</t>
  </si>
  <si>
    <t>50</t>
  </si>
  <si>
    <t>59217030</t>
  </si>
  <si>
    <t>obrubník silniční betonový přechodový 1000x150x150-250mm</t>
  </si>
  <si>
    <t>-209612365</t>
  </si>
  <si>
    <t>4*1,02</t>
  </si>
  <si>
    <t>51</t>
  </si>
  <si>
    <t>919112233</t>
  </si>
  <si>
    <t>Řezání spár pro vytvoření komůrky š 20 mm hl 40 mm pro těsnící zálivku v živičném krytu</t>
  </si>
  <si>
    <t>-52329877</t>
  </si>
  <si>
    <t>Řezání dilatačních spár v živičném krytu vytvoření komůrky pro těsnící zálivku šířky 20 mm, hloubky 40 mm</t>
  </si>
  <si>
    <t>2*7,4"při římsách</t>
  </si>
  <si>
    <t>2*8,35"MZ</t>
  </si>
  <si>
    <t>2*6"napojení ACO na stávající obrus</t>
  </si>
  <si>
    <t>17,5"osa komunikace</t>
  </si>
  <si>
    <t>52</t>
  </si>
  <si>
    <t>919122132</t>
  </si>
  <si>
    <t>Těsnění spár zálivkou za tepla pro komůrky š 20 mm hl 40 mm s těsnicím profilem</t>
  </si>
  <si>
    <t>1770184362</t>
  </si>
  <si>
    <t>Utěsnění dilatačních spár zálivkou za tepla v cementobetonovém nebo živičném krytu včetně adhezního nátěru s těsnicím profilem pod zálivkou, pro komůrky šířky 20 mm, hloubky 40 mm</t>
  </si>
  <si>
    <t>53</t>
  </si>
  <si>
    <t>919726125</t>
  </si>
  <si>
    <t>Geotextilie pro ochranu, separaci a filtraci netkaná měrná hm přes 800 do 1000 g/m2</t>
  </si>
  <si>
    <t>-360342568</t>
  </si>
  <si>
    <t>Geotextilie netkaná pro ochranu, separaci nebo filtraci měrná hmotnost přes 800 do 1 000 g/m2</t>
  </si>
  <si>
    <t>3,4*9,3"horní příčel rámů</t>
  </si>
  <si>
    <t>2*0,5*9+4*1,5*2,5"rubové plochy stojek rámů (pouze v horní části)</t>
  </si>
  <si>
    <t>54</t>
  </si>
  <si>
    <t>931994141</t>
  </si>
  <si>
    <t>Těsnění pracovní spáry betonové konstrukce polyuretanovým tmelem do pl 1,5 cm2</t>
  </si>
  <si>
    <t>463773686</t>
  </si>
  <si>
    <t>Těsnění spáry betonové konstrukce pásy, profily, tmely tmelem polyuretanovým spáry pracovní do 1,5 cm2</t>
  </si>
  <si>
    <t>4*(2*1,5)"spáry mezi křídly a rámy</t>
  </si>
  <si>
    <t>55</t>
  </si>
  <si>
    <t>931994171</t>
  </si>
  <si>
    <t>Těsnění pracovní spáry betonové konstrukce asfaltovým izolačním pásem š do 500 mm</t>
  </si>
  <si>
    <t>1845105862</t>
  </si>
  <si>
    <t>Těsnění spáry betonové konstrukce pásy, profily, tmely pásem izolačním asfaltovaným šířky do 500 mm spáry pracovní</t>
  </si>
  <si>
    <t>4*2*1,5</t>
  </si>
  <si>
    <t>56</t>
  </si>
  <si>
    <t>938909612-R</t>
  </si>
  <si>
    <t>Odstranění nánosu na krajnicích tl do 200 mm, včetně odvozu dle možností zhotovitele a případného poplatku za skládku</t>
  </si>
  <si>
    <t>1579983212</t>
  </si>
  <si>
    <t>2*(34-6)*1"krajnice v rozsahu nových svodidel</t>
  </si>
  <si>
    <t>57</t>
  </si>
  <si>
    <t>952904121-R</t>
  </si>
  <si>
    <t>Čištění mostních objektů - ruční odstranění nánosů z otvorů v do 1,5 m, včetně odvozu dle možností zhotovitele a případného poplatku za skládku</t>
  </si>
  <si>
    <t>1397718808</t>
  </si>
  <si>
    <t>58</t>
  </si>
  <si>
    <t>962052210-R</t>
  </si>
  <si>
    <t>Bourání zdiva nadzákladového ze ŽB do 1 m3, včetně odvozu dle možností zhotovitele a případného poplatku za skládku</t>
  </si>
  <si>
    <t>-1038227287</t>
  </si>
  <si>
    <t>2*1,5"římsy</t>
  </si>
  <si>
    <t>(6*0,6*0,7)+(6*0,6*0,4)"čelní zídky</t>
  </si>
  <si>
    <t>2*2,25"křídla návodní strana</t>
  </si>
  <si>
    <t>59</t>
  </si>
  <si>
    <t>965042141_R</t>
  </si>
  <si>
    <t>Bourání podkladů pod dlažby nebo mazanin betonových nebo z litého asfaltu tl do 100 mm pl přes 4 m2, včetně odvozu dle možností zhotovitele a případného poplatku za skládku</t>
  </si>
  <si>
    <t>-1318548482</t>
  </si>
  <si>
    <t>3,4*9,3*0,1"Odstranění ochranné betonové mazaniny-ochrana izolace</t>
  </si>
  <si>
    <t>60</t>
  </si>
  <si>
    <t>966075141</t>
  </si>
  <si>
    <t>Odstranění kovového zábradlí vcelku</t>
  </si>
  <si>
    <t>-1386361731</t>
  </si>
  <si>
    <t>Odstranění různých konstrukcí na mostech kovového zábradlí vcelku</t>
  </si>
  <si>
    <t>61</t>
  </si>
  <si>
    <t>966076141</t>
  </si>
  <si>
    <t>Odstranění ocelového svodidla vcelku</t>
  </si>
  <si>
    <t>-1534080198</t>
  </si>
  <si>
    <t>Odstranění různých konstrukcí na mostech svodidla ocelového nebo svodidlového zábradlí nebo jejich částí na mostech betonových vcelku</t>
  </si>
  <si>
    <t>62</t>
  </si>
  <si>
    <t>967043111-R</t>
  </si>
  <si>
    <t>Odsekání vrstvy vyrovnávacího betonu na nosné konstrukci mostů tl 150 mm, včetně odvozu dle možností zhotovitele a případného poplatku za skládku</t>
  </si>
  <si>
    <t>1926782176</t>
  </si>
  <si>
    <t>3,4*9,3</t>
  </si>
  <si>
    <t>63</t>
  </si>
  <si>
    <t>978035127</t>
  </si>
  <si>
    <t>Odstranění tenkovrstvé omítky tl přes 2 mm odsekáním v rozsahu přes 50 do 100 %</t>
  </si>
  <si>
    <t>861953546</t>
  </si>
  <si>
    <t>Odstranění tenkovrstvých omítek nebo štuku tloušťky přes 2 mm odsekáním, rozsahu přes 50 do 100%</t>
  </si>
  <si>
    <t>3*9,3"strop</t>
  </si>
  <si>
    <t>2*1,5*9,3"stěny uvnitř</t>
  </si>
  <si>
    <t>64</t>
  </si>
  <si>
    <t>985112112</t>
  </si>
  <si>
    <t>Odsekání degradovaného betonu stěn tl přes 10 do 30 mm</t>
  </si>
  <si>
    <t>1563667773</t>
  </si>
  <si>
    <t>Odsekání degradovaného betonu stěn, tloušťky přes 10 do 30 mm</t>
  </si>
  <si>
    <t>7"odhad, stěny lokálně</t>
  </si>
  <si>
    <t>65</t>
  </si>
  <si>
    <t>985112122</t>
  </si>
  <si>
    <t>Odsekání degradovaného betonu líce kleneb a podhledů tl přes 10 do 30 mm</t>
  </si>
  <si>
    <t>-928169686</t>
  </si>
  <si>
    <t>Odsekání degradovaného betonu líce kleneb a podhledů, tloušťky přes 10 do 30 mm</t>
  </si>
  <si>
    <t>10"odhad, strop lokálně</t>
  </si>
  <si>
    <t>66</t>
  </si>
  <si>
    <t>985121122</t>
  </si>
  <si>
    <t>Tryskání degradovaného betonu stěn a rubu kleneb vodou pod tlakem přes 300 do 1250 barů</t>
  </si>
  <si>
    <t>425529752</t>
  </si>
  <si>
    <t>Tryskání degradovaného betonu stěn, rubu kleneb a podlah vodou pod tlakem přes 300 do 1 250 barů</t>
  </si>
  <si>
    <t>3,4*9,3"rub mostovky po dbourání vyrovnávací vrstvy</t>
  </si>
  <si>
    <t>67</t>
  </si>
  <si>
    <t>985311111</t>
  </si>
  <si>
    <t>Reprofilace stěn cementovou sanační maltou tl do 10 mm</t>
  </si>
  <si>
    <t>-184910369</t>
  </si>
  <si>
    <t>Reprofilace betonu sanačními maltami na cementové bázi ručně stěn, tloušťky do 10 mm</t>
  </si>
  <si>
    <t>68</t>
  </si>
  <si>
    <t>985311112</t>
  </si>
  <si>
    <t>Reprofilace stěn cementovou sanační maltou tl přes 10 do 20 mm</t>
  </si>
  <si>
    <t>-1725100506</t>
  </si>
  <si>
    <t>Reprofilace betonu sanačními maltami na cementové bázi ručně stěn, tloušťky přes 10 do 20 mm</t>
  </si>
  <si>
    <t>69</t>
  </si>
  <si>
    <t>985311211</t>
  </si>
  <si>
    <t>Reprofilace líce kleneb a podhledů cementovou sanační maltou tl do 10 mm</t>
  </si>
  <si>
    <t>1887890320</t>
  </si>
  <si>
    <t>Reprofilace betonu sanačními maltami na cementové bázi ručně líce kleneb a podhledů, tloušťky do 10 mm</t>
  </si>
  <si>
    <t>70</t>
  </si>
  <si>
    <t>985311213</t>
  </si>
  <si>
    <t>Reprofilace líce kleneb a podhledů cementovou sanační maltou tl přes 20 do 30 mm</t>
  </si>
  <si>
    <t>592103829</t>
  </si>
  <si>
    <t>Reprofilace betonu sanačními maltami na cementové bázi ručně líce kleneb a podhledů, tloušťky přes 20 do 30 mm</t>
  </si>
  <si>
    <t>71</t>
  </si>
  <si>
    <t>985312112</t>
  </si>
  <si>
    <t>Stěrka k vyrovnání betonových ploch stěn tl přes 2 do 3 mm</t>
  </si>
  <si>
    <t>-891444725</t>
  </si>
  <si>
    <t>Stěrka k vyrovnání ploch reprofilovaného betonu stěn, tloušťky přes 2 do 3 mm</t>
  </si>
  <si>
    <t>2*1,5*9,3"stěny uvnitř 100%</t>
  </si>
  <si>
    <t>24"rubové plochy stojek rámů pod NAIP</t>
  </si>
  <si>
    <t>72</t>
  </si>
  <si>
    <t>985312122</t>
  </si>
  <si>
    <t>Stěrka k vyrovnání betonových ploch líce kleneb a podhledů tl přes 2 do 3 mm</t>
  </si>
  <si>
    <t>-1203552267</t>
  </si>
  <si>
    <t>Stěrka k vyrovnání ploch reprofilovaného betonu líce kleneb a podhledů, tloušťky přes 2 do 3 mm</t>
  </si>
  <si>
    <t>3*9,3"strop 100%</t>
  </si>
  <si>
    <t>102</t>
  </si>
  <si>
    <t>985321111</t>
  </si>
  <si>
    <t>Ochranný nátěr výztuže na cementové bázi stěn, líce kleneb a podhledů 1 vrstva tl 1 mm</t>
  </si>
  <si>
    <t>1089117617</t>
  </si>
  <si>
    <t>Ochranný nátěr betonářské výztuže 1 vrstva tloušťky 1 mm na cementové bázi stěn, líce kleneb a podhledů</t>
  </si>
  <si>
    <t>74</t>
  </si>
  <si>
    <t>985323111</t>
  </si>
  <si>
    <t>Spojovací (adhezní) můstek reprofilovaného betonu na cementové bázi tl 1 mm</t>
  </si>
  <si>
    <t>1422563699</t>
  </si>
  <si>
    <t>Spojovací (adhezní) můstek reprofilovaného betonu na cementové bázi, tloušťky 1 mm</t>
  </si>
  <si>
    <t>27,9+27,9</t>
  </si>
  <si>
    <t>75</t>
  </si>
  <si>
    <t>985324211</t>
  </si>
  <si>
    <t>Ochranný akrylátový nátěr betonu dvojnásobný s impregnací S2 (OS-B)</t>
  </si>
  <si>
    <t>-214364353</t>
  </si>
  <si>
    <t>Ochranný nátěr betonu akrylátový dvojnásobný s impregnací S2 (OS-B)</t>
  </si>
  <si>
    <t>76</t>
  </si>
  <si>
    <t>985331214</t>
  </si>
  <si>
    <t>Dodatečné vlepování betonářské výztuže D 14 mm do chemické malty včetně vyvrtání otvoru</t>
  </si>
  <si>
    <t>2029290946</t>
  </si>
  <si>
    <t>Dodatečné vlepování betonářské výztuže včetně vyvrtání a vyčištění otvoru chemickou maltou průměr výztuže 14 mm</t>
  </si>
  <si>
    <t>9*6*0,125"spřah.výstuž spádové desky (hl. vrtu 125mm)</t>
  </si>
  <si>
    <t>998</t>
  </si>
  <si>
    <t>Přesun hmot</t>
  </si>
  <si>
    <t>77</t>
  </si>
  <si>
    <t>998212111</t>
  </si>
  <si>
    <t>Přesun hmot pro mosty zděné, monolitické betonové nebo ocelové v do 20 m</t>
  </si>
  <si>
    <t>703613504</t>
  </si>
  <si>
    <t>Přesun hmot pro mosty zděné, betonové monolitické, spřažené ocelobetonové nebo kovové vodorovná dopravní vzdálenost do 100 m výška mostu do 20 m</t>
  </si>
  <si>
    <t>PSV</t>
  </si>
  <si>
    <t>Práce a dodávky PSV</t>
  </si>
  <si>
    <t>711</t>
  </si>
  <si>
    <t>Izolace proti vodě, vlhkosti a plynům</t>
  </si>
  <si>
    <t>78</t>
  </si>
  <si>
    <t>711112001</t>
  </si>
  <si>
    <t>Provedení izolace proti zemní vlhkosti svislé za studena nátěrem penetračním</t>
  </si>
  <si>
    <t>-942048603</t>
  </si>
  <si>
    <t>Provedení izolace proti zemní vlhkosti natěradly a tmely za studena na ploše svislé S jednonásobným nátěrem penetračním</t>
  </si>
  <si>
    <t>4*(2,5*2+2,5*1,5+2,5*1,5/2+0,35*2)"hydroizolace zasypaných ploch nových křídel</t>
  </si>
  <si>
    <t>79</t>
  </si>
  <si>
    <t>11163155</t>
  </si>
  <si>
    <t>lak hydroizolační z modifikovaného asfaltu</t>
  </si>
  <si>
    <t>-1555601483</t>
  </si>
  <si>
    <t>45,3*0,00034</t>
  </si>
  <si>
    <t>80</t>
  </si>
  <si>
    <t>711112002</t>
  </si>
  <si>
    <t>Provedení izolace proti zemní vlhkosti svislé za studena lakem asfaltovým</t>
  </si>
  <si>
    <t>-2112156582</t>
  </si>
  <si>
    <t>Provedení izolace proti zemní vlhkosti natěradly a tmely za studena na ploše svislé S jednonásobným nátěrem lakem asfaltovým</t>
  </si>
  <si>
    <t>45,3*2"hydroizolace zasypaných ploch nových křídel (ALN2x)</t>
  </si>
  <si>
    <t>81</t>
  </si>
  <si>
    <t>11163152</t>
  </si>
  <si>
    <t>lak hydroizolační asfaltový</t>
  </si>
  <si>
    <t>-1686028486</t>
  </si>
  <si>
    <t>90,6*0,00041</t>
  </si>
  <si>
    <t>82</t>
  </si>
  <si>
    <t>711141811-R</t>
  </si>
  <si>
    <t>Odstranění izolace proti vodě, vlhkosti a plynům z pásů NAIP přitavených jednovrstvých z plochy vodorovné, včetně odvozu dle možností zhotovitele a případného poplatku za skládku</t>
  </si>
  <si>
    <t>-1359451343</t>
  </si>
  <si>
    <t>83</t>
  </si>
  <si>
    <t>711142811-R</t>
  </si>
  <si>
    <t>Odstranění izolace proti vodě, vlhkosti a plynům z pásů NAIP přitavených jednovrstvých z plochy svislé, včetně odvozu dle možností zhotovitele a případného poplatku za skládku</t>
  </si>
  <si>
    <t>706719638</t>
  </si>
  <si>
    <t>84</t>
  </si>
  <si>
    <t>711311001</t>
  </si>
  <si>
    <t>Provedení hydroizolace mostovek za studena lakem asfaltovým penetračním</t>
  </si>
  <si>
    <t>-1032733129</t>
  </si>
  <si>
    <t>Provedení izolace mostovek natěradly a tmely za studena nátěrem lakem asfaltovým penetračním</t>
  </si>
  <si>
    <t>85</t>
  </si>
  <si>
    <t>469183828</t>
  </si>
  <si>
    <t>55,62*0,00032</t>
  </si>
  <si>
    <t>86</t>
  </si>
  <si>
    <t>711341564</t>
  </si>
  <si>
    <t>Provedení hydroizolace mostovek pásy přitavením NAIP</t>
  </si>
  <si>
    <t>-278218936</t>
  </si>
  <si>
    <t>Provedení izolace mostovek pásy přitavením NAIP</t>
  </si>
  <si>
    <t>2*0,5*9+4*1,5*2,5"rubové plochy stojek rámů (pouze v horní části</t>
  </si>
  <si>
    <t>87</t>
  </si>
  <si>
    <t>62855015</t>
  </si>
  <si>
    <t>pás asfaltový natavitelný modifikovaný SBS s vložkou z polyesterové rohože a hrubozrnným břidličným posypem na horním povrchu pro dopravní stavby tl 5,0mm</t>
  </si>
  <si>
    <t>782735796</t>
  </si>
  <si>
    <t>55,62*1,2</t>
  </si>
  <si>
    <t>88</t>
  </si>
  <si>
    <t>-1806057190</t>
  </si>
  <si>
    <t>2*4*0,8"ochrna izolace pod římsami na NK</t>
  </si>
  <si>
    <t>89</t>
  </si>
  <si>
    <t>62856011</t>
  </si>
  <si>
    <t>pás asfaltový natavitelný modifikovaný SBS s vložkou z hliníkové fólie s textilií a spalitelnou PE fólií nebo jemnozrnným minerálním posypem na horním povrchu tl 4,0mm</t>
  </si>
  <si>
    <t>-1591297665</t>
  </si>
  <si>
    <t>6,4*1,2</t>
  </si>
  <si>
    <t>789</t>
  </si>
  <si>
    <t>Povrchové úpravy ocelových konstrukcí a technologických zařízení</t>
  </si>
  <si>
    <t>90</t>
  </si>
  <si>
    <t>789124153</t>
  </si>
  <si>
    <t>Čištění ručním nářadím ocelových konstrukcí třídy IV stupeň přípravy St 2 stupeň zrezivění D</t>
  </si>
  <si>
    <t>1400700575</t>
  </si>
  <si>
    <t>Úpravy povrchů pod nátěry ocelových konstrukcí třídy IV odstranění rzi a nečistot pomocí ručního nářadí stupeň přípravy St 2, stupeň zrezivění D</t>
  </si>
  <si>
    <t>5"odhad množství, očištění odhalené výstuže od rzi</t>
  </si>
  <si>
    <t>VRN</t>
  </si>
  <si>
    <t>Vedlejší rozpočtové náklady</t>
  </si>
  <si>
    <t>VRN1</t>
  </si>
  <si>
    <t>Průzkumné, zeměměřičské a projektové práce</t>
  </si>
  <si>
    <t>91</t>
  </si>
  <si>
    <t>012124000</t>
  </si>
  <si>
    <t>Geodetické zaměření skutečného stavu území pro projekční činnost</t>
  </si>
  <si>
    <t>KPL</t>
  </si>
  <si>
    <t>1024</t>
  </si>
  <si>
    <t>-74406417</t>
  </si>
  <si>
    <t>1"zaměření stávajícího stavu jako podkladu pro projektování</t>
  </si>
  <si>
    <t>92</t>
  </si>
  <si>
    <t>013002000</t>
  </si>
  <si>
    <t>Projektové práce</t>
  </si>
  <si>
    <t>1317216298</t>
  </si>
  <si>
    <t>1"PD skutečné provedení stavby (DSPS)</t>
  </si>
  <si>
    <t>93</t>
  </si>
  <si>
    <t>1663930531</t>
  </si>
  <si>
    <t>1"Vypracování PD v podrobnosti pro realizaci</t>
  </si>
  <si>
    <t>VRN3</t>
  </si>
  <si>
    <t>Zařízení staveniště</t>
  </si>
  <si>
    <t>94</t>
  </si>
  <si>
    <t>030001000</t>
  </si>
  <si>
    <t>918578447</t>
  </si>
  <si>
    <t>VRN4</t>
  </si>
  <si>
    <t>Inženýrská činnost</t>
  </si>
  <si>
    <t>95</t>
  </si>
  <si>
    <t>043002000</t>
  </si>
  <si>
    <t>Zkoušky a ostatní měření</t>
  </si>
  <si>
    <t>-12119968</t>
  </si>
  <si>
    <t>96</t>
  </si>
  <si>
    <t>049002000</t>
  </si>
  <si>
    <t>Inženýrská činnost ostatní</t>
  </si>
  <si>
    <t>-187649639</t>
  </si>
  <si>
    <t>1"vyhotovení mostního listu</t>
  </si>
  <si>
    <t>aktualizace dat v BMS</t>
  </si>
  <si>
    <t>97</t>
  </si>
  <si>
    <t>049203000</t>
  </si>
  <si>
    <t>Náklady stanovené zvláštními předpisy</t>
  </si>
  <si>
    <t>-2044234927</t>
  </si>
  <si>
    <t>1"1.HPM</t>
  </si>
  <si>
    <t>VRN7</t>
  </si>
  <si>
    <t>Provozní vlivy</t>
  </si>
  <si>
    <t>98</t>
  </si>
  <si>
    <t>072103000</t>
  </si>
  <si>
    <t>Silniční provoz - projednání DIO a zajištění DIR</t>
  </si>
  <si>
    <t>360117825</t>
  </si>
  <si>
    <t>1"projekt DIO, včetně projednání</t>
  </si>
  <si>
    <t>99</t>
  </si>
  <si>
    <t>072203000</t>
  </si>
  <si>
    <t>Silniční provoz - zajištění DIO (dopravní značení)</t>
  </si>
  <si>
    <t>-184270867</t>
  </si>
  <si>
    <t>1"montáž, demontáž, pronájem DIO po celou dobu stavby, včetně přesunů mezi etapami (realizace po polovinách)</t>
  </si>
  <si>
    <t>včetně bet.svodidel City Blok pro oddělení prac.prostoru od provozu</t>
  </si>
  <si>
    <t>100</t>
  </si>
  <si>
    <t>072303000</t>
  </si>
  <si>
    <t>Rušení stavby silničním provozem</t>
  </si>
  <si>
    <t>-1042542450</t>
  </si>
  <si>
    <t>1"ztížené podmínky při provádění stavby - realizace za provozu po polovinách mostu</t>
  </si>
  <si>
    <t>VRN9</t>
  </si>
  <si>
    <t>Ostatní náklady</t>
  </si>
  <si>
    <t>101</t>
  </si>
  <si>
    <t>090001000</t>
  </si>
  <si>
    <t>-792532536</t>
  </si>
  <si>
    <t>1"příplatek za další nájezdy veškeré mechanizace, aut, pracovníků, atd. (práce po polovinách mostu)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</si>
</sst>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8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22" xfId="0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120</xdr:row>
      <xdr:rowOff>0</xdr:rowOff>
    </xdr:from>
    <xdr:to>
      <xdr:col>9</xdr:col>
      <xdr:colOff>1215390</xdr:colOff>
      <xdr:row>124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34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35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36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37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38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39</v>
      </c>
      <c r="E29" s="47"/>
      <c r="F29" s="32" t="s">
        <v>40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41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42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43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44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45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46</v>
      </c>
      <c r="U35" s="54"/>
      <c r="V35" s="54"/>
      <c r="W35" s="54"/>
      <c r="X35" s="56" t="s">
        <v>47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48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49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50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51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50</v>
      </c>
      <c r="AI60" s="42"/>
      <c r="AJ60" s="42"/>
      <c r="AK60" s="42"/>
      <c r="AL60" s="42"/>
      <c r="AM60" s="64" t="s">
        <v>51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52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53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50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51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50</v>
      </c>
      <c r="AI75" s="42"/>
      <c r="AJ75" s="42"/>
      <c r="AK75" s="42"/>
      <c r="AL75" s="42"/>
      <c r="AM75" s="64" t="s">
        <v>51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54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01-2026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Oprava mostu - ev.č. 190-018, Nová Hůrka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Nová Hůrka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15. 1. 2026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SÚSPK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55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56</v>
      </c>
      <c r="D92" s="94"/>
      <c r="E92" s="94"/>
      <c r="F92" s="94"/>
      <c r="G92" s="94"/>
      <c r="H92" s="95"/>
      <c r="I92" s="96" t="s">
        <v>57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58</v>
      </c>
      <c r="AH92" s="94"/>
      <c r="AI92" s="94"/>
      <c r="AJ92" s="94"/>
      <c r="AK92" s="94"/>
      <c r="AL92" s="94"/>
      <c r="AM92" s="94"/>
      <c r="AN92" s="96" t="s">
        <v>59</v>
      </c>
      <c r="AO92" s="94"/>
      <c r="AP92" s="98"/>
      <c r="AQ92" s="99" t="s">
        <v>60</v>
      </c>
      <c r="AR92" s="44"/>
      <c r="AS92" s="100" t="s">
        <v>61</v>
      </c>
      <c r="AT92" s="101" t="s">
        <v>62</v>
      </c>
      <c r="AU92" s="101" t="s">
        <v>63</v>
      </c>
      <c r="AV92" s="101" t="s">
        <v>64</v>
      </c>
      <c r="AW92" s="101" t="s">
        <v>65</v>
      </c>
      <c r="AX92" s="101" t="s">
        <v>66</v>
      </c>
      <c r="AY92" s="101" t="s">
        <v>67</v>
      </c>
      <c r="AZ92" s="101" t="s">
        <v>68</v>
      </c>
      <c r="BA92" s="101" t="s">
        <v>69</v>
      </c>
      <c r="BB92" s="101" t="s">
        <v>70</v>
      </c>
      <c r="BC92" s="101" t="s">
        <v>71</v>
      </c>
      <c r="BD92" s="102" t="s">
        <v>72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73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ROUND(SUM(AV94:AW94),2)</f>
        <v>0</v>
      </c>
      <c r="AU94" s="115">
        <f>ROUND(AU95,5)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ROUND(AZ95,2)</f>
        <v>0</v>
      </c>
      <c r="BA94" s="114">
        <f>ROUND(BA95,2)</f>
        <v>0</v>
      </c>
      <c r="BB94" s="114">
        <f>ROUND(BB95,2)</f>
        <v>0</v>
      </c>
      <c r="BC94" s="114">
        <f>ROUND(BC95,2)</f>
        <v>0</v>
      </c>
      <c r="BD94" s="116">
        <f>ROUND(BD95,2)</f>
        <v>0</v>
      </c>
      <c r="BE94" s="6"/>
      <c r="BS94" s="117" t="s">
        <v>74</v>
      </c>
      <c r="BT94" s="117" t="s">
        <v>75</v>
      </c>
      <c r="BU94" s="118" t="s">
        <v>76</v>
      </c>
      <c r="BV94" s="117" t="s">
        <v>77</v>
      </c>
      <c r="BW94" s="117" t="s">
        <v>5</v>
      </c>
      <c r="BX94" s="117" t="s">
        <v>78</v>
      </c>
      <c r="CL94" s="117" t="s">
        <v>1</v>
      </c>
    </row>
    <row r="95" s="7" customFormat="1" ht="24.75" customHeight="1">
      <c r="A95" s="119" t="s">
        <v>79</v>
      </c>
      <c r="B95" s="120"/>
      <c r="C95" s="121"/>
      <c r="D95" s="122" t="s">
        <v>14</v>
      </c>
      <c r="E95" s="122"/>
      <c r="F95" s="122"/>
      <c r="G95" s="122"/>
      <c r="H95" s="122"/>
      <c r="I95" s="123"/>
      <c r="J95" s="122" t="s">
        <v>17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'01-2026 - Oprava mostu - ...'!J30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80</v>
      </c>
      <c r="AR95" s="126"/>
      <c r="AS95" s="127">
        <v>0</v>
      </c>
      <c r="AT95" s="128">
        <f>ROUND(SUM(AV95:AW95),2)</f>
        <v>0</v>
      </c>
      <c r="AU95" s="129">
        <f>'01-2026 - Oprava mostu - ...'!P134</f>
        <v>0</v>
      </c>
      <c r="AV95" s="128">
        <f>'01-2026 - Oprava mostu - ...'!J33</f>
        <v>0</v>
      </c>
      <c r="AW95" s="128">
        <f>'01-2026 - Oprava mostu - ...'!J34</f>
        <v>0</v>
      </c>
      <c r="AX95" s="128">
        <f>'01-2026 - Oprava mostu - ...'!J35</f>
        <v>0</v>
      </c>
      <c r="AY95" s="128">
        <f>'01-2026 - Oprava mostu - ...'!J36</f>
        <v>0</v>
      </c>
      <c r="AZ95" s="128">
        <f>'01-2026 - Oprava mostu - ...'!F33</f>
        <v>0</v>
      </c>
      <c r="BA95" s="128">
        <f>'01-2026 - Oprava mostu - ...'!F34</f>
        <v>0</v>
      </c>
      <c r="BB95" s="128">
        <f>'01-2026 - Oprava mostu - ...'!F35</f>
        <v>0</v>
      </c>
      <c r="BC95" s="128">
        <f>'01-2026 - Oprava mostu - ...'!F36</f>
        <v>0</v>
      </c>
      <c r="BD95" s="130">
        <f>'01-2026 - Oprava mostu - ...'!F37</f>
        <v>0</v>
      </c>
      <c r="BE95" s="7"/>
      <c r="BT95" s="131" t="s">
        <v>81</v>
      </c>
      <c r="BV95" s="131" t="s">
        <v>77</v>
      </c>
      <c r="BW95" s="131" t="s">
        <v>82</v>
      </c>
      <c r="BX95" s="131" t="s">
        <v>5</v>
      </c>
      <c r="CL95" s="131" t="s">
        <v>1</v>
      </c>
      <c r="CM95" s="131" t="s">
        <v>83</v>
      </c>
    </row>
    <row r="96" s="2" customFormat="1" ht="30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4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66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sheetProtection sheet="1" formatColumns="0" formatRows="0" objects="1" scenarios="1" spinCount="100000" saltValue="HT9gi34GDjPjzAr0huzgNyaECW+Hi43HQgOoJy/ATqudXX1d0r3A1y4pCCPDwMqHxf/x33EYY6NOGQE8H+ecsw==" hashValue="imR1v8nSqxpsECKvvD8L/AwbPDhU2N2tQrct9dnU3y0n8KTulCCJlOqLrQH5qIsDSvsMlhLoc7SYKSyjF9FKjQ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01-2026 - Oprava mostu -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82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0"/>
      <c r="AT3" s="17" t="s">
        <v>83</v>
      </c>
    </row>
    <row r="4" s="1" customFormat="1" ht="24.96" customHeight="1">
      <c r="B4" s="20"/>
      <c r="D4" s="134" t="s">
        <v>84</v>
      </c>
      <c r="L4" s="20"/>
      <c r="M4" s="135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6" t="s">
        <v>16</v>
      </c>
      <c r="L6" s="20"/>
    </row>
    <row r="7" s="1" customFormat="1" ht="16.5" customHeight="1">
      <c r="B7" s="20"/>
      <c r="E7" s="137" t="str">
        <f>'Rekapitulace stavby'!K6</f>
        <v>Oprava mostu - ev.č. 190-018, Nová Hůrka</v>
      </c>
      <c r="F7" s="136"/>
      <c r="G7" s="136"/>
      <c r="H7" s="136"/>
      <c r="L7" s="20"/>
    </row>
    <row r="8" s="2" customFormat="1" ht="12" customHeight="1">
      <c r="A8" s="38"/>
      <c r="B8" s="44"/>
      <c r="C8" s="38"/>
      <c r="D8" s="136" t="s">
        <v>85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8" t="s">
        <v>86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6" t="s">
        <v>18</v>
      </c>
      <c r="E11" s="38"/>
      <c r="F11" s="139" t="s">
        <v>1</v>
      </c>
      <c r="G11" s="38"/>
      <c r="H11" s="38"/>
      <c r="I11" s="136" t="s">
        <v>19</v>
      </c>
      <c r="J11" s="139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6" t="s">
        <v>20</v>
      </c>
      <c r="E12" s="38"/>
      <c r="F12" s="139" t="s">
        <v>21</v>
      </c>
      <c r="G12" s="38"/>
      <c r="H12" s="38"/>
      <c r="I12" s="136" t="s">
        <v>22</v>
      </c>
      <c r="J12" s="140" t="str">
        <f>'Rekapitulace stavby'!AN8</f>
        <v>15. 1. 2026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6" t="s">
        <v>24</v>
      </c>
      <c r="E14" s="38"/>
      <c r="F14" s="38"/>
      <c r="G14" s="38"/>
      <c r="H14" s="38"/>
      <c r="I14" s="136" t="s">
        <v>25</v>
      </c>
      <c r="J14" s="139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9" t="s">
        <v>26</v>
      </c>
      <c r="F15" s="38"/>
      <c r="G15" s="38"/>
      <c r="H15" s="38"/>
      <c r="I15" s="136" t="s">
        <v>27</v>
      </c>
      <c r="J15" s="139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6" t="s">
        <v>28</v>
      </c>
      <c r="E17" s="38"/>
      <c r="F17" s="38"/>
      <c r="G17" s="38"/>
      <c r="H17" s="38"/>
      <c r="I17" s="136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9"/>
      <c r="G18" s="139"/>
      <c r="H18" s="139"/>
      <c r="I18" s="136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6" t="s">
        <v>30</v>
      </c>
      <c r="E20" s="38"/>
      <c r="F20" s="38"/>
      <c r="G20" s="38"/>
      <c r="H20" s="38"/>
      <c r="I20" s="136" t="s">
        <v>25</v>
      </c>
      <c r="J20" s="139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9" t="str">
        <f>IF('Rekapitulace stavby'!E17="","",'Rekapitulace stavby'!E17)</f>
        <v xml:space="preserve"> </v>
      </c>
      <c r="F21" s="38"/>
      <c r="G21" s="38"/>
      <c r="H21" s="38"/>
      <c r="I21" s="136" t="s">
        <v>27</v>
      </c>
      <c r="J21" s="139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6" t="s">
        <v>33</v>
      </c>
      <c r="E23" s="38"/>
      <c r="F23" s="38"/>
      <c r="G23" s="38"/>
      <c r="H23" s="38"/>
      <c r="I23" s="136" t="s">
        <v>25</v>
      </c>
      <c r="J23" s="139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9" t="str">
        <f>IF('Rekapitulace stavby'!E20="","",'Rekapitulace stavby'!E20)</f>
        <v xml:space="preserve"> </v>
      </c>
      <c r="F24" s="38"/>
      <c r="G24" s="38"/>
      <c r="H24" s="38"/>
      <c r="I24" s="136" t="s">
        <v>27</v>
      </c>
      <c r="J24" s="139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6" t="s">
        <v>34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1"/>
      <c r="B27" s="142"/>
      <c r="C27" s="141"/>
      <c r="D27" s="141"/>
      <c r="E27" s="143" t="s">
        <v>1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5"/>
      <c r="E29" s="145"/>
      <c r="F29" s="145"/>
      <c r="G29" s="145"/>
      <c r="H29" s="145"/>
      <c r="I29" s="145"/>
      <c r="J29" s="145"/>
      <c r="K29" s="145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6" t="s">
        <v>35</v>
      </c>
      <c r="E30" s="38"/>
      <c r="F30" s="38"/>
      <c r="G30" s="38"/>
      <c r="H30" s="38"/>
      <c r="I30" s="38"/>
      <c r="J30" s="147">
        <f>ROUND(J134,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5"/>
      <c r="E31" s="145"/>
      <c r="F31" s="145"/>
      <c r="G31" s="145"/>
      <c r="H31" s="145"/>
      <c r="I31" s="145"/>
      <c r="J31" s="145"/>
      <c r="K31" s="145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8" t="s">
        <v>37</v>
      </c>
      <c r="G32" s="38"/>
      <c r="H32" s="38"/>
      <c r="I32" s="148" t="s">
        <v>36</v>
      </c>
      <c r="J32" s="148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9" t="s">
        <v>39</v>
      </c>
      <c r="E33" s="136" t="s">
        <v>40</v>
      </c>
      <c r="F33" s="150">
        <f>ROUND((SUM(BE134:BE539)),  2)</f>
        <v>0</v>
      </c>
      <c r="G33" s="38"/>
      <c r="H33" s="38"/>
      <c r="I33" s="151">
        <v>0.20999999999999999</v>
      </c>
      <c r="J33" s="150">
        <f>ROUND(((SUM(BE134:BE539))*I33),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6" t="s">
        <v>41</v>
      </c>
      <c r="F34" s="150">
        <f>ROUND((SUM(BF134:BF539)),  2)</f>
        <v>0</v>
      </c>
      <c r="G34" s="38"/>
      <c r="H34" s="38"/>
      <c r="I34" s="151">
        <v>0.12</v>
      </c>
      <c r="J34" s="150">
        <f>ROUND(((SUM(BF134:BF539))*I34),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6" t="s">
        <v>42</v>
      </c>
      <c r="F35" s="150">
        <f>ROUND((SUM(BG134:BG539)),  2)</f>
        <v>0</v>
      </c>
      <c r="G35" s="38"/>
      <c r="H35" s="38"/>
      <c r="I35" s="151">
        <v>0.20999999999999999</v>
      </c>
      <c r="J35" s="150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6" t="s">
        <v>43</v>
      </c>
      <c r="F36" s="150">
        <f>ROUND((SUM(BH134:BH539)),  2)</f>
        <v>0</v>
      </c>
      <c r="G36" s="38"/>
      <c r="H36" s="38"/>
      <c r="I36" s="151">
        <v>0.12</v>
      </c>
      <c r="J36" s="150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6" t="s">
        <v>44</v>
      </c>
      <c r="F37" s="150">
        <f>ROUND((SUM(BI134:BI539)),  2)</f>
        <v>0</v>
      </c>
      <c r="G37" s="38"/>
      <c r="H37" s="38"/>
      <c r="I37" s="151">
        <v>0</v>
      </c>
      <c r="J37" s="150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2"/>
      <c r="D39" s="153" t="s">
        <v>45</v>
      </c>
      <c r="E39" s="154"/>
      <c r="F39" s="154"/>
      <c r="G39" s="155" t="s">
        <v>46</v>
      </c>
      <c r="H39" s="156" t="s">
        <v>47</v>
      </c>
      <c r="I39" s="154"/>
      <c r="J39" s="157">
        <f>SUM(J30:J37)</f>
        <v>0</v>
      </c>
      <c r="K39" s="15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59" t="s">
        <v>48</v>
      </c>
      <c r="E50" s="160"/>
      <c r="F50" s="160"/>
      <c r="G50" s="159" t="s">
        <v>49</v>
      </c>
      <c r="H50" s="160"/>
      <c r="I50" s="160"/>
      <c r="J50" s="160"/>
      <c r="K50" s="160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1" t="s">
        <v>50</v>
      </c>
      <c r="E61" s="162"/>
      <c r="F61" s="163" t="s">
        <v>51</v>
      </c>
      <c r="G61" s="161" t="s">
        <v>50</v>
      </c>
      <c r="H61" s="162"/>
      <c r="I61" s="162"/>
      <c r="J61" s="164" t="s">
        <v>51</v>
      </c>
      <c r="K61" s="162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59" t="s">
        <v>52</v>
      </c>
      <c r="E65" s="165"/>
      <c r="F65" s="165"/>
      <c r="G65" s="159" t="s">
        <v>53</v>
      </c>
      <c r="H65" s="165"/>
      <c r="I65" s="165"/>
      <c r="J65" s="165"/>
      <c r="K65" s="165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1" t="s">
        <v>50</v>
      </c>
      <c r="E76" s="162"/>
      <c r="F76" s="163" t="s">
        <v>51</v>
      </c>
      <c r="G76" s="161" t="s">
        <v>50</v>
      </c>
      <c r="H76" s="162"/>
      <c r="I76" s="162"/>
      <c r="J76" s="164" t="s">
        <v>51</v>
      </c>
      <c r="K76" s="162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66"/>
      <c r="C77" s="167"/>
      <c r="D77" s="167"/>
      <c r="E77" s="167"/>
      <c r="F77" s="167"/>
      <c r="G77" s="167"/>
      <c r="H77" s="167"/>
      <c r="I77" s="167"/>
      <c r="J77" s="167"/>
      <c r="K77" s="167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68"/>
      <c r="C81" s="169"/>
      <c r="D81" s="169"/>
      <c r="E81" s="169"/>
      <c r="F81" s="169"/>
      <c r="G81" s="169"/>
      <c r="H81" s="169"/>
      <c r="I81" s="169"/>
      <c r="J81" s="169"/>
      <c r="K81" s="169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87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0" t="str">
        <f>E7</f>
        <v>Oprava mostu - ev.č. 190-018, Nová Hůrka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85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01-2026 - Oprava mostu - ev.č. 190-018, Nová Hůrka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Nová Hůrka</v>
      </c>
      <c r="G89" s="40"/>
      <c r="H89" s="40"/>
      <c r="I89" s="32" t="s">
        <v>22</v>
      </c>
      <c r="J89" s="79" t="str">
        <f>IF(J12="","",J12)</f>
        <v>15. 1. 2026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SÚSPK</v>
      </c>
      <c r="G91" s="40"/>
      <c r="H91" s="40"/>
      <c r="I91" s="32" t="s">
        <v>30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1" t="s">
        <v>88</v>
      </c>
      <c r="D94" s="172"/>
      <c r="E94" s="172"/>
      <c r="F94" s="172"/>
      <c r="G94" s="172"/>
      <c r="H94" s="172"/>
      <c r="I94" s="172"/>
      <c r="J94" s="173" t="s">
        <v>89</v>
      </c>
      <c r="K94" s="172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4" t="s">
        <v>90</v>
      </c>
      <c r="D96" s="40"/>
      <c r="E96" s="40"/>
      <c r="F96" s="40"/>
      <c r="G96" s="40"/>
      <c r="H96" s="40"/>
      <c r="I96" s="40"/>
      <c r="J96" s="110">
        <f>J134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91</v>
      </c>
    </row>
    <row r="97" s="9" customFormat="1" ht="24.96" customHeight="1">
      <c r="A97" s="9"/>
      <c r="B97" s="175"/>
      <c r="C97" s="176"/>
      <c r="D97" s="177" t="s">
        <v>92</v>
      </c>
      <c r="E97" s="178"/>
      <c r="F97" s="178"/>
      <c r="G97" s="178"/>
      <c r="H97" s="178"/>
      <c r="I97" s="178"/>
      <c r="J97" s="179">
        <f>J135</f>
        <v>0</v>
      </c>
      <c r="K97" s="176"/>
      <c r="L97" s="18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1"/>
      <c r="C98" s="182"/>
      <c r="D98" s="183" t="s">
        <v>93</v>
      </c>
      <c r="E98" s="184"/>
      <c r="F98" s="184"/>
      <c r="G98" s="184"/>
      <c r="H98" s="184"/>
      <c r="I98" s="184"/>
      <c r="J98" s="185">
        <f>J136</f>
        <v>0</v>
      </c>
      <c r="K98" s="182"/>
      <c r="L98" s="18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1"/>
      <c r="C99" s="182"/>
      <c r="D99" s="183" t="s">
        <v>94</v>
      </c>
      <c r="E99" s="184"/>
      <c r="F99" s="184"/>
      <c r="G99" s="184"/>
      <c r="H99" s="184"/>
      <c r="I99" s="184"/>
      <c r="J99" s="185">
        <f>J189</f>
        <v>0</v>
      </c>
      <c r="K99" s="182"/>
      <c r="L99" s="18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1"/>
      <c r="C100" s="182"/>
      <c r="D100" s="183" t="s">
        <v>95</v>
      </c>
      <c r="E100" s="184"/>
      <c r="F100" s="184"/>
      <c r="G100" s="184"/>
      <c r="H100" s="184"/>
      <c r="I100" s="184"/>
      <c r="J100" s="185">
        <f>J202</f>
        <v>0</v>
      </c>
      <c r="K100" s="182"/>
      <c r="L100" s="18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1"/>
      <c r="C101" s="182"/>
      <c r="D101" s="183" t="s">
        <v>96</v>
      </c>
      <c r="E101" s="184"/>
      <c r="F101" s="184"/>
      <c r="G101" s="184"/>
      <c r="H101" s="184"/>
      <c r="I101" s="184"/>
      <c r="J101" s="185">
        <f>J228</f>
        <v>0</v>
      </c>
      <c r="K101" s="182"/>
      <c r="L101" s="18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1"/>
      <c r="C102" s="182"/>
      <c r="D102" s="183" t="s">
        <v>97</v>
      </c>
      <c r="E102" s="184"/>
      <c r="F102" s="184"/>
      <c r="G102" s="184"/>
      <c r="H102" s="184"/>
      <c r="I102" s="184"/>
      <c r="J102" s="185">
        <f>J264</f>
        <v>0</v>
      </c>
      <c r="K102" s="182"/>
      <c r="L102" s="18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1"/>
      <c r="C103" s="182"/>
      <c r="D103" s="183" t="s">
        <v>98</v>
      </c>
      <c r="E103" s="184"/>
      <c r="F103" s="184"/>
      <c r="G103" s="184"/>
      <c r="H103" s="184"/>
      <c r="I103" s="184"/>
      <c r="J103" s="185">
        <f>J294</f>
        <v>0</v>
      </c>
      <c r="K103" s="182"/>
      <c r="L103" s="18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1"/>
      <c r="C104" s="182"/>
      <c r="D104" s="183" t="s">
        <v>99</v>
      </c>
      <c r="E104" s="184"/>
      <c r="F104" s="184"/>
      <c r="G104" s="184"/>
      <c r="H104" s="184"/>
      <c r="I104" s="184"/>
      <c r="J104" s="185">
        <f>J299</f>
        <v>0</v>
      </c>
      <c r="K104" s="182"/>
      <c r="L104" s="18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1"/>
      <c r="C105" s="182"/>
      <c r="D105" s="183" t="s">
        <v>100</v>
      </c>
      <c r="E105" s="184"/>
      <c r="F105" s="184"/>
      <c r="G105" s="184"/>
      <c r="H105" s="184"/>
      <c r="I105" s="184"/>
      <c r="J105" s="185">
        <f>J428</f>
        <v>0</v>
      </c>
      <c r="K105" s="182"/>
      <c r="L105" s="18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75"/>
      <c r="C106" s="176"/>
      <c r="D106" s="177" t="s">
        <v>101</v>
      </c>
      <c r="E106" s="178"/>
      <c r="F106" s="178"/>
      <c r="G106" s="178"/>
      <c r="H106" s="178"/>
      <c r="I106" s="178"/>
      <c r="J106" s="179">
        <f>J431</f>
        <v>0</v>
      </c>
      <c r="K106" s="176"/>
      <c r="L106" s="180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81"/>
      <c r="C107" s="182"/>
      <c r="D107" s="183" t="s">
        <v>102</v>
      </c>
      <c r="E107" s="184"/>
      <c r="F107" s="184"/>
      <c r="G107" s="184"/>
      <c r="H107" s="184"/>
      <c r="I107" s="184"/>
      <c r="J107" s="185">
        <f>J432</f>
        <v>0</v>
      </c>
      <c r="K107" s="182"/>
      <c r="L107" s="186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1"/>
      <c r="C108" s="182"/>
      <c r="D108" s="183" t="s">
        <v>103</v>
      </c>
      <c r="E108" s="184"/>
      <c r="F108" s="184"/>
      <c r="G108" s="184"/>
      <c r="H108" s="184"/>
      <c r="I108" s="184"/>
      <c r="J108" s="185">
        <f>J483</f>
        <v>0</v>
      </c>
      <c r="K108" s="182"/>
      <c r="L108" s="186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175"/>
      <c r="C109" s="176"/>
      <c r="D109" s="177" t="s">
        <v>104</v>
      </c>
      <c r="E109" s="178"/>
      <c r="F109" s="178"/>
      <c r="G109" s="178"/>
      <c r="H109" s="178"/>
      <c r="I109" s="178"/>
      <c r="J109" s="179">
        <f>J488</f>
        <v>0</v>
      </c>
      <c r="K109" s="176"/>
      <c r="L109" s="180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10" customFormat="1" ht="19.92" customHeight="1">
      <c r="A110" s="10"/>
      <c r="B110" s="181"/>
      <c r="C110" s="182"/>
      <c r="D110" s="183" t="s">
        <v>105</v>
      </c>
      <c r="E110" s="184"/>
      <c r="F110" s="184"/>
      <c r="G110" s="184"/>
      <c r="H110" s="184"/>
      <c r="I110" s="184"/>
      <c r="J110" s="185">
        <f>J489</f>
        <v>0</v>
      </c>
      <c r="K110" s="182"/>
      <c r="L110" s="186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1"/>
      <c r="C111" s="182"/>
      <c r="D111" s="183" t="s">
        <v>106</v>
      </c>
      <c r="E111" s="184"/>
      <c r="F111" s="184"/>
      <c r="G111" s="184"/>
      <c r="H111" s="184"/>
      <c r="I111" s="184"/>
      <c r="J111" s="185">
        <f>J502</f>
        <v>0</v>
      </c>
      <c r="K111" s="182"/>
      <c r="L111" s="186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1"/>
      <c r="C112" s="182"/>
      <c r="D112" s="183" t="s">
        <v>107</v>
      </c>
      <c r="E112" s="184"/>
      <c r="F112" s="184"/>
      <c r="G112" s="184"/>
      <c r="H112" s="184"/>
      <c r="I112" s="184"/>
      <c r="J112" s="185">
        <f>J507</f>
        <v>0</v>
      </c>
      <c r="K112" s="182"/>
      <c r="L112" s="186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1"/>
      <c r="C113" s="182"/>
      <c r="D113" s="183" t="s">
        <v>108</v>
      </c>
      <c r="E113" s="184"/>
      <c r="F113" s="184"/>
      <c r="G113" s="184"/>
      <c r="H113" s="184"/>
      <c r="I113" s="184"/>
      <c r="J113" s="185">
        <f>J521</f>
        <v>0</v>
      </c>
      <c r="K113" s="182"/>
      <c r="L113" s="186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1"/>
      <c r="C114" s="182"/>
      <c r="D114" s="183" t="s">
        <v>109</v>
      </c>
      <c r="E114" s="184"/>
      <c r="F114" s="184"/>
      <c r="G114" s="184"/>
      <c r="H114" s="184"/>
      <c r="I114" s="184"/>
      <c r="J114" s="185">
        <f>J535</f>
        <v>0</v>
      </c>
      <c r="K114" s="182"/>
      <c r="L114" s="186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2" customFormat="1" ht="21.84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66"/>
      <c r="C116" s="67"/>
      <c r="D116" s="67"/>
      <c r="E116" s="67"/>
      <c r="F116" s="67"/>
      <c r="G116" s="67"/>
      <c r="H116" s="67"/>
      <c r="I116" s="67"/>
      <c r="J116" s="67"/>
      <c r="K116" s="67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20" s="2" customFormat="1" ht="6.96" customHeight="1">
      <c r="A120" s="38"/>
      <c r="B120" s="68"/>
      <c r="C120" s="69"/>
      <c r="D120" s="69"/>
      <c r="E120" s="69"/>
      <c r="F120" s="69"/>
      <c r="G120" s="69"/>
      <c r="H120" s="69"/>
      <c r="I120" s="69"/>
      <c r="J120" s="69"/>
      <c r="K120" s="69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24.96" customHeight="1">
      <c r="A121" s="38"/>
      <c r="B121" s="39"/>
      <c r="C121" s="23" t="s">
        <v>110</v>
      </c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2" customHeight="1">
      <c r="A123" s="38"/>
      <c r="B123" s="39"/>
      <c r="C123" s="32" t="s">
        <v>16</v>
      </c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6.5" customHeight="1">
      <c r="A124" s="38"/>
      <c r="B124" s="39"/>
      <c r="C124" s="40"/>
      <c r="D124" s="40"/>
      <c r="E124" s="170" t="str">
        <f>E7</f>
        <v>Oprava mostu - ev.č. 190-018, Nová Hůrka</v>
      </c>
      <c r="F124" s="32"/>
      <c r="G124" s="32"/>
      <c r="H124" s="32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2" customHeight="1">
      <c r="A125" s="38"/>
      <c r="B125" s="39"/>
      <c r="C125" s="32" t="s">
        <v>85</v>
      </c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6.5" customHeight="1">
      <c r="A126" s="38"/>
      <c r="B126" s="39"/>
      <c r="C126" s="40"/>
      <c r="D126" s="40"/>
      <c r="E126" s="76" t="str">
        <f>E9</f>
        <v>01-2026 - Oprava mostu - ev.č. 190-018, Nová Hůrka</v>
      </c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6.96" customHeight="1">
      <c r="A127" s="38"/>
      <c r="B127" s="39"/>
      <c r="C127" s="40"/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2" customHeight="1">
      <c r="A128" s="38"/>
      <c r="B128" s="39"/>
      <c r="C128" s="32" t="s">
        <v>20</v>
      </c>
      <c r="D128" s="40"/>
      <c r="E128" s="40"/>
      <c r="F128" s="27" t="str">
        <f>F12</f>
        <v>Nová Hůrka</v>
      </c>
      <c r="G128" s="40"/>
      <c r="H128" s="40"/>
      <c r="I128" s="32" t="s">
        <v>22</v>
      </c>
      <c r="J128" s="79" t="str">
        <f>IF(J12="","",J12)</f>
        <v>15. 1. 2026</v>
      </c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6.96" customHeight="1">
      <c r="A129" s="38"/>
      <c r="B129" s="39"/>
      <c r="C129" s="40"/>
      <c r="D129" s="40"/>
      <c r="E129" s="40"/>
      <c r="F129" s="40"/>
      <c r="G129" s="40"/>
      <c r="H129" s="40"/>
      <c r="I129" s="40"/>
      <c r="J129" s="40"/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5.15" customHeight="1">
      <c r="A130" s="38"/>
      <c r="B130" s="39"/>
      <c r="C130" s="32" t="s">
        <v>24</v>
      </c>
      <c r="D130" s="40"/>
      <c r="E130" s="40"/>
      <c r="F130" s="27" t="str">
        <f>E15</f>
        <v>SÚSPK</v>
      </c>
      <c r="G130" s="40"/>
      <c r="H130" s="40"/>
      <c r="I130" s="32" t="s">
        <v>30</v>
      </c>
      <c r="J130" s="36" t="str">
        <f>E21</f>
        <v xml:space="preserve"> </v>
      </c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15.15" customHeight="1">
      <c r="A131" s="38"/>
      <c r="B131" s="39"/>
      <c r="C131" s="32" t="s">
        <v>28</v>
      </c>
      <c r="D131" s="40"/>
      <c r="E131" s="40"/>
      <c r="F131" s="27" t="str">
        <f>IF(E18="","",E18)</f>
        <v>Vyplň údaj</v>
      </c>
      <c r="G131" s="40"/>
      <c r="H131" s="40"/>
      <c r="I131" s="32" t="s">
        <v>33</v>
      </c>
      <c r="J131" s="36" t="str">
        <f>E24</f>
        <v xml:space="preserve"> </v>
      </c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10.32" customHeight="1">
      <c r="A132" s="38"/>
      <c r="B132" s="39"/>
      <c r="C132" s="40"/>
      <c r="D132" s="40"/>
      <c r="E132" s="40"/>
      <c r="F132" s="40"/>
      <c r="G132" s="40"/>
      <c r="H132" s="40"/>
      <c r="I132" s="40"/>
      <c r="J132" s="40"/>
      <c r="K132" s="40"/>
      <c r="L132" s="63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11" customFormat="1" ht="29.28" customHeight="1">
      <c r="A133" s="187"/>
      <c r="B133" s="188"/>
      <c r="C133" s="189" t="s">
        <v>111</v>
      </c>
      <c r="D133" s="190" t="s">
        <v>60</v>
      </c>
      <c r="E133" s="190" t="s">
        <v>56</v>
      </c>
      <c r="F133" s="190" t="s">
        <v>57</v>
      </c>
      <c r="G133" s="190" t="s">
        <v>112</v>
      </c>
      <c r="H133" s="190" t="s">
        <v>113</v>
      </c>
      <c r="I133" s="190" t="s">
        <v>114</v>
      </c>
      <c r="J133" s="191" t="s">
        <v>89</v>
      </c>
      <c r="K133" s="192" t="s">
        <v>115</v>
      </c>
      <c r="L133" s="193"/>
      <c r="M133" s="100" t="s">
        <v>1</v>
      </c>
      <c r="N133" s="101" t="s">
        <v>39</v>
      </c>
      <c r="O133" s="101" t="s">
        <v>116</v>
      </c>
      <c r="P133" s="101" t="s">
        <v>117</v>
      </c>
      <c r="Q133" s="101" t="s">
        <v>118</v>
      </c>
      <c r="R133" s="101" t="s">
        <v>119</v>
      </c>
      <c r="S133" s="101" t="s">
        <v>120</v>
      </c>
      <c r="T133" s="102" t="s">
        <v>121</v>
      </c>
      <c r="U133" s="187"/>
      <c r="V133" s="187"/>
      <c r="W133" s="187"/>
      <c r="X133" s="187"/>
      <c r="Y133" s="187"/>
      <c r="Z133" s="187"/>
      <c r="AA133" s="187"/>
      <c r="AB133" s="187"/>
      <c r="AC133" s="187"/>
      <c r="AD133" s="187"/>
      <c r="AE133" s="187"/>
    </row>
    <row r="134" s="2" customFormat="1" ht="22.8" customHeight="1">
      <c r="A134" s="38"/>
      <c r="B134" s="39"/>
      <c r="C134" s="107" t="s">
        <v>122</v>
      </c>
      <c r="D134" s="40"/>
      <c r="E134" s="40"/>
      <c r="F134" s="40"/>
      <c r="G134" s="40"/>
      <c r="H134" s="40"/>
      <c r="I134" s="40"/>
      <c r="J134" s="194">
        <f>BK134</f>
        <v>0</v>
      </c>
      <c r="K134" s="40"/>
      <c r="L134" s="44"/>
      <c r="M134" s="103"/>
      <c r="N134" s="195"/>
      <c r="O134" s="104"/>
      <c r="P134" s="196">
        <f>P135+P431+P488</f>
        <v>0</v>
      </c>
      <c r="Q134" s="104"/>
      <c r="R134" s="196">
        <f>R135+R431+R488</f>
        <v>204.35623608</v>
      </c>
      <c r="S134" s="104"/>
      <c r="T134" s="197">
        <f>T135+T431+T488</f>
        <v>125.81586399999999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74</v>
      </c>
      <c r="AU134" s="17" t="s">
        <v>91</v>
      </c>
      <c r="BK134" s="198">
        <f>BK135+BK431+BK488</f>
        <v>0</v>
      </c>
    </row>
    <row r="135" s="12" customFormat="1" ht="25.92" customHeight="1">
      <c r="A135" s="12"/>
      <c r="B135" s="199"/>
      <c r="C135" s="200"/>
      <c r="D135" s="201" t="s">
        <v>74</v>
      </c>
      <c r="E135" s="202" t="s">
        <v>123</v>
      </c>
      <c r="F135" s="202" t="s">
        <v>124</v>
      </c>
      <c r="G135" s="200"/>
      <c r="H135" s="200"/>
      <c r="I135" s="203"/>
      <c r="J135" s="204">
        <f>BK135</f>
        <v>0</v>
      </c>
      <c r="K135" s="200"/>
      <c r="L135" s="205"/>
      <c r="M135" s="206"/>
      <c r="N135" s="207"/>
      <c r="O135" s="207"/>
      <c r="P135" s="208">
        <f>P136+P189+P202+P228+P264+P294+P299+P428</f>
        <v>0</v>
      </c>
      <c r="Q135" s="207"/>
      <c r="R135" s="208">
        <f>R136+R189+R202+R228+R264+R294+R299+R428</f>
        <v>203.79273648</v>
      </c>
      <c r="S135" s="207"/>
      <c r="T135" s="209">
        <f>T136+T189+T202+T228+T264+T294+T299+T428</f>
        <v>125.50995399999999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0" t="s">
        <v>81</v>
      </c>
      <c r="AT135" s="211" t="s">
        <v>74</v>
      </c>
      <c r="AU135" s="211" t="s">
        <v>75</v>
      </c>
      <c r="AY135" s="210" t="s">
        <v>125</v>
      </c>
      <c r="BK135" s="212">
        <f>BK136+BK189+BK202+BK228+BK264+BK294+BK299+BK428</f>
        <v>0</v>
      </c>
    </row>
    <row r="136" s="12" customFormat="1" ht="22.8" customHeight="1">
      <c r="A136" s="12"/>
      <c r="B136" s="199"/>
      <c r="C136" s="200"/>
      <c r="D136" s="201" t="s">
        <v>74</v>
      </c>
      <c r="E136" s="213" t="s">
        <v>81</v>
      </c>
      <c r="F136" s="213" t="s">
        <v>126</v>
      </c>
      <c r="G136" s="200"/>
      <c r="H136" s="200"/>
      <c r="I136" s="203"/>
      <c r="J136" s="214">
        <f>BK136</f>
        <v>0</v>
      </c>
      <c r="K136" s="200"/>
      <c r="L136" s="205"/>
      <c r="M136" s="206"/>
      <c r="N136" s="207"/>
      <c r="O136" s="207"/>
      <c r="P136" s="208">
        <f>SUM(P137:P188)</f>
        <v>0</v>
      </c>
      <c r="Q136" s="207"/>
      <c r="R136" s="208">
        <f>SUM(R137:R188)</f>
        <v>38.283679999999997</v>
      </c>
      <c r="S136" s="207"/>
      <c r="T136" s="209">
        <f>SUM(T137:T188)</f>
        <v>57.013999999999996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0" t="s">
        <v>81</v>
      </c>
      <c r="AT136" s="211" t="s">
        <v>74</v>
      </c>
      <c r="AU136" s="211" t="s">
        <v>81</v>
      </c>
      <c r="AY136" s="210" t="s">
        <v>125</v>
      </c>
      <c r="BK136" s="212">
        <f>SUM(BK137:BK188)</f>
        <v>0</v>
      </c>
    </row>
    <row r="137" s="2" customFormat="1" ht="44.25" customHeight="1">
      <c r="A137" s="38"/>
      <c r="B137" s="39"/>
      <c r="C137" s="215" t="s">
        <v>81</v>
      </c>
      <c r="D137" s="215" t="s">
        <v>127</v>
      </c>
      <c r="E137" s="216" t="s">
        <v>128</v>
      </c>
      <c r="F137" s="217" t="s">
        <v>129</v>
      </c>
      <c r="G137" s="218" t="s">
        <v>130</v>
      </c>
      <c r="H137" s="219">
        <v>104</v>
      </c>
      <c r="I137" s="220"/>
      <c r="J137" s="221">
        <f>ROUND(I137*H137,2)</f>
        <v>0</v>
      </c>
      <c r="K137" s="222"/>
      <c r="L137" s="44"/>
      <c r="M137" s="223" t="s">
        <v>1</v>
      </c>
      <c r="N137" s="224" t="s">
        <v>40</v>
      </c>
      <c r="O137" s="91"/>
      <c r="P137" s="225">
        <f>O137*H137</f>
        <v>0</v>
      </c>
      <c r="Q137" s="225">
        <v>0</v>
      </c>
      <c r="R137" s="225">
        <f>Q137*H137</f>
        <v>0</v>
      </c>
      <c r="S137" s="225">
        <v>0.316</v>
      </c>
      <c r="T137" s="226">
        <f>S137*H137</f>
        <v>32.863999999999997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7" t="s">
        <v>131</v>
      </c>
      <c r="AT137" s="227" t="s">
        <v>127</v>
      </c>
      <c r="AU137" s="227" t="s">
        <v>83</v>
      </c>
      <c r="AY137" s="17" t="s">
        <v>125</v>
      </c>
      <c r="BE137" s="228">
        <f>IF(N137="základní",J137,0)</f>
        <v>0</v>
      </c>
      <c r="BF137" s="228">
        <f>IF(N137="snížená",J137,0)</f>
        <v>0</v>
      </c>
      <c r="BG137" s="228">
        <f>IF(N137="zákl. přenesená",J137,0)</f>
        <v>0</v>
      </c>
      <c r="BH137" s="228">
        <f>IF(N137="sníž. přenesená",J137,0)</f>
        <v>0</v>
      </c>
      <c r="BI137" s="228">
        <f>IF(N137="nulová",J137,0)</f>
        <v>0</v>
      </c>
      <c r="BJ137" s="17" t="s">
        <v>81</v>
      </c>
      <c r="BK137" s="228">
        <f>ROUND(I137*H137,2)</f>
        <v>0</v>
      </c>
      <c r="BL137" s="17" t="s">
        <v>131</v>
      </c>
      <c r="BM137" s="227" t="s">
        <v>132</v>
      </c>
    </row>
    <row r="138" s="2" customFormat="1">
      <c r="A138" s="38"/>
      <c r="B138" s="39"/>
      <c r="C138" s="40"/>
      <c r="D138" s="229" t="s">
        <v>133</v>
      </c>
      <c r="E138" s="40"/>
      <c r="F138" s="230" t="s">
        <v>129</v>
      </c>
      <c r="G138" s="40"/>
      <c r="H138" s="40"/>
      <c r="I138" s="231"/>
      <c r="J138" s="40"/>
      <c r="K138" s="40"/>
      <c r="L138" s="44"/>
      <c r="M138" s="232"/>
      <c r="N138" s="233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133</v>
      </c>
      <c r="AU138" s="17" t="s">
        <v>83</v>
      </c>
    </row>
    <row r="139" s="13" customFormat="1">
      <c r="A139" s="13"/>
      <c r="B139" s="234"/>
      <c r="C139" s="235"/>
      <c r="D139" s="229" t="s">
        <v>134</v>
      </c>
      <c r="E139" s="236" t="s">
        <v>1</v>
      </c>
      <c r="F139" s="237" t="s">
        <v>135</v>
      </c>
      <c r="G139" s="235"/>
      <c r="H139" s="238">
        <v>104</v>
      </c>
      <c r="I139" s="239"/>
      <c r="J139" s="235"/>
      <c r="K139" s="235"/>
      <c r="L139" s="240"/>
      <c r="M139" s="241"/>
      <c r="N139" s="242"/>
      <c r="O139" s="242"/>
      <c r="P139" s="242"/>
      <c r="Q139" s="242"/>
      <c r="R139" s="242"/>
      <c r="S139" s="242"/>
      <c r="T139" s="24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4" t="s">
        <v>134</v>
      </c>
      <c r="AU139" s="244" t="s">
        <v>83</v>
      </c>
      <c r="AV139" s="13" t="s">
        <v>83</v>
      </c>
      <c r="AW139" s="13" t="s">
        <v>32</v>
      </c>
      <c r="AX139" s="13" t="s">
        <v>75</v>
      </c>
      <c r="AY139" s="244" t="s">
        <v>125</v>
      </c>
    </row>
    <row r="140" s="14" customFormat="1">
      <c r="A140" s="14"/>
      <c r="B140" s="245"/>
      <c r="C140" s="246"/>
      <c r="D140" s="229" t="s">
        <v>134</v>
      </c>
      <c r="E140" s="247" t="s">
        <v>1</v>
      </c>
      <c r="F140" s="248" t="s">
        <v>136</v>
      </c>
      <c r="G140" s="246"/>
      <c r="H140" s="249">
        <v>104</v>
      </c>
      <c r="I140" s="250"/>
      <c r="J140" s="246"/>
      <c r="K140" s="246"/>
      <c r="L140" s="251"/>
      <c r="M140" s="252"/>
      <c r="N140" s="253"/>
      <c r="O140" s="253"/>
      <c r="P140" s="253"/>
      <c r="Q140" s="253"/>
      <c r="R140" s="253"/>
      <c r="S140" s="253"/>
      <c r="T140" s="25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5" t="s">
        <v>134</v>
      </c>
      <c r="AU140" s="255" t="s">
        <v>83</v>
      </c>
      <c r="AV140" s="14" t="s">
        <v>131</v>
      </c>
      <c r="AW140" s="14" t="s">
        <v>32</v>
      </c>
      <c r="AX140" s="14" t="s">
        <v>81</v>
      </c>
      <c r="AY140" s="255" t="s">
        <v>125</v>
      </c>
    </row>
    <row r="141" s="2" customFormat="1" ht="44.25" customHeight="1">
      <c r="A141" s="38"/>
      <c r="B141" s="39"/>
      <c r="C141" s="215" t="s">
        <v>83</v>
      </c>
      <c r="D141" s="215" t="s">
        <v>127</v>
      </c>
      <c r="E141" s="216" t="s">
        <v>137</v>
      </c>
      <c r="F141" s="217" t="s">
        <v>138</v>
      </c>
      <c r="G141" s="218" t="s">
        <v>130</v>
      </c>
      <c r="H141" s="219">
        <v>210</v>
      </c>
      <c r="I141" s="220"/>
      <c r="J141" s="221">
        <f>ROUND(I141*H141,2)</f>
        <v>0</v>
      </c>
      <c r="K141" s="222"/>
      <c r="L141" s="44"/>
      <c r="M141" s="223" t="s">
        <v>1</v>
      </c>
      <c r="N141" s="224" t="s">
        <v>40</v>
      </c>
      <c r="O141" s="91"/>
      <c r="P141" s="225">
        <f>O141*H141</f>
        <v>0</v>
      </c>
      <c r="Q141" s="225">
        <v>1.0000000000000001E-05</v>
      </c>
      <c r="R141" s="225">
        <f>Q141*H141</f>
        <v>0.0021000000000000003</v>
      </c>
      <c r="S141" s="225">
        <v>0.11500000000000001</v>
      </c>
      <c r="T141" s="226">
        <f>S141*H141</f>
        <v>24.150000000000002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7" t="s">
        <v>131</v>
      </c>
      <c r="AT141" s="227" t="s">
        <v>127</v>
      </c>
      <c r="AU141" s="227" t="s">
        <v>83</v>
      </c>
      <c r="AY141" s="17" t="s">
        <v>125</v>
      </c>
      <c r="BE141" s="228">
        <f>IF(N141="základní",J141,0)</f>
        <v>0</v>
      </c>
      <c r="BF141" s="228">
        <f>IF(N141="snížená",J141,0)</f>
        <v>0</v>
      </c>
      <c r="BG141" s="228">
        <f>IF(N141="zákl. přenesená",J141,0)</f>
        <v>0</v>
      </c>
      <c r="BH141" s="228">
        <f>IF(N141="sníž. přenesená",J141,0)</f>
        <v>0</v>
      </c>
      <c r="BI141" s="228">
        <f>IF(N141="nulová",J141,0)</f>
        <v>0</v>
      </c>
      <c r="BJ141" s="17" t="s">
        <v>81</v>
      </c>
      <c r="BK141" s="228">
        <f>ROUND(I141*H141,2)</f>
        <v>0</v>
      </c>
      <c r="BL141" s="17" t="s">
        <v>131</v>
      </c>
      <c r="BM141" s="227" t="s">
        <v>139</v>
      </c>
    </row>
    <row r="142" s="2" customFormat="1">
      <c r="A142" s="38"/>
      <c r="B142" s="39"/>
      <c r="C142" s="40"/>
      <c r="D142" s="229" t="s">
        <v>133</v>
      </c>
      <c r="E142" s="40"/>
      <c r="F142" s="230" t="s">
        <v>138</v>
      </c>
      <c r="G142" s="40"/>
      <c r="H142" s="40"/>
      <c r="I142" s="231"/>
      <c r="J142" s="40"/>
      <c r="K142" s="40"/>
      <c r="L142" s="44"/>
      <c r="M142" s="232"/>
      <c r="N142" s="233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133</v>
      </c>
      <c r="AU142" s="17" t="s">
        <v>83</v>
      </c>
    </row>
    <row r="143" s="13" customFormat="1">
      <c r="A143" s="13"/>
      <c r="B143" s="234"/>
      <c r="C143" s="235"/>
      <c r="D143" s="229" t="s">
        <v>134</v>
      </c>
      <c r="E143" s="236" t="s">
        <v>1</v>
      </c>
      <c r="F143" s="237" t="s">
        <v>140</v>
      </c>
      <c r="G143" s="235"/>
      <c r="H143" s="238">
        <v>105</v>
      </c>
      <c r="I143" s="239"/>
      <c r="J143" s="235"/>
      <c r="K143" s="235"/>
      <c r="L143" s="240"/>
      <c r="M143" s="241"/>
      <c r="N143" s="242"/>
      <c r="O143" s="242"/>
      <c r="P143" s="242"/>
      <c r="Q143" s="242"/>
      <c r="R143" s="242"/>
      <c r="S143" s="242"/>
      <c r="T143" s="24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4" t="s">
        <v>134</v>
      </c>
      <c r="AU143" s="244" t="s">
        <v>83</v>
      </c>
      <c r="AV143" s="13" t="s">
        <v>83</v>
      </c>
      <c r="AW143" s="13" t="s">
        <v>32</v>
      </c>
      <c r="AX143" s="13" t="s">
        <v>75</v>
      </c>
      <c r="AY143" s="244" t="s">
        <v>125</v>
      </c>
    </row>
    <row r="144" s="13" customFormat="1">
      <c r="A144" s="13"/>
      <c r="B144" s="234"/>
      <c r="C144" s="235"/>
      <c r="D144" s="229" t="s">
        <v>134</v>
      </c>
      <c r="E144" s="236" t="s">
        <v>1</v>
      </c>
      <c r="F144" s="237" t="s">
        <v>141</v>
      </c>
      <c r="G144" s="235"/>
      <c r="H144" s="238">
        <v>93</v>
      </c>
      <c r="I144" s="239"/>
      <c r="J144" s="235"/>
      <c r="K144" s="235"/>
      <c r="L144" s="240"/>
      <c r="M144" s="241"/>
      <c r="N144" s="242"/>
      <c r="O144" s="242"/>
      <c r="P144" s="242"/>
      <c r="Q144" s="242"/>
      <c r="R144" s="242"/>
      <c r="S144" s="242"/>
      <c r="T144" s="24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4" t="s">
        <v>134</v>
      </c>
      <c r="AU144" s="244" t="s">
        <v>83</v>
      </c>
      <c r="AV144" s="13" t="s">
        <v>83</v>
      </c>
      <c r="AW144" s="13" t="s">
        <v>32</v>
      </c>
      <c r="AX144" s="13" t="s">
        <v>75</v>
      </c>
      <c r="AY144" s="244" t="s">
        <v>125</v>
      </c>
    </row>
    <row r="145" s="13" customFormat="1">
      <c r="A145" s="13"/>
      <c r="B145" s="234"/>
      <c r="C145" s="235"/>
      <c r="D145" s="229" t="s">
        <v>134</v>
      </c>
      <c r="E145" s="236" t="s">
        <v>1</v>
      </c>
      <c r="F145" s="237" t="s">
        <v>142</v>
      </c>
      <c r="G145" s="235"/>
      <c r="H145" s="238">
        <v>12</v>
      </c>
      <c r="I145" s="239"/>
      <c r="J145" s="235"/>
      <c r="K145" s="235"/>
      <c r="L145" s="240"/>
      <c r="M145" s="241"/>
      <c r="N145" s="242"/>
      <c r="O145" s="242"/>
      <c r="P145" s="242"/>
      <c r="Q145" s="242"/>
      <c r="R145" s="242"/>
      <c r="S145" s="242"/>
      <c r="T145" s="24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4" t="s">
        <v>134</v>
      </c>
      <c r="AU145" s="244" t="s">
        <v>83</v>
      </c>
      <c r="AV145" s="13" t="s">
        <v>83</v>
      </c>
      <c r="AW145" s="13" t="s">
        <v>32</v>
      </c>
      <c r="AX145" s="13" t="s">
        <v>75</v>
      </c>
      <c r="AY145" s="244" t="s">
        <v>125</v>
      </c>
    </row>
    <row r="146" s="14" customFormat="1">
      <c r="A146" s="14"/>
      <c r="B146" s="245"/>
      <c r="C146" s="246"/>
      <c r="D146" s="229" t="s">
        <v>134</v>
      </c>
      <c r="E146" s="247" t="s">
        <v>1</v>
      </c>
      <c r="F146" s="248" t="s">
        <v>136</v>
      </c>
      <c r="G146" s="246"/>
      <c r="H146" s="249">
        <v>210</v>
      </c>
      <c r="I146" s="250"/>
      <c r="J146" s="246"/>
      <c r="K146" s="246"/>
      <c r="L146" s="251"/>
      <c r="M146" s="252"/>
      <c r="N146" s="253"/>
      <c r="O146" s="253"/>
      <c r="P146" s="253"/>
      <c r="Q146" s="253"/>
      <c r="R146" s="253"/>
      <c r="S146" s="253"/>
      <c r="T146" s="25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5" t="s">
        <v>134</v>
      </c>
      <c r="AU146" s="255" t="s">
        <v>83</v>
      </c>
      <c r="AV146" s="14" t="s">
        <v>131</v>
      </c>
      <c r="AW146" s="14" t="s">
        <v>32</v>
      </c>
      <c r="AX146" s="14" t="s">
        <v>81</v>
      </c>
      <c r="AY146" s="255" t="s">
        <v>125</v>
      </c>
    </row>
    <row r="147" s="2" customFormat="1" ht="16.5" customHeight="1">
      <c r="A147" s="38"/>
      <c r="B147" s="39"/>
      <c r="C147" s="215" t="s">
        <v>143</v>
      </c>
      <c r="D147" s="215" t="s">
        <v>127</v>
      </c>
      <c r="E147" s="216" t="s">
        <v>144</v>
      </c>
      <c r="F147" s="217" t="s">
        <v>145</v>
      </c>
      <c r="G147" s="218" t="s">
        <v>146</v>
      </c>
      <c r="H147" s="219">
        <v>15</v>
      </c>
      <c r="I147" s="220"/>
      <c r="J147" s="221">
        <f>ROUND(I147*H147,2)</f>
        <v>0</v>
      </c>
      <c r="K147" s="222"/>
      <c r="L147" s="44"/>
      <c r="M147" s="223" t="s">
        <v>1</v>
      </c>
      <c r="N147" s="224" t="s">
        <v>40</v>
      </c>
      <c r="O147" s="91"/>
      <c r="P147" s="225">
        <f>O147*H147</f>
        <v>0</v>
      </c>
      <c r="Q147" s="225">
        <v>0.026980000000000001</v>
      </c>
      <c r="R147" s="225">
        <f>Q147*H147</f>
        <v>0.4047</v>
      </c>
      <c r="S147" s="225">
        <v>0</v>
      </c>
      <c r="T147" s="226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7" t="s">
        <v>131</v>
      </c>
      <c r="AT147" s="227" t="s">
        <v>127</v>
      </c>
      <c r="AU147" s="227" t="s">
        <v>83</v>
      </c>
      <c r="AY147" s="17" t="s">
        <v>125</v>
      </c>
      <c r="BE147" s="228">
        <f>IF(N147="základní",J147,0)</f>
        <v>0</v>
      </c>
      <c r="BF147" s="228">
        <f>IF(N147="snížená",J147,0)</f>
        <v>0</v>
      </c>
      <c r="BG147" s="228">
        <f>IF(N147="zákl. přenesená",J147,0)</f>
        <v>0</v>
      </c>
      <c r="BH147" s="228">
        <f>IF(N147="sníž. přenesená",J147,0)</f>
        <v>0</v>
      </c>
      <c r="BI147" s="228">
        <f>IF(N147="nulová",J147,0)</f>
        <v>0</v>
      </c>
      <c r="BJ147" s="17" t="s">
        <v>81</v>
      </c>
      <c r="BK147" s="228">
        <f>ROUND(I147*H147,2)</f>
        <v>0</v>
      </c>
      <c r="BL147" s="17" t="s">
        <v>131</v>
      </c>
      <c r="BM147" s="227" t="s">
        <v>147</v>
      </c>
    </row>
    <row r="148" s="2" customFormat="1">
      <c r="A148" s="38"/>
      <c r="B148" s="39"/>
      <c r="C148" s="40"/>
      <c r="D148" s="229" t="s">
        <v>133</v>
      </c>
      <c r="E148" s="40"/>
      <c r="F148" s="230" t="s">
        <v>148</v>
      </c>
      <c r="G148" s="40"/>
      <c r="H148" s="40"/>
      <c r="I148" s="231"/>
      <c r="J148" s="40"/>
      <c r="K148" s="40"/>
      <c r="L148" s="44"/>
      <c r="M148" s="232"/>
      <c r="N148" s="233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133</v>
      </c>
      <c r="AU148" s="17" t="s">
        <v>83</v>
      </c>
    </row>
    <row r="149" s="2" customFormat="1" ht="24.15" customHeight="1">
      <c r="A149" s="38"/>
      <c r="B149" s="39"/>
      <c r="C149" s="215" t="s">
        <v>131</v>
      </c>
      <c r="D149" s="215" t="s">
        <v>127</v>
      </c>
      <c r="E149" s="216" t="s">
        <v>149</v>
      </c>
      <c r="F149" s="217" t="s">
        <v>150</v>
      </c>
      <c r="G149" s="218" t="s">
        <v>151</v>
      </c>
      <c r="H149" s="219">
        <v>168</v>
      </c>
      <c r="I149" s="220"/>
      <c r="J149" s="221">
        <f>ROUND(I149*H149,2)</f>
        <v>0</v>
      </c>
      <c r="K149" s="222"/>
      <c r="L149" s="44"/>
      <c r="M149" s="223" t="s">
        <v>1</v>
      </c>
      <c r="N149" s="224" t="s">
        <v>40</v>
      </c>
      <c r="O149" s="91"/>
      <c r="P149" s="225">
        <f>O149*H149</f>
        <v>0</v>
      </c>
      <c r="Q149" s="225">
        <v>3.0000000000000001E-05</v>
      </c>
      <c r="R149" s="225">
        <f>Q149*H149</f>
        <v>0.0050400000000000002</v>
      </c>
      <c r="S149" s="225">
        <v>0</v>
      </c>
      <c r="T149" s="226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7" t="s">
        <v>131</v>
      </c>
      <c r="AT149" s="227" t="s">
        <v>127</v>
      </c>
      <c r="AU149" s="227" t="s">
        <v>83</v>
      </c>
      <c r="AY149" s="17" t="s">
        <v>125</v>
      </c>
      <c r="BE149" s="228">
        <f>IF(N149="základní",J149,0)</f>
        <v>0</v>
      </c>
      <c r="BF149" s="228">
        <f>IF(N149="snížená",J149,0)</f>
        <v>0</v>
      </c>
      <c r="BG149" s="228">
        <f>IF(N149="zákl. přenesená",J149,0)</f>
        <v>0</v>
      </c>
      <c r="BH149" s="228">
        <f>IF(N149="sníž. přenesená",J149,0)</f>
        <v>0</v>
      </c>
      <c r="BI149" s="228">
        <f>IF(N149="nulová",J149,0)</f>
        <v>0</v>
      </c>
      <c r="BJ149" s="17" t="s">
        <v>81</v>
      </c>
      <c r="BK149" s="228">
        <f>ROUND(I149*H149,2)</f>
        <v>0</v>
      </c>
      <c r="BL149" s="17" t="s">
        <v>131</v>
      </c>
      <c r="BM149" s="227" t="s">
        <v>152</v>
      </c>
    </row>
    <row r="150" s="2" customFormat="1">
      <c r="A150" s="38"/>
      <c r="B150" s="39"/>
      <c r="C150" s="40"/>
      <c r="D150" s="229" t="s">
        <v>133</v>
      </c>
      <c r="E150" s="40"/>
      <c r="F150" s="230" t="s">
        <v>153</v>
      </c>
      <c r="G150" s="40"/>
      <c r="H150" s="40"/>
      <c r="I150" s="231"/>
      <c r="J150" s="40"/>
      <c r="K150" s="40"/>
      <c r="L150" s="44"/>
      <c r="M150" s="232"/>
      <c r="N150" s="233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133</v>
      </c>
      <c r="AU150" s="17" t="s">
        <v>83</v>
      </c>
    </row>
    <row r="151" s="13" customFormat="1">
      <c r="A151" s="13"/>
      <c r="B151" s="234"/>
      <c r="C151" s="235"/>
      <c r="D151" s="229" t="s">
        <v>134</v>
      </c>
      <c r="E151" s="236" t="s">
        <v>1</v>
      </c>
      <c r="F151" s="237" t="s">
        <v>154</v>
      </c>
      <c r="G151" s="235"/>
      <c r="H151" s="238">
        <v>168</v>
      </c>
      <c r="I151" s="239"/>
      <c r="J151" s="235"/>
      <c r="K151" s="235"/>
      <c r="L151" s="240"/>
      <c r="M151" s="241"/>
      <c r="N151" s="242"/>
      <c r="O151" s="242"/>
      <c r="P151" s="242"/>
      <c r="Q151" s="242"/>
      <c r="R151" s="242"/>
      <c r="S151" s="242"/>
      <c r="T151" s="24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4" t="s">
        <v>134</v>
      </c>
      <c r="AU151" s="244" t="s">
        <v>83</v>
      </c>
      <c r="AV151" s="13" t="s">
        <v>83</v>
      </c>
      <c r="AW151" s="13" t="s">
        <v>32</v>
      </c>
      <c r="AX151" s="13" t="s">
        <v>75</v>
      </c>
      <c r="AY151" s="244" t="s">
        <v>125</v>
      </c>
    </row>
    <row r="152" s="14" customFormat="1">
      <c r="A152" s="14"/>
      <c r="B152" s="245"/>
      <c r="C152" s="246"/>
      <c r="D152" s="229" t="s">
        <v>134</v>
      </c>
      <c r="E152" s="247" t="s">
        <v>1</v>
      </c>
      <c r="F152" s="248" t="s">
        <v>136</v>
      </c>
      <c r="G152" s="246"/>
      <c r="H152" s="249">
        <v>168</v>
      </c>
      <c r="I152" s="250"/>
      <c r="J152" s="246"/>
      <c r="K152" s="246"/>
      <c r="L152" s="251"/>
      <c r="M152" s="252"/>
      <c r="N152" s="253"/>
      <c r="O152" s="253"/>
      <c r="P152" s="253"/>
      <c r="Q152" s="253"/>
      <c r="R152" s="253"/>
      <c r="S152" s="253"/>
      <c r="T152" s="25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5" t="s">
        <v>134</v>
      </c>
      <c r="AU152" s="255" t="s">
        <v>83</v>
      </c>
      <c r="AV152" s="14" t="s">
        <v>131</v>
      </c>
      <c r="AW152" s="14" t="s">
        <v>32</v>
      </c>
      <c r="AX152" s="14" t="s">
        <v>81</v>
      </c>
      <c r="AY152" s="255" t="s">
        <v>125</v>
      </c>
    </row>
    <row r="153" s="2" customFormat="1" ht="55.5" customHeight="1">
      <c r="A153" s="38"/>
      <c r="B153" s="39"/>
      <c r="C153" s="215" t="s">
        <v>155</v>
      </c>
      <c r="D153" s="215" t="s">
        <v>127</v>
      </c>
      <c r="E153" s="216" t="s">
        <v>156</v>
      </c>
      <c r="F153" s="217" t="s">
        <v>157</v>
      </c>
      <c r="G153" s="218" t="s">
        <v>158</v>
      </c>
      <c r="H153" s="219">
        <v>120</v>
      </c>
      <c r="I153" s="220"/>
      <c r="J153" s="221">
        <f>ROUND(I153*H153,2)</f>
        <v>0</v>
      </c>
      <c r="K153" s="222"/>
      <c r="L153" s="44"/>
      <c r="M153" s="223" t="s">
        <v>1</v>
      </c>
      <c r="N153" s="224" t="s">
        <v>40</v>
      </c>
      <c r="O153" s="91"/>
      <c r="P153" s="225">
        <f>O153*H153</f>
        <v>0</v>
      </c>
      <c r="Q153" s="225">
        <v>0</v>
      </c>
      <c r="R153" s="225">
        <f>Q153*H153</f>
        <v>0</v>
      </c>
      <c r="S153" s="225">
        <v>0</v>
      </c>
      <c r="T153" s="226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7" t="s">
        <v>131</v>
      </c>
      <c r="AT153" s="227" t="s">
        <v>127</v>
      </c>
      <c r="AU153" s="227" t="s">
        <v>83</v>
      </c>
      <c r="AY153" s="17" t="s">
        <v>125</v>
      </c>
      <c r="BE153" s="228">
        <f>IF(N153="základní",J153,0)</f>
        <v>0</v>
      </c>
      <c r="BF153" s="228">
        <f>IF(N153="snížená",J153,0)</f>
        <v>0</v>
      </c>
      <c r="BG153" s="228">
        <f>IF(N153="zákl. přenesená",J153,0)</f>
        <v>0</v>
      </c>
      <c r="BH153" s="228">
        <f>IF(N153="sníž. přenesená",J153,0)</f>
        <v>0</v>
      </c>
      <c r="BI153" s="228">
        <f>IF(N153="nulová",J153,0)</f>
        <v>0</v>
      </c>
      <c r="BJ153" s="17" t="s">
        <v>81</v>
      </c>
      <c r="BK153" s="228">
        <f>ROUND(I153*H153,2)</f>
        <v>0</v>
      </c>
      <c r="BL153" s="17" t="s">
        <v>131</v>
      </c>
      <c r="BM153" s="227" t="s">
        <v>159</v>
      </c>
    </row>
    <row r="154" s="2" customFormat="1">
      <c r="A154" s="38"/>
      <c r="B154" s="39"/>
      <c r="C154" s="40"/>
      <c r="D154" s="229" t="s">
        <v>133</v>
      </c>
      <c r="E154" s="40"/>
      <c r="F154" s="230" t="s">
        <v>157</v>
      </c>
      <c r="G154" s="40"/>
      <c r="H154" s="40"/>
      <c r="I154" s="231"/>
      <c r="J154" s="40"/>
      <c r="K154" s="40"/>
      <c r="L154" s="44"/>
      <c r="M154" s="232"/>
      <c r="N154" s="233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133</v>
      </c>
      <c r="AU154" s="17" t="s">
        <v>83</v>
      </c>
    </row>
    <row r="155" s="13" customFormat="1">
      <c r="A155" s="13"/>
      <c r="B155" s="234"/>
      <c r="C155" s="235"/>
      <c r="D155" s="229" t="s">
        <v>134</v>
      </c>
      <c r="E155" s="236" t="s">
        <v>1</v>
      </c>
      <c r="F155" s="237" t="s">
        <v>160</v>
      </c>
      <c r="G155" s="235"/>
      <c r="H155" s="238">
        <v>80</v>
      </c>
      <c r="I155" s="239"/>
      <c r="J155" s="235"/>
      <c r="K155" s="235"/>
      <c r="L155" s="240"/>
      <c r="M155" s="241"/>
      <c r="N155" s="242"/>
      <c r="O155" s="242"/>
      <c r="P155" s="242"/>
      <c r="Q155" s="242"/>
      <c r="R155" s="242"/>
      <c r="S155" s="242"/>
      <c r="T155" s="24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4" t="s">
        <v>134</v>
      </c>
      <c r="AU155" s="244" t="s">
        <v>83</v>
      </c>
      <c r="AV155" s="13" t="s">
        <v>83</v>
      </c>
      <c r="AW155" s="13" t="s">
        <v>32</v>
      </c>
      <c r="AX155" s="13" t="s">
        <v>75</v>
      </c>
      <c r="AY155" s="244" t="s">
        <v>125</v>
      </c>
    </row>
    <row r="156" s="13" customFormat="1">
      <c r="A156" s="13"/>
      <c r="B156" s="234"/>
      <c r="C156" s="235"/>
      <c r="D156" s="229" t="s">
        <v>134</v>
      </c>
      <c r="E156" s="236" t="s">
        <v>1</v>
      </c>
      <c r="F156" s="237" t="s">
        <v>161</v>
      </c>
      <c r="G156" s="235"/>
      <c r="H156" s="238">
        <v>20</v>
      </c>
      <c r="I156" s="239"/>
      <c r="J156" s="235"/>
      <c r="K156" s="235"/>
      <c r="L156" s="240"/>
      <c r="M156" s="241"/>
      <c r="N156" s="242"/>
      <c r="O156" s="242"/>
      <c r="P156" s="242"/>
      <c r="Q156" s="242"/>
      <c r="R156" s="242"/>
      <c r="S156" s="242"/>
      <c r="T156" s="24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4" t="s">
        <v>134</v>
      </c>
      <c r="AU156" s="244" t="s">
        <v>83</v>
      </c>
      <c r="AV156" s="13" t="s">
        <v>83</v>
      </c>
      <c r="AW156" s="13" t="s">
        <v>32</v>
      </c>
      <c r="AX156" s="13" t="s">
        <v>75</v>
      </c>
      <c r="AY156" s="244" t="s">
        <v>125</v>
      </c>
    </row>
    <row r="157" s="13" customFormat="1">
      <c r="A157" s="13"/>
      <c r="B157" s="234"/>
      <c r="C157" s="235"/>
      <c r="D157" s="229" t="s">
        <v>134</v>
      </c>
      <c r="E157" s="236" t="s">
        <v>1</v>
      </c>
      <c r="F157" s="237" t="s">
        <v>162</v>
      </c>
      <c r="G157" s="235"/>
      <c r="H157" s="238">
        <v>20</v>
      </c>
      <c r="I157" s="239"/>
      <c r="J157" s="235"/>
      <c r="K157" s="235"/>
      <c r="L157" s="240"/>
      <c r="M157" s="241"/>
      <c r="N157" s="242"/>
      <c r="O157" s="242"/>
      <c r="P157" s="242"/>
      <c r="Q157" s="242"/>
      <c r="R157" s="242"/>
      <c r="S157" s="242"/>
      <c r="T157" s="24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4" t="s">
        <v>134</v>
      </c>
      <c r="AU157" s="244" t="s">
        <v>83</v>
      </c>
      <c r="AV157" s="13" t="s">
        <v>83</v>
      </c>
      <c r="AW157" s="13" t="s">
        <v>32</v>
      </c>
      <c r="AX157" s="13" t="s">
        <v>75</v>
      </c>
      <c r="AY157" s="244" t="s">
        <v>125</v>
      </c>
    </row>
    <row r="158" s="14" customFormat="1">
      <c r="A158" s="14"/>
      <c r="B158" s="245"/>
      <c r="C158" s="246"/>
      <c r="D158" s="229" t="s">
        <v>134</v>
      </c>
      <c r="E158" s="247" t="s">
        <v>1</v>
      </c>
      <c r="F158" s="248" t="s">
        <v>136</v>
      </c>
      <c r="G158" s="246"/>
      <c r="H158" s="249">
        <v>120</v>
      </c>
      <c r="I158" s="250"/>
      <c r="J158" s="246"/>
      <c r="K158" s="246"/>
      <c r="L158" s="251"/>
      <c r="M158" s="252"/>
      <c r="N158" s="253"/>
      <c r="O158" s="253"/>
      <c r="P158" s="253"/>
      <c r="Q158" s="253"/>
      <c r="R158" s="253"/>
      <c r="S158" s="253"/>
      <c r="T158" s="25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5" t="s">
        <v>134</v>
      </c>
      <c r="AU158" s="255" t="s">
        <v>83</v>
      </c>
      <c r="AV158" s="14" t="s">
        <v>131</v>
      </c>
      <c r="AW158" s="14" t="s">
        <v>32</v>
      </c>
      <c r="AX158" s="14" t="s">
        <v>81</v>
      </c>
      <c r="AY158" s="255" t="s">
        <v>125</v>
      </c>
    </row>
    <row r="159" s="2" customFormat="1" ht="24.15" customHeight="1">
      <c r="A159" s="38"/>
      <c r="B159" s="39"/>
      <c r="C159" s="215" t="s">
        <v>163</v>
      </c>
      <c r="D159" s="215" t="s">
        <v>127</v>
      </c>
      <c r="E159" s="216" t="s">
        <v>164</v>
      </c>
      <c r="F159" s="217" t="s">
        <v>165</v>
      </c>
      <c r="G159" s="218" t="s">
        <v>146</v>
      </c>
      <c r="H159" s="219">
        <v>8</v>
      </c>
      <c r="I159" s="220"/>
      <c r="J159" s="221">
        <f>ROUND(I159*H159,2)</f>
        <v>0</v>
      </c>
      <c r="K159" s="222"/>
      <c r="L159" s="44"/>
      <c r="M159" s="223" t="s">
        <v>1</v>
      </c>
      <c r="N159" s="224" t="s">
        <v>40</v>
      </c>
      <c r="O159" s="91"/>
      <c r="P159" s="225">
        <f>O159*H159</f>
        <v>0</v>
      </c>
      <c r="Q159" s="225">
        <v>0.15478</v>
      </c>
      <c r="R159" s="225">
        <f>Q159*H159</f>
        <v>1.23824</v>
      </c>
      <c r="S159" s="225">
        <v>0</v>
      </c>
      <c r="T159" s="226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7" t="s">
        <v>131</v>
      </c>
      <c r="AT159" s="227" t="s">
        <v>127</v>
      </c>
      <c r="AU159" s="227" t="s">
        <v>83</v>
      </c>
      <c r="AY159" s="17" t="s">
        <v>125</v>
      </c>
      <c r="BE159" s="228">
        <f>IF(N159="základní",J159,0)</f>
        <v>0</v>
      </c>
      <c r="BF159" s="228">
        <f>IF(N159="snížená",J159,0)</f>
        <v>0</v>
      </c>
      <c r="BG159" s="228">
        <f>IF(N159="zákl. přenesená",J159,0)</f>
        <v>0</v>
      </c>
      <c r="BH159" s="228">
        <f>IF(N159="sníž. přenesená",J159,0)</f>
        <v>0</v>
      </c>
      <c r="BI159" s="228">
        <f>IF(N159="nulová",J159,0)</f>
        <v>0</v>
      </c>
      <c r="BJ159" s="17" t="s">
        <v>81</v>
      </c>
      <c r="BK159" s="228">
        <f>ROUND(I159*H159,2)</f>
        <v>0</v>
      </c>
      <c r="BL159" s="17" t="s">
        <v>131</v>
      </c>
      <c r="BM159" s="227" t="s">
        <v>166</v>
      </c>
    </row>
    <row r="160" s="2" customFormat="1">
      <c r="A160" s="38"/>
      <c r="B160" s="39"/>
      <c r="C160" s="40"/>
      <c r="D160" s="229" t="s">
        <v>133</v>
      </c>
      <c r="E160" s="40"/>
      <c r="F160" s="230" t="s">
        <v>167</v>
      </c>
      <c r="G160" s="40"/>
      <c r="H160" s="40"/>
      <c r="I160" s="231"/>
      <c r="J160" s="40"/>
      <c r="K160" s="40"/>
      <c r="L160" s="44"/>
      <c r="M160" s="232"/>
      <c r="N160" s="233"/>
      <c r="O160" s="91"/>
      <c r="P160" s="91"/>
      <c r="Q160" s="91"/>
      <c r="R160" s="91"/>
      <c r="S160" s="91"/>
      <c r="T160" s="9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133</v>
      </c>
      <c r="AU160" s="17" t="s">
        <v>83</v>
      </c>
    </row>
    <row r="161" s="13" customFormat="1">
      <c r="A161" s="13"/>
      <c r="B161" s="234"/>
      <c r="C161" s="235"/>
      <c r="D161" s="229" t="s">
        <v>134</v>
      </c>
      <c r="E161" s="236" t="s">
        <v>1</v>
      </c>
      <c r="F161" s="237" t="s">
        <v>168</v>
      </c>
      <c r="G161" s="235"/>
      <c r="H161" s="238">
        <v>4</v>
      </c>
      <c r="I161" s="239"/>
      <c r="J161" s="235"/>
      <c r="K161" s="235"/>
      <c r="L161" s="240"/>
      <c r="M161" s="241"/>
      <c r="N161" s="242"/>
      <c r="O161" s="242"/>
      <c r="P161" s="242"/>
      <c r="Q161" s="242"/>
      <c r="R161" s="242"/>
      <c r="S161" s="242"/>
      <c r="T161" s="24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4" t="s">
        <v>134</v>
      </c>
      <c r="AU161" s="244" t="s">
        <v>83</v>
      </c>
      <c r="AV161" s="13" t="s">
        <v>83</v>
      </c>
      <c r="AW161" s="13" t="s">
        <v>32</v>
      </c>
      <c r="AX161" s="13" t="s">
        <v>75</v>
      </c>
      <c r="AY161" s="244" t="s">
        <v>125</v>
      </c>
    </row>
    <row r="162" s="13" customFormat="1">
      <c r="A162" s="13"/>
      <c r="B162" s="234"/>
      <c r="C162" s="235"/>
      <c r="D162" s="229" t="s">
        <v>134</v>
      </c>
      <c r="E162" s="236" t="s">
        <v>1</v>
      </c>
      <c r="F162" s="237" t="s">
        <v>169</v>
      </c>
      <c r="G162" s="235"/>
      <c r="H162" s="238">
        <v>4</v>
      </c>
      <c r="I162" s="239"/>
      <c r="J162" s="235"/>
      <c r="K162" s="235"/>
      <c r="L162" s="240"/>
      <c r="M162" s="241"/>
      <c r="N162" s="242"/>
      <c r="O162" s="242"/>
      <c r="P162" s="242"/>
      <c r="Q162" s="242"/>
      <c r="R162" s="242"/>
      <c r="S162" s="242"/>
      <c r="T162" s="24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4" t="s">
        <v>134</v>
      </c>
      <c r="AU162" s="244" t="s">
        <v>83</v>
      </c>
      <c r="AV162" s="13" t="s">
        <v>83</v>
      </c>
      <c r="AW162" s="13" t="s">
        <v>32</v>
      </c>
      <c r="AX162" s="13" t="s">
        <v>75</v>
      </c>
      <c r="AY162" s="244" t="s">
        <v>125</v>
      </c>
    </row>
    <row r="163" s="15" customFormat="1">
      <c r="A163" s="15"/>
      <c r="B163" s="256"/>
      <c r="C163" s="257"/>
      <c r="D163" s="229" t="s">
        <v>134</v>
      </c>
      <c r="E163" s="258" t="s">
        <v>1</v>
      </c>
      <c r="F163" s="259" t="s">
        <v>170</v>
      </c>
      <c r="G163" s="257"/>
      <c r="H163" s="258" t="s">
        <v>1</v>
      </c>
      <c r="I163" s="260"/>
      <c r="J163" s="257"/>
      <c r="K163" s="257"/>
      <c r="L163" s="261"/>
      <c r="M163" s="262"/>
      <c r="N163" s="263"/>
      <c r="O163" s="263"/>
      <c r="P163" s="263"/>
      <c r="Q163" s="263"/>
      <c r="R163" s="263"/>
      <c r="S163" s="263"/>
      <c r="T163" s="264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65" t="s">
        <v>134</v>
      </c>
      <c r="AU163" s="265" t="s">
        <v>83</v>
      </c>
      <c r="AV163" s="15" t="s">
        <v>81</v>
      </c>
      <c r="AW163" s="15" t="s">
        <v>32</v>
      </c>
      <c r="AX163" s="15" t="s">
        <v>75</v>
      </c>
      <c r="AY163" s="265" t="s">
        <v>125</v>
      </c>
    </row>
    <row r="164" s="14" customFormat="1">
      <c r="A164" s="14"/>
      <c r="B164" s="245"/>
      <c r="C164" s="246"/>
      <c r="D164" s="229" t="s">
        <v>134</v>
      </c>
      <c r="E164" s="247" t="s">
        <v>1</v>
      </c>
      <c r="F164" s="248" t="s">
        <v>136</v>
      </c>
      <c r="G164" s="246"/>
      <c r="H164" s="249">
        <v>8</v>
      </c>
      <c r="I164" s="250"/>
      <c r="J164" s="246"/>
      <c r="K164" s="246"/>
      <c r="L164" s="251"/>
      <c r="M164" s="252"/>
      <c r="N164" s="253"/>
      <c r="O164" s="253"/>
      <c r="P164" s="253"/>
      <c r="Q164" s="253"/>
      <c r="R164" s="253"/>
      <c r="S164" s="253"/>
      <c r="T164" s="25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5" t="s">
        <v>134</v>
      </c>
      <c r="AU164" s="255" t="s">
        <v>83</v>
      </c>
      <c r="AV164" s="14" t="s">
        <v>131</v>
      </c>
      <c r="AW164" s="14" t="s">
        <v>32</v>
      </c>
      <c r="AX164" s="14" t="s">
        <v>81</v>
      </c>
      <c r="AY164" s="255" t="s">
        <v>125</v>
      </c>
    </row>
    <row r="165" s="2" customFormat="1" ht="24.15" customHeight="1">
      <c r="A165" s="38"/>
      <c r="B165" s="39"/>
      <c r="C165" s="215" t="s">
        <v>171</v>
      </c>
      <c r="D165" s="215" t="s">
        <v>127</v>
      </c>
      <c r="E165" s="216" t="s">
        <v>172</v>
      </c>
      <c r="F165" s="217" t="s">
        <v>173</v>
      </c>
      <c r="G165" s="218" t="s">
        <v>130</v>
      </c>
      <c r="H165" s="219">
        <v>24</v>
      </c>
      <c r="I165" s="220"/>
      <c r="J165" s="221">
        <f>ROUND(I165*H165,2)</f>
        <v>0</v>
      </c>
      <c r="K165" s="222"/>
      <c r="L165" s="44"/>
      <c r="M165" s="223" t="s">
        <v>1</v>
      </c>
      <c r="N165" s="224" t="s">
        <v>40</v>
      </c>
      <c r="O165" s="91"/>
      <c r="P165" s="225">
        <f>O165*H165</f>
        <v>0</v>
      </c>
      <c r="Q165" s="225">
        <v>0.0264</v>
      </c>
      <c r="R165" s="225">
        <f>Q165*H165</f>
        <v>0.63359999999999994</v>
      </c>
      <c r="S165" s="225">
        <v>0</v>
      </c>
      <c r="T165" s="226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7" t="s">
        <v>131</v>
      </c>
      <c r="AT165" s="227" t="s">
        <v>127</v>
      </c>
      <c r="AU165" s="227" t="s">
        <v>83</v>
      </c>
      <c r="AY165" s="17" t="s">
        <v>125</v>
      </c>
      <c r="BE165" s="228">
        <f>IF(N165="základní",J165,0)</f>
        <v>0</v>
      </c>
      <c r="BF165" s="228">
        <f>IF(N165="snížená",J165,0)</f>
        <v>0</v>
      </c>
      <c r="BG165" s="228">
        <f>IF(N165="zákl. přenesená",J165,0)</f>
        <v>0</v>
      </c>
      <c r="BH165" s="228">
        <f>IF(N165="sníž. přenesená",J165,0)</f>
        <v>0</v>
      </c>
      <c r="BI165" s="228">
        <f>IF(N165="nulová",J165,0)</f>
        <v>0</v>
      </c>
      <c r="BJ165" s="17" t="s">
        <v>81</v>
      </c>
      <c r="BK165" s="228">
        <f>ROUND(I165*H165,2)</f>
        <v>0</v>
      </c>
      <c r="BL165" s="17" t="s">
        <v>131</v>
      </c>
      <c r="BM165" s="227" t="s">
        <v>174</v>
      </c>
    </row>
    <row r="166" s="2" customFormat="1">
      <c r="A166" s="38"/>
      <c r="B166" s="39"/>
      <c r="C166" s="40"/>
      <c r="D166" s="229" t="s">
        <v>133</v>
      </c>
      <c r="E166" s="40"/>
      <c r="F166" s="230" t="s">
        <v>175</v>
      </c>
      <c r="G166" s="40"/>
      <c r="H166" s="40"/>
      <c r="I166" s="231"/>
      <c r="J166" s="40"/>
      <c r="K166" s="40"/>
      <c r="L166" s="44"/>
      <c r="M166" s="232"/>
      <c r="N166" s="233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133</v>
      </c>
      <c r="AU166" s="17" t="s">
        <v>83</v>
      </c>
    </row>
    <row r="167" s="13" customFormat="1">
      <c r="A167" s="13"/>
      <c r="B167" s="234"/>
      <c r="C167" s="235"/>
      <c r="D167" s="229" t="s">
        <v>134</v>
      </c>
      <c r="E167" s="236" t="s">
        <v>1</v>
      </c>
      <c r="F167" s="237" t="s">
        <v>176</v>
      </c>
      <c r="G167" s="235"/>
      <c r="H167" s="238">
        <v>16</v>
      </c>
      <c r="I167" s="239"/>
      <c r="J167" s="235"/>
      <c r="K167" s="235"/>
      <c r="L167" s="240"/>
      <c r="M167" s="241"/>
      <c r="N167" s="242"/>
      <c r="O167" s="242"/>
      <c r="P167" s="242"/>
      <c r="Q167" s="242"/>
      <c r="R167" s="242"/>
      <c r="S167" s="242"/>
      <c r="T167" s="24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4" t="s">
        <v>134</v>
      </c>
      <c r="AU167" s="244" t="s">
        <v>83</v>
      </c>
      <c r="AV167" s="13" t="s">
        <v>83</v>
      </c>
      <c r="AW167" s="13" t="s">
        <v>32</v>
      </c>
      <c r="AX167" s="13" t="s">
        <v>75</v>
      </c>
      <c r="AY167" s="244" t="s">
        <v>125</v>
      </c>
    </row>
    <row r="168" s="13" customFormat="1">
      <c r="A168" s="13"/>
      <c r="B168" s="234"/>
      <c r="C168" s="235"/>
      <c r="D168" s="229" t="s">
        <v>134</v>
      </c>
      <c r="E168" s="236" t="s">
        <v>1</v>
      </c>
      <c r="F168" s="237" t="s">
        <v>177</v>
      </c>
      <c r="G168" s="235"/>
      <c r="H168" s="238">
        <v>4</v>
      </c>
      <c r="I168" s="239"/>
      <c r="J168" s="235"/>
      <c r="K168" s="235"/>
      <c r="L168" s="240"/>
      <c r="M168" s="241"/>
      <c r="N168" s="242"/>
      <c r="O168" s="242"/>
      <c r="P168" s="242"/>
      <c r="Q168" s="242"/>
      <c r="R168" s="242"/>
      <c r="S168" s="242"/>
      <c r="T168" s="24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4" t="s">
        <v>134</v>
      </c>
      <c r="AU168" s="244" t="s">
        <v>83</v>
      </c>
      <c r="AV168" s="13" t="s">
        <v>83</v>
      </c>
      <c r="AW168" s="13" t="s">
        <v>32</v>
      </c>
      <c r="AX168" s="13" t="s">
        <v>75</v>
      </c>
      <c r="AY168" s="244" t="s">
        <v>125</v>
      </c>
    </row>
    <row r="169" s="13" customFormat="1">
      <c r="A169" s="13"/>
      <c r="B169" s="234"/>
      <c r="C169" s="235"/>
      <c r="D169" s="229" t="s">
        <v>134</v>
      </c>
      <c r="E169" s="236" t="s">
        <v>1</v>
      </c>
      <c r="F169" s="237" t="s">
        <v>178</v>
      </c>
      <c r="G169" s="235"/>
      <c r="H169" s="238">
        <v>4</v>
      </c>
      <c r="I169" s="239"/>
      <c r="J169" s="235"/>
      <c r="K169" s="235"/>
      <c r="L169" s="240"/>
      <c r="M169" s="241"/>
      <c r="N169" s="242"/>
      <c r="O169" s="242"/>
      <c r="P169" s="242"/>
      <c r="Q169" s="242"/>
      <c r="R169" s="242"/>
      <c r="S169" s="242"/>
      <c r="T169" s="24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4" t="s">
        <v>134</v>
      </c>
      <c r="AU169" s="244" t="s">
        <v>83</v>
      </c>
      <c r="AV169" s="13" t="s">
        <v>83</v>
      </c>
      <c r="AW169" s="13" t="s">
        <v>32</v>
      </c>
      <c r="AX169" s="13" t="s">
        <v>75</v>
      </c>
      <c r="AY169" s="244" t="s">
        <v>125</v>
      </c>
    </row>
    <row r="170" s="14" customFormat="1">
      <c r="A170" s="14"/>
      <c r="B170" s="245"/>
      <c r="C170" s="246"/>
      <c r="D170" s="229" t="s">
        <v>134</v>
      </c>
      <c r="E170" s="247" t="s">
        <v>1</v>
      </c>
      <c r="F170" s="248" t="s">
        <v>136</v>
      </c>
      <c r="G170" s="246"/>
      <c r="H170" s="249">
        <v>24</v>
      </c>
      <c r="I170" s="250"/>
      <c r="J170" s="246"/>
      <c r="K170" s="246"/>
      <c r="L170" s="251"/>
      <c r="M170" s="252"/>
      <c r="N170" s="253"/>
      <c r="O170" s="253"/>
      <c r="P170" s="253"/>
      <c r="Q170" s="253"/>
      <c r="R170" s="253"/>
      <c r="S170" s="253"/>
      <c r="T170" s="25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5" t="s">
        <v>134</v>
      </c>
      <c r="AU170" s="255" t="s">
        <v>83</v>
      </c>
      <c r="AV170" s="14" t="s">
        <v>131</v>
      </c>
      <c r="AW170" s="14" t="s">
        <v>32</v>
      </c>
      <c r="AX170" s="14" t="s">
        <v>81</v>
      </c>
      <c r="AY170" s="255" t="s">
        <v>125</v>
      </c>
    </row>
    <row r="171" s="2" customFormat="1" ht="24.15" customHeight="1">
      <c r="A171" s="38"/>
      <c r="B171" s="39"/>
      <c r="C171" s="215" t="s">
        <v>179</v>
      </c>
      <c r="D171" s="215" t="s">
        <v>127</v>
      </c>
      <c r="E171" s="216" t="s">
        <v>180</v>
      </c>
      <c r="F171" s="217" t="s">
        <v>181</v>
      </c>
      <c r="G171" s="218" t="s">
        <v>158</v>
      </c>
      <c r="H171" s="219">
        <v>16</v>
      </c>
      <c r="I171" s="220"/>
      <c r="J171" s="221">
        <f>ROUND(I171*H171,2)</f>
        <v>0</v>
      </c>
      <c r="K171" s="222"/>
      <c r="L171" s="44"/>
      <c r="M171" s="223" t="s">
        <v>1</v>
      </c>
      <c r="N171" s="224" t="s">
        <v>40</v>
      </c>
      <c r="O171" s="91"/>
      <c r="P171" s="225">
        <f>O171*H171</f>
        <v>0</v>
      </c>
      <c r="Q171" s="225">
        <v>0</v>
      </c>
      <c r="R171" s="225">
        <f>Q171*H171</f>
        <v>0</v>
      </c>
      <c r="S171" s="225">
        <v>0</v>
      </c>
      <c r="T171" s="226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7" t="s">
        <v>131</v>
      </c>
      <c r="AT171" s="227" t="s">
        <v>127</v>
      </c>
      <c r="AU171" s="227" t="s">
        <v>83</v>
      </c>
      <c r="AY171" s="17" t="s">
        <v>125</v>
      </c>
      <c r="BE171" s="228">
        <f>IF(N171="základní",J171,0)</f>
        <v>0</v>
      </c>
      <c r="BF171" s="228">
        <f>IF(N171="snížená",J171,0)</f>
        <v>0</v>
      </c>
      <c r="BG171" s="228">
        <f>IF(N171="zákl. přenesená",J171,0)</f>
        <v>0</v>
      </c>
      <c r="BH171" s="228">
        <f>IF(N171="sníž. přenesená",J171,0)</f>
        <v>0</v>
      </c>
      <c r="BI171" s="228">
        <f>IF(N171="nulová",J171,0)</f>
        <v>0</v>
      </c>
      <c r="BJ171" s="17" t="s">
        <v>81</v>
      </c>
      <c r="BK171" s="228">
        <f>ROUND(I171*H171,2)</f>
        <v>0</v>
      </c>
      <c r="BL171" s="17" t="s">
        <v>131</v>
      </c>
      <c r="BM171" s="227" t="s">
        <v>182</v>
      </c>
    </row>
    <row r="172" s="2" customFormat="1">
      <c r="A172" s="38"/>
      <c r="B172" s="39"/>
      <c r="C172" s="40"/>
      <c r="D172" s="229" t="s">
        <v>133</v>
      </c>
      <c r="E172" s="40"/>
      <c r="F172" s="230" t="s">
        <v>183</v>
      </c>
      <c r="G172" s="40"/>
      <c r="H172" s="40"/>
      <c r="I172" s="231"/>
      <c r="J172" s="40"/>
      <c r="K172" s="40"/>
      <c r="L172" s="44"/>
      <c r="M172" s="232"/>
      <c r="N172" s="233"/>
      <c r="O172" s="91"/>
      <c r="P172" s="91"/>
      <c r="Q172" s="91"/>
      <c r="R172" s="91"/>
      <c r="S172" s="91"/>
      <c r="T172" s="92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133</v>
      </c>
      <c r="AU172" s="17" t="s">
        <v>83</v>
      </c>
    </row>
    <row r="173" s="13" customFormat="1">
      <c r="A173" s="13"/>
      <c r="B173" s="234"/>
      <c r="C173" s="235"/>
      <c r="D173" s="229" t="s">
        <v>134</v>
      </c>
      <c r="E173" s="236" t="s">
        <v>1</v>
      </c>
      <c r="F173" s="237" t="s">
        <v>184</v>
      </c>
      <c r="G173" s="235"/>
      <c r="H173" s="238">
        <v>16</v>
      </c>
      <c r="I173" s="239"/>
      <c r="J173" s="235"/>
      <c r="K173" s="235"/>
      <c r="L173" s="240"/>
      <c r="M173" s="241"/>
      <c r="N173" s="242"/>
      <c r="O173" s="242"/>
      <c r="P173" s="242"/>
      <c r="Q173" s="242"/>
      <c r="R173" s="242"/>
      <c r="S173" s="242"/>
      <c r="T173" s="24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4" t="s">
        <v>134</v>
      </c>
      <c r="AU173" s="244" t="s">
        <v>83</v>
      </c>
      <c r="AV173" s="13" t="s">
        <v>83</v>
      </c>
      <c r="AW173" s="13" t="s">
        <v>32</v>
      </c>
      <c r="AX173" s="13" t="s">
        <v>75</v>
      </c>
      <c r="AY173" s="244" t="s">
        <v>125</v>
      </c>
    </row>
    <row r="174" s="15" customFormat="1">
      <c r="A174" s="15"/>
      <c r="B174" s="256"/>
      <c r="C174" s="257"/>
      <c r="D174" s="229" t="s">
        <v>134</v>
      </c>
      <c r="E174" s="258" t="s">
        <v>1</v>
      </c>
      <c r="F174" s="259" t="s">
        <v>185</v>
      </c>
      <c r="G174" s="257"/>
      <c r="H174" s="258" t="s">
        <v>1</v>
      </c>
      <c r="I174" s="260"/>
      <c r="J174" s="257"/>
      <c r="K174" s="257"/>
      <c r="L174" s="261"/>
      <c r="M174" s="262"/>
      <c r="N174" s="263"/>
      <c r="O174" s="263"/>
      <c r="P174" s="263"/>
      <c r="Q174" s="263"/>
      <c r="R174" s="263"/>
      <c r="S174" s="263"/>
      <c r="T174" s="264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65" t="s">
        <v>134</v>
      </c>
      <c r="AU174" s="265" t="s">
        <v>83</v>
      </c>
      <c r="AV174" s="15" t="s">
        <v>81</v>
      </c>
      <c r="AW174" s="15" t="s">
        <v>32</v>
      </c>
      <c r="AX174" s="15" t="s">
        <v>75</v>
      </c>
      <c r="AY174" s="265" t="s">
        <v>125</v>
      </c>
    </row>
    <row r="175" s="14" customFormat="1">
      <c r="A175" s="14"/>
      <c r="B175" s="245"/>
      <c r="C175" s="246"/>
      <c r="D175" s="229" t="s">
        <v>134</v>
      </c>
      <c r="E175" s="247" t="s">
        <v>1</v>
      </c>
      <c r="F175" s="248" t="s">
        <v>136</v>
      </c>
      <c r="G175" s="246"/>
      <c r="H175" s="249">
        <v>16</v>
      </c>
      <c r="I175" s="250"/>
      <c r="J175" s="246"/>
      <c r="K175" s="246"/>
      <c r="L175" s="251"/>
      <c r="M175" s="252"/>
      <c r="N175" s="253"/>
      <c r="O175" s="253"/>
      <c r="P175" s="253"/>
      <c r="Q175" s="253"/>
      <c r="R175" s="253"/>
      <c r="S175" s="253"/>
      <c r="T175" s="25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5" t="s">
        <v>134</v>
      </c>
      <c r="AU175" s="255" t="s">
        <v>83</v>
      </c>
      <c r="AV175" s="14" t="s">
        <v>131</v>
      </c>
      <c r="AW175" s="14" t="s">
        <v>32</v>
      </c>
      <c r="AX175" s="14" t="s">
        <v>81</v>
      </c>
      <c r="AY175" s="255" t="s">
        <v>125</v>
      </c>
    </row>
    <row r="176" s="2" customFormat="1" ht="33" customHeight="1">
      <c r="A176" s="38"/>
      <c r="B176" s="39"/>
      <c r="C176" s="215" t="s">
        <v>186</v>
      </c>
      <c r="D176" s="215" t="s">
        <v>127</v>
      </c>
      <c r="E176" s="216" t="s">
        <v>187</v>
      </c>
      <c r="F176" s="217" t="s">
        <v>188</v>
      </c>
      <c r="G176" s="218" t="s">
        <v>158</v>
      </c>
      <c r="H176" s="219">
        <v>20</v>
      </c>
      <c r="I176" s="220"/>
      <c r="J176" s="221">
        <f>ROUND(I176*H176,2)</f>
        <v>0</v>
      </c>
      <c r="K176" s="222"/>
      <c r="L176" s="44"/>
      <c r="M176" s="223" t="s">
        <v>1</v>
      </c>
      <c r="N176" s="224" t="s">
        <v>40</v>
      </c>
      <c r="O176" s="91"/>
      <c r="P176" s="225">
        <f>O176*H176</f>
        <v>0</v>
      </c>
      <c r="Q176" s="225">
        <v>0</v>
      </c>
      <c r="R176" s="225">
        <f>Q176*H176</f>
        <v>0</v>
      </c>
      <c r="S176" s="225">
        <v>0</v>
      </c>
      <c r="T176" s="226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7" t="s">
        <v>131</v>
      </c>
      <c r="AT176" s="227" t="s">
        <v>127</v>
      </c>
      <c r="AU176" s="227" t="s">
        <v>83</v>
      </c>
      <c r="AY176" s="17" t="s">
        <v>125</v>
      </c>
      <c r="BE176" s="228">
        <f>IF(N176="základní",J176,0)</f>
        <v>0</v>
      </c>
      <c r="BF176" s="228">
        <f>IF(N176="snížená",J176,0)</f>
        <v>0</v>
      </c>
      <c r="BG176" s="228">
        <f>IF(N176="zákl. přenesená",J176,0)</f>
        <v>0</v>
      </c>
      <c r="BH176" s="228">
        <f>IF(N176="sníž. přenesená",J176,0)</f>
        <v>0</v>
      </c>
      <c r="BI176" s="228">
        <f>IF(N176="nulová",J176,0)</f>
        <v>0</v>
      </c>
      <c r="BJ176" s="17" t="s">
        <v>81</v>
      </c>
      <c r="BK176" s="228">
        <f>ROUND(I176*H176,2)</f>
        <v>0</v>
      </c>
      <c r="BL176" s="17" t="s">
        <v>131</v>
      </c>
      <c r="BM176" s="227" t="s">
        <v>189</v>
      </c>
    </row>
    <row r="177" s="2" customFormat="1">
      <c r="A177" s="38"/>
      <c r="B177" s="39"/>
      <c r="C177" s="40"/>
      <c r="D177" s="229" t="s">
        <v>133</v>
      </c>
      <c r="E177" s="40"/>
      <c r="F177" s="230" t="s">
        <v>190</v>
      </c>
      <c r="G177" s="40"/>
      <c r="H177" s="40"/>
      <c r="I177" s="231"/>
      <c r="J177" s="40"/>
      <c r="K177" s="40"/>
      <c r="L177" s="44"/>
      <c r="M177" s="232"/>
      <c r="N177" s="233"/>
      <c r="O177" s="91"/>
      <c r="P177" s="91"/>
      <c r="Q177" s="91"/>
      <c r="R177" s="91"/>
      <c r="S177" s="91"/>
      <c r="T177" s="92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133</v>
      </c>
      <c r="AU177" s="17" t="s">
        <v>83</v>
      </c>
    </row>
    <row r="178" s="2" customFormat="1" ht="16.5" customHeight="1">
      <c r="A178" s="38"/>
      <c r="B178" s="39"/>
      <c r="C178" s="266" t="s">
        <v>191</v>
      </c>
      <c r="D178" s="266" t="s">
        <v>192</v>
      </c>
      <c r="E178" s="267" t="s">
        <v>193</v>
      </c>
      <c r="F178" s="268" t="s">
        <v>194</v>
      </c>
      <c r="G178" s="269" t="s">
        <v>195</v>
      </c>
      <c r="H178" s="270">
        <v>36</v>
      </c>
      <c r="I178" s="271"/>
      <c r="J178" s="272">
        <f>ROUND(I178*H178,2)</f>
        <v>0</v>
      </c>
      <c r="K178" s="273"/>
      <c r="L178" s="274"/>
      <c r="M178" s="275" t="s">
        <v>1</v>
      </c>
      <c r="N178" s="276" t="s">
        <v>40</v>
      </c>
      <c r="O178" s="91"/>
      <c r="P178" s="225">
        <f>O178*H178</f>
        <v>0</v>
      </c>
      <c r="Q178" s="225">
        <v>1</v>
      </c>
      <c r="R178" s="225">
        <f>Q178*H178</f>
        <v>36</v>
      </c>
      <c r="S178" s="225">
        <v>0</v>
      </c>
      <c r="T178" s="226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7" t="s">
        <v>179</v>
      </c>
      <c r="AT178" s="227" t="s">
        <v>192</v>
      </c>
      <c r="AU178" s="227" t="s">
        <v>83</v>
      </c>
      <c r="AY178" s="17" t="s">
        <v>125</v>
      </c>
      <c r="BE178" s="228">
        <f>IF(N178="základní",J178,0)</f>
        <v>0</v>
      </c>
      <c r="BF178" s="228">
        <f>IF(N178="snížená",J178,0)</f>
        <v>0</v>
      </c>
      <c r="BG178" s="228">
        <f>IF(N178="zákl. přenesená",J178,0)</f>
        <v>0</v>
      </c>
      <c r="BH178" s="228">
        <f>IF(N178="sníž. přenesená",J178,0)</f>
        <v>0</v>
      </c>
      <c r="BI178" s="228">
        <f>IF(N178="nulová",J178,0)</f>
        <v>0</v>
      </c>
      <c r="BJ178" s="17" t="s">
        <v>81</v>
      </c>
      <c r="BK178" s="228">
        <f>ROUND(I178*H178,2)</f>
        <v>0</v>
      </c>
      <c r="BL178" s="17" t="s">
        <v>131</v>
      </c>
      <c r="BM178" s="227" t="s">
        <v>196</v>
      </c>
    </row>
    <row r="179" s="2" customFormat="1">
      <c r="A179" s="38"/>
      <c r="B179" s="39"/>
      <c r="C179" s="40"/>
      <c r="D179" s="229" t="s">
        <v>133</v>
      </c>
      <c r="E179" s="40"/>
      <c r="F179" s="230" t="s">
        <v>194</v>
      </c>
      <c r="G179" s="40"/>
      <c r="H179" s="40"/>
      <c r="I179" s="231"/>
      <c r="J179" s="40"/>
      <c r="K179" s="40"/>
      <c r="L179" s="44"/>
      <c r="M179" s="232"/>
      <c r="N179" s="233"/>
      <c r="O179" s="91"/>
      <c r="P179" s="91"/>
      <c r="Q179" s="91"/>
      <c r="R179" s="91"/>
      <c r="S179" s="91"/>
      <c r="T179" s="92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133</v>
      </c>
      <c r="AU179" s="17" t="s">
        <v>83</v>
      </c>
    </row>
    <row r="180" s="13" customFormat="1">
      <c r="A180" s="13"/>
      <c r="B180" s="234"/>
      <c r="C180" s="235"/>
      <c r="D180" s="229" t="s">
        <v>134</v>
      </c>
      <c r="E180" s="236" t="s">
        <v>1</v>
      </c>
      <c r="F180" s="237" t="s">
        <v>197</v>
      </c>
      <c r="G180" s="235"/>
      <c r="H180" s="238">
        <v>36</v>
      </c>
      <c r="I180" s="239"/>
      <c r="J180" s="235"/>
      <c r="K180" s="235"/>
      <c r="L180" s="240"/>
      <c r="M180" s="241"/>
      <c r="N180" s="242"/>
      <c r="O180" s="242"/>
      <c r="P180" s="242"/>
      <c r="Q180" s="242"/>
      <c r="R180" s="242"/>
      <c r="S180" s="242"/>
      <c r="T180" s="24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4" t="s">
        <v>134</v>
      </c>
      <c r="AU180" s="244" t="s">
        <v>83</v>
      </c>
      <c r="AV180" s="13" t="s">
        <v>83</v>
      </c>
      <c r="AW180" s="13" t="s">
        <v>32</v>
      </c>
      <c r="AX180" s="13" t="s">
        <v>75</v>
      </c>
      <c r="AY180" s="244" t="s">
        <v>125</v>
      </c>
    </row>
    <row r="181" s="14" customFormat="1">
      <c r="A181" s="14"/>
      <c r="B181" s="245"/>
      <c r="C181" s="246"/>
      <c r="D181" s="229" t="s">
        <v>134</v>
      </c>
      <c r="E181" s="247" t="s">
        <v>1</v>
      </c>
      <c r="F181" s="248" t="s">
        <v>136</v>
      </c>
      <c r="G181" s="246"/>
      <c r="H181" s="249">
        <v>36</v>
      </c>
      <c r="I181" s="250"/>
      <c r="J181" s="246"/>
      <c r="K181" s="246"/>
      <c r="L181" s="251"/>
      <c r="M181" s="252"/>
      <c r="N181" s="253"/>
      <c r="O181" s="253"/>
      <c r="P181" s="253"/>
      <c r="Q181" s="253"/>
      <c r="R181" s="253"/>
      <c r="S181" s="253"/>
      <c r="T181" s="25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5" t="s">
        <v>134</v>
      </c>
      <c r="AU181" s="255" t="s">
        <v>83</v>
      </c>
      <c r="AV181" s="14" t="s">
        <v>131</v>
      </c>
      <c r="AW181" s="14" t="s">
        <v>32</v>
      </c>
      <c r="AX181" s="14" t="s">
        <v>81</v>
      </c>
      <c r="AY181" s="255" t="s">
        <v>125</v>
      </c>
    </row>
    <row r="182" s="2" customFormat="1" ht="16.5" customHeight="1">
      <c r="A182" s="38"/>
      <c r="B182" s="39"/>
      <c r="C182" s="215" t="s">
        <v>198</v>
      </c>
      <c r="D182" s="215" t="s">
        <v>127</v>
      </c>
      <c r="E182" s="216" t="s">
        <v>199</v>
      </c>
      <c r="F182" s="217" t="s">
        <v>200</v>
      </c>
      <c r="G182" s="218" t="s">
        <v>130</v>
      </c>
      <c r="H182" s="219">
        <v>50</v>
      </c>
      <c r="I182" s="220"/>
      <c r="J182" s="221">
        <f>ROUND(I182*H182,2)</f>
        <v>0</v>
      </c>
      <c r="K182" s="222"/>
      <c r="L182" s="44"/>
      <c r="M182" s="223" t="s">
        <v>1</v>
      </c>
      <c r="N182" s="224" t="s">
        <v>40</v>
      </c>
      <c r="O182" s="91"/>
      <c r="P182" s="225">
        <f>O182*H182</f>
        <v>0</v>
      </c>
      <c r="Q182" s="225">
        <v>0</v>
      </c>
      <c r="R182" s="225">
        <f>Q182*H182</f>
        <v>0</v>
      </c>
      <c r="S182" s="225">
        <v>0</v>
      </c>
      <c r="T182" s="226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7" t="s">
        <v>131</v>
      </c>
      <c r="AT182" s="227" t="s">
        <v>127</v>
      </c>
      <c r="AU182" s="227" t="s">
        <v>83</v>
      </c>
      <c r="AY182" s="17" t="s">
        <v>125</v>
      </c>
      <c r="BE182" s="228">
        <f>IF(N182="základní",J182,0)</f>
        <v>0</v>
      </c>
      <c r="BF182" s="228">
        <f>IF(N182="snížená",J182,0)</f>
        <v>0</v>
      </c>
      <c r="BG182" s="228">
        <f>IF(N182="zákl. přenesená",J182,0)</f>
        <v>0</v>
      </c>
      <c r="BH182" s="228">
        <f>IF(N182="sníž. přenesená",J182,0)</f>
        <v>0</v>
      </c>
      <c r="BI182" s="228">
        <f>IF(N182="nulová",J182,0)</f>
        <v>0</v>
      </c>
      <c r="BJ182" s="17" t="s">
        <v>81</v>
      </c>
      <c r="BK182" s="228">
        <f>ROUND(I182*H182,2)</f>
        <v>0</v>
      </c>
      <c r="BL182" s="17" t="s">
        <v>131</v>
      </c>
      <c r="BM182" s="227" t="s">
        <v>201</v>
      </c>
    </row>
    <row r="183" s="2" customFormat="1">
      <c r="A183" s="38"/>
      <c r="B183" s="39"/>
      <c r="C183" s="40"/>
      <c r="D183" s="229" t="s">
        <v>133</v>
      </c>
      <c r="E183" s="40"/>
      <c r="F183" s="230" t="s">
        <v>202</v>
      </c>
      <c r="G183" s="40"/>
      <c r="H183" s="40"/>
      <c r="I183" s="231"/>
      <c r="J183" s="40"/>
      <c r="K183" s="40"/>
      <c r="L183" s="44"/>
      <c r="M183" s="232"/>
      <c r="N183" s="233"/>
      <c r="O183" s="91"/>
      <c r="P183" s="91"/>
      <c r="Q183" s="91"/>
      <c r="R183" s="91"/>
      <c r="S183" s="91"/>
      <c r="T183" s="92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133</v>
      </c>
      <c r="AU183" s="17" t="s">
        <v>83</v>
      </c>
    </row>
    <row r="184" s="13" customFormat="1">
      <c r="A184" s="13"/>
      <c r="B184" s="234"/>
      <c r="C184" s="235"/>
      <c r="D184" s="229" t="s">
        <v>134</v>
      </c>
      <c r="E184" s="236" t="s">
        <v>1</v>
      </c>
      <c r="F184" s="237" t="s">
        <v>203</v>
      </c>
      <c r="G184" s="235"/>
      <c r="H184" s="238">
        <v>50</v>
      </c>
      <c r="I184" s="239"/>
      <c r="J184" s="235"/>
      <c r="K184" s="235"/>
      <c r="L184" s="240"/>
      <c r="M184" s="241"/>
      <c r="N184" s="242"/>
      <c r="O184" s="242"/>
      <c r="P184" s="242"/>
      <c r="Q184" s="242"/>
      <c r="R184" s="242"/>
      <c r="S184" s="242"/>
      <c r="T184" s="24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4" t="s">
        <v>134</v>
      </c>
      <c r="AU184" s="244" t="s">
        <v>83</v>
      </c>
      <c r="AV184" s="13" t="s">
        <v>83</v>
      </c>
      <c r="AW184" s="13" t="s">
        <v>32</v>
      </c>
      <c r="AX184" s="13" t="s">
        <v>75</v>
      </c>
      <c r="AY184" s="244" t="s">
        <v>125</v>
      </c>
    </row>
    <row r="185" s="14" customFormat="1">
      <c r="A185" s="14"/>
      <c r="B185" s="245"/>
      <c r="C185" s="246"/>
      <c r="D185" s="229" t="s">
        <v>134</v>
      </c>
      <c r="E185" s="247" t="s">
        <v>1</v>
      </c>
      <c r="F185" s="248" t="s">
        <v>136</v>
      </c>
      <c r="G185" s="246"/>
      <c r="H185" s="249">
        <v>50</v>
      </c>
      <c r="I185" s="250"/>
      <c r="J185" s="246"/>
      <c r="K185" s="246"/>
      <c r="L185" s="251"/>
      <c r="M185" s="252"/>
      <c r="N185" s="253"/>
      <c r="O185" s="253"/>
      <c r="P185" s="253"/>
      <c r="Q185" s="253"/>
      <c r="R185" s="253"/>
      <c r="S185" s="253"/>
      <c r="T185" s="25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5" t="s">
        <v>134</v>
      </c>
      <c r="AU185" s="255" t="s">
        <v>83</v>
      </c>
      <c r="AV185" s="14" t="s">
        <v>131</v>
      </c>
      <c r="AW185" s="14" t="s">
        <v>32</v>
      </c>
      <c r="AX185" s="14" t="s">
        <v>81</v>
      </c>
      <c r="AY185" s="255" t="s">
        <v>125</v>
      </c>
    </row>
    <row r="186" s="2" customFormat="1" ht="33" customHeight="1">
      <c r="A186" s="38"/>
      <c r="B186" s="39"/>
      <c r="C186" s="215" t="s">
        <v>8</v>
      </c>
      <c r="D186" s="215" t="s">
        <v>127</v>
      </c>
      <c r="E186" s="216" t="s">
        <v>204</v>
      </c>
      <c r="F186" s="217" t="s">
        <v>205</v>
      </c>
      <c r="G186" s="218" t="s">
        <v>130</v>
      </c>
      <c r="H186" s="219">
        <v>50</v>
      </c>
      <c r="I186" s="220"/>
      <c r="J186" s="221">
        <f>ROUND(I186*H186,2)</f>
        <v>0</v>
      </c>
      <c r="K186" s="222"/>
      <c r="L186" s="44"/>
      <c r="M186" s="223" t="s">
        <v>1</v>
      </c>
      <c r="N186" s="224" t="s">
        <v>40</v>
      </c>
      <c r="O186" s="91"/>
      <c r="P186" s="225">
        <f>O186*H186</f>
        <v>0</v>
      </c>
      <c r="Q186" s="225">
        <v>0</v>
      </c>
      <c r="R186" s="225">
        <f>Q186*H186</f>
        <v>0</v>
      </c>
      <c r="S186" s="225">
        <v>0</v>
      </c>
      <c r="T186" s="226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7" t="s">
        <v>131</v>
      </c>
      <c r="AT186" s="227" t="s">
        <v>127</v>
      </c>
      <c r="AU186" s="227" t="s">
        <v>83</v>
      </c>
      <c r="AY186" s="17" t="s">
        <v>125</v>
      </c>
      <c r="BE186" s="228">
        <f>IF(N186="základní",J186,0)</f>
        <v>0</v>
      </c>
      <c r="BF186" s="228">
        <f>IF(N186="snížená",J186,0)</f>
        <v>0</v>
      </c>
      <c r="BG186" s="228">
        <f>IF(N186="zákl. přenesená",J186,0)</f>
        <v>0</v>
      </c>
      <c r="BH186" s="228">
        <f>IF(N186="sníž. přenesená",J186,0)</f>
        <v>0</v>
      </c>
      <c r="BI186" s="228">
        <f>IF(N186="nulová",J186,0)</f>
        <v>0</v>
      </c>
      <c r="BJ186" s="17" t="s">
        <v>81</v>
      </c>
      <c r="BK186" s="228">
        <f>ROUND(I186*H186,2)</f>
        <v>0</v>
      </c>
      <c r="BL186" s="17" t="s">
        <v>131</v>
      </c>
      <c r="BM186" s="227" t="s">
        <v>206</v>
      </c>
    </row>
    <row r="187" s="2" customFormat="1">
      <c r="A187" s="38"/>
      <c r="B187" s="39"/>
      <c r="C187" s="40"/>
      <c r="D187" s="229" t="s">
        <v>133</v>
      </c>
      <c r="E187" s="40"/>
      <c r="F187" s="230" t="s">
        <v>207</v>
      </c>
      <c r="G187" s="40"/>
      <c r="H187" s="40"/>
      <c r="I187" s="231"/>
      <c r="J187" s="40"/>
      <c r="K187" s="40"/>
      <c r="L187" s="44"/>
      <c r="M187" s="232"/>
      <c r="N187" s="233"/>
      <c r="O187" s="91"/>
      <c r="P187" s="91"/>
      <c r="Q187" s="91"/>
      <c r="R187" s="91"/>
      <c r="S187" s="91"/>
      <c r="T187" s="92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133</v>
      </c>
      <c r="AU187" s="17" t="s">
        <v>83</v>
      </c>
    </row>
    <row r="188" s="13" customFormat="1">
      <c r="A188" s="13"/>
      <c r="B188" s="234"/>
      <c r="C188" s="235"/>
      <c r="D188" s="229" t="s">
        <v>134</v>
      </c>
      <c r="E188" s="236" t="s">
        <v>1</v>
      </c>
      <c r="F188" s="237" t="s">
        <v>208</v>
      </c>
      <c r="G188" s="235"/>
      <c r="H188" s="238">
        <v>50</v>
      </c>
      <c r="I188" s="239"/>
      <c r="J188" s="235"/>
      <c r="K188" s="235"/>
      <c r="L188" s="240"/>
      <c r="M188" s="241"/>
      <c r="N188" s="242"/>
      <c r="O188" s="242"/>
      <c r="P188" s="242"/>
      <c r="Q188" s="242"/>
      <c r="R188" s="242"/>
      <c r="S188" s="242"/>
      <c r="T188" s="24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4" t="s">
        <v>134</v>
      </c>
      <c r="AU188" s="244" t="s">
        <v>83</v>
      </c>
      <c r="AV188" s="13" t="s">
        <v>83</v>
      </c>
      <c r="AW188" s="13" t="s">
        <v>32</v>
      </c>
      <c r="AX188" s="13" t="s">
        <v>81</v>
      </c>
      <c r="AY188" s="244" t="s">
        <v>125</v>
      </c>
    </row>
    <row r="189" s="12" customFormat="1" ht="22.8" customHeight="1">
      <c r="A189" s="12"/>
      <c r="B189" s="199"/>
      <c r="C189" s="200"/>
      <c r="D189" s="201" t="s">
        <v>74</v>
      </c>
      <c r="E189" s="213" t="s">
        <v>83</v>
      </c>
      <c r="F189" s="213" t="s">
        <v>209</v>
      </c>
      <c r="G189" s="200"/>
      <c r="H189" s="200"/>
      <c r="I189" s="203"/>
      <c r="J189" s="214">
        <f>BK189</f>
        <v>0</v>
      </c>
      <c r="K189" s="200"/>
      <c r="L189" s="205"/>
      <c r="M189" s="206"/>
      <c r="N189" s="207"/>
      <c r="O189" s="207"/>
      <c r="P189" s="208">
        <f>SUM(P190:P201)</f>
        <v>0</v>
      </c>
      <c r="Q189" s="207"/>
      <c r="R189" s="208">
        <f>SUM(R190:R201)</f>
        <v>0.74399999999999999</v>
      </c>
      <c r="S189" s="207"/>
      <c r="T189" s="209">
        <f>SUM(T190:T201)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10" t="s">
        <v>81</v>
      </c>
      <c r="AT189" s="211" t="s">
        <v>74</v>
      </c>
      <c r="AU189" s="211" t="s">
        <v>81</v>
      </c>
      <c r="AY189" s="210" t="s">
        <v>125</v>
      </c>
      <c r="BK189" s="212">
        <f>SUM(BK190:BK201)</f>
        <v>0</v>
      </c>
    </row>
    <row r="190" s="2" customFormat="1" ht="24.15" customHeight="1">
      <c r="A190" s="38"/>
      <c r="B190" s="39"/>
      <c r="C190" s="215" t="s">
        <v>210</v>
      </c>
      <c r="D190" s="215" t="s">
        <v>127</v>
      </c>
      <c r="E190" s="216" t="s">
        <v>211</v>
      </c>
      <c r="F190" s="217" t="s">
        <v>212</v>
      </c>
      <c r="G190" s="218" t="s">
        <v>146</v>
      </c>
      <c r="H190" s="219">
        <v>24</v>
      </c>
      <c r="I190" s="220"/>
      <c r="J190" s="221">
        <f>ROUND(I190*H190,2)</f>
        <v>0</v>
      </c>
      <c r="K190" s="222"/>
      <c r="L190" s="44"/>
      <c r="M190" s="223" t="s">
        <v>1</v>
      </c>
      <c r="N190" s="224" t="s">
        <v>40</v>
      </c>
      <c r="O190" s="91"/>
      <c r="P190" s="225">
        <f>O190*H190</f>
        <v>0</v>
      </c>
      <c r="Q190" s="225">
        <v>0</v>
      </c>
      <c r="R190" s="225">
        <f>Q190*H190</f>
        <v>0</v>
      </c>
      <c r="S190" s="225">
        <v>0</v>
      </c>
      <c r="T190" s="226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7" t="s">
        <v>131</v>
      </c>
      <c r="AT190" s="227" t="s">
        <v>127</v>
      </c>
      <c r="AU190" s="227" t="s">
        <v>83</v>
      </c>
      <c r="AY190" s="17" t="s">
        <v>125</v>
      </c>
      <c r="BE190" s="228">
        <f>IF(N190="základní",J190,0)</f>
        <v>0</v>
      </c>
      <c r="BF190" s="228">
        <f>IF(N190="snížená",J190,0)</f>
        <v>0</v>
      </c>
      <c r="BG190" s="228">
        <f>IF(N190="zákl. přenesená",J190,0)</f>
        <v>0</v>
      </c>
      <c r="BH190" s="228">
        <f>IF(N190="sníž. přenesená",J190,0)</f>
        <v>0</v>
      </c>
      <c r="BI190" s="228">
        <f>IF(N190="nulová",J190,0)</f>
        <v>0</v>
      </c>
      <c r="BJ190" s="17" t="s">
        <v>81</v>
      </c>
      <c r="BK190" s="228">
        <f>ROUND(I190*H190,2)</f>
        <v>0</v>
      </c>
      <c r="BL190" s="17" t="s">
        <v>131</v>
      </c>
      <c r="BM190" s="227" t="s">
        <v>213</v>
      </c>
    </row>
    <row r="191" s="2" customFormat="1">
      <c r="A191" s="38"/>
      <c r="B191" s="39"/>
      <c r="C191" s="40"/>
      <c r="D191" s="229" t="s">
        <v>133</v>
      </c>
      <c r="E191" s="40"/>
      <c r="F191" s="230" t="s">
        <v>214</v>
      </c>
      <c r="G191" s="40"/>
      <c r="H191" s="40"/>
      <c r="I191" s="231"/>
      <c r="J191" s="40"/>
      <c r="K191" s="40"/>
      <c r="L191" s="44"/>
      <c r="M191" s="232"/>
      <c r="N191" s="233"/>
      <c r="O191" s="91"/>
      <c r="P191" s="91"/>
      <c r="Q191" s="91"/>
      <c r="R191" s="91"/>
      <c r="S191" s="91"/>
      <c r="T191" s="92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133</v>
      </c>
      <c r="AU191" s="17" t="s">
        <v>83</v>
      </c>
    </row>
    <row r="192" s="13" customFormat="1">
      <c r="A192" s="13"/>
      <c r="B192" s="234"/>
      <c r="C192" s="235"/>
      <c r="D192" s="229" t="s">
        <v>134</v>
      </c>
      <c r="E192" s="236" t="s">
        <v>1</v>
      </c>
      <c r="F192" s="237" t="s">
        <v>215</v>
      </c>
      <c r="G192" s="235"/>
      <c r="H192" s="238">
        <v>24</v>
      </c>
      <c r="I192" s="239"/>
      <c r="J192" s="235"/>
      <c r="K192" s="235"/>
      <c r="L192" s="240"/>
      <c r="M192" s="241"/>
      <c r="N192" s="242"/>
      <c r="O192" s="242"/>
      <c r="P192" s="242"/>
      <c r="Q192" s="242"/>
      <c r="R192" s="242"/>
      <c r="S192" s="242"/>
      <c r="T192" s="24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4" t="s">
        <v>134</v>
      </c>
      <c r="AU192" s="244" t="s">
        <v>83</v>
      </c>
      <c r="AV192" s="13" t="s">
        <v>83</v>
      </c>
      <c r="AW192" s="13" t="s">
        <v>32</v>
      </c>
      <c r="AX192" s="13" t="s">
        <v>75</v>
      </c>
      <c r="AY192" s="244" t="s">
        <v>125</v>
      </c>
    </row>
    <row r="193" s="14" customFormat="1">
      <c r="A193" s="14"/>
      <c r="B193" s="245"/>
      <c r="C193" s="246"/>
      <c r="D193" s="229" t="s">
        <v>134</v>
      </c>
      <c r="E193" s="247" t="s">
        <v>1</v>
      </c>
      <c r="F193" s="248" t="s">
        <v>136</v>
      </c>
      <c r="G193" s="246"/>
      <c r="H193" s="249">
        <v>24</v>
      </c>
      <c r="I193" s="250"/>
      <c r="J193" s="246"/>
      <c r="K193" s="246"/>
      <c r="L193" s="251"/>
      <c r="M193" s="252"/>
      <c r="N193" s="253"/>
      <c r="O193" s="253"/>
      <c r="P193" s="253"/>
      <c r="Q193" s="253"/>
      <c r="R193" s="253"/>
      <c r="S193" s="253"/>
      <c r="T193" s="25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5" t="s">
        <v>134</v>
      </c>
      <c r="AU193" s="255" t="s">
        <v>83</v>
      </c>
      <c r="AV193" s="14" t="s">
        <v>131</v>
      </c>
      <c r="AW193" s="14" t="s">
        <v>32</v>
      </c>
      <c r="AX193" s="14" t="s">
        <v>81</v>
      </c>
      <c r="AY193" s="255" t="s">
        <v>125</v>
      </c>
    </row>
    <row r="194" s="2" customFormat="1" ht="21.75" customHeight="1">
      <c r="A194" s="38"/>
      <c r="B194" s="39"/>
      <c r="C194" s="266" t="s">
        <v>216</v>
      </c>
      <c r="D194" s="266" t="s">
        <v>192</v>
      </c>
      <c r="E194" s="267" t="s">
        <v>217</v>
      </c>
      <c r="F194" s="268" t="s">
        <v>218</v>
      </c>
      <c r="G194" s="269" t="s">
        <v>195</v>
      </c>
      <c r="H194" s="270">
        <v>0.74399999999999999</v>
      </c>
      <c r="I194" s="271"/>
      <c r="J194" s="272">
        <f>ROUND(I194*H194,2)</f>
        <v>0</v>
      </c>
      <c r="K194" s="273"/>
      <c r="L194" s="274"/>
      <c r="M194" s="275" t="s">
        <v>1</v>
      </c>
      <c r="N194" s="276" t="s">
        <v>40</v>
      </c>
      <c r="O194" s="91"/>
      <c r="P194" s="225">
        <f>O194*H194</f>
        <v>0</v>
      </c>
      <c r="Q194" s="225">
        <v>1</v>
      </c>
      <c r="R194" s="225">
        <f>Q194*H194</f>
        <v>0.74399999999999999</v>
      </c>
      <c r="S194" s="225">
        <v>0</v>
      </c>
      <c r="T194" s="226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7" t="s">
        <v>179</v>
      </c>
      <c r="AT194" s="227" t="s">
        <v>192</v>
      </c>
      <c r="AU194" s="227" t="s">
        <v>83</v>
      </c>
      <c r="AY194" s="17" t="s">
        <v>125</v>
      </c>
      <c r="BE194" s="228">
        <f>IF(N194="základní",J194,0)</f>
        <v>0</v>
      </c>
      <c r="BF194" s="228">
        <f>IF(N194="snížená",J194,0)</f>
        <v>0</v>
      </c>
      <c r="BG194" s="228">
        <f>IF(N194="zákl. přenesená",J194,0)</f>
        <v>0</v>
      </c>
      <c r="BH194" s="228">
        <f>IF(N194="sníž. přenesená",J194,0)</f>
        <v>0</v>
      </c>
      <c r="BI194" s="228">
        <f>IF(N194="nulová",J194,0)</f>
        <v>0</v>
      </c>
      <c r="BJ194" s="17" t="s">
        <v>81</v>
      </c>
      <c r="BK194" s="228">
        <f>ROUND(I194*H194,2)</f>
        <v>0</v>
      </c>
      <c r="BL194" s="17" t="s">
        <v>131</v>
      </c>
      <c r="BM194" s="227" t="s">
        <v>219</v>
      </c>
    </row>
    <row r="195" s="2" customFormat="1">
      <c r="A195" s="38"/>
      <c r="B195" s="39"/>
      <c r="C195" s="40"/>
      <c r="D195" s="229" t="s">
        <v>133</v>
      </c>
      <c r="E195" s="40"/>
      <c r="F195" s="230" t="s">
        <v>218</v>
      </c>
      <c r="G195" s="40"/>
      <c r="H195" s="40"/>
      <c r="I195" s="231"/>
      <c r="J195" s="40"/>
      <c r="K195" s="40"/>
      <c r="L195" s="44"/>
      <c r="M195" s="232"/>
      <c r="N195" s="233"/>
      <c r="O195" s="91"/>
      <c r="P195" s="91"/>
      <c r="Q195" s="91"/>
      <c r="R195" s="91"/>
      <c r="S195" s="91"/>
      <c r="T195" s="92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133</v>
      </c>
      <c r="AU195" s="17" t="s">
        <v>83</v>
      </c>
    </row>
    <row r="196" s="13" customFormat="1">
      <c r="A196" s="13"/>
      <c r="B196" s="234"/>
      <c r="C196" s="235"/>
      <c r="D196" s="229" t="s">
        <v>134</v>
      </c>
      <c r="E196" s="236" t="s">
        <v>1</v>
      </c>
      <c r="F196" s="237" t="s">
        <v>220</v>
      </c>
      <c r="G196" s="235"/>
      <c r="H196" s="238">
        <v>0.74399999999999999</v>
      </c>
      <c r="I196" s="239"/>
      <c r="J196" s="235"/>
      <c r="K196" s="235"/>
      <c r="L196" s="240"/>
      <c r="M196" s="241"/>
      <c r="N196" s="242"/>
      <c r="O196" s="242"/>
      <c r="P196" s="242"/>
      <c r="Q196" s="242"/>
      <c r="R196" s="242"/>
      <c r="S196" s="242"/>
      <c r="T196" s="24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4" t="s">
        <v>134</v>
      </c>
      <c r="AU196" s="244" t="s">
        <v>83</v>
      </c>
      <c r="AV196" s="13" t="s">
        <v>83</v>
      </c>
      <c r="AW196" s="13" t="s">
        <v>32</v>
      </c>
      <c r="AX196" s="13" t="s">
        <v>75</v>
      </c>
      <c r="AY196" s="244" t="s">
        <v>125</v>
      </c>
    </row>
    <row r="197" s="14" customFormat="1">
      <c r="A197" s="14"/>
      <c r="B197" s="245"/>
      <c r="C197" s="246"/>
      <c r="D197" s="229" t="s">
        <v>134</v>
      </c>
      <c r="E197" s="247" t="s">
        <v>1</v>
      </c>
      <c r="F197" s="248" t="s">
        <v>136</v>
      </c>
      <c r="G197" s="246"/>
      <c r="H197" s="249">
        <v>0.74399999999999999</v>
      </c>
      <c r="I197" s="250"/>
      <c r="J197" s="246"/>
      <c r="K197" s="246"/>
      <c r="L197" s="251"/>
      <c r="M197" s="252"/>
      <c r="N197" s="253"/>
      <c r="O197" s="253"/>
      <c r="P197" s="253"/>
      <c r="Q197" s="253"/>
      <c r="R197" s="253"/>
      <c r="S197" s="253"/>
      <c r="T197" s="25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5" t="s">
        <v>134</v>
      </c>
      <c r="AU197" s="255" t="s">
        <v>83</v>
      </c>
      <c r="AV197" s="14" t="s">
        <v>131</v>
      </c>
      <c r="AW197" s="14" t="s">
        <v>32</v>
      </c>
      <c r="AX197" s="14" t="s">
        <v>81</v>
      </c>
      <c r="AY197" s="255" t="s">
        <v>125</v>
      </c>
    </row>
    <row r="198" s="2" customFormat="1" ht="24.15" customHeight="1">
      <c r="A198" s="38"/>
      <c r="B198" s="39"/>
      <c r="C198" s="215" t="s">
        <v>221</v>
      </c>
      <c r="D198" s="215" t="s">
        <v>127</v>
      </c>
      <c r="E198" s="216" t="s">
        <v>222</v>
      </c>
      <c r="F198" s="217" t="s">
        <v>223</v>
      </c>
      <c r="G198" s="218" t="s">
        <v>146</v>
      </c>
      <c r="H198" s="219">
        <v>24</v>
      </c>
      <c r="I198" s="220"/>
      <c r="J198" s="221">
        <f>ROUND(I198*H198,2)</f>
        <v>0</v>
      </c>
      <c r="K198" s="222"/>
      <c r="L198" s="44"/>
      <c r="M198" s="223" t="s">
        <v>1</v>
      </c>
      <c r="N198" s="224" t="s">
        <v>40</v>
      </c>
      <c r="O198" s="91"/>
      <c r="P198" s="225">
        <f>O198*H198</f>
        <v>0</v>
      </c>
      <c r="Q198" s="225">
        <v>0</v>
      </c>
      <c r="R198" s="225">
        <f>Q198*H198</f>
        <v>0</v>
      </c>
      <c r="S198" s="225">
        <v>0</v>
      </c>
      <c r="T198" s="226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7" t="s">
        <v>131</v>
      </c>
      <c r="AT198" s="227" t="s">
        <v>127</v>
      </c>
      <c r="AU198" s="227" t="s">
        <v>83</v>
      </c>
      <c r="AY198" s="17" t="s">
        <v>125</v>
      </c>
      <c r="BE198" s="228">
        <f>IF(N198="základní",J198,0)</f>
        <v>0</v>
      </c>
      <c r="BF198" s="228">
        <f>IF(N198="snížená",J198,0)</f>
        <v>0</v>
      </c>
      <c r="BG198" s="228">
        <f>IF(N198="zákl. přenesená",J198,0)</f>
        <v>0</v>
      </c>
      <c r="BH198" s="228">
        <f>IF(N198="sníž. přenesená",J198,0)</f>
        <v>0</v>
      </c>
      <c r="BI198" s="228">
        <f>IF(N198="nulová",J198,0)</f>
        <v>0</v>
      </c>
      <c r="BJ198" s="17" t="s">
        <v>81</v>
      </c>
      <c r="BK198" s="228">
        <f>ROUND(I198*H198,2)</f>
        <v>0</v>
      </c>
      <c r="BL198" s="17" t="s">
        <v>131</v>
      </c>
      <c r="BM198" s="227" t="s">
        <v>224</v>
      </c>
    </row>
    <row r="199" s="2" customFormat="1">
      <c r="A199" s="38"/>
      <c r="B199" s="39"/>
      <c r="C199" s="40"/>
      <c r="D199" s="229" t="s">
        <v>133</v>
      </c>
      <c r="E199" s="40"/>
      <c r="F199" s="230" t="s">
        <v>225</v>
      </c>
      <c r="G199" s="40"/>
      <c r="H199" s="40"/>
      <c r="I199" s="231"/>
      <c r="J199" s="40"/>
      <c r="K199" s="40"/>
      <c r="L199" s="44"/>
      <c r="M199" s="232"/>
      <c r="N199" s="233"/>
      <c r="O199" s="91"/>
      <c r="P199" s="91"/>
      <c r="Q199" s="91"/>
      <c r="R199" s="91"/>
      <c r="S199" s="91"/>
      <c r="T199" s="92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133</v>
      </c>
      <c r="AU199" s="17" t="s">
        <v>83</v>
      </c>
    </row>
    <row r="200" s="13" customFormat="1">
      <c r="A200" s="13"/>
      <c r="B200" s="234"/>
      <c r="C200" s="235"/>
      <c r="D200" s="229" t="s">
        <v>134</v>
      </c>
      <c r="E200" s="236" t="s">
        <v>1</v>
      </c>
      <c r="F200" s="237" t="s">
        <v>226</v>
      </c>
      <c r="G200" s="235"/>
      <c r="H200" s="238">
        <v>24</v>
      </c>
      <c r="I200" s="239"/>
      <c r="J200" s="235"/>
      <c r="K200" s="235"/>
      <c r="L200" s="240"/>
      <c r="M200" s="241"/>
      <c r="N200" s="242"/>
      <c r="O200" s="242"/>
      <c r="P200" s="242"/>
      <c r="Q200" s="242"/>
      <c r="R200" s="242"/>
      <c r="S200" s="242"/>
      <c r="T200" s="24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4" t="s">
        <v>134</v>
      </c>
      <c r="AU200" s="244" t="s">
        <v>83</v>
      </c>
      <c r="AV200" s="13" t="s">
        <v>83</v>
      </c>
      <c r="AW200" s="13" t="s">
        <v>32</v>
      </c>
      <c r="AX200" s="13" t="s">
        <v>75</v>
      </c>
      <c r="AY200" s="244" t="s">
        <v>125</v>
      </c>
    </row>
    <row r="201" s="14" customFormat="1">
      <c r="A201" s="14"/>
      <c r="B201" s="245"/>
      <c r="C201" s="246"/>
      <c r="D201" s="229" t="s">
        <v>134</v>
      </c>
      <c r="E201" s="247" t="s">
        <v>1</v>
      </c>
      <c r="F201" s="248" t="s">
        <v>136</v>
      </c>
      <c r="G201" s="246"/>
      <c r="H201" s="249">
        <v>24</v>
      </c>
      <c r="I201" s="250"/>
      <c r="J201" s="246"/>
      <c r="K201" s="246"/>
      <c r="L201" s="251"/>
      <c r="M201" s="252"/>
      <c r="N201" s="253"/>
      <c r="O201" s="253"/>
      <c r="P201" s="253"/>
      <c r="Q201" s="253"/>
      <c r="R201" s="253"/>
      <c r="S201" s="253"/>
      <c r="T201" s="25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5" t="s">
        <v>134</v>
      </c>
      <c r="AU201" s="255" t="s">
        <v>83</v>
      </c>
      <c r="AV201" s="14" t="s">
        <v>131</v>
      </c>
      <c r="AW201" s="14" t="s">
        <v>32</v>
      </c>
      <c r="AX201" s="14" t="s">
        <v>81</v>
      </c>
      <c r="AY201" s="255" t="s">
        <v>125</v>
      </c>
    </row>
    <row r="202" s="12" customFormat="1" ht="22.8" customHeight="1">
      <c r="A202" s="12"/>
      <c r="B202" s="199"/>
      <c r="C202" s="200"/>
      <c r="D202" s="201" t="s">
        <v>74</v>
      </c>
      <c r="E202" s="213" t="s">
        <v>143</v>
      </c>
      <c r="F202" s="213" t="s">
        <v>227</v>
      </c>
      <c r="G202" s="200"/>
      <c r="H202" s="200"/>
      <c r="I202" s="203"/>
      <c r="J202" s="214">
        <f>BK202</f>
        <v>0</v>
      </c>
      <c r="K202" s="200"/>
      <c r="L202" s="205"/>
      <c r="M202" s="206"/>
      <c r="N202" s="207"/>
      <c r="O202" s="207"/>
      <c r="P202" s="208">
        <f>SUM(P203:P227)</f>
        <v>0</v>
      </c>
      <c r="Q202" s="207"/>
      <c r="R202" s="208">
        <f>SUM(R203:R227)</f>
        <v>5.0314353999999994</v>
      </c>
      <c r="S202" s="207"/>
      <c r="T202" s="209">
        <f>SUM(T203:T227)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10" t="s">
        <v>81</v>
      </c>
      <c r="AT202" s="211" t="s">
        <v>74</v>
      </c>
      <c r="AU202" s="211" t="s">
        <v>81</v>
      </c>
      <c r="AY202" s="210" t="s">
        <v>125</v>
      </c>
      <c r="BK202" s="212">
        <f>SUM(BK203:BK227)</f>
        <v>0</v>
      </c>
    </row>
    <row r="203" s="2" customFormat="1" ht="24.15" customHeight="1">
      <c r="A203" s="38"/>
      <c r="B203" s="39"/>
      <c r="C203" s="215" t="s">
        <v>228</v>
      </c>
      <c r="D203" s="215" t="s">
        <v>127</v>
      </c>
      <c r="E203" s="216" t="s">
        <v>229</v>
      </c>
      <c r="F203" s="217" t="s">
        <v>230</v>
      </c>
      <c r="G203" s="218" t="s">
        <v>231</v>
      </c>
      <c r="H203" s="219">
        <v>16</v>
      </c>
      <c r="I203" s="220"/>
      <c r="J203" s="221">
        <f>ROUND(I203*H203,2)</f>
        <v>0</v>
      </c>
      <c r="K203" s="222"/>
      <c r="L203" s="44"/>
      <c r="M203" s="223" t="s">
        <v>1</v>
      </c>
      <c r="N203" s="224" t="s">
        <v>40</v>
      </c>
      <c r="O203" s="91"/>
      <c r="P203" s="225">
        <f>O203*H203</f>
        <v>0</v>
      </c>
      <c r="Q203" s="225">
        <v>0.00033</v>
      </c>
      <c r="R203" s="225">
        <f>Q203*H203</f>
        <v>0.00528</v>
      </c>
      <c r="S203" s="225">
        <v>0</v>
      </c>
      <c r="T203" s="226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7" t="s">
        <v>131</v>
      </c>
      <c r="AT203" s="227" t="s">
        <v>127</v>
      </c>
      <c r="AU203" s="227" t="s">
        <v>83</v>
      </c>
      <c r="AY203" s="17" t="s">
        <v>125</v>
      </c>
      <c r="BE203" s="228">
        <f>IF(N203="základní",J203,0)</f>
        <v>0</v>
      </c>
      <c r="BF203" s="228">
        <f>IF(N203="snížená",J203,0)</f>
        <v>0</v>
      </c>
      <c r="BG203" s="228">
        <f>IF(N203="zákl. přenesená",J203,0)</f>
        <v>0</v>
      </c>
      <c r="BH203" s="228">
        <f>IF(N203="sníž. přenesená",J203,0)</f>
        <v>0</v>
      </c>
      <c r="BI203" s="228">
        <f>IF(N203="nulová",J203,0)</f>
        <v>0</v>
      </c>
      <c r="BJ203" s="17" t="s">
        <v>81</v>
      </c>
      <c r="BK203" s="228">
        <f>ROUND(I203*H203,2)</f>
        <v>0</v>
      </c>
      <c r="BL203" s="17" t="s">
        <v>131</v>
      </c>
      <c r="BM203" s="227" t="s">
        <v>232</v>
      </c>
    </row>
    <row r="204" s="2" customFormat="1">
      <c r="A204" s="38"/>
      <c r="B204" s="39"/>
      <c r="C204" s="40"/>
      <c r="D204" s="229" t="s">
        <v>133</v>
      </c>
      <c r="E204" s="40"/>
      <c r="F204" s="230" t="s">
        <v>230</v>
      </c>
      <c r="G204" s="40"/>
      <c r="H204" s="40"/>
      <c r="I204" s="231"/>
      <c r="J204" s="40"/>
      <c r="K204" s="40"/>
      <c r="L204" s="44"/>
      <c r="M204" s="232"/>
      <c r="N204" s="233"/>
      <c r="O204" s="91"/>
      <c r="P204" s="91"/>
      <c r="Q204" s="91"/>
      <c r="R204" s="91"/>
      <c r="S204" s="91"/>
      <c r="T204" s="92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133</v>
      </c>
      <c r="AU204" s="17" t="s">
        <v>83</v>
      </c>
    </row>
    <row r="205" s="2" customFormat="1" ht="16.5" customHeight="1">
      <c r="A205" s="38"/>
      <c r="B205" s="39"/>
      <c r="C205" s="266" t="s">
        <v>233</v>
      </c>
      <c r="D205" s="266" t="s">
        <v>192</v>
      </c>
      <c r="E205" s="267" t="s">
        <v>234</v>
      </c>
      <c r="F205" s="268" t="s">
        <v>235</v>
      </c>
      <c r="G205" s="269" t="s">
        <v>231</v>
      </c>
      <c r="H205" s="270">
        <v>16</v>
      </c>
      <c r="I205" s="271"/>
      <c r="J205" s="272">
        <f>ROUND(I205*H205,2)</f>
        <v>0</v>
      </c>
      <c r="K205" s="273"/>
      <c r="L205" s="274"/>
      <c r="M205" s="275" t="s">
        <v>1</v>
      </c>
      <c r="N205" s="276" t="s">
        <v>40</v>
      </c>
      <c r="O205" s="91"/>
      <c r="P205" s="225">
        <f>O205*H205</f>
        <v>0</v>
      </c>
      <c r="Q205" s="225">
        <v>0.0019</v>
      </c>
      <c r="R205" s="225">
        <f>Q205*H205</f>
        <v>0.0304</v>
      </c>
      <c r="S205" s="225">
        <v>0</v>
      </c>
      <c r="T205" s="226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7" t="s">
        <v>179</v>
      </c>
      <c r="AT205" s="227" t="s">
        <v>192</v>
      </c>
      <c r="AU205" s="227" t="s">
        <v>83</v>
      </c>
      <c r="AY205" s="17" t="s">
        <v>125</v>
      </c>
      <c r="BE205" s="228">
        <f>IF(N205="základní",J205,0)</f>
        <v>0</v>
      </c>
      <c r="BF205" s="228">
        <f>IF(N205="snížená",J205,0)</f>
        <v>0</v>
      </c>
      <c r="BG205" s="228">
        <f>IF(N205="zákl. přenesená",J205,0)</f>
        <v>0</v>
      </c>
      <c r="BH205" s="228">
        <f>IF(N205="sníž. přenesená",J205,0)</f>
        <v>0</v>
      </c>
      <c r="BI205" s="228">
        <f>IF(N205="nulová",J205,0)</f>
        <v>0</v>
      </c>
      <c r="BJ205" s="17" t="s">
        <v>81</v>
      </c>
      <c r="BK205" s="228">
        <f>ROUND(I205*H205,2)</f>
        <v>0</v>
      </c>
      <c r="BL205" s="17" t="s">
        <v>131</v>
      </c>
      <c r="BM205" s="227" t="s">
        <v>236</v>
      </c>
    </row>
    <row r="206" s="2" customFormat="1">
      <c r="A206" s="38"/>
      <c r="B206" s="39"/>
      <c r="C206" s="40"/>
      <c r="D206" s="229" t="s">
        <v>133</v>
      </c>
      <c r="E206" s="40"/>
      <c r="F206" s="230" t="s">
        <v>235</v>
      </c>
      <c r="G206" s="40"/>
      <c r="H206" s="40"/>
      <c r="I206" s="231"/>
      <c r="J206" s="40"/>
      <c r="K206" s="40"/>
      <c r="L206" s="44"/>
      <c r="M206" s="232"/>
      <c r="N206" s="233"/>
      <c r="O206" s="91"/>
      <c r="P206" s="91"/>
      <c r="Q206" s="91"/>
      <c r="R206" s="91"/>
      <c r="S206" s="91"/>
      <c r="T206" s="92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133</v>
      </c>
      <c r="AU206" s="17" t="s">
        <v>83</v>
      </c>
    </row>
    <row r="207" s="2" customFormat="1" ht="16.5" customHeight="1">
      <c r="A207" s="38"/>
      <c r="B207" s="39"/>
      <c r="C207" s="215" t="s">
        <v>237</v>
      </c>
      <c r="D207" s="215" t="s">
        <v>127</v>
      </c>
      <c r="E207" s="216" t="s">
        <v>238</v>
      </c>
      <c r="F207" s="217" t="s">
        <v>239</v>
      </c>
      <c r="G207" s="218" t="s">
        <v>158</v>
      </c>
      <c r="H207" s="219">
        <v>14</v>
      </c>
      <c r="I207" s="220"/>
      <c r="J207" s="221">
        <f>ROUND(I207*H207,2)</f>
        <v>0</v>
      </c>
      <c r="K207" s="222"/>
      <c r="L207" s="44"/>
      <c r="M207" s="223" t="s">
        <v>1</v>
      </c>
      <c r="N207" s="224" t="s">
        <v>40</v>
      </c>
      <c r="O207" s="91"/>
      <c r="P207" s="225">
        <f>O207*H207</f>
        <v>0</v>
      </c>
      <c r="Q207" s="225">
        <v>0</v>
      </c>
      <c r="R207" s="225">
        <f>Q207*H207</f>
        <v>0</v>
      </c>
      <c r="S207" s="225">
        <v>0</v>
      </c>
      <c r="T207" s="226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27" t="s">
        <v>131</v>
      </c>
      <c r="AT207" s="227" t="s">
        <v>127</v>
      </c>
      <c r="AU207" s="227" t="s">
        <v>83</v>
      </c>
      <c r="AY207" s="17" t="s">
        <v>125</v>
      </c>
      <c r="BE207" s="228">
        <f>IF(N207="základní",J207,0)</f>
        <v>0</v>
      </c>
      <c r="BF207" s="228">
        <f>IF(N207="snížená",J207,0)</f>
        <v>0</v>
      </c>
      <c r="BG207" s="228">
        <f>IF(N207="zákl. přenesená",J207,0)</f>
        <v>0</v>
      </c>
      <c r="BH207" s="228">
        <f>IF(N207="sníž. přenesená",J207,0)</f>
        <v>0</v>
      </c>
      <c r="BI207" s="228">
        <f>IF(N207="nulová",J207,0)</f>
        <v>0</v>
      </c>
      <c r="BJ207" s="17" t="s">
        <v>81</v>
      </c>
      <c r="BK207" s="228">
        <f>ROUND(I207*H207,2)</f>
        <v>0</v>
      </c>
      <c r="BL207" s="17" t="s">
        <v>131</v>
      </c>
      <c r="BM207" s="227" t="s">
        <v>240</v>
      </c>
    </row>
    <row r="208" s="2" customFormat="1">
      <c r="A208" s="38"/>
      <c r="B208" s="39"/>
      <c r="C208" s="40"/>
      <c r="D208" s="229" t="s">
        <v>133</v>
      </c>
      <c r="E208" s="40"/>
      <c r="F208" s="230" t="s">
        <v>241</v>
      </c>
      <c r="G208" s="40"/>
      <c r="H208" s="40"/>
      <c r="I208" s="231"/>
      <c r="J208" s="40"/>
      <c r="K208" s="40"/>
      <c r="L208" s="44"/>
      <c r="M208" s="232"/>
      <c r="N208" s="233"/>
      <c r="O208" s="91"/>
      <c r="P208" s="91"/>
      <c r="Q208" s="91"/>
      <c r="R208" s="91"/>
      <c r="S208" s="91"/>
      <c r="T208" s="92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133</v>
      </c>
      <c r="AU208" s="17" t="s">
        <v>83</v>
      </c>
    </row>
    <row r="209" s="2" customFormat="1" ht="16.5" customHeight="1">
      <c r="A209" s="38"/>
      <c r="B209" s="39"/>
      <c r="C209" s="215" t="s">
        <v>242</v>
      </c>
      <c r="D209" s="215" t="s">
        <v>127</v>
      </c>
      <c r="E209" s="216" t="s">
        <v>243</v>
      </c>
      <c r="F209" s="217" t="s">
        <v>244</v>
      </c>
      <c r="G209" s="218" t="s">
        <v>130</v>
      </c>
      <c r="H209" s="219">
        <v>36.5</v>
      </c>
      <c r="I209" s="220"/>
      <c r="J209" s="221">
        <f>ROUND(I209*H209,2)</f>
        <v>0</v>
      </c>
      <c r="K209" s="222"/>
      <c r="L209" s="44"/>
      <c r="M209" s="223" t="s">
        <v>1</v>
      </c>
      <c r="N209" s="224" t="s">
        <v>40</v>
      </c>
      <c r="O209" s="91"/>
      <c r="P209" s="225">
        <f>O209*H209</f>
        <v>0</v>
      </c>
      <c r="Q209" s="225">
        <v>0.041259999999999998</v>
      </c>
      <c r="R209" s="225">
        <f>Q209*H209</f>
        <v>1.5059899999999999</v>
      </c>
      <c r="S209" s="225">
        <v>0</v>
      </c>
      <c r="T209" s="226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7" t="s">
        <v>131</v>
      </c>
      <c r="AT209" s="227" t="s">
        <v>127</v>
      </c>
      <c r="AU209" s="227" t="s">
        <v>83</v>
      </c>
      <c r="AY209" s="17" t="s">
        <v>125</v>
      </c>
      <c r="BE209" s="228">
        <f>IF(N209="základní",J209,0)</f>
        <v>0</v>
      </c>
      <c r="BF209" s="228">
        <f>IF(N209="snížená",J209,0)</f>
        <v>0</v>
      </c>
      <c r="BG209" s="228">
        <f>IF(N209="zákl. přenesená",J209,0)</f>
        <v>0</v>
      </c>
      <c r="BH209" s="228">
        <f>IF(N209="sníž. přenesená",J209,0)</f>
        <v>0</v>
      </c>
      <c r="BI209" s="228">
        <f>IF(N209="nulová",J209,0)</f>
        <v>0</v>
      </c>
      <c r="BJ209" s="17" t="s">
        <v>81</v>
      </c>
      <c r="BK209" s="228">
        <f>ROUND(I209*H209,2)</f>
        <v>0</v>
      </c>
      <c r="BL209" s="17" t="s">
        <v>131</v>
      </c>
      <c r="BM209" s="227" t="s">
        <v>245</v>
      </c>
    </row>
    <row r="210" s="2" customFormat="1">
      <c r="A210" s="38"/>
      <c r="B210" s="39"/>
      <c r="C210" s="40"/>
      <c r="D210" s="229" t="s">
        <v>133</v>
      </c>
      <c r="E210" s="40"/>
      <c r="F210" s="230" t="s">
        <v>246</v>
      </c>
      <c r="G210" s="40"/>
      <c r="H210" s="40"/>
      <c r="I210" s="231"/>
      <c r="J210" s="40"/>
      <c r="K210" s="40"/>
      <c r="L210" s="44"/>
      <c r="M210" s="232"/>
      <c r="N210" s="233"/>
      <c r="O210" s="91"/>
      <c r="P210" s="91"/>
      <c r="Q210" s="91"/>
      <c r="R210" s="91"/>
      <c r="S210" s="91"/>
      <c r="T210" s="92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7" t="s">
        <v>133</v>
      </c>
      <c r="AU210" s="17" t="s">
        <v>83</v>
      </c>
    </row>
    <row r="211" s="2" customFormat="1" ht="16.5" customHeight="1">
      <c r="A211" s="38"/>
      <c r="B211" s="39"/>
      <c r="C211" s="215" t="s">
        <v>247</v>
      </c>
      <c r="D211" s="215" t="s">
        <v>127</v>
      </c>
      <c r="E211" s="216" t="s">
        <v>248</v>
      </c>
      <c r="F211" s="217" t="s">
        <v>249</v>
      </c>
      <c r="G211" s="218" t="s">
        <v>130</v>
      </c>
      <c r="H211" s="219">
        <v>36.5</v>
      </c>
      <c r="I211" s="220"/>
      <c r="J211" s="221">
        <f>ROUND(I211*H211,2)</f>
        <v>0</v>
      </c>
      <c r="K211" s="222"/>
      <c r="L211" s="44"/>
      <c r="M211" s="223" t="s">
        <v>1</v>
      </c>
      <c r="N211" s="224" t="s">
        <v>40</v>
      </c>
      <c r="O211" s="91"/>
      <c r="P211" s="225">
        <f>O211*H211</f>
        <v>0</v>
      </c>
      <c r="Q211" s="225">
        <v>2.0000000000000002E-05</v>
      </c>
      <c r="R211" s="225">
        <f>Q211*H211</f>
        <v>0.00073000000000000007</v>
      </c>
      <c r="S211" s="225">
        <v>0</v>
      </c>
      <c r="T211" s="226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7" t="s">
        <v>131</v>
      </c>
      <c r="AT211" s="227" t="s">
        <v>127</v>
      </c>
      <c r="AU211" s="227" t="s">
        <v>83</v>
      </c>
      <c r="AY211" s="17" t="s">
        <v>125</v>
      </c>
      <c r="BE211" s="228">
        <f>IF(N211="základní",J211,0)</f>
        <v>0</v>
      </c>
      <c r="BF211" s="228">
        <f>IF(N211="snížená",J211,0)</f>
        <v>0</v>
      </c>
      <c r="BG211" s="228">
        <f>IF(N211="zákl. přenesená",J211,0)</f>
        <v>0</v>
      </c>
      <c r="BH211" s="228">
        <f>IF(N211="sníž. přenesená",J211,0)</f>
        <v>0</v>
      </c>
      <c r="BI211" s="228">
        <f>IF(N211="nulová",J211,0)</f>
        <v>0</v>
      </c>
      <c r="BJ211" s="17" t="s">
        <v>81</v>
      </c>
      <c r="BK211" s="228">
        <f>ROUND(I211*H211,2)</f>
        <v>0</v>
      </c>
      <c r="BL211" s="17" t="s">
        <v>131</v>
      </c>
      <c r="BM211" s="227" t="s">
        <v>250</v>
      </c>
    </row>
    <row r="212" s="2" customFormat="1">
      <c r="A212" s="38"/>
      <c r="B212" s="39"/>
      <c r="C212" s="40"/>
      <c r="D212" s="229" t="s">
        <v>133</v>
      </c>
      <c r="E212" s="40"/>
      <c r="F212" s="230" t="s">
        <v>251</v>
      </c>
      <c r="G212" s="40"/>
      <c r="H212" s="40"/>
      <c r="I212" s="231"/>
      <c r="J212" s="40"/>
      <c r="K212" s="40"/>
      <c r="L212" s="44"/>
      <c r="M212" s="232"/>
      <c r="N212" s="233"/>
      <c r="O212" s="91"/>
      <c r="P212" s="91"/>
      <c r="Q212" s="91"/>
      <c r="R212" s="91"/>
      <c r="S212" s="91"/>
      <c r="T212" s="92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7" t="s">
        <v>133</v>
      </c>
      <c r="AU212" s="17" t="s">
        <v>83</v>
      </c>
    </row>
    <row r="213" s="2" customFormat="1" ht="16.5" customHeight="1">
      <c r="A213" s="38"/>
      <c r="B213" s="39"/>
      <c r="C213" s="215" t="s">
        <v>7</v>
      </c>
      <c r="D213" s="215" t="s">
        <v>127</v>
      </c>
      <c r="E213" s="216" t="s">
        <v>252</v>
      </c>
      <c r="F213" s="217" t="s">
        <v>253</v>
      </c>
      <c r="G213" s="218" t="s">
        <v>195</v>
      </c>
      <c r="H213" s="219">
        <v>1.5</v>
      </c>
      <c r="I213" s="220"/>
      <c r="J213" s="221">
        <f>ROUND(I213*H213,2)</f>
        <v>0</v>
      </c>
      <c r="K213" s="222"/>
      <c r="L213" s="44"/>
      <c r="M213" s="223" t="s">
        <v>1</v>
      </c>
      <c r="N213" s="224" t="s">
        <v>40</v>
      </c>
      <c r="O213" s="91"/>
      <c r="P213" s="225">
        <f>O213*H213</f>
        <v>0</v>
      </c>
      <c r="Q213" s="225">
        <v>1.04877</v>
      </c>
      <c r="R213" s="225">
        <f>Q213*H213</f>
        <v>1.5731549999999999</v>
      </c>
      <c r="S213" s="225">
        <v>0</v>
      </c>
      <c r="T213" s="226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7" t="s">
        <v>131</v>
      </c>
      <c r="AT213" s="227" t="s">
        <v>127</v>
      </c>
      <c r="AU213" s="227" t="s">
        <v>83</v>
      </c>
      <c r="AY213" s="17" t="s">
        <v>125</v>
      </c>
      <c r="BE213" s="228">
        <f>IF(N213="základní",J213,0)</f>
        <v>0</v>
      </c>
      <c r="BF213" s="228">
        <f>IF(N213="snížená",J213,0)</f>
        <v>0</v>
      </c>
      <c r="BG213" s="228">
        <f>IF(N213="zákl. přenesená",J213,0)</f>
        <v>0</v>
      </c>
      <c r="BH213" s="228">
        <f>IF(N213="sníž. přenesená",J213,0)</f>
        <v>0</v>
      </c>
      <c r="BI213" s="228">
        <f>IF(N213="nulová",J213,0)</f>
        <v>0</v>
      </c>
      <c r="BJ213" s="17" t="s">
        <v>81</v>
      </c>
      <c r="BK213" s="228">
        <f>ROUND(I213*H213,2)</f>
        <v>0</v>
      </c>
      <c r="BL213" s="17" t="s">
        <v>131</v>
      </c>
      <c r="BM213" s="227" t="s">
        <v>254</v>
      </c>
    </row>
    <row r="214" s="2" customFormat="1">
      <c r="A214" s="38"/>
      <c r="B214" s="39"/>
      <c r="C214" s="40"/>
      <c r="D214" s="229" t="s">
        <v>133</v>
      </c>
      <c r="E214" s="40"/>
      <c r="F214" s="230" t="s">
        <v>255</v>
      </c>
      <c r="G214" s="40"/>
      <c r="H214" s="40"/>
      <c r="I214" s="231"/>
      <c r="J214" s="40"/>
      <c r="K214" s="40"/>
      <c r="L214" s="44"/>
      <c r="M214" s="232"/>
      <c r="N214" s="233"/>
      <c r="O214" s="91"/>
      <c r="P214" s="91"/>
      <c r="Q214" s="91"/>
      <c r="R214" s="91"/>
      <c r="S214" s="91"/>
      <c r="T214" s="92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133</v>
      </c>
      <c r="AU214" s="17" t="s">
        <v>83</v>
      </c>
    </row>
    <row r="215" s="2" customFormat="1" ht="16.5" customHeight="1">
      <c r="A215" s="38"/>
      <c r="B215" s="39"/>
      <c r="C215" s="215" t="s">
        <v>256</v>
      </c>
      <c r="D215" s="215" t="s">
        <v>127</v>
      </c>
      <c r="E215" s="216" t="s">
        <v>257</v>
      </c>
      <c r="F215" s="217" t="s">
        <v>258</v>
      </c>
      <c r="G215" s="218" t="s">
        <v>158</v>
      </c>
      <c r="H215" s="219">
        <v>16.18</v>
      </c>
      <c r="I215" s="220"/>
      <c r="J215" s="221">
        <f>ROUND(I215*H215,2)</f>
        <v>0</v>
      </c>
      <c r="K215" s="222"/>
      <c r="L215" s="44"/>
      <c r="M215" s="223" t="s">
        <v>1</v>
      </c>
      <c r="N215" s="224" t="s">
        <v>40</v>
      </c>
      <c r="O215" s="91"/>
      <c r="P215" s="225">
        <f>O215*H215</f>
        <v>0</v>
      </c>
      <c r="Q215" s="225">
        <v>0</v>
      </c>
      <c r="R215" s="225">
        <f>Q215*H215</f>
        <v>0</v>
      </c>
      <c r="S215" s="225">
        <v>0</v>
      </c>
      <c r="T215" s="226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27" t="s">
        <v>131</v>
      </c>
      <c r="AT215" s="227" t="s">
        <v>127</v>
      </c>
      <c r="AU215" s="227" t="s">
        <v>83</v>
      </c>
      <c r="AY215" s="17" t="s">
        <v>125</v>
      </c>
      <c r="BE215" s="228">
        <f>IF(N215="základní",J215,0)</f>
        <v>0</v>
      </c>
      <c r="BF215" s="228">
        <f>IF(N215="snížená",J215,0)</f>
        <v>0</v>
      </c>
      <c r="BG215" s="228">
        <f>IF(N215="zákl. přenesená",J215,0)</f>
        <v>0</v>
      </c>
      <c r="BH215" s="228">
        <f>IF(N215="sníž. přenesená",J215,0)</f>
        <v>0</v>
      </c>
      <c r="BI215" s="228">
        <f>IF(N215="nulová",J215,0)</f>
        <v>0</v>
      </c>
      <c r="BJ215" s="17" t="s">
        <v>81</v>
      </c>
      <c r="BK215" s="228">
        <f>ROUND(I215*H215,2)</f>
        <v>0</v>
      </c>
      <c r="BL215" s="17" t="s">
        <v>131</v>
      </c>
      <c r="BM215" s="227" t="s">
        <v>259</v>
      </c>
    </row>
    <row r="216" s="2" customFormat="1">
      <c r="A216" s="38"/>
      <c r="B216" s="39"/>
      <c r="C216" s="40"/>
      <c r="D216" s="229" t="s">
        <v>133</v>
      </c>
      <c r="E216" s="40"/>
      <c r="F216" s="230" t="s">
        <v>260</v>
      </c>
      <c r="G216" s="40"/>
      <c r="H216" s="40"/>
      <c r="I216" s="231"/>
      <c r="J216" s="40"/>
      <c r="K216" s="40"/>
      <c r="L216" s="44"/>
      <c r="M216" s="232"/>
      <c r="N216" s="233"/>
      <c r="O216" s="91"/>
      <c r="P216" s="91"/>
      <c r="Q216" s="91"/>
      <c r="R216" s="91"/>
      <c r="S216" s="91"/>
      <c r="T216" s="92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T216" s="17" t="s">
        <v>133</v>
      </c>
      <c r="AU216" s="17" t="s">
        <v>83</v>
      </c>
    </row>
    <row r="217" s="2" customFormat="1" ht="33" customHeight="1">
      <c r="A217" s="38"/>
      <c r="B217" s="39"/>
      <c r="C217" s="215" t="s">
        <v>261</v>
      </c>
      <c r="D217" s="215" t="s">
        <v>127</v>
      </c>
      <c r="E217" s="216" t="s">
        <v>262</v>
      </c>
      <c r="F217" s="217" t="s">
        <v>263</v>
      </c>
      <c r="G217" s="218" t="s">
        <v>130</v>
      </c>
      <c r="H217" s="219">
        <v>42.039999999999999</v>
      </c>
      <c r="I217" s="220"/>
      <c r="J217" s="221">
        <f>ROUND(I217*H217,2)</f>
        <v>0</v>
      </c>
      <c r="K217" s="222"/>
      <c r="L217" s="44"/>
      <c r="M217" s="223" t="s">
        <v>1</v>
      </c>
      <c r="N217" s="224" t="s">
        <v>40</v>
      </c>
      <c r="O217" s="91"/>
      <c r="P217" s="225">
        <f>O217*H217</f>
        <v>0</v>
      </c>
      <c r="Q217" s="225">
        <v>0.0011800000000000001</v>
      </c>
      <c r="R217" s="225">
        <f>Q217*H217</f>
        <v>0.049607200000000004</v>
      </c>
      <c r="S217" s="225">
        <v>0</v>
      </c>
      <c r="T217" s="226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27" t="s">
        <v>131</v>
      </c>
      <c r="AT217" s="227" t="s">
        <v>127</v>
      </c>
      <c r="AU217" s="227" t="s">
        <v>83</v>
      </c>
      <c r="AY217" s="17" t="s">
        <v>125</v>
      </c>
      <c r="BE217" s="228">
        <f>IF(N217="základní",J217,0)</f>
        <v>0</v>
      </c>
      <c r="BF217" s="228">
        <f>IF(N217="snížená",J217,0)</f>
        <v>0</v>
      </c>
      <c r="BG217" s="228">
        <f>IF(N217="zákl. přenesená",J217,0)</f>
        <v>0</v>
      </c>
      <c r="BH217" s="228">
        <f>IF(N217="sníž. přenesená",J217,0)</f>
        <v>0</v>
      </c>
      <c r="BI217" s="228">
        <f>IF(N217="nulová",J217,0)</f>
        <v>0</v>
      </c>
      <c r="BJ217" s="17" t="s">
        <v>81</v>
      </c>
      <c r="BK217" s="228">
        <f>ROUND(I217*H217,2)</f>
        <v>0</v>
      </c>
      <c r="BL217" s="17" t="s">
        <v>131</v>
      </c>
      <c r="BM217" s="227" t="s">
        <v>264</v>
      </c>
    </row>
    <row r="218" s="2" customFormat="1">
      <c r="A218" s="38"/>
      <c r="B218" s="39"/>
      <c r="C218" s="40"/>
      <c r="D218" s="229" t="s">
        <v>133</v>
      </c>
      <c r="E218" s="40"/>
      <c r="F218" s="230" t="s">
        <v>265</v>
      </c>
      <c r="G218" s="40"/>
      <c r="H218" s="40"/>
      <c r="I218" s="231"/>
      <c r="J218" s="40"/>
      <c r="K218" s="40"/>
      <c r="L218" s="44"/>
      <c r="M218" s="232"/>
      <c r="N218" s="233"/>
      <c r="O218" s="91"/>
      <c r="P218" s="91"/>
      <c r="Q218" s="91"/>
      <c r="R218" s="91"/>
      <c r="S218" s="91"/>
      <c r="T218" s="92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133</v>
      </c>
      <c r="AU218" s="17" t="s">
        <v>83</v>
      </c>
    </row>
    <row r="219" s="13" customFormat="1">
      <c r="A219" s="13"/>
      <c r="B219" s="234"/>
      <c r="C219" s="235"/>
      <c r="D219" s="229" t="s">
        <v>134</v>
      </c>
      <c r="E219" s="236" t="s">
        <v>1</v>
      </c>
      <c r="F219" s="237" t="s">
        <v>266</v>
      </c>
      <c r="G219" s="235"/>
      <c r="H219" s="238">
        <v>12.039999999999999</v>
      </c>
      <c r="I219" s="239"/>
      <c r="J219" s="235"/>
      <c r="K219" s="235"/>
      <c r="L219" s="240"/>
      <c r="M219" s="241"/>
      <c r="N219" s="242"/>
      <c r="O219" s="242"/>
      <c r="P219" s="242"/>
      <c r="Q219" s="242"/>
      <c r="R219" s="242"/>
      <c r="S219" s="242"/>
      <c r="T219" s="24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4" t="s">
        <v>134</v>
      </c>
      <c r="AU219" s="244" t="s">
        <v>83</v>
      </c>
      <c r="AV219" s="13" t="s">
        <v>83</v>
      </c>
      <c r="AW219" s="13" t="s">
        <v>32</v>
      </c>
      <c r="AX219" s="13" t="s">
        <v>75</v>
      </c>
      <c r="AY219" s="244" t="s">
        <v>125</v>
      </c>
    </row>
    <row r="220" s="13" customFormat="1">
      <c r="A220" s="13"/>
      <c r="B220" s="234"/>
      <c r="C220" s="235"/>
      <c r="D220" s="229" t="s">
        <v>134</v>
      </c>
      <c r="E220" s="236" t="s">
        <v>1</v>
      </c>
      <c r="F220" s="237" t="s">
        <v>267</v>
      </c>
      <c r="G220" s="235"/>
      <c r="H220" s="238">
        <v>30</v>
      </c>
      <c r="I220" s="239"/>
      <c r="J220" s="235"/>
      <c r="K220" s="235"/>
      <c r="L220" s="240"/>
      <c r="M220" s="241"/>
      <c r="N220" s="242"/>
      <c r="O220" s="242"/>
      <c r="P220" s="242"/>
      <c r="Q220" s="242"/>
      <c r="R220" s="242"/>
      <c r="S220" s="242"/>
      <c r="T220" s="24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4" t="s">
        <v>134</v>
      </c>
      <c r="AU220" s="244" t="s">
        <v>83</v>
      </c>
      <c r="AV220" s="13" t="s">
        <v>83</v>
      </c>
      <c r="AW220" s="13" t="s">
        <v>32</v>
      </c>
      <c r="AX220" s="13" t="s">
        <v>75</v>
      </c>
      <c r="AY220" s="244" t="s">
        <v>125</v>
      </c>
    </row>
    <row r="221" s="14" customFormat="1">
      <c r="A221" s="14"/>
      <c r="B221" s="245"/>
      <c r="C221" s="246"/>
      <c r="D221" s="229" t="s">
        <v>134</v>
      </c>
      <c r="E221" s="247" t="s">
        <v>1</v>
      </c>
      <c r="F221" s="248" t="s">
        <v>136</v>
      </c>
      <c r="G221" s="246"/>
      <c r="H221" s="249">
        <v>42.039999999999999</v>
      </c>
      <c r="I221" s="250"/>
      <c r="J221" s="246"/>
      <c r="K221" s="246"/>
      <c r="L221" s="251"/>
      <c r="M221" s="252"/>
      <c r="N221" s="253"/>
      <c r="O221" s="253"/>
      <c r="P221" s="253"/>
      <c r="Q221" s="253"/>
      <c r="R221" s="253"/>
      <c r="S221" s="253"/>
      <c r="T221" s="25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5" t="s">
        <v>134</v>
      </c>
      <c r="AU221" s="255" t="s">
        <v>83</v>
      </c>
      <c r="AV221" s="14" t="s">
        <v>131</v>
      </c>
      <c r="AW221" s="14" t="s">
        <v>32</v>
      </c>
      <c r="AX221" s="14" t="s">
        <v>81</v>
      </c>
      <c r="AY221" s="255" t="s">
        <v>125</v>
      </c>
    </row>
    <row r="222" s="2" customFormat="1" ht="33" customHeight="1">
      <c r="A222" s="38"/>
      <c r="B222" s="39"/>
      <c r="C222" s="215" t="s">
        <v>226</v>
      </c>
      <c r="D222" s="215" t="s">
        <v>127</v>
      </c>
      <c r="E222" s="216" t="s">
        <v>268</v>
      </c>
      <c r="F222" s="217" t="s">
        <v>269</v>
      </c>
      <c r="G222" s="218" t="s">
        <v>130</v>
      </c>
      <c r="H222" s="219">
        <v>42.039999999999999</v>
      </c>
      <c r="I222" s="220"/>
      <c r="J222" s="221">
        <f>ROUND(I222*H222,2)</f>
        <v>0</v>
      </c>
      <c r="K222" s="222"/>
      <c r="L222" s="44"/>
      <c r="M222" s="223" t="s">
        <v>1</v>
      </c>
      <c r="N222" s="224" t="s">
        <v>40</v>
      </c>
      <c r="O222" s="91"/>
      <c r="P222" s="225">
        <f>O222*H222</f>
        <v>0</v>
      </c>
      <c r="Q222" s="225">
        <v>4.0000000000000003E-05</v>
      </c>
      <c r="R222" s="225">
        <f>Q222*H222</f>
        <v>0.0016816000000000001</v>
      </c>
      <c r="S222" s="225">
        <v>0</v>
      </c>
      <c r="T222" s="226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27" t="s">
        <v>131</v>
      </c>
      <c r="AT222" s="227" t="s">
        <v>127</v>
      </c>
      <c r="AU222" s="227" t="s">
        <v>83</v>
      </c>
      <c r="AY222" s="17" t="s">
        <v>125</v>
      </c>
      <c r="BE222" s="228">
        <f>IF(N222="základní",J222,0)</f>
        <v>0</v>
      </c>
      <c r="BF222" s="228">
        <f>IF(N222="snížená",J222,0)</f>
        <v>0</v>
      </c>
      <c r="BG222" s="228">
        <f>IF(N222="zákl. přenesená",J222,0)</f>
        <v>0</v>
      </c>
      <c r="BH222" s="228">
        <f>IF(N222="sníž. přenesená",J222,0)</f>
        <v>0</v>
      </c>
      <c r="BI222" s="228">
        <f>IF(N222="nulová",J222,0)</f>
        <v>0</v>
      </c>
      <c r="BJ222" s="17" t="s">
        <v>81</v>
      </c>
      <c r="BK222" s="228">
        <f>ROUND(I222*H222,2)</f>
        <v>0</v>
      </c>
      <c r="BL222" s="17" t="s">
        <v>131</v>
      </c>
      <c r="BM222" s="227" t="s">
        <v>270</v>
      </c>
    </row>
    <row r="223" s="2" customFormat="1">
      <c r="A223" s="38"/>
      <c r="B223" s="39"/>
      <c r="C223" s="40"/>
      <c r="D223" s="229" t="s">
        <v>133</v>
      </c>
      <c r="E223" s="40"/>
      <c r="F223" s="230" t="s">
        <v>271</v>
      </c>
      <c r="G223" s="40"/>
      <c r="H223" s="40"/>
      <c r="I223" s="231"/>
      <c r="J223" s="40"/>
      <c r="K223" s="40"/>
      <c r="L223" s="44"/>
      <c r="M223" s="232"/>
      <c r="N223" s="233"/>
      <c r="O223" s="91"/>
      <c r="P223" s="91"/>
      <c r="Q223" s="91"/>
      <c r="R223" s="91"/>
      <c r="S223" s="91"/>
      <c r="T223" s="92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T223" s="17" t="s">
        <v>133</v>
      </c>
      <c r="AU223" s="17" t="s">
        <v>83</v>
      </c>
    </row>
    <row r="224" s="2" customFormat="1" ht="21.75" customHeight="1">
      <c r="A224" s="38"/>
      <c r="B224" s="39"/>
      <c r="C224" s="215" t="s">
        <v>272</v>
      </c>
      <c r="D224" s="215" t="s">
        <v>127</v>
      </c>
      <c r="E224" s="216" t="s">
        <v>273</v>
      </c>
      <c r="F224" s="217" t="s">
        <v>274</v>
      </c>
      <c r="G224" s="218" t="s">
        <v>195</v>
      </c>
      <c r="H224" s="219">
        <v>1.72</v>
      </c>
      <c r="I224" s="220"/>
      <c r="J224" s="221">
        <f>ROUND(I224*H224,2)</f>
        <v>0</v>
      </c>
      <c r="K224" s="222"/>
      <c r="L224" s="44"/>
      <c r="M224" s="223" t="s">
        <v>1</v>
      </c>
      <c r="N224" s="224" t="s">
        <v>40</v>
      </c>
      <c r="O224" s="91"/>
      <c r="P224" s="225">
        <f>O224*H224</f>
        <v>0</v>
      </c>
      <c r="Q224" s="225">
        <v>1.07653</v>
      </c>
      <c r="R224" s="225">
        <f>Q224*H224</f>
        <v>1.8516315999999999</v>
      </c>
      <c r="S224" s="225">
        <v>0</v>
      </c>
      <c r="T224" s="226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27" t="s">
        <v>131</v>
      </c>
      <c r="AT224" s="227" t="s">
        <v>127</v>
      </c>
      <c r="AU224" s="227" t="s">
        <v>83</v>
      </c>
      <c r="AY224" s="17" t="s">
        <v>125</v>
      </c>
      <c r="BE224" s="228">
        <f>IF(N224="základní",J224,0)</f>
        <v>0</v>
      </c>
      <c r="BF224" s="228">
        <f>IF(N224="snížená",J224,0)</f>
        <v>0</v>
      </c>
      <c r="BG224" s="228">
        <f>IF(N224="zákl. přenesená",J224,0)</f>
        <v>0</v>
      </c>
      <c r="BH224" s="228">
        <f>IF(N224="sníž. přenesená",J224,0)</f>
        <v>0</v>
      </c>
      <c r="BI224" s="228">
        <f>IF(N224="nulová",J224,0)</f>
        <v>0</v>
      </c>
      <c r="BJ224" s="17" t="s">
        <v>81</v>
      </c>
      <c r="BK224" s="228">
        <f>ROUND(I224*H224,2)</f>
        <v>0</v>
      </c>
      <c r="BL224" s="17" t="s">
        <v>131</v>
      </c>
      <c r="BM224" s="227" t="s">
        <v>275</v>
      </c>
    </row>
    <row r="225" s="2" customFormat="1">
      <c r="A225" s="38"/>
      <c r="B225" s="39"/>
      <c r="C225" s="40"/>
      <c r="D225" s="229" t="s">
        <v>133</v>
      </c>
      <c r="E225" s="40"/>
      <c r="F225" s="230" t="s">
        <v>276</v>
      </c>
      <c r="G225" s="40"/>
      <c r="H225" s="40"/>
      <c r="I225" s="231"/>
      <c r="J225" s="40"/>
      <c r="K225" s="40"/>
      <c r="L225" s="44"/>
      <c r="M225" s="232"/>
      <c r="N225" s="233"/>
      <c r="O225" s="91"/>
      <c r="P225" s="91"/>
      <c r="Q225" s="91"/>
      <c r="R225" s="91"/>
      <c r="S225" s="91"/>
      <c r="T225" s="92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7" t="s">
        <v>133</v>
      </c>
      <c r="AU225" s="17" t="s">
        <v>83</v>
      </c>
    </row>
    <row r="226" s="2" customFormat="1" ht="21.75" customHeight="1">
      <c r="A226" s="38"/>
      <c r="B226" s="39"/>
      <c r="C226" s="215" t="s">
        <v>277</v>
      </c>
      <c r="D226" s="215" t="s">
        <v>127</v>
      </c>
      <c r="E226" s="216" t="s">
        <v>278</v>
      </c>
      <c r="F226" s="217" t="s">
        <v>279</v>
      </c>
      <c r="G226" s="218" t="s">
        <v>146</v>
      </c>
      <c r="H226" s="219">
        <v>16</v>
      </c>
      <c r="I226" s="220"/>
      <c r="J226" s="221">
        <f>ROUND(I226*H226,2)</f>
        <v>0</v>
      </c>
      <c r="K226" s="222"/>
      <c r="L226" s="44"/>
      <c r="M226" s="223" t="s">
        <v>1</v>
      </c>
      <c r="N226" s="224" t="s">
        <v>40</v>
      </c>
      <c r="O226" s="91"/>
      <c r="P226" s="225">
        <f>O226*H226</f>
        <v>0</v>
      </c>
      <c r="Q226" s="225">
        <v>0.00080999999999999996</v>
      </c>
      <c r="R226" s="225">
        <f>Q226*H226</f>
        <v>0.012959999999999999</v>
      </c>
      <c r="S226" s="225">
        <v>0</v>
      </c>
      <c r="T226" s="226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27" t="s">
        <v>131</v>
      </c>
      <c r="AT226" s="227" t="s">
        <v>127</v>
      </c>
      <c r="AU226" s="227" t="s">
        <v>83</v>
      </c>
      <c r="AY226" s="17" t="s">
        <v>125</v>
      </c>
      <c r="BE226" s="228">
        <f>IF(N226="základní",J226,0)</f>
        <v>0</v>
      </c>
      <c r="BF226" s="228">
        <f>IF(N226="snížená",J226,0)</f>
        <v>0</v>
      </c>
      <c r="BG226" s="228">
        <f>IF(N226="zákl. přenesená",J226,0)</f>
        <v>0</v>
      </c>
      <c r="BH226" s="228">
        <f>IF(N226="sníž. přenesená",J226,0)</f>
        <v>0</v>
      </c>
      <c r="BI226" s="228">
        <f>IF(N226="nulová",J226,0)</f>
        <v>0</v>
      </c>
      <c r="BJ226" s="17" t="s">
        <v>81</v>
      </c>
      <c r="BK226" s="228">
        <f>ROUND(I226*H226,2)</f>
        <v>0</v>
      </c>
      <c r="BL226" s="17" t="s">
        <v>131</v>
      </c>
      <c r="BM226" s="227" t="s">
        <v>280</v>
      </c>
    </row>
    <row r="227" s="2" customFormat="1">
      <c r="A227" s="38"/>
      <c r="B227" s="39"/>
      <c r="C227" s="40"/>
      <c r="D227" s="229" t="s">
        <v>133</v>
      </c>
      <c r="E227" s="40"/>
      <c r="F227" s="230" t="s">
        <v>281</v>
      </c>
      <c r="G227" s="40"/>
      <c r="H227" s="40"/>
      <c r="I227" s="231"/>
      <c r="J227" s="40"/>
      <c r="K227" s="40"/>
      <c r="L227" s="44"/>
      <c r="M227" s="232"/>
      <c r="N227" s="233"/>
      <c r="O227" s="91"/>
      <c r="P227" s="91"/>
      <c r="Q227" s="91"/>
      <c r="R227" s="91"/>
      <c r="S227" s="91"/>
      <c r="T227" s="92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T227" s="17" t="s">
        <v>133</v>
      </c>
      <c r="AU227" s="17" t="s">
        <v>83</v>
      </c>
    </row>
    <row r="228" s="12" customFormat="1" ht="22.8" customHeight="1">
      <c r="A228" s="12"/>
      <c r="B228" s="199"/>
      <c r="C228" s="200"/>
      <c r="D228" s="201" t="s">
        <v>74</v>
      </c>
      <c r="E228" s="213" t="s">
        <v>131</v>
      </c>
      <c r="F228" s="213" t="s">
        <v>282</v>
      </c>
      <c r="G228" s="200"/>
      <c r="H228" s="200"/>
      <c r="I228" s="203"/>
      <c r="J228" s="214">
        <f>BK228</f>
        <v>0</v>
      </c>
      <c r="K228" s="200"/>
      <c r="L228" s="205"/>
      <c r="M228" s="206"/>
      <c r="N228" s="207"/>
      <c r="O228" s="207"/>
      <c r="P228" s="208">
        <f>SUM(P229:P263)</f>
        <v>0</v>
      </c>
      <c r="Q228" s="207"/>
      <c r="R228" s="208">
        <f>SUM(R229:R263)</f>
        <v>147.96862117999999</v>
      </c>
      <c r="S228" s="207"/>
      <c r="T228" s="209">
        <f>SUM(T229:T263)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10" t="s">
        <v>81</v>
      </c>
      <c r="AT228" s="211" t="s">
        <v>74</v>
      </c>
      <c r="AU228" s="211" t="s">
        <v>81</v>
      </c>
      <c r="AY228" s="210" t="s">
        <v>125</v>
      </c>
      <c r="BK228" s="212">
        <f>SUM(BK229:BK263)</f>
        <v>0</v>
      </c>
    </row>
    <row r="229" s="2" customFormat="1" ht="24.15" customHeight="1">
      <c r="A229" s="38"/>
      <c r="B229" s="39"/>
      <c r="C229" s="215" t="s">
        <v>283</v>
      </c>
      <c r="D229" s="215" t="s">
        <v>127</v>
      </c>
      <c r="E229" s="216" t="s">
        <v>284</v>
      </c>
      <c r="F229" s="217" t="s">
        <v>285</v>
      </c>
      <c r="G229" s="218" t="s">
        <v>130</v>
      </c>
      <c r="H229" s="219">
        <v>3.8100000000000001</v>
      </c>
      <c r="I229" s="220"/>
      <c r="J229" s="221">
        <f>ROUND(I229*H229,2)</f>
        <v>0</v>
      </c>
      <c r="K229" s="222"/>
      <c r="L229" s="44"/>
      <c r="M229" s="223" t="s">
        <v>1</v>
      </c>
      <c r="N229" s="224" t="s">
        <v>40</v>
      </c>
      <c r="O229" s="91"/>
      <c r="P229" s="225">
        <f>O229*H229</f>
        <v>0</v>
      </c>
      <c r="Q229" s="225">
        <v>0.017639999999999999</v>
      </c>
      <c r="R229" s="225">
        <f>Q229*H229</f>
        <v>0.067208400000000001</v>
      </c>
      <c r="S229" s="225">
        <v>0</v>
      </c>
      <c r="T229" s="226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7" t="s">
        <v>131</v>
      </c>
      <c r="AT229" s="227" t="s">
        <v>127</v>
      </c>
      <c r="AU229" s="227" t="s">
        <v>83</v>
      </c>
      <c r="AY229" s="17" t="s">
        <v>125</v>
      </c>
      <c r="BE229" s="228">
        <f>IF(N229="základní",J229,0)</f>
        <v>0</v>
      </c>
      <c r="BF229" s="228">
        <f>IF(N229="snížená",J229,0)</f>
        <v>0</v>
      </c>
      <c r="BG229" s="228">
        <f>IF(N229="zákl. přenesená",J229,0)</f>
        <v>0</v>
      </c>
      <c r="BH229" s="228">
        <f>IF(N229="sníž. přenesená",J229,0)</f>
        <v>0</v>
      </c>
      <c r="BI229" s="228">
        <f>IF(N229="nulová",J229,0)</f>
        <v>0</v>
      </c>
      <c r="BJ229" s="17" t="s">
        <v>81</v>
      </c>
      <c r="BK229" s="228">
        <f>ROUND(I229*H229,2)</f>
        <v>0</v>
      </c>
      <c r="BL229" s="17" t="s">
        <v>131</v>
      </c>
      <c r="BM229" s="227" t="s">
        <v>286</v>
      </c>
    </row>
    <row r="230" s="2" customFormat="1">
      <c r="A230" s="38"/>
      <c r="B230" s="39"/>
      <c r="C230" s="40"/>
      <c r="D230" s="229" t="s">
        <v>133</v>
      </c>
      <c r="E230" s="40"/>
      <c r="F230" s="230" t="s">
        <v>287</v>
      </c>
      <c r="G230" s="40"/>
      <c r="H230" s="40"/>
      <c r="I230" s="231"/>
      <c r="J230" s="40"/>
      <c r="K230" s="40"/>
      <c r="L230" s="44"/>
      <c r="M230" s="232"/>
      <c r="N230" s="233"/>
      <c r="O230" s="91"/>
      <c r="P230" s="91"/>
      <c r="Q230" s="91"/>
      <c r="R230" s="91"/>
      <c r="S230" s="91"/>
      <c r="T230" s="92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7" t="s">
        <v>133</v>
      </c>
      <c r="AU230" s="17" t="s">
        <v>83</v>
      </c>
    </row>
    <row r="231" s="13" customFormat="1">
      <c r="A231" s="13"/>
      <c r="B231" s="234"/>
      <c r="C231" s="235"/>
      <c r="D231" s="229" t="s">
        <v>134</v>
      </c>
      <c r="E231" s="236" t="s">
        <v>1</v>
      </c>
      <c r="F231" s="237" t="s">
        <v>288</v>
      </c>
      <c r="G231" s="235"/>
      <c r="H231" s="238">
        <v>3.8100000000000001</v>
      </c>
      <c r="I231" s="239"/>
      <c r="J231" s="235"/>
      <c r="K231" s="235"/>
      <c r="L231" s="240"/>
      <c r="M231" s="241"/>
      <c r="N231" s="242"/>
      <c r="O231" s="242"/>
      <c r="P231" s="242"/>
      <c r="Q231" s="242"/>
      <c r="R231" s="242"/>
      <c r="S231" s="242"/>
      <c r="T231" s="24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4" t="s">
        <v>134</v>
      </c>
      <c r="AU231" s="244" t="s">
        <v>83</v>
      </c>
      <c r="AV231" s="13" t="s">
        <v>83</v>
      </c>
      <c r="AW231" s="13" t="s">
        <v>32</v>
      </c>
      <c r="AX231" s="13" t="s">
        <v>75</v>
      </c>
      <c r="AY231" s="244" t="s">
        <v>125</v>
      </c>
    </row>
    <row r="232" s="14" customFormat="1">
      <c r="A232" s="14"/>
      <c r="B232" s="245"/>
      <c r="C232" s="246"/>
      <c r="D232" s="229" t="s">
        <v>134</v>
      </c>
      <c r="E232" s="247" t="s">
        <v>1</v>
      </c>
      <c r="F232" s="248" t="s">
        <v>136</v>
      </c>
      <c r="G232" s="246"/>
      <c r="H232" s="249">
        <v>3.8100000000000001</v>
      </c>
      <c r="I232" s="250"/>
      <c r="J232" s="246"/>
      <c r="K232" s="246"/>
      <c r="L232" s="251"/>
      <c r="M232" s="252"/>
      <c r="N232" s="253"/>
      <c r="O232" s="253"/>
      <c r="P232" s="253"/>
      <c r="Q232" s="253"/>
      <c r="R232" s="253"/>
      <c r="S232" s="253"/>
      <c r="T232" s="25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5" t="s">
        <v>134</v>
      </c>
      <c r="AU232" s="255" t="s">
        <v>83</v>
      </c>
      <c r="AV232" s="14" t="s">
        <v>131</v>
      </c>
      <c r="AW232" s="14" t="s">
        <v>32</v>
      </c>
      <c r="AX232" s="14" t="s">
        <v>81</v>
      </c>
      <c r="AY232" s="255" t="s">
        <v>125</v>
      </c>
    </row>
    <row r="233" s="2" customFormat="1" ht="24.15" customHeight="1">
      <c r="A233" s="38"/>
      <c r="B233" s="39"/>
      <c r="C233" s="215" t="s">
        <v>289</v>
      </c>
      <c r="D233" s="215" t="s">
        <v>127</v>
      </c>
      <c r="E233" s="216" t="s">
        <v>290</v>
      </c>
      <c r="F233" s="217" t="s">
        <v>291</v>
      </c>
      <c r="G233" s="218" t="s">
        <v>130</v>
      </c>
      <c r="H233" s="219">
        <v>3.8100000000000001</v>
      </c>
      <c r="I233" s="220"/>
      <c r="J233" s="221">
        <f>ROUND(I233*H233,2)</f>
        <v>0</v>
      </c>
      <c r="K233" s="222"/>
      <c r="L233" s="44"/>
      <c r="M233" s="223" t="s">
        <v>1</v>
      </c>
      <c r="N233" s="224" t="s">
        <v>40</v>
      </c>
      <c r="O233" s="91"/>
      <c r="P233" s="225">
        <f>O233*H233</f>
        <v>0</v>
      </c>
      <c r="Q233" s="225">
        <v>0</v>
      </c>
      <c r="R233" s="225">
        <f>Q233*H233</f>
        <v>0</v>
      </c>
      <c r="S233" s="225">
        <v>0</v>
      </c>
      <c r="T233" s="226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27" t="s">
        <v>131</v>
      </c>
      <c r="AT233" s="227" t="s">
        <v>127</v>
      </c>
      <c r="AU233" s="227" t="s">
        <v>83</v>
      </c>
      <c r="AY233" s="17" t="s">
        <v>125</v>
      </c>
      <c r="BE233" s="228">
        <f>IF(N233="základní",J233,0)</f>
        <v>0</v>
      </c>
      <c r="BF233" s="228">
        <f>IF(N233="snížená",J233,0)</f>
        <v>0</v>
      </c>
      <c r="BG233" s="228">
        <f>IF(N233="zákl. přenesená",J233,0)</f>
        <v>0</v>
      </c>
      <c r="BH233" s="228">
        <f>IF(N233="sníž. přenesená",J233,0)</f>
        <v>0</v>
      </c>
      <c r="BI233" s="228">
        <f>IF(N233="nulová",J233,0)</f>
        <v>0</v>
      </c>
      <c r="BJ233" s="17" t="s">
        <v>81</v>
      </c>
      <c r="BK233" s="228">
        <f>ROUND(I233*H233,2)</f>
        <v>0</v>
      </c>
      <c r="BL233" s="17" t="s">
        <v>131</v>
      </c>
      <c r="BM233" s="227" t="s">
        <v>292</v>
      </c>
    </row>
    <row r="234" s="2" customFormat="1">
      <c r="A234" s="38"/>
      <c r="B234" s="39"/>
      <c r="C234" s="40"/>
      <c r="D234" s="229" t="s">
        <v>133</v>
      </c>
      <c r="E234" s="40"/>
      <c r="F234" s="230" t="s">
        <v>293</v>
      </c>
      <c r="G234" s="40"/>
      <c r="H234" s="40"/>
      <c r="I234" s="231"/>
      <c r="J234" s="40"/>
      <c r="K234" s="40"/>
      <c r="L234" s="44"/>
      <c r="M234" s="232"/>
      <c r="N234" s="233"/>
      <c r="O234" s="91"/>
      <c r="P234" s="91"/>
      <c r="Q234" s="91"/>
      <c r="R234" s="91"/>
      <c r="S234" s="91"/>
      <c r="T234" s="92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7" t="s">
        <v>133</v>
      </c>
      <c r="AU234" s="17" t="s">
        <v>83</v>
      </c>
    </row>
    <row r="235" s="13" customFormat="1">
      <c r="A235" s="13"/>
      <c r="B235" s="234"/>
      <c r="C235" s="235"/>
      <c r="D235" s="229" t="s">
        <v>134</v>
      </c>
      <c r="E235" s="236" t="s">
        <v>1</v>
      </c>
      <c r="F235" s="237" t="s">
        <v>294</v>
      </c>
      <c r="G235" s="235"/>
      <c r="H235" s="238">
        <v>3.8100000000000001</v>
      </c>
      <c r="I235" s="239"/>
      <c r="J235" s="235"/>
      <c r="K235" s="235"/>
      <c r="L235" s="240"/>
      <c r="M235" s="241"/>
      <c r="N235" s="242"/>
      <c r="O235" s="242"/>
      <c r="P235" s="242"/>
      <c r="Q235" s="242"/>
      <c r="R235" s="242"/>
      <c r="S235" s="242"/>
      <c r="T235" s="24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4" t="s">
        <v>134</v>
      </c>
      <c r="AU235" s="244" t="s">
        <v>83</v>
      </c>
      <c r="AV235" s="13" t="s">
        <v>83</v>
      </c>
      <c r="AW235" s="13" t="s">
        <v>32</v>
      </c>
      <c r="AX235" s="13" t="s">
        <v>75</v>
      </c>
      <c r="AY235" s="244" t="s">
        <v>125</v>
      </c>
    </row>
    <row r="236" s="14" customFormat="1">
      <c r="A236" s="14"/>
      <c r="B236" s="245"/>
      <c r="C236" s="246"/>
      <c r="D236" s="229" t="s">
        <v>134</v>
      </c>
      <c r="E236" s="247" t="s">
        <v>1</v>
      </c>
      <c r="F236" s="248" t="s">
        <v>136</v>
      </c>
      <c r="G236" s="246"/>
      <c r="H236" s="249">
        <v>3.8100000000000001</v>
      </c>
      <c r="I236" s="250"/>
      <c r="J236" s="246"/>
      <c r="K236" s="246"/>
      <c r="L236" s="251"/>
      <c r="M236" s="252"/>
      <c r="N236" s="253"/>
      <c r="O236" s="253"/>
      <c r="P236" s="253"/>
      <c r="Q236" s="253"/>
      <c r="R236" s="253"/>
      <c r="S236" s="253"/>
      <c r="T236" s="25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5" t="s">
        <v>134</v>
      </c>
      <c r="AU236" s="255" t="s">
        <v>83</v>
      </c>
      <c r="AV236" s="14" t="s">
        <v>131</v>
      </c>
      <c r="AW236" s="14" t="s">
        <v>32</v>
      </c>
      <c r="AX236" s="14" t="s">
        <v>81</v>
      </c>
      <c r="AY236" s="255" t="s">
        <v>125</v>
      </c>
    </row>
    <row r="237" s="2" customFormat="1" ht="21.75" customHeight="1">
      <c r="A237" s="38"/>
      <c r="B237" s="39"/>
      <c r="C237" s="215" t="s">
        <v>295</v>
      </c>
      <c r="D237" s="215" t="s">
        <v>127</v>
      </c>
      <c r="E237" s="216" t="s">
        <v>296</v>
      </c>
      <c r="F237" s="217" t="s">
        <v>297</v>
      </c>
      <c r="G237" s="218" t="s">
        <v>195</v>
      </c>
      <c r="H237" s="219">
        <v>0.025000000000000001</v>
      </c>
      <c r="I237" s="220"/>
      <c r="J237" s="221">
        <f>ROUND(I237*H237,2)</f>
        <v>0</v>
      </c>
      <c r="K237" s="222"/>
      <c r="L237" s="44"/>
      <c r="M237" s="223" t="s">
        <v>1</v>
      </c>
      <c r="N237" s="224" t="s">
        <v>40</v>
      </c>
      <c r="O237" s="91"/>
      <c r="P237" s="225">
        <f>O237*H237</f>
        <v>0</v>
      </c>
      <c r="Q237" s="225">
        <v>1.05958</v>
      </c>
      <c r="R237" s="225">
        <f>Q237*H237</f>
        <v>0.026489499999999999</v>
      </c>
      <c r="S237" s="225">
        <v>0</v>
      </c>
      <c r="T237" s="226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27" t="s">
        <v>131</v>
      </c>
      <c r="AT237" s="227" t="s">
        <v>127</v>
      </c>
      <c r="AU237" s="227" t="s">
        <v>83</v>
      </c>
      <c r="AY237" s="17" t="s">
        <v>125</v>
      </c>
      <c r="BE237" s="228">
        <f>IF(N237="základní",J237,0)</f>
        <v>0</v>
      </c>
      <c r="BF237" s="228">
        <f>IF(N237="snížená",J237,0)</f>
        <v>0</v>
      </c>
      <c r="BG237" s="228">
        <f>IF(N237="zákl. přenesená",J237,0)</f>
        <v>0</v>
      </c>
      <c r="BH237" s="228">
        <f>IF(N237="sníž. přenesená",J237,0)</f>
        <v>0</v>
      </c>
      <c r="BI237" s="228">
        <f>IF(N237="nulová",J237,0)</f>
        <v>0</v>
      </c>
      <c r="BJ237" s="17" t="s">
        <v>81</v>
      </c>
      <c r="BK237" s="228">
        <f>ROUND(I237*H237,2)</f>
        <v>0</v>
      </c>
      <c r="BL237" s="17" t="s">
        <v>131</v>
      </c>
      <c r="BM237" s="227" t="s">
        <v>298</v>
      </c>
    </row>
    <row r="238" s="2" customFormat="1">
      <c r="A238" s="38"/>
      <c r="B238" s="39"/>
      <c r="C238" s="40"/>
      <c r="D238" s="229" t="s">
        <v>133</v>
      </c>
      <c r="E238" s="40"/>
      <c r="F238" s="230" t="s">
        <v>299</v>
      </c>
      <c r="G238" s="40"/>
      <c r="H238" s="40"/>
      <c r="I238" s="231"/>
      <c r="J238" s="40"/>
      <c r="K238" s="40"/>
      <c r="L238" s="44"/>
      <c r="M238" s="232"/>
      <c r="N238" s="233"/>
      <c r="O238" s="91"/>
      <c r="P238" s="91"/>
      <c r="Q238" s="91"/>
      <c r="R238" s="91"/>
      <c r="S238" s="91"/>
      <c r="T238" s="92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T238" s="17" t="s">
        <v>133</v>
      </c>
      <c r="AU238" s="17" t="s">
        <v>83</v>
      </c>
    </row>
    <row r="239" s="2" customFormat="1" ht="21.75" customHeight="1">
      <c r="A239" s="38"/>
      <c r="B239" s="39"/>
      <c r="C239" s="215" t="s">
        <v>300</v>
      </c>
      <c r="D239" s="215" t="s">
        <v>127</v>
      </c>
      <c r="E239" s="216" t="s">
        <v>301</v>
      </c>
      <c r="F239" s="217" t="s">
        <v>302</v>
      </c>
      <c r="G239" s="218" t="s">
        <v>195</v>
      </c>
      <c r="H239" s="219">
        <v>0.34399999999999997</v>
      </c>
      <c r="I239" s="220"/>
      <c r="J239" s="221">
        <f>ROUND(I239*H239,2)</f>
        <v>0</v>
      </c>
      <c r="K239" s="222"/>
      <c r="L239" s="44"/>
      <c r="M239" s="223" t="s">
        <v>1</v>
      </c>
      <c r="N239" s="224" t="s">
        <v>40</v>
      </c>
      <c r="O239" s="91"/>
      <c r="P239" s="225">
        <f>O239*H239</f>
        <v>0</v>
      </c>
      <c r="Q239" s="225">
        <v>1.09687</v>
      </c>
      <c r="R239" s="225">
        <f>Q239*H239</f>
        <v>0.37732327999999998</v>
      </c>
      <c r="S239" s="225">
        <v>0</v>
      </c>
      <c r="T239" s="226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27" t="s">
        <v>131</v>
      </c>
      <c r="AT239" s="227" t="s">
        <v>127</v>
      </c>
      <c r="AU239" s="227" t="s">
        <v>83</v>
      </c>
      <c r="AY239" s="17" t="s">
        <v>125</v>
      </c>
      <c r="BE239" s="228">
        <f>IF(N239="základní",J239,0)</f>
        <v>0</v>
      </c>
      <c r="BF239" s="228">
        <f>IF(N239="snížená",J239,0)</f>
        <v>0</v>
      </c>
      <c r="BG239" s="228">
        <f>IF(N239="zákl. přenesená",J239,0)</f>
        <v>0</v>
      </c>
      <c r="BH239" s="228">
        <f>IF(N239="sníž. přenesená",J239,0)</f>
        <v>0</v>
      </c>
      <c r="BI239" s="228">
        <f>IF(N239="nulová",J239,0)</f>
        <v>0</v>
      </c>
      <c r="BJ239" s="17" t="s">
        <v>81</v>
      </c>
      <c r="BK239" s="228">
        <f>ROUND(I239*H239,2)</f>
        <v>0</v>
      </c>
      <c r="BL239" s="17" t="s">
        <v>131</v>
      </c>
      <c r="BM239" s="227" t="s">
        <v>303</v>
      </c>
    </row>
    <row r="240" s="2" customFormat="1">
      <c r="A240" s="38"/>
      <c r="B240" s="39"/>
      <c r="C240" s="40"/>
      <c r="D240" s="229" t="s">
        <v>133</v>
      </c>
      <c r="E240" s="40"/>
      <c r="F240" s="230" t="s">
        <v>304</v>
      </c>
      <c r="G240" s="40"/>
      <c r="H240" s="40"/>
      <c r="I240" s="231"/>
      <c r="J240" s="40"/>
      <c r="K240" s="40"/>
      <c r="L240" s="44"/>
      <c r="M240" s="232"/>
      <c r="N240" s="233"/>
      <c r="O240" s="91"/>
      <c r="P240" s="91"/>
      <c r="Q240" s="91"/>
      <c r="R240" s="91"/>
      <c r="S240" s="91"/>
      <c r="T240" s="92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T240" s="17" t="s">
        <v>133</v>
      </c>
      <c r="AU240" s="17" t="s">
        <v>83</v>
      </c>
    </row>
    <row r="241" s="13" customFormat="1">
      <c r="A241" s="13"/>
      <c r="B241" s="234"/>
      <c r="C241" s="235"/>
      <c r="D241" s="229" t="s">
        <v>134</v>
      </c>
      <c r="E241" s="236" t="s">
        <v>1</v>
      </c>
      <c r="F241" s="237" t="s">
        <v>305</v>
      </c>
      <c r="G241" s="235"/>
      <c r="H241" s="238">
        <v>0.34399999999999997</v>
      </c>
      <c r="I241" s="239"/>
      <c r="J241" s="235"/>
      <c r="K241" s="235"/>
      <c r="L241" s="240"/>
      <c r="M241" s="241"/>
      <c r="N241" s="242"/>
      <c r="O241" s="242"/>
      <c r="P241" s="242"/>
      <c r="Q241" s="242"/>
      <c r="R241" s="242"/>
      <c r="S241" s="242"/>
      <c r="T241" s="24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4" t="s">
        <v>134</v>
      </c>
      <c r="AU241" s="244" t="s">
        <v>83</v>
      </c>
      <c r="AV241" s="13" t="s">
        <v>83</v>
      </c>
      <c r="AW241" s="13" t="s">
        <v>32</v>
      </c>
      <c r="AX241" s="13" t="s">
        <v>75</v>
      </c>
      <c r="AY241" s="244" t="s">
        <v>125</v>
      </c>
    </row>
    <row r="242" s="14" customFormat="1">
      <c r="A242" s="14"/>
      <c r="B242" s="245"/>
      <c r="C242" s="246"/>
      <c r="D242" s="229" t="s">
        <v>134</v>
      </c>
      <c r="E242" s="247" t="s">
        <v>1</v>
      </c>
      <c r="F242" s="248" t="s">
        <v>136</v>
      </c>
      <c r="G242" s="246"/>
      <c r="H242" s="249">
        <v>0.34399999999999997</v>
      </c>
      <c r="I242" s="250"/>
      <c r="J242" s="246"/>
      <c r="K242" s="246"/>
      <c r="L242" s="251"/>
      <c r="M242" s="252"/>
      <c r="N242" s="253"/>
      <c r="O242" s="253"/>
      <c r="P242" s="253"/>
      <c r="Q242" s="253"/>
      <c r="R242" s="253"/>
      <c r="S242" s="253"/>
      <c r="T242" s="25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5" t="s">
        <v>134</v>
      </c>
      <c r="AU242" s="255" t="s">
        <v>83</v>
      </c>
      <c r="AV242" s="14" t="s">
        <v>131</v>
      </c>
      <c r="AW242" s="14" t="s">
        <v>32</v>
      </c>
      <c r="AX242" s="14" t="s">
        <v>81</v>
      </c>
      <c r="AY242" s="255" t="s">
        <v>125</v>
      </c>
    </row>
    <row r="243" s="2" customFormat="1" ht="24.15" customHeight="1">
      <c r="A243" s="38"/>
      <c r="B243" s="39"/>
      <c r="C243" s="215" t="s">
        <v>306</v>
      </c>
      <c r="D243" s="215" t="s">
        <v>127</v>
      </c>
      <c r="E243" s="216" t="s">
        <v>307</v>
      </c>
      <c r="F243" s="217" t="s">
        <v>308</v>
      </c>
      <c r="G243" s="218" t="s">
        <v>130</v>
      </c>
      <c r="H243" s="219">
        <v>16</v>
      </c>
      <c r="I243" s="220"/>
      <c r="J243" s="221">
        <f>ROUND(I243*H243,2)</f>
        <v>0</v>
      </c>
      <c r="K243" s="222"/>
      <c r="L243" s="44"/>
      <c r="M243" s="223" t="s">
        <v>1</v>
      </c>
      <c r="N243" s="224" t="s">
        <v>40</v>
      </c>
      <c r="O243" s="91"/>
      <c r="P243" s="225">
        <f>O243*H243</f>
        <v>0</v>
      </c>
      <c r="Q243" s="225">
        <v>0</v>
      </c>
      <c r="R243" s="225">
        <f>Q243*H243</f>
        <v>0</v>
      </c>
      <c r="S243" s="225">
        <v>0</v>
      </c>
      <c r="T243" s="226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27" t="s">
        <v>131</v>
      </c>
      <c r="AT243" s="227" t="s">
        <v>127</v>
      </c>
      <c r="AU243" s="227" t="s">
        <v>83</v>
      </c>
      <c r="AY243" s="17" t="s">
        <v>125</v>
      </c>
      <c r="BE243" s="228">
        <f>IF(N243="základní",J243,0)</f>
        <v>0</v>
      </c>
      <c r="BF243" s="228">
        <f>IF(N243="snížená",J243,0)</f>
        <v>0</v>
      </c>
      <c r="BG243" s="228">
        <f>IF(N243="zákl. přenesená",J243,0)</f>
        <v>0</v>
      </c>
      <c r="BH243" s="228">
        <f>IF(N243="sníž. přenesená",J243,0)</f>
        <v>0</v>
      </c>
      <c r="BI243" s="228">
        <f>IF(N243="nulová",J243,0)</f>
        <v>0</v>
      </c>
      <c r="BJ243" s="17" t="s">
        <v>81</v>
      </c>
      <c r="BK243" s="228">
        <f>ROUND(I243*H243,2)</f>
        <v>0</v>
      </c>
      <c r="BL243" s="17" t="s">
        <v>131</v>
      </c>
      <c r="BM243" s="227" t="s">
        <v>309</v>
      </c>
    </row>
    <row r="244" s="2" customFormat="1">
      <c r="A244" s="38"/>
      <c r="B244" s="39"/>
      <c r="C244" s="40"/>
      <c r="D244" s="229" t="s">
        <v>133</v>
      </c>
      <c r="E244" s="40"/>
      <c r="F244" s="230" t="s">
        <v>310</v>
      </c>
      <c r="G244" s="40"/>
      <c r="H244" s="40"/>
      <c r="I244" s="231"/>
      <c r="J244" s="40"/>
      <c r="K244" s="40"/>
      <c r="L244" s="44"/>
      <c r="M244" s="232"/>
      <c r="N244" s="233"/>
      <c r="O244" s="91"/>
      <c r="P244" s="91"/>
      <c r="Q244" s="91"/>
      <c r="R244" s="91"/>
      <c r="S244" s="91"/>
      <c r="T244" s="92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T244" s="17" t="s">
        <v>133</v>
      </c>
      <c r="AU244" s="17" t="s">
        <v>83</v>
      </c>
    </row>
    <row r="245" s="13" customFormat="1">
      <c r="A245" s="13"/>
      <c r="B245" s="234"/>
      <c r="C245" s="235"/>
      <c r="D245" s="229" t="s">
        <v>134</v>
      </c>
      <c r="E245" s="236" t="s">
        <v>1</v>
      </c>
      <c r="F245" s="237" t="s">
        <v>311</v>
      </c>
      <c r="G245" s="235"/>
      <c r="H245" s="238">
        <v>16</v>
      </c>
      <c r="I245" s="239"/>
      <c r="J245" s="235"/>
      <c r="K245" s="235"/>
      <c r="L245" s="240"/>
      <c r="M245" s="241"/>
      <c r="N245" s="242"/>
      <c r="O245" s="242"/>
      <c r="P245" s="242"/>
      <c r="Q245" s="242"/>
      <c r="R245" s="242"/>
      <c r="S245" s="242"/>
      <c r="T245" s="24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4" t="s">
        <v>134</v>
      </c>
      <c r="AU245" s="244" t="s">
        <v>83</v>
      </c>
      <c r="AV245" s="13" t="s">
        <v>83</v>
      </c>
      <c r="AW245" s="13" t="s">
        <v>32</v>
      </c>
      <c r="AX245" s="13" t="s">
        <v>75</v>
      </c>
      <c r="AY245" s="244" t="s">
        <v>125</v>
      </c>
    </row>
    <row r="246" s="14" customFormat="1">
      <c r="A246" s="14"/>
      <c r="B246" s="245"/>
      <c r="C246" s="246"/>
      <c r="D246" s="229" t="s">
        <v>134</v>
      </c>
      <c r="E246" s="247" t="s">
        <v>1</v>
      </c>
      <c r="F246" s="248" t="s">
        <v>136</v>
      </c>
      <c r="G246" s="246"/>
      <c r="H246" s="249">
        <v>16</v>
      </c>
      <c r="I246" s="250"/>
      <c r="J246" s="246"/>
      <c r="K246" s="246"/>
      <c r="L246" s="251"/>
      <c r="M246" s="252"/>
      <c r="N246" s="253"/>
      <c r="O246" s="253"/>
      <c r="P246" s="253"/>
      <c r="Q246" s="253"/>
      <c r="R246" s="253"/>
      <c r="S246" s="253"/>
      <c r="T246" s="25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5" t="s">
        <v>134</v>
      </c>
      <c r="AU246" s="255" t="s">
        <v>83</v>
      </c>
      <c r="AV246" s="14" t="s">
        <v>131</v>
      </c>
      <c r="AW246" s="14" t="s">
        <v>32</v>
      </c>
      <c r="AX246" s="14" t="s">
        <v>81</v>
      </c>
      <c r="AY246" s="255" t="s">
        <v>125</v>
      </c>
    </row>
    <row r="247" s="2" customFormat="1" ht="24.15" customHeight="1">
      <c r="A247" s="38"/>
      <c r="B247" s="39"/>
      <c r="C247" s="215" t="s">
        <v>312</v>
      </c>
      <c r="D247" s="215" t="s">
        <v>127</v>
      </c>
      <c r="E247" s="216" t="s">
        <v>313</v>
      </c>
      <c r="F247" s="217" t="s">
        <v>314</v>
      </c>
      <c r="G247" s="218" t="s">
        <v>158</v>
      </c>
      <c r="H247" s="219">
        <v>4.9930000000000003</v>
      </c>
      <c r="I247" s="220"/>
      <c r="J247" s="221">
        <f>ROUND(I247*H247,2)</f>
        <v>0</v>
      </c>
      <c r="K247" s="222"/>
      <c r="L247" s="44"/>
      <c r="M247" s="223" t="s">
        <v>1</v>
      </c>
      <c r="N247" s="224" t="s">
        <v>40</v>
      </c>
      <c r="O247" s="91"/>
      <c r="P247" s="225">
        <f>O247*H247</f>
        <v>0</v>
      </c>
      <c r="Q247" s="225">
        <v>0</v>
      </c>
      <c r="R247" s="225">
        <f>Q247*H247</f>
        <v>0</v>
      </c>
      <c r="S247" s="225">
        <v>0</v>
      </c>
      <c r="T247" s="226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27" t="s">
        <v>131</v>
      </c>
      <c r="AT247" s="227" t="s">
        <v>127</v>
      </c>
      <c r="AU247" s="227" t="s">
        <v>83</v>
      </c>
      <c r="AY247" s="17" t="s">
        <v>125</v>
      </c>
      <c r="BE247" s="228">
        <f>IF(N247="základní",J247,0)</f>
        <v>0</v>
      </c>
      <c r="BF247" s="228">
        <f>IF(N247="snížená",J247,0)</f>
        <v>0</v>
      </c>
      <c r="BG247" s="228">
        <f>IF(N247="zákl. přenesená",J247,0)</f>
        <v>0</v>
      </c>
      <c r="BH247" s="228">
        <f>IF(N247="sníž. přenesená",J247,0)</f>
        <v>0</v>
      </c>
      <c r="BI247" s="228">
        <f>IF(N247="nulová",J247,0)</f>
        <v>0</v>
      </c>
      <c r="BJ247" s="17" t="s">
        <v>81</v>
      </c>
      <c r="BK247" s="228">
        <f>ROUND(I247*H247,2)</f>
        <v>0</v>
      </c>
      <c r="BL247" s="17" t="s">
        <v>131</v>
      </c>
      <c r="BM247" s="227" t="s">
        <v>315</v>
      </c>
    </row>
    <row r="248" s="2" customFormat="1">
      <c r="A248" s="38"/>
      <c r="B248" s="39"/>
      <c r="C248" s="40"/>
      <c r="D248" s="229" t="s">
        <v>133</v>
      </c>
      <c r="E248" s="40"/>
      <c r="F248" s="230" t="s">
        <v>316</v>
      </c>
      <c r="G248" s="40"/>
      <c r="H248" s="40"/>
      <c r="I248" s="231"/>
      <c r="J248" s="40"/>
      <c r="K248" s="40"/>
      <c r="L248" s="44"/>
      <c r="M248" s="232"/>
      <c r="N248" s="233"/>
      <c r="O248" s="91"/>
      <c r="P248" s="91"/>
      <c r="Q248" s="91"/>
      <c r="R248" s="91"/>
      <c r="S248" s="91"/>
      <c r="T248" s="92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T248" s="17" t="s">
        <v>133</v>
      </c>
      <c r="AU248" s="17" t="s">
        <v>83</v>
      </c>
    </row>
    <row r="249" s="13" customFormat="1">
      <c r="A249" s="13"/>
      <c r="B249" s="234"/>
      <c r="C249" s="235"/>
      <c r="D249" s="229" t="s">
        <v>134</v>
      </c>
      <c r="E249" s="236" t="s">
        <v>1</v>
      </c>
      <c r="F249" s="237" t="s">
        <v>317</v>
      </c>
      <c r="G249" s="235"/>
      <c r="H249" s="238">
        <v>4.9930000000000003</v>
      </c>
      <c r="I249" s="239"/>
      <c r="J249" s="235"/>
      <c r="K249" s="235"/>
      <c r="L249" s="240"/>
      <c r="M249" s="241"/>
      <c r="N249" s="242"/>
      <c r="O249" s="242"/>
      <c r="P249" s="242"/>
      <c r="Q249" s="242"/>
      <c r="R249" s="242"/>
      <c r="S249" s="242"/>
      <c r="T249" s="24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4" t="s">
        <v>134</v>
      </c>
      <c r="AU249" s="244" t="s">
        <v>83</v>
      </c>
      <c r="AV249" s="13" t="s">
        <v>83</v>
      </c>
      <c r="AW249" s="13" t="s">
        <v>32</v>
      </c>
      <c r="AX249" s="13" t="s">
        <v>75</v>
      </c>
      <c r="AY249" s="244" t="s">
        <v>125</v>
      </c>
    </row>
    <row r="250" s="14" customFormat="1">
      <c r="A250" s="14"/>
      <c r="B250" s="245"/>
      <c r="C250" s="246"/>
      <c r="D250" s="229" t="s">
        <v>134</v>
      </c>
      <c r="E250" s="247" t="s">
        <v>1</v>
      </c>
      <c r="F250" s="248" t="s">
        <v>136</v>
      </c>
      <c r="G250" s="246"/>
      <c r="H250" s="249">
        <v>4.9930000000000003</v>
      </c>
      <c r="I250" s="250"/>
      <c r="J250" s="246"/>
      <c r="K250" s="246"/>
      <c r="L250" s="251"/>
      <c r="M250" s="252"/>
      <c r="N250" s="253"/>
      <c r="O250" s="253"/>
      <c r="P250" s="253"/>
      <c r="Q250" s="253"/>
      <c r="R250" s="253"/>
      <c r="S250" s="253"/>
      <c r="T250" s="25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5" t="s">
        <v>134</v>
      </c>
      <c r="AU250" s="255" t="s">
        <v>83</v>
      </c>
      <c r="AV250" s="14" t="s">
        <v>131</v>
      </c>
      <c r="AW250" s="14" t="s">
        <v>32</v>
      </c>
      <c r="AX250" s="14" t="s">
        <v>81</v>
      </c>
      <c r="AY250" s="255" t="s">
        <v>125</v>
      </c>
    </row>
    <row r="251" s="2" customFormat="1" ht="24.15" customHeight="1">
      <c r="A251" s="38"/>
      <c r="B251" s="39"/>
      <c r="C251" s="215" t="s">
        <v>318</v>
      </c>
      <c r="D251" s="215" t="s">
        <v>127</v>
      </c>
      <c r="E251" s="216" t="s">
        <v>319</v>
      </c>
      <c r="F251" s="217" t="s">
        <v>320</v>
      </c>
      <c r="G251" s="218" t="s">
        <v>158</v>
      </c>
      <c r="H251" s="219">
        <v>60</v>
      </c>
      <c r="I251" s="220"/>
      <c r="J251" s="221">
        <f>ROUND(I251*H251,2)</f>
        <v>0</v>
      </c>
      <c r="K251" s="222"/>
      <c r="L251" s="44"/>
      <c r="M251" s="223" t="s">
        <v>1</v>
      </c>
      <c r="N251" s="224" t="s">
        <v>40</v>
      </c>
      <c r="O251" s="91"/>
      <c r="P251" s="225">
        <f>O251*H251</f>
        <v>0</v>
      </c>
      <c r="Q251" s="225">
        <v>0</v>
      </c>
      <c r="R251" s="225">
        <f>Q251*H251</f>
        <v>0</v>
      </c>
      <c r="S251" s="225">
        <v>0</v>
      </c>
      <c r="T251" s="226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27" t="s">
        <v>131</v>
      </c>
      <c r="AT251" s="227" t="s">
        <v>127</v>
      </c>
      <c r="AU251" s="227" t="s">
        <v>83</v>
      </c>
      <c r="AY251" s="17" t="s">
        <v>125</v>
      </c>
      <c r="BE251" s="228">
        <f>IF(N251="základní",J251,0)</f>
        <v>0</v>
      </c>
      <c r="BF251" s="228">
        <f>IF(N251="snížená",J251,0)</f>
        <v>0</v>
      </c>
      <c r="BG251" s="228">
        <f>IF(N251="zákl. přenesená",J251,0)</f>
        <v>0</v>
      </c>
      <c r="BH251" s="228">
        <f>IF(N251="sníž. přenesená",J251,0)</f>
        <v>0</v>
      </c>
      <c r="BI251" s="228">
        <f>IF(N251="nulová",J251,0)</f>
        <v>0</v>
      </c>
      <c r="BJ251" s="17" t="s">
        <v>81</v>
      </c>
      <c r="BK251" s="228">
        <f>ROUND(I251*H251,2)</f>
        <v>0</v>
      </c>
      <c r="BL251" s="17" t="s">
        <v>131</v>
      </c>
      <c r="BM251" s="227" t="s">
        <v>321</v>
      </c>
    </row>
    <row r="252" s="2" customFormat="1">
      <c r="A252" s="38"/>
      <c r="B252" s="39"/>
      <c r="C252" s="40"/>
      <c r="D252" s="229" t="s">
        <v>133</v>
      </c>
      <c r="E252" s="40"/>
      <c r="F252" s="230" t="s">
        <v>322</v>
      </c>
      <c r="G252" s="40"/>
      <c r="H252" s="40"/>
      <c r="I252" s="231"/>
      <c r="J252" s="40"/>
      <c r="K252" s="40"/>
      <c r="L252" s="44"/>
      <c r="M252" s="232"/>
      <c r="N252" s="233"/>
      <c r="O252" s="91"/>
      <c r="P252" s="91"/>
      <c r="Q252" s="91"/>
      <c r="R252" s="91"/>
      <c r="S252" s="91"/>
      <c r="T252" s="92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T252" s="17" t="s">
        <v>133</v>
      </c>
      <c r="AU252" s="17" t="s">
        <v>83</v>
      </c>
    </row>
    <row r="253" s="13" customFormat="1">
      <c r="A253" s="13"/>
      <c r="B253" s="234"/>
      <c r="C253" s="235"/>
      <c r="D253" s="229" t="s">
        <v>134</v>
      </c>
      <c r="E253" s="236" t="s">
        <v>1</v>
      </c>
      <c r="F253" s="237" t="s">
        <v>323</v>
      </c>
      <c r="G253" s="235"/>
      <c r="H253" s="238">
        <v>40</v>
      </c>
      <c r="I253" s="239"/>
      <c r="J253" s="235"/>
      <c r="K253" s="235"/>
      <c r="L253" s="240"/>
      <c r="M253" s="241"/>
      <c r="N253" s="242"/>
      <c r="O253" s="242"/>
      <c r="P253" s="242"/>
      <c r="Q253" s="242"/>
      <c r="R253" s="242"/>
      <c r="S253" s="242"/>
      <c r="T253" s="24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4" t="s">
        <v>134</v>
      </c>
      <c r="AU253" s="244" t="s">
        <v>83</v>
      </c>
      <c r="AV253" s="13" t="s">
        <v>83</v>
      </c>
      <c r="AW253" s="13" t="s">
        <v>32</v>
      </c>
      <c r="AX253" s="13" t="s">
        <v>75</v>
      </c>
      <c r="AY253" s="244" t="s">
        <v>125</v>
      </c>
    </row>
    <row r="254" s="13" customFormat="1">
      <c r="A254" s="13"/>
      <c r="B254" s="234"/>
      <c r="C254" s="235"/>
      <c r="D254" s="229" t="s">
        <v>134</v>
      </c>
      <c r="E254" s="236" t="s">
        <v>1</v>
      </c>
      <c r="F254" s="237" t="s">
        <v>162</v>
      </c>
      <c r="G254" s="235"/>
      <c r="H254" s="238">
        <v>20</v>
      </c>
      <c r="I254" s="239"/>
      <c r="J254" s="235"/>
      <c r="K254" s="235"/>
      <c r="L254" s="240"/>
      <c r="M254" s="241"/>
      <c r="N254" s="242"/>
      <c r="O254" s="242"/>
      <c r="P254" s="242"/>
      <c r="Q254" s="242"/>
      <c r="R254" s="242"/>
      <c r="S254" s="242"/>
      <c r="T254" s="24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4" t="s">
        <v>134</v>
      </c>
      <c r="AU254" s="244" t="s">
        <v>83</v>
      </c>
      <c r="AV254" s="13" t="s">
        <v>83</v>
      </c>
      <c r="AW254" s="13" t="s">
        <v>32</v>
      </c>
      <c r="AX254" s="13" t="s">
        <v>75</v>
      </c>
      <c r="AY254" s="244" t="s">
        <v>125</v>
      </c>
    </row>
    <row r="255" s="14" customFormat="1">
      <c r="A255" s="14"/>
      <c r="B255" s="245"/>
      <c r="C255" s="246"/>
      <c r="D255" s="229" t="s">
        <v>134</v>
      </c>
      <c r="E255" s="247" t="s">
        <v>1</v>
      </c>
      <c r="F255" s="248" t="s">
        <v>136</v>
      </c>
      <c r="G255" s="246"/>
      <c r="H255" s="249">
        <v>60</v>
      </c>
      <c r="I255" s="250"/>
      <c r="J255" s="246"/>
      <c r="K255" s="246"/>
      <c r="L255" s="251"/>
      <c r="M255" s="252"/>
      <c r="N255" s="253"/>
      <c r="O255" s="253"/>
      <c r="P255" s="253"/>
      <c r="Q255" s="253"/>
      <c r="R255" s="253"/>
      <c r="S255" s="253"/>
      <c r="T255" s="25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5" t="s">
        <v>134</v>
      </c>
      <c r="AU255" s="255" t="s">
        <v>83</v>
      </c>
      <c r="AV255" s="14" t="s">
        <v>131</v>
      </c>
      <c r="AW255" s="14" t="s">
        <v>32</v>
      </c>
      <c r="AX255" s="14" t="s">
        <v>81</v>
      </c>
      <c r="AY255" s="255" t="s">
        <v>125</v>
      </c>
    </row>
    <row r="256" s="2" customFormat="1" ht="24.15" customHeight="1">
      <c r="A256" s="38"/>
      <c r="B256" s="39"/>
      <c r="C256" s="215" t="s">
        <v>324</v>
      </c>
      <c r="D256" s="215" t="s">
        <v>127</v>
      </c>
      <c r="E256" s="216" t="s">
        <v>325</v>
      </c>
      <c r="F256" s="217" t="s">
        <v>326</v>
      </c>
      <c r="G256" s="218" t="s">
        <v>158</v>
      </c>
      <c r="H256" s="219">
        <v>40</v>
      </c>
      <c r="I256" s="220"/>
      <c r="J256" s="221">
        <f>ROUND(I256*H256,2)</f>
        <v>0</v>
      </c>
      <c r="K256" s="222"/>
      <c r="L256" s="44"/>
      <c r="M256" s="223" t="s">
        <v>1</v>
      </c>
      <c r="N256" s="224" t="s">
        <v>40</v>
      </c>
      <c r="O256" s="91"/>
      <c r="P256" s="225">
        <f>O256*H256</f>
        <v>0</v>
      </c>
      <c r="Q256" s="225">
        <v>2.4500000000000002</v>
      </c>
      <c r="R256" s="225">
        <f>Q256*H256</f>
        <v>98</v>
      </c>
      <c r="S256" s="225">
        <v>0</v>
      </c>
      <c r="T256" s="226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27" t="s">
        <v>131</v>
      </c>
      <c r="AT256" s="227" t="s">
        <v>127</v>
      </c>
      <c r="AU256" s="227" t="s">
        <v>83</v>
      </c>
      <c r="AY256" s="17" t="s">
        <v>125</v>
      </c>
      <c r="BE256" s="228">
        <f>IF(N256="základní",J256,0)</f>
        <v>0</v>
      </c>
      <c r="BF256" s="228">
        <f>IF(N256="snížená",J256,0)</f>
        <v>0</v>
      </c>
      <c r="BG256" s="228">
        <f>IF(N256="zákl. přenesená",J256,0)</f>
        <v>0</v>
      </c>
      <c r="BH256" s="228">
        <f>IF(N256="sníž. přenesená",J256,0)</f>
        <v>0</v>
      </c>
      <c r="BI256" s="228">
        <f>IF(N256="nulová",J256,0)</f>
        <v>0</v>
      </c>
      <c r="BJ256" s="17" t="s">
        <v>81</v>
      </c>
      <c r="BK256" s="228">
        <f>ROUND(I256*H256,2)</f>
        <v>0</v>
      </c>
      <c r="BL256" s="17" t="s">
        <v>131</v>
      </c>
      <c r="BM256" s="227" t="s">
        <v>327</v>
      </c>
    </row>
    <row r="257" s="2" customFormat="1">
      <c r="A257" s="38"/>
      <c r="B257" s="39"/>
      <c r="C257" s="40"/>
      <c r="D257" s="229" t="s">
        <v>133</v>
      </c>
      <c r="E257" s="40"/>
      <c r="F257" s="230" t="s">
        <v>328</v>
      </c>
      <c r="G257" s="40"/>
      <c r="H257" s="40"/>
      <c r="I257" s="231"/>
      <c r="J257" s="40"/>
      <c r="K257" s="40"/>
      <c r="L257" s="44"/>
      <c r="M257" s="232"/>
      <c r="N257" s="233"/>
      <c r="O257" s="91"/>
      <c r="P257" s="91"/>
      <c r="Q257" s="91"/>
      <c r="R257" s="91"/>
      <c r="S257" s="91"/>
      <c r="T257" s="92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T257" s="17" t="s">
        <v>133</v>
      </c>
      <c r="AU257" s="17" t="s">
        <v>83</v>
      </c>
    </row>
    <row r="258" s="13" customFormat="1">
      <c r="A258" s="13"/>
      <c r="B258" s="234"/>
      <c r="C258" s="235"/>
      <c r="D258" s="229" t="s">
        <v>134</v>
      </c>
      <c r="E258" s="236" t="s">
        <v>1</v>
      </c>
      <c r="F258" s="237" t="s">
        <v>329</v>
      </c>
      <c r="G258" s="235"/>
      <c r="H258" s="238">
        <v>40</v>
      </c>
      <c r="I258" s="239"/>
      <c r="J258" s="235"/>
      <c r="K258" s="235"/>
      <c r="L258" s="240"/>
      <c r="M258" s="241"/>
      <c r="N258" s="242"/>
      <c r="O258" s="242"/>
      <c r="P258" s="242"/>
      <c r="Q258" s="242"/>
      <c r="R258" s="242"/>
      <c r="S258" s="242"/>
      <c r="T258" s="24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4" t="s">
        <v>134</v>
      </c>
      <c r="AU258" s="244" t="s">
        <v>83</v>
      </c>
      <c r="AV258" s="13" t="s">
        <v>83</v>
      </c>
      <c r="AW258" s="13" t="s">
        <v>32</v>
      </c>
      <c r="AX258" s="13" t="s">
        <v>75</v>
      </c>
      <c r="AY258" s="244" t="s">
        <v>125</v>
      </c>
    </row>
    <row r="259" s="14" customFormat="1">
      <c r="A259" s="14"/>
      <c r="B259" s="245"/>
      <c r="C259" s="246"/>
      <c r="D259" s="229" t="s">
        <v>134</v>
      </c>
      <c r="E259" s="247" t="s">
        <v>1</v>
      </c>
      <c r="F259" s="248" t="s">
        <v>136</v>
      </c>
      <c r="G259" s="246"/>
      <c r="H259" s="249">
        <v>40</v>
      </c>
      <c r="I259" s="250"/>
      <c r="J259" s="246"/>
      <c r="K259" s="246"/>
      <c r="L259" s="251"/>
      <c r="M259" s="252"/>
      <c r="N259" s="253"/>
      <c r="O259" s="253"/>
      <c r="P259" s="253"/>
      <c r="Q259" s="253"/>
      <c r="R259" s="253"/>
      <c r="S259" s="253"/>
      <c r="T259" s="25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5" t="s">
        <v>134</v>
      </c>
      <c r="AU259" s="255" t="s">
        <v>83</v>
      </c>
      <c r="AV259" s="14" t="s">
        <v>131</v>
      </c>
      <c r="AW259" s="14" t="s">
        <v>32</v>
      </c>
      <c r="AX259" s="14" t="s">
        <v>81</v>
      </c>
      <c r="AY259" s="255" t="s">
        <v>125</v>
      </c>
    </row>
    <row r="260" s="2" customFormat="1" ht="33" customHeight="1">
      <c r="A260" s="38"/>
      <c r="B260" s="39"/>
      <c r="C260" s="215" t="s">
        <v>330</v>
      </c>
      <c r="D260" s="215" t="s">
        <v>127</v>
      </c>
      <c r="E260" s="216" t="s">
        <v>331</v>
      </c>
      <c r="F260" s="217" t="s">
        <v>332</v>
      </c>
      <c r="G260" s="218" t="s">
        <v>130</v>
      </c>
      <c r="H260" s="219">
        <v>48</v>
      </c>
      <c r="I260" s="220"/>
      <c r="J260" s="221">
        <f>ROUND(I260*H260,2)</f>
        <v>0</v>
      </c>
      <c r="K260" s="222"/>
      <c r="L260" s="44"/>
      <c r="M260" s="223" t="s">
        <v>1</v>
      </c>
      <c r="N260" s="224" t="s">
        <v>40</v>
      </c>
      <c r="O260" s="91"/>
      <c r="P260" s="225">
        <f>O260*H260</f>
        <v>0</v>
      </c>
      <c r="Q260" s="225">
        <v>1.0311999999999999</v>
      </c>
      <c r="R260" s="225">
        <f>Q260*H260</f>
        <v>49.497599999999991</v>
      </c>
      <c r="S260" s="225">
        <v>0</v>
      </c>
      <c r="T260" s="226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27" t="s">
        <v>131</v>
      </c>
      <c r="AT260" s="227" t="s">
        <v>127</v>
      </c>
      <c r="AU260" s="227" t="s">
        <v>83</v>
      </c>
      <c r="AY260" s="17" t="s">
        <v>125</v>
      </c>
      <c r="BE260" s="228">
        <f>IF(N260="základní",J260,0)</f>
        <v>0</v>
      </c>
      <c r="BF260" s="228">
        <f>IF(N260="snížená",J260,0)</f>
        <v>0</v>
      </c>
      <c r="BG260" s="228">
        <f>IF(N260="zákl. přenesená",J260,0)</f>
        <v>0</v>
      </c>
      <c r="BH260" s="228">
        <f>IF(N260="sníž. přenesená",J260,0)</f>
        <v>0</v>
      </c>
      <c r="BI260" s="228">
        <f>IF(N260="nulová",J260,0)</f>
        <v>0</v>
      </c>
      <c r="BJ260" s="17" t="s">
        <v>81</v>
      </c>
      <c r="BK260" s="228">
        <f>ROUND(I260*H260,2)</f>
        <v>0</v>
      </c>
      <c r="BL260" s="17" t="s">
        <v>131</v>
      </c>
      <c r="BM260" s="227" t="s">
        <v>333</v>
      </c>
    </row>
    <row r="261" s="2" customFormat="1">
      <c r="A261" s="38"/>
      <c r="B261" s="39"/>
      <c r="C261" s="40"/>
      <c r="D261" s="229" t="s">
        <v>133</v>
      </c>
      <c r="E261" s="40"/>
      <c r="F261" s="230" t="s">
        <v>334</v>
      </c>
      <c r="G261" s="40"/>
      <c r="H261" s="40"/>
      <c r="I261" s="231"/>
      <c r="J261" s="40"/>
      <c r="K261" s="40"/>
      <c r="L261" s="44"/>
      <c r="M261" s="232"/>
      <c r="N261" s="233"/>
      <c r="O261" s="91"/>
      <c r="P261" s="91"/>
      <c r="Q261" s="91"/>
      <c r="R261" s="91"/>
      <c r="S261" s="91"/>
      <c r="T261" s="92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T261" s="17" t="s">
        <v>133</v>
      </c>
      <c r="AU261" s="17" t="s">
        <v>83</v>
      </c>
    </row>
    <row r="262" s="13" customFormat="1">
      <c r="A262" s="13"/>
      <c r="B262" s="234"/>
      <c r="C262" s="235"/>
      <c r="D262" s="229" t="s">
        <v>134</v>
      </c>
      <c r="E262" s="236" t="s">
        <v>1</v>
      </c>
      <c r="F262" s="237" t="s">
        <v>335</v>
      </c>
      <c r="G262" s="235"/>
      <c r="H262" s="238">
        <v>48</v>
      </c>
      <c r="I262" s="239"/>
      <c r="J262" s="235"/>
      <c r="K262" s="235"/>
      <c r="L262" s="240"/>
      <c r="M262" s="241"/>
      <c r="N262" s="242"/>
      <c r="O262" s="242"/>
      <c r="P262" s="242"/>
      <c r="Q262" s="242"/>
      <c r="R262" s="242"/>
      <c r="S262" s="242"/>
      <c r="T262" s="24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4" t="s">
        <v>134</v>
      </c>
      <c r="AU262" s="244" t="s">
        <v>83</v>
      </c>
      <c r="AV262" s="13" t="s">
        <v>83</v>
      </c>
      <c r="AW262" s="13" t="s">
        <v>32</v>
      </c>
      <c r="AX262" s="13" t="s">
        <v>75</v>
      </c>
      <c r="AY262" s="244" t="s">
        <v>125</v>
      </c>
    </row>
    <row r="263" s="14" customFormat="1">
      <c r="A263" s="14"/>
      <c r="B263" s="245"/>
      <c r="C263" s="246"/>
      <c r="D263" s="229" t="s">
        <v>134</v>
      </c>
      <c r="E263" s="247" t="s">
        <v>1</v>
      </c>
      <c r="F263" s="248" t="s">
        <v>136</v>
      </c>
      <c r="G263" s="246"/>
      <c r="H263" s="249">
        <v>48</v>
      </c>
      <c r="I263" s="250"/>
      <c r="J263" s="246"/>
      <c r="K263" s="246"/>
      <c r="L263" s="251"/>
      <c r="M263" s="252"/>
      <c r="N263" s="253"/>
      <c r="O263" s="253"/>
      <c r="P263" s="253"/>
      <c r="Q263" s="253"/>
      <c r="R263" s="253"/>
      <c r="S263" s="253"/>
      <c r="T263" s="25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5" t="s">
        <v>134</v>
      </c>
      <c r="AU263" s="255" t="s">
        <v>83</v>
      </c>
      <c r="AV263" s="14" t="s">
        <v>131</v>
      </c>
      <c r="AW263" s="14" t="s">
        <v>32</v>
      </c>
      <c r="AX263" s="14" t="s">
        <v>81</v>
      </c>
      <c r="AY263" s="255" t="s">
        <v>125</v>
      </c>
    </row>
    <row r="264" s="12" customFormat="1" ht="22.8" customHeight="1">
      <c r="A264" s="12"/>
      <c r="B264" s="199"/>
      <c r="C264" s="200"/>
      <c r="D264" s="201" t="s">
        <v>74</v>
      </c>
      <c r="E264" s="213" t="s">
        <v>155</v>
      </c>
      <c r="F264" s="213" t="s">
        <v>336</v>
      </c>
      <c r="G264" s="200"/>
      <c r="H264" s="200"/>
      <c r="I264" s="203"/>
      <c r="J264" s="214">
        <f>BK264</f>
        <v>0</v>
      </c>
      <c r="K264" s="200"/>
      <c r="L264" s="205"/>
      <c r="M264" s="206"/>
      <c r="N264" s="207"/>
      <c r="O264" s="207"/>
      <c r="P264" s="208">
        <f>SUM(P265:P293)</f>
        <v>0</v>
      </c>
      <c r="Q264" s="207"/>
      <c r="R264" s="208">
        <f>SUM(R265:R293)</f>
        <v>7.1280000000000001</v>
      </c>
      <c r="S264" s="207"/>
      <c r="T264" s="209">
        <f>SUM(T265:T293)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10" t="s">
        <v>81</v>
      </c>
      <c r="AT264" s="211" t="s">
        <v>74</v>
      </c>
      <c r="AU264" s="211" t="s">
        <v>81</v>
      </c>
      <c r="AY264" s="210" t="s">
        <v>125</v>
      </c>
      <c r="BK264" s="212">
        <f>SUM(BK265:BK293)</f>
        <v>0</v>
      </c>
    </row>
    <row r="265" s="2" customFormat="1" ht="21.75" customHeight="1">
      <c r="A265" s="38"/>
      <c r="B265" s="39"/>
      <c r="C265" s="215" t="s">
        <v>337</v>
      </c>
      <c r="D265" s="215" t="s">
        <v>127</v>
      </c>
      <c r="E265" s="216" t="s">
        <v>338</v>
      </c>
      <c r="F265" s="217" t="s">
        <v>339</v>
      </c>
      <c r="G265" s="218" t="s">
        <v>130</v>
      </c>
      <c r="H265" s="219">
        <v>104</v>
      </c>
      <c r="I265" s="220"/>
      <c r="J265" s="221">
        <f>ROUND(I265*H265,2)</f>
        <v>0</v>
      </c>
      <c r="K265" s="222"/>
      <c r="L265" s="44"/>
      <c r="M265" s="223" t="s">
        <v>1</v>
      </c>
      <c r="N265" s="224" t="s">
        <v>40</v>
      </c>
      <c r="O265" s="91"/>
      <c r="P265" s="225">
        <f>O265*H265</f>
        <v>0</v>
      </c>
      <c r="Q265" s="225">
        <v>0</v>
      </c>
      <c r="R265" s="225">
        <f>Q265*H265</f>
        <v>0</v>
      </c>
      <c r="S265" s="225">
        <v>0</v>
      </c>
      <c r="T265" s="226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27" t="s">
        <v>131</v>
      </c>
      <c r="AT265" s="227" t="s">
        <v>127</v>
      </c>
      <c r="AU265" s="227" t="s">
        <v>83</v>
      </c>
      <c r="AY265" s="17" t="s">
        <v>125</v>
      </c>
      <c r="BE265" s="228">
        <f>IF(N265="základní",J265,0)</f>
        <v>0</v>
      </c>
      <c r="BF265" s="228">
        <f>IF(N265="snížená",J265,0)</f>
        <v>0</v>
      </c>
      <c r="BG265" s="228">
        <f>IF(N265="zákl. přenesená",J265,0)</f>
        <v>0</v>
      </c>
      <c r="BH265" s="228">
        <f>IF(N265="sníž. přenesená",J265,0)</f>
        <v>0</v>
      </c>
      <c r="BI265" s="228">
        <f>IF(N265="nulová",J265,0)</f>
        <v>0</v>
      </c>
      <c r="BJ265" s="17" t="s">
        <v>81</v>
      </c>
      <c r="BK265" s="228">
        <f>ROUND(I265*H265,2)</f>
        <v>0</v>
      </c>
      <c r="BL265" s="17" t="s">
        <v>131</v>
      </c>
      <c r="BM265" s="227" t="s">
        <v>340</v>
      </c>
    </row>
    <row r="266" s="2" customFormat="1">
      <c r="A266" s="38"/>
      <c r="B266" s="39"/>
      <c r="C266" s="40"/>
      <c r="D266" s="229" t="s">
        <v>133</v>
      </c>
      <c r="E266" s="40"/>
      <c r="F266" s="230" t="s">
        <v>341</v>
      </c>
      <c r="G266" s="40"/>
      <c r="H266" s="40"/>
      <c r="I266" s="231"/>
      <c r="J266" s="40"/>
      <c r="K266" s="40"/>
      <c r="L266" s="44"/>
      <c r="M266" s="232"/>
      <c r="N266" s="233"/>
      <c r="O266" s="91"/>
      <c r="P266" s="91"/>
      <c r="Q266" s="91"/>
      <c r="R266" s="91"/>
      <c r="S266" s="91"/>
      <c r="T266" s="92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T266" s="17" t="s">
        <v>133</v>
      </c>
      <c r="AU266" s="17" t="s">
        <v>83</v>
      </c>
    </row>
    <row r="267" s="13" customFormat="1">
      <c r="A267" s="13"/>
      <c r="B267" s="234"/>
      <c r="C267" s="235"/>
      <c r="D267" s="229" t="s">
        <v>134</v>
      </c>
      <c r="E267" s="236" t="s">
        <v>1</v>
      </c>
      <c r="F267" s="237" t="s">
        <v>135</v>
      </c>
      <c r="G267" s="235"/>
      <c r="H267" s="238">
        <v>104</v>
      </c>
      <c r="I267" s="239"/>
      <c r="J267" s="235"/>
      <c r="K267" s="235"/>
      <c r="L267" s="240"/>
      <c r="M267" s="241"/>
      <c r="N267" s="242"/>
      <c r="O267" s="242"/>
      <c r="P267" s="242"/>
      <c r="Q267" s="242"/>
      <c r="R267" s="242"/>
      <c r="S267" s="242"/>
      <c r="T267" s="24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4" t="s">
        <v>134</v>
      </c>
      <c r="AU267" s="244" t="s">
        <v>83</v>
      </c>
      <c r="AV267" s="13" t="s">
        <v>83</v>
      </c>
      <c r="AW267" s="13" t="s">
        <v>32</v>
      </c>
      <c r="AX267" s="13" t="s">
        <v>75</v>
      </c>
      <c r="AY267" s="244" t="s">
        <v>125</v>
      </c>
    </row>
    <row r="268" s="14" customFormat="1">
      <c r="A268" s="14"/>
      <c r="B268" s="245"/>
      <c r="C268" s="246"/>
      <c r="D268" s="229" t="s">
        <v>134</v>
      </c>
      <c r="E268" s="247" t="s">
        <v>1</v>
      </c>
      <c r="F268" s="248" t="s">
        <v>136</v>
      </c>
      <c r="G268" s="246"/>
      <c r="H268" s="249">
        <v>104</v>
      </c>
      <c r="I268" s="250"/>
      <c r="J268" s="246"/>
      <c r="K268" s="246"/>
      <c r="L268" s="251"/>
      <c r="M268" s="252"/>
      <c r="N268" s="253"/>
      <c r="O268" s="253"/>
      <c r="P268" s="253"/>
      <c r="Q268" s="253"/>
      <c r="R268" s="253"/>
      <c r="S268" s="253"/>
      <c r="T268" s="25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5" t="s">
        <v>134</v>
      </c>
      <c r="AU268" s="255" t="s">
        <v>83</v>
      </c>
      <c r="AV268" s="14" t="s">
        <v>131</v>
      </c>
      <c r="AW268" s="14" t="s">
        <v>32</v>
      </c>
      <c r="AX268" s="14" t="s">
        <v>81</v>
      </c>
      <c r="AY268" s="255" t="s">
        <v>125</v>
      </c>
    </row>
    <row r="269" s="2" customFormat="1" ht="24.15" customHeight="1">
      <c r="A269" s="38"/>
      <c r="B269" s="39"/>
      <c r="C269" s="215" t="s">
        <v>342</v>
      </c>
      <c r="D269" s="215" t="s">
        <v>127</v>
      </c>
      <c r="E269" s="216" t="s">
        <v>343</v>
      </c>
      <c r="F269" s="217" t="s">
        <v>344</v>
      </c>
      <c r="G269" s="218" t="s">
        <v>130</v>
      </c>
      <c r="H269" s="219">
        <v>104</v>
      </c>
      <c r="I269" s="220"/>
      <c r="J269" s="221">
        <f>ROUND(I269*H269,2)</f>
        <v>0</v>
      </c>
      <c r="K269" s="222"/>
      <c r="L269" s="44"/>
      <c r="M269" s="223" t="s">
        <v>1</v>
      </c>
      <c r="N269" s="224" t="s">
        <v>40</v>
      </c>
      <c r="O269" s="91"/>
      <c r="P269" s="225">
        <f>O269*H269</f>
        <v>0</v>
      </c>
      <c r="Q269" s="225">
        <v>0</v>
      </c>
      <c r="R269" s="225">
        <f>Q269*H269</f>
        <v>0</v>
      </c>
      <c r="S269" s="225">
        <v>0</v>
      </c>
      <c r="T269" s="226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27" t="s">
        <v>131</v>
      </c>
      <c r="AT269" s="227" t="s">
        <v>127</v>
      </c>
      <c r="AU269" s="227" t="s">
        <v>83</v>
      </c>
      <c r="AY269" s="17" t="s">
        <v>125</v>
      </c>
      <c r="BE269" s="228">
        <f>IF(N269="základní",J269,0)</f>
        <v>0</v>
      </c>
      <c r="BF269" s="228">
        <f>IF(N269="snížená",J269,0)</f>
        <v>0</v>
      </c>
      <c r="BG269" s="228">
        <f>IF(N269="zákl. přenesená",J269,0)</f>
        <v>0</v>
      </c>
      <c r="BH269" s="228">
        <f>IF(N269="sníž. přenesená",J269,0)</f>
        <v>0</v>
      </c>
      <c r="BI269" s="228">
        <f>IF(N269="nulová",J269,0)</f>
        <v>0</v>
      </c>
      <c r="BJ269" s="17" t="s">
        <v>81</v>
      </c>
      <c r="BK269" s="228">
        <f>ROUND(I269*H269,2)</f>
        <v>0</v>
      </c>
      <c r="BL269" s="17" t="s">
        <v>131</v>
      </c>
      <c r="BM269" s="227" t="s">
        <v>345</v>
      </c>
    </row>
    <row r="270" s="2" customFormat="1">
      <c r="A270" s="38"/>
      <c r="B270" s="39"/>
      <c r="C270" s="40"/>
      <c r="D270" s="229" t="s">
        <v>133</v>
      </c>
      <c r="E270" s="40"/>
      <c r="F270" s="230" t="s">
        <v>346</v>
      </c>
      <c r="G270" s="40"/>
      <c r="H270" s="40"/>
      <c r="I270" s="231"/>
      <c r="J270" s="40"/>
      <c r="K270" s="40"/>
      <c r="L270" s="44"/>
      <c r="M270" s="232"/>
      <c r="N270" s="233"/>
      <c r="O270" s="91"/>
      <c r="P270" s="91"/>
      <c r="Q270" s="91"/>
      <c r="R270" s="91"/>
      <c r="S270" s="91"/>
      <c r="T270" s="92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T270" s="17" t="s">
        <v>133</v>
      </c>
      <c r="AU270" s="17" t="s">
        <v>83</v>
      </c>
    </row>
    <row r="271" s="13" customFormat="1">
      <c r="A271" s="13"/>
      <c r="B271" s="234"/>
      <c r="C271" s="235"/>
      <c r="D271" s="229" t="s">
        <v>134</v>
      </c>
      <c r="E271" s="236" t="s">
        <v>1</v>
      </c>
      <c r="F271" s="237" t="s">
        <v>347</v>
      </c>
      <c r="G271" s="235"/>
      <c r="H271" s="238">
        <v>78</v>
      </c>
      <c r="I271" s="239"/>
      <c r="J271" s="235"/>
      <c r="K271" s="235"/>
      <c r="L271" s="240"/>
      <c r="M271" s="241"/>
      <c r="N271" s="242"/>
      <c r="O271" s="242"/>
      <c r="P271" s="242"/>
      <c r="Q271" s="242"/>
      <c r="R271" s="242"/>
      <c r="S271" s="242"/>
      <c r="T271" s="24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4" t="s">
        <v>134</v>
      </c>
      <c r="AU271" s="244" t="s">
        <v>83</v>
      </c>
      <c r="AV271" s="13" t="s">
        <v>83</v>
      </c>
      <c r="AW271" s="13" t="s">
        <v>32</v>
      </c>
      <c r="AX271" s="13" t="s">
        <v>75</v>
      </c>
      <c r="AY271" s="244" t="s">
        <v>125</v>
      </c>
    </row>
    <row r="272" s="13" customFormat="1">
      <c r="A272" s="13"/>
      <c r="B272" s="234"/>
      <c r="C272" s="235"/>
      <c r="D272" s="229" t="s">
        <v>134</v>
      </c>
      <c r="E272" s="236" t="s">
        <v>1</v>
      </c>
      <c r="F272" s="237" t="s">
        <v>348</v>
      </c>
      <c r="G272" s="235"/>
      <c r="H272" s="238">
        <v>26</v>
      </c>
      <c r="I272" s="239"/>
      <c r="J272" s="235"/>
      <c r="K272" s="235"/>
      <c r="L272" s="240"/>
      <c r="M272" s="241"/>
      <c r="N272" s="242"/>
      <c r="O272" s="242"/>
      <c r="P272" s="242"/>
      <c r="Q272" s="242"/>
      <c r="R272" s="242"/>
      <c r="S272" s="242"/>
      <c r="T272" s="24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4" t="s">
        <v>134</v>
      </c>
      <c r="AU272" s="244" t="s">
        <v>83</v>
      </c>
      <c r="AV272" s="13" t="s">
        <v>83</v>
      </c>
      <c r="AW272" s="13" t="s">
        <v>32</v>
      </c>
      <c r="AX272" s="13" t="s">
        <v>75</v>
      </c>
      <c r="AY272" s="244" t="s">
        <v>125</v>
      </c>
    </row>
    <row r="273" s="14" customFormat="1">
      <c r="A273" s="14"/>
      <c r="B273" s="245"/>
      <c r="C273" s="246"/>
      <c r="D273" s="229" t="s">
        <v>134</v>
      </c>
      <c r="E273" s="247" t="s">
        <v>1</v>
      </c>
      <c r="F273" s="248" t="s">
        <v>136</v>
      </c>
      <c r="G273" s="246"/>
      <c r="H273" s="249">
        <v>104</v>
      </c>
      <c r="I273" s="250"/>
      <c r="J273" s="246"/>
      <c r="K273" s="246"/>
      <c r="L273" s="251"/>
      <c r="M273" s="252"/>
      <c r="N273" s="253"/>
      <c r="O273" s="253"/>
      <c r="P273" s="253"/>
      <c r="Q273" s="253"/>
      <c r="R273" s="253"/>
      <c r="S273" s="253"/>
      <c r="T273" s="25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5" t="s">
        <v>134</v>
      </c>
      <c r="AU273" s="255" t="s">
        <v>83</v>
      </c>
      <c r="AV273" s="14" t="s">
        <v>131</v>
      </c>
      <c r="AW273" s="14" t="s">
        <v>32</v>
      </c>
      <c r="AX273" s="14" t="s">
        <v>81</v>
      </c>
      <c r="AY273" s="255" t="s">
        <v>125</v>
      </c>
    </row>
    <row r="274" s="2" customFormat="1" ht="21.75" customHeight="1">
      <c r="A274" s="38"/>
      <c r="B274" s="39"/>
      <c r="C274" s="215" t="s">
        <v>349</v>
      </c>
      <c r="D274" s="215" t="s">
        <v>127</v>
      </c>
      <c r="E274" s="216" t="s">
        <v>350</v>
      </c>
      <c r="F274" s="217" t="s">
        <v>351</v>
      </c>
      <c r="G274" s="218" t="s">
        <v>130</v>
      </c>
      <c r="H274" s="219">
        <v>33</v>
      </c>
      <c r="I274" s="220"/>
      <c r="J274" s="221">
        <f>ROUND(I274*H274,2)</f>
        <v>0</v>
      </c>
      <c r="K274" s="222"/>
      <c r="L274" s="44"/>
      <c r="M274" s="223" t="s">
        <v>1</v>
      </c>
      <c r="N274" s="224" t="s">
        <v>40</v>
      </c>
      <c r="O274" s="91"/>
      <c r="P274" s="225">
        <f>O274*H274</f>
        <v>0</v>
      </c>
      <c r="Q274" s="225">
        <v>0.216</v>
      </c>
      <c r="R274" s="225">
        <f>Q274*H274</f>
        <v>7.1280000000000001</v>
      </c>
      <c r="S274" s="225">
        <v>0</v>
      </c>
      <c r="T274" s="226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27" t="s">
        <v>131</v>
      </c>
      <c r="AT274" s="227" t="s">
        <v>127</v>
      </c>
      <c r="AU274" s="227" t="s">
        <v>83</v>
      </c>
      <c r="AY274" s="17" t="s">
        <v>125</v>
      </c>
      <c r="BE274" s="228">
        <f>IF(N274="základní",J274,0)</f>
        <v>0</v>
      </c>
      <c r="BF274" s="228">
        <f>IF(N274="snížená",J274,0)</f>
        <v>0</v>
      </c>
      <c r="BG274" s="228">
        <f>IF(N274="zákl. přenesená",J274,0)</f>
        <v>0</v>
      </c>
      <c r="BH274" s="228">
        <f>IF(N274="sníž. přenesená",J274,0)</f>
        <v>0</v>
      </c>
      <c r="BI274" s="228">
        <f>IF(N274="nulová",J274,0)</f>
        <v>0</v>
      </c>
      <c r="BJ274" s="17" t="s">
        <v>81</v>
      </c>
      <c r="BK274" s="228">
        <f>ROUND(I274*H274,2)</f>
        <v>0</v>
      </c>
      <c r="BL274" s="17" t="s">
        <v>131</v>
      </c>
      <c r="BM274" s="227" t="s">
        <v>352</v>
      </c>
    </row>
    <row r="275" s="2" customFormat="1">
      <c r="A275" s="38"/>
      <c r="B275" s="39"/>
      <c r="C275" s="40"/>
      <c r="D275" s="229" t="s">
        <v>133</v>
      </c>
      <c r="E275" s="40"/>
      <c r="F275" s="230" t="s">
        <v>353</v>
      </c>
      <c r="G275" s="40"/>
      <c r="H275" s="40"/>
      <c r="I275" s="231"/>
      <c r="J275" s="40"/>
      <c r="K275" s="40"/>
      <c r="L275" s="44"/>
      <c r="M275" s="232"/>
      <c r="N275" s="233"/>
      <c r="O275" s="91"/>
      <c r="P275" s="91"/>
      <c r="Q275" s="91"/>
      <c r="R275" s="91"/>
      <c r="S275" s="91"/>
      <c r="T275" s="92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T275" s="17" t="s">
        <v>133</v>
      </c>
      <c r="AU275" s="17" t="s">
        <v>83</v>
      </c>
    </row>
    <row r="276" s="13" customFormat="1">
      <c r="A276" s="13"/>
      <c r="B276" s="234"/>
      <c r="C276" s="235"/>
      <c r="D276" s="229" t="s">
        <v>134</v>
      </c>
      <c r="E276" s="236" t="s">
        <v>1</v>
      </c>
      <c r="F276" s="237" t="s">
        <v>354</v>
      </c>
      <c r="G276" s="235"/>
      <c r="H276" s="238">
        <v>33</v>
      </c>
      <c r="I276" s="239"/>
      <c r="J276" s="235"/>
      <c r="K276" s="235"/>
      <c r="L276" s="240"/>
      <c r="M276" s="241"/>
      <c r="N276" s="242"/>
      <c r="O276" s="242"/>
      <c r="P276" s="242"/>
      <c r="Q276" s="242"/>
      <c r="R276" s="242"/>
      <c r="S276" s="242"/>
      <c r="T276" s="24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4" t="s">
        <v>134</v>
      </c>
      <c r="AU276" s="244" t="s">
        <v>83</v>
      </c>
      <c r="AV276" s="13" t="s">
        <v>83</v>
      </c>
      <c r="AW276" s="13" t="s">
        <v>32</v>
      </c>
      <c r="AX276" s="13" t="s">
        <v>75</v>
      </c>
      <c r="AY276" s="244" t="s">
        <v>125</v>
      </c>
    </row>
    <row r="277" s="14" customFormat="1">
      <c r="A277" s="14"/>
      <c r="B277" s="245"/>
      <c r="C277" s="246"/>
      <c r="D277" s="229" t="s">
        <v>134</v>
      </c>
      <c r="E277" s="247" t="s">
        <v>1</v>
      </c>
      <c r="F277" s="248" t="s">
        <v>136</v>
      </c>
      <c r="G277" s="246"/>
      <c r="H277" s="249">
        <v>33</v>
      </c>
      <c r="I277" s="250"/>
      <c r="J277" s="246"/>
      <c r="K277" s="246"/>
      <c r="L277" s="251"/>
      <c r="M277" s="252"/>
      <c r="N277" s="253"/>
      <c r="O277" s="253"/>
      <c r="P277" s="253"/>
      <c r="Q277" s="253"/>
      <c r="R277" s="253"/>
      <c r="S277" s="253"/>
      <c r="T277" s="25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5" t="s">
        <v>134</v>
      </c>
      <c r="AU277" s="255" t="s">
        <v>83</v>
      </c>
      <c r="AV277" s="14" t="s">
        <v>131</v>
      </c>
      <c r="AW277" s="14" t="s">
        <v>32</v>
      </c>
      <c r="AX277" s="14" t="s">
        <v>81</v>
      </c>
      <c r="AY277" s="255" t="s">
        <v>125</v>
      </c>
    </row>
    <row r="278" s="2" customFormat="1" ht="24.15" customHeight="1">
      <c r="A278" s="38"/>
      <c r="B278" s="39"/>
      <c r="C278" s="215" t="s">
        <v>355</v>
      </c>
      <c r="D278" s="215" t="s">
        <v>127</v>
      </c>
      <c r="E278" s="216" t="s">
        <v>356</v>
      </c>
      <c r="F278" s="217" t="s">
        <v>357</v>
      </c>
      <c r="G278" s="218" t="s">
        <v>130</v>
      </c>
      <c r="H278" s="219">
        <v>104</v>
      </c>
      <c r="I278" s="220"/>
      <c r="J278" s="221">
        <f>ROUND(I278*H278,2)</f>
        <v>0</v>
      </c>
      <c r="K278" s="222"/>
      <c r="L278" s="44"/>
      <c r="M278" s="223" t="s">
        <v>1</v>
      </c>
      <c r="N278" s="224" t="s">
        <v>40</v>
      </c>
      <c r="O278" s="91"/>
      <c r="P278" s="225">
        <f>O278*H278</f>
        <v>0</v>
      </c>
      <c r="Q278" s="225">
        <v>0</v>
      </c>
      <c r="R278" s="225">
        <f>Q278*H278</f>
        <v>0</v>
      </c>
      <c r="S278" s="225">
        <v>0</v>
      </c>
      <c r="T278" s="226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27" t="s">
        <v>131</v>
      </c>
      <c r="AT278" s="227" t="s">
        <v>127</v>
      </c>
      <c r="AU278" s="227" t="s">
        <v>83</v>
      </c>
      <c r="AY278" s="17" t="s">
        <v>125</v>
      </c>
      <c r="BE278" s="228">
        <f>IF(N278="základní",J278,0)</f>
        <v>0</v>
      </c>
      <c r="BF278" s="228">
        <f>IF(N278="snížená",J278,0)</f>
        <v>0</v>
      </c>
      <c r="BG278" s="228">
        <f>IF(N278="zákl. přenesená",J278,0)</f>
        <v>0</v>
      </c>
      <c r="BH278" s="228">
        <f>IF(N278="sníž. přenesená",J278,0)</f>
        <v>0</v>
      </c>
      <c r="BI278" s="228">
        <f>IF(N278="nulová",J278,0)</f>
        <v>0</v>
      </c>
      <c r="BJ278" s="17" t="s">
        <v>81</v>
      </c>
      <c r="BK278" s="228">
        <f>ROUND(I278*H278,2)</f>
        <v>0</v>
      </c>
      <c r="BL278" s="17" t="s">
        <v>131</v>
      </c>
      <c r="BM278" s="227" t="s">
        <v>358</v>
      </c>
    </row>
    <row r="279" s="2" customFormat="1">
      <c r="A279" s="38"/>
      <c r="B279" s="39"/>
      <c r="C279" s="40"/>
      <c r="D279" s="229" t="s">
        <v>133</v>
      </c>
      <c r="E279" s="40"/>
      <c r="F279" s="230" t="s">
        <v>359</v>
      </c>
      <c r="G279" s="40"/>
      <c r="H279" s="40"/>
      <c r="I279" s="231"/>
      <c r="J279" s="40"/>
      <c r="K279" s="40"/>
      <c r="L279" s="44"/>
      <c r="M279" s="232"/>
      <c r="N279" s="233"/>
      <c r="O279" s="91"/>
      <c r="P279" s="91"/>
      <c r="Q279" s="91"/>
      <c r="R279" s="91"/>
      <c r="S279" s="91"/>
      <c r="T279" s="92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T279" s="17" t="s">
        <v>133</v>
      </c>
      <c r="AU279" s="17" t="s">
        <v>83</v>
      </c>
    </row>
    <row r="280" s="2" customFormat="1" ht="21.75" customHeight="1">
      <c r="A280" s="38"/>
      <c r="B280" s="39"/>
      <c r="C280" s="215" t="s">
        <v>360</v>
      </c>
      <c r="D280" s="215" t="s">
        <v>127</v>
      </c>
      <c r="E280" s="216" t="s">
        <v>361</v>
      </c>
      <c r="F280" s="217" t="s">
        <v>362</v>
      </c>
      <c r="G280" s="218" t="s">
        <v>130</v>
      </c>
      <c r="H280" s="219">
        <v>254</v>
      </c>
      <c r="I280" s="220"/>
      <c r="J280" s="221">
        <f>ROUND(I280*H280,2)</f>
        <v>0</v>
      </c>
      <c r="K280" s="222"/>
      <c r="L280" s="44"/>
      <c r="M280" s="223" t="s">
        <v>1</v>
      </c>
      <c r="N280" s="224" t="s">
        <v>40</v>
      </c>
      <c r="O280" s="91"/>
      <c r="P280" s="225">
        <f>O280*H280</f>
        <v>0</v>
      </c>
      <c r="Q280" s="225">
        <v>0</v>
      </c>
      <c r="R280" s="225">
        <f>Q280*H280</f>
        <v>0</v>
      </c>
      <c r="S280" s="225">
        <v>0</v>
      </c>
      <c r="T280" s="226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27" t="s">
        <v>131</v>
      </c>
      <c r="AT280" s="227" t="s">
        <v>127</v>
      </c>
      <c r="AU280" s="227" t="s">
        <v>83</v>
      </c>
      <c r="AY280" s="17" t="s">
        <v>125</v>
      </c>
      <c r="BE280" s="228">
        <f>IF(N280="základní",J280,0)</f>
        <v>0</v>
      </c>
      <c r="BF280" s="228">
        <f>IF(N280="snížená",J280,0)</f>
        <v>0</v>
      </c>
      <c r="BG280" s="228">
        <f>IF(N280="zákl. přenesená",J280,0)</f>
        <v>0</v>
      </c>
      <c r="BH280" s="228">
        <f>IF(N280="sníž. přenesená",J280,0)</f>
        <v>0</v>
      </c>
      <c r="BI280" s="228">
        <f>IF(N280="nulová",J280,0)</f>
        <v>0</v>
      </c>
      <c r="BJ280" s="17" t="s">
        <v>81</v>
      </c>
      <c r="BK280" s="228">
        <f>ROUND(I280*H280,2)</f>
        <v>0</v>
      </c>
      <c r="BL280" s="17" t="s">
        <v>131</v>
      </c>
      <c r="BM280" s="227" t="s">
        <v>363</v>
      </c>
    </row>
    <row r="281" s="2" customFormat="1">
      <c r="A281" s="38"/>
      <c r="B281" s="39"/>
      <c r="C281" s="40"/>
      <c r="D281" s="229" t="s">
        <v>133</v>
      </c>
      <c r="E281" s="40"/>
      <c r="F281" s="230" t="s">
        <v>364</v>
      </c>
      <c r="G281" s="40"/>
      <c r="H281" s="40"/>
      <c r="I281" s="231"/>
      <c r="J281" s="40"/>
      <c r="K281" s="40"/>
      <c r="L281" s="44"/>
      <c r="M281" s="232"/>
      <c r="N281" s="233"/>
      <c r="O281" s="91"/>
      <c r="P281" s="91"/>
      <c r="Q281" s="91"/>
      <c r="R281" s="91"/>
      <c r="S281" s="91"/>
      <c r="T281" s="92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T281" s="17" t="s">
        <v>133</v>
      </c>
      <c r="AU281" s="17" t="s">
        <v>83</v>
      </c>
    </row>
    <row r="282" s="13" customFormat="1">
      <c r="A282" s="13"/>
      <c r="B282" s="234"/>
      <c r="C282" s="235"/>
      <c r="D282" s="229" t="s">
        <v>134</v>
      </c>
      <c r="E282" s="236" t="s">
        <v>1</v>
      </c>
      <c r="F282" s="237" t="s">
        <v>365</v>
      </c>
      <c r="G282" s="235"/>
      <c r="H282" s="238">
        <v>254</v>
      </c>
      <c r="I282" s="239"/>
      <c r="J282" s="235"/>
      <c r="K282" s="235"/>
      <c r="L282" s="240"/>
      <c r="M282" s="241"/>
      <c r="N282" s="242"/>
      <c r="O282" s="242"/>
      <c r="P282" s="242"/>
      <c r="Q282" s="242"/>
      <c r="R282" s="242"/>
      <c r="S282" s="242"/>
      <c r="T282" s="24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4" t="s">
        <v>134</v>
      </c>
      <c r="AU282" s="244" t="s">
        <v>83</v>
      </c>
      <c r="AV282" s="13" t="s">
        <v>83</v>
      </c>
      <c r="AW282" s="13" t="s">
        <v>32</v>
      </c>
      <c r="AX282" s="13" t="s">
        <v>75</v>
      </c>
      <c r="AY282" s="244" t="s">
        <v>125</v>
      </c>
    </row>
    <row r="283" s="14" customFormat="1">
      <c r="A283" s="14"/>
      <c r="B283" s="245"/>
      <c r="C283" s="246"/>
      <c r="D283" s="229" t="s">
        <v>134</v>
      </c>
      <c r="E283" s="247" t="s">
        <v>1</v>
      </c>
      <c r="F283" s="248" t="s">
        <v>136</v>
      </c>
      <c r="G283" s="246"/>
      <c r="H283" s="249">
        <v>254</v>
      </c>
      <c r="I283" s="250"/>
      <c r="J283" s="246"/>
      <c r="K283" s="246"/>
      <c r="L283" s="251"/>
      <c r="M283" s="252"/>
      <c r="N283" s="253"/>
      <c r="O283" s="253"/>
      <c r="P283" s="253"/>
      <c r="Q283" s="253"/>
      <c r="R283" s="253"/>
      <c r="S283" s="253"/>
      <c r="T283" s="25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5" t="s">
        <v>134</v>
      </c>
      <c r="AU283" s="255" t="s">
        <v>83</v>
      </c>
      <c r="AV283" s="14" t="s">
        <v>131</v>
      </c>
      <c r="AW283" s="14" t="s">
        <v>32</v>
      </c>
      <c r="AX283" s="14" t="s">
        <v>81</v>
      </c>
      <c r="AY283" s="255" t="s">
        <v>125</v>
      </c>
    </row>
    <row r="284" s="2" customFormat="1" ht="24.15" customHeight="1">
      <c r="A284" s="38"/>
      <c r="B284" s="39"/>
      <c r="C284" s="215" t="s">
        <v>366</v>
      </c>
      <c r="D284" s="215" t="s">
        <v>127</v>
      </c>
      <c r="E284" s="216" t="s">
        <v>367</v>
      </c>
      <c r="F284" s="217" t="s">
        <v>368</v>
      </c>
      <c r="G284" s="218" t="s">
        <v>130</v>
      </c>
      <c r="H284" s="219">
        <v>133</v>
      </c>
      <c r="I284" s="220"/>
      <c r="J284" s="221">
        <f>ROUND(I284*H284,2)</f>
        <v>0</v>
      </c>
      <c r="K284" s="222"/>
      <c r="L284" s="44"/>
      <c r="M284" s="223" t="s">
        <v>1</v>
      </c>
      <c r="N284" s="224" t="s">
        <v>40</v>
      </c>
      <c r="O284" s="91"/>
      <c r="P284" s="225">
        <f>O284*H284</f>
        <v>0</v>
      </c>
      <c r="Q284" s="225">
        <v>0</v>
      </c>
      <c r="R284" s="225">
        <f>Q284*H284</f>
        <v>0</v>
      </c>
      <c r="S284" s="225">
        <v>0</v>
      </c>
      <c r="T284" s="226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27" t="s">
        <v>131</v>
      </c>
      <c r="AT284" s="227" t="s">
        <v>127</v>
      </c>
      <c r="AU284" s="227" t="s">
        <v>83</v>
      </c>
      <c r="AY284" s="17" t="s">
        <v>125</v>
      </c>
      <c r="BE284" s="228">
        <f>IF(N284="základní",J284,0)</f>
        <v>0</v>
      </c>
      <c r="BF284" s="228">
        <f>IF(N284="snížená",J284,0)</f>
        <v>0</v>
      </c>
      <c r="BG284" s="228">
        <f>IF(N284="zákl. přenesená",J284,0)</f>
        <v>0</v>
      </c>
      <c r="BH284" s="228">
        <f>IF(N284="sníž. přenesená",J284,0)</f>
        <v>0</v>
      </c>
      <c r="BI284" s="228">
        <f>IF(N284="nulová",J284,0)</f>
        <v>0</v>
      </c>
      <c r="BJ284" s="17" t="s">
        <v>81</v>
      </c>
      <c r="BK284" s="228">
        <f>ROUND(I284*H284,2)</f>
        <v>0</v>
      </c>
      <c r="BL284" s="17" t="s">
        <v>131</v>
      </c>
      <c r="BM284" s="227" t="s">
        <v>369</v>
      </c>
    </row>
    <row r="285" s="2" customFormat="1">
      <c r="A285" s="38"/>
      <c r="B285" s="39"/>
      <c r="C285" s="40"/>
      <c r="D285" s="229" t="s">
        <v>133</v>
      </c>
      <c r="E285" s="40"/>
      <c r="F285" s="230" t="s">
        <v>370</v>
      </c>
      <c r="G285" s="40"/>
      <c r="H285" s="40"/>
      <c r="I285" s="231"/>
      <c r="J285" s="40"/>
      <c r="K285" s="40"/>
      <c r="L285" s="44"/>
      <c r="M285" s="232"/>
      <c r="N285" s="233"/>
      <c r="O285" s="91"/>
      <c r="P285" s="91"/>
      <c r="Q285" s="91"/>
      <c r="R285" s="91"/>
      <c r="S285" s="91"/>
      <c r="T285" s="92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T285" s="17" t="s">
        <v>133</v>
      </c>
      <c r="AU285" s="17" t="s">
        <v>83</v>
      </c>
    </row>
    <row r="286" s="13" customFormat="1">
      <c r="A286" s="13"/>
      <c r="B286" s="234"/>
      <c r="C286" s="235"/>
      <c r="D286" s="229" t="s">
        <v>134</v>
      </c>
      <c r="E286" s="236" t="s">
        <v>1</v>
      </c>
      <c r="F286" s="237" t="s">
        <v>371</v>
      </c>
      <c r="G286" s="235"/>
      <c r="H286" s="238">
        <v>105</v>
      </c>
      <c r="I286" s="239"/>
      <c r="J286" s="235"/>
      <c r="K286" s="235"/>
      <c r="L286" s="240"/>
      <c r="M286" s="241"/>
      <c r="N286" s="242"/>
      <c r="O286" s="242"/>
      <c r="P286" s="242"/>
      <c r="Q286" s="242"/>
      <c r="R286" s="242"/>
      <c r="S286" s="242"/>
      <c r="T286" s="24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4" t="s">
        <v>134</v>
      </c>
      <c r="AU286" s="244" t="s">
        <v>83</v>
      </c>
      <c r="AV286" s="13" t="s">
        <v>83</v>
      </c>
      <c r="AW286" s="13" t="s">
        <v>32</v>
      </c>
      <c r="AX286" s="13" t="s">
        <v>75</v>
      </c>
      <c r="AY286" s="244" t="s">
        <v>125</v>
      </c>
    </row>
    <row r="287" s="13" customFormat="1">
      <c r="A287" s="13"/>
      <c r="B287" s="234"/>
      <c r="C287" s="235"/>
      <c r="D287" s="229" t="s">
        <v>134</v>
      </c>
      <c r="E287" s="236" t="s">
        <v>1</v>
      </c>
      <c r="F287" s="237" t="s">
        <v>372</v>
      </c>
      <c r="G287" s="235"/>
      <c r="H287" s="238">
        <v>28</v>
      </c>
      <c r="I287" s="239"/>
      <c r="J287" s="235"/>
      <c r="K287" s="235"/>
      <c r="L287" s="240"/>
      <c r="M287" s="241"/>
      <c r="N287" s="242"/>
      <c r="O287" s="242"/>
      <c r="P287" s="242"/>
      <c r="Q287" s="242"/>
      <c r="R287" s="242"/>
      <c r="S287" s="242"/>
      <c r="T287" s="24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4" t="s">
        <v>134</v>
      </c>
      <c r="AU287" s="244" t="s">
        <v>83</v>
      </c>
      <c r="AV287" s="13" t="s">
        <v>83</v>
      </c>
      <c r="AW287" s="13" t="s">
        <v>32</v>
      </c>
      <c r="AX287" s="13" t="s">
        <v>75</v>
      </c>
      <c r="AY287" s="244" t="s">
        <v>125</v>
      </c>
    </row>
    <row r="288" s="14" customFormat="1">
      <c r="A288" s="14"/>
      <c r="B288" s="245"/>
      <c r="C288" s="246"/>
      <c r="D288" s="229" t="s">
        <v>134</v>
      </c>
      <c r="E288" s="247" t="s">
        <v>1</v>
      </c>
      <c r="F288" s="248" t="s">
        <v>136</v>
      </c>
      <c r="G288" s="246"/>
      <c r="H288" s="249">
        <v>133</v>
      </c>
      <c r="I288" s="250"/>
      <c r="J288" s="246"/>
      <c r="K288" s="246"/>
      <c r="L288" s="251"/>
      <c r="M288" s="252"/>
      <c r="N288" s="253"/>
      <c r="O288" s="253"/>
      <c r="P288" s="253"/>
      <c r="Q288" s="253"/>
      <c r="R288" s="253"/>
      <c r="S288" s="253"/>
      <c r="T288" s="25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5" t="s">
        <v>134</v>
      </c>
      <c r="AU288" s="255" t="s">
        <v>83</v>
      </c>
      <c r="AV288" s="14" t="s">
        <v>131</v>
      </c>
      <c r="AW288" s="14" t="s">
        <v>32</v>
      </c>
      <c r="AX288" s="14" t="s">
        <v>81</v>
      </c>
      <c r="AY288" s="255" t="s">
        <v>125</v>
      </c>
    </row>
    <row r="289" s="2" customFormat="1" ht="24.15" customHeight="1">
      <c r="A289" s="38"/>
      <c r="B289" s="39"/>
      <c r="C289" s="215" t="s">
        <v>373</v>
      </c>
      <c r="D289" s="215" t="s">
        <v>127</v>
      </c>
      <c r="E289" s="216" t="s">
        <v>374</v>
      </c>
      <c r="F289" s="217" t="s">
        <v>375</v>
      </c>
      <c r="G289" s="218" t="s">
        <v>130</v>
      </c>
      <c r="H289" s="219">
        <v>121</v>
      </c>
      <c r="I289" s="220"/>
      <c r="J289" s="221">
        <f>ROUND(I289*H289,2)</f>
        <v>0</v>
      </c>
      <c r="K289" s="222"/>
      <c r="L289" s="44"/>
      <c r="M289" s="223" t="s">
        <v>1</v>
      </c>
      <c r="N289" s="224" t="s">
        <v>40</v>
      </c>
      <c r="O289" s="91"/>
      <c r="P289" s="225">
        <f>O289*H289</f>
        <v>0</v>
      </c>
      <c r="Q289" s="225">
        <v>0</v>
      </c>
      <c r="R289" s="225">
        <f>Q289*H289</f>
        <v>0</v>
      </c>
      <c r="S289" s="225">
        <v>0</v>
      </c>
      <c r="T289" s="226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27" t="s">
        <v>131</v>
      </c>
      <c r="AT289" s="227" t="s">
        <v>127</v>
      </c>
      <c r="AU289" s="227" t="s">
        <v>83</v>
      </c>
      <c r="AY289" s="17" t="s">
        <v>125</v>
      </c>
      <c r="BE289" s="228">
        <f>IF(N289="základní",J289,0)</f>
        <v>0</v>
      </c>
      <c r="BF289" s="228">
        <f>IF(N289="snížená",J289,0)</f>
        <v>0</v>
      </c>
      <c r="BG289" s="228">
        <f>IF(N289="zákl. přenesená",J289,0)</f>
        <v>0</v>
      </c>
      <c r="BH289" s="228">
        <f>IF(N289="sníž. přenesená",J289,0)</f>
        <v>0</v>
      </c>
      <c r="BI289" s="228">
        <f>IF(N289="nulová",J289,0)</f>
        <v>0</v>
      </c>
      <c r="BJ289" s="17" t="s">
        <v>81</v>
      </c>
      <c r="BK289" s="228">
        <f>ROUND(I289*H289,2)</f>
        <v>0</v>
      </c>
      <c r="BL289" s="17" t="s">
        <v>131</v>
      </c>
      <c r="BM289" s="227" t="s">
        <v>376</v>
      </c>
    </row>
    <row r="290" s="2" customFormat="1">
      <c r="A290" s="38"/>
      <c r="B290" s="39"/>
      <c r="C290" s="40"/>
      <c r="D290" s="229" t="s">
        <v>133</v>
      </c>
      <c r="E290" s="40"/>
      <c r="F290" s="230" t="s">
        <v>377</v>
      </c>
      <c r="G290" s="40"/>
      <c r="H290" s="40"/>
      <c r="I290" s="231"/>
      <c r="J290" s="40"/>
      <c r="K290" s="40"/>
      <c r="L290" s="44"/>
      <c r="M290" s="232"/>
      <c r="N290" s="233"/>
      <c r="O290" s="91"/>
      <c r="P290" s="91"/>
      <c r="Q290" s="91"/>
      <c r="R290" s="91"/>
      <c r="S290" s="91"/>
      <c r="T290" s="92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T290" s="17" t="s">
        <v>133</v>
      </c>
      <c r="AU290" s="17" t="s">
        <v>83</v>
      </c>
    </row>
    <row r="291" s="13" customFormat="1">
      <c r="A291" s="13"/>
      <c r="B291" s="234"/>
      <c r="C291" s="235"/>
      <c r="D291" s="229" t="s">
        <v>134</v>
      </c>
      <c r="E291" s="236" t="s">
        <v>1</v>
      </c>
      <c r="F291" s="237" t="s">
        <v>378</v>
      </c>
      <c r="G291" s="235"/>
      <c r="H291" s="238">
        <v>93</v>
      </c>
      <c r="I291" s="239"/>
      <c r="J291" s="235"/>
      <c r="K291" s="235"/>
      <c r="L291" s="240"/>
      <c r="M291" s="241"/>
      <c r="N291" s="242"/>
      <c r="O291" s="242"/>
      <c r="P291" s="242"/>
      <c r="Q291" s="242"/>
      <c r="R291" s="242"/>
      <c r="S291" s="242"/>
      <c r="T291" s="24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4" t="s">
        <v>134</v>
      </c>
      <c r="AU291" s="244" t="s">
        <v>83</v>
      </c>
      <c r="AV291" s="13" t="s">
        <v>83</v>
      </c>
      <c r="AW291" s="13" t="s">
        <v>32</v>
      </c>
      <c r="AX291" s="13" t="s">
        <v>75</v>
      </c>
      <c r="AY291" s="244" t="s">
        <v>125</v>
      </c>
    </row>
    <row r="292" s="13" customFormat="1">
      <c r="A292" s="13"/>
      <c r="B292" s="234"/>
      <c r="C292" s="235"/>
      <c r="D292" s="229" t="s">
        <v>134</v>
      </c>
      <c r="E292" s="236" t="s">
        <v>1</v>
      </c>
      <c r="F292" s="237" t="s">
        <v>372</v>
      </c>
      <c r="G292" s="235"/>
      <c r="H292" s="238">
        <v>28</v>
      </c>
      <c r="I292" s="239"/>
      <c r="J292" s="235"/>
      <c r="K292" s="235"/>
      <c r="L292" s="240"/>
      <c r="M292" s="241"/>
      <c r="N292" s="242"/>
      <c r="O292" s="242"/>
      <c r="P292" s="242"/>
      <c r="Q292" s="242"/>
      <c r="R292" s="242"/>
      <c r="S292" s="242"/>
      <c r="T292" s="24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4" t="s">
        <v>134</v>
      </c>
      <c r="AU292" s="244" t="s">
        <v>83</v>
      </c>
      <c r="AV292" s="13" t="s">
        <v>83</v>
      </c>
      <c r="AW292" s="13" t="s">
        <v>32</v>
      </c>
      <c r="AX292" s="13" t="s">
        <v>75</v>
      </c>
      <c r="AY292" s="244" t="s">
        <v>125</v>
      </c>
    </row>
    <row r="293" s="14" customFormat="1">
      <c r="A293" s="14"/>
      <c r="B293" s="245"/>
      <c r="C293" s="246"/>
      <c r="D293" s="229" t="s">
        <v>134</v>
      </c>
      <c r="E293" s="247" t="s">
        <v>1</v>
      </c>
      <c r="F293" s="248" t="s">
        <v>136</v>
      </c>
      <c r="G293" s="246"/>
      <c r="H293" s="249">
        <v>121</v>
      </c>
      <c r="I293" s="250"/>
      <c r="J293" s="246"/>
      <c r="K293" s="246"/>
      <c r="L293" s="251"/>
      <c r="M293" s="252"/>
      <c r="N293" s="253"/>
      <c r="O293" s="253"/>
      <c r="P293" s="253"/>
      <c r="Q293" s="253"/>
      <c r="R293" s="253"/>
      <c r="S293" s="253"/>
      <c r="T293" s="25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5" t="s">
        <v>134</v>
      </c>
      <c r="AU293" s="255" t="s">
        <v>83</v>
      </c>
      <c r="AV293" s="14" t="s">
        <v>131</v>
      </c>
      <c r="AW293" s="14" t="s">
        <v>32</v>
      </c>
      <c r="AX293" s="14" t="s">
        <v>81</v>
      </c>
      <c r="AY293" s="255" t="s">
        <v>125</v>
      </c>
    </row>
    <row r="294" s="12" customFormat="1" ht="22.8" customHeight="1">
      <c r="A294" s="12"/>
      <c r="B294" s="199"/>
      <c r="C294" s="200"/>
      <c r="D294" s="201" t="s">
        <v>74</v>
      </c>
      <c r="E294" s="213" t="s">
        <v>163</v>
      </c>
      <c r="F294" s="213" t="s">
        <v>379</v>
      </c>
      <c r="G294" s="200"/>
      <c r="H294" s="200"/>
      <c r="I294" s="203"/>
      <c r="J294" s="214">
        <f>BK294</f>
        <v>0</v>
      </c>
      <c r="K294" s="200"/>
      <c r="L294" s="205"/>
      <c r="M294" s="206"/>
      <c r="N294" s="207"/>
      <c r="O294" s="207"/>
      <c r="P294" s="208">
        <f>SUM(P295:P298)</f>
        <v>0</v>
      </c>
      <c r="Q294" s="207"/>
      <c r="R294" s="208">
        <f>SUM(R295:R298)</f>
        <v>0.0085199999999999998</v>
      </c>
      <c r="S294" s="207"/>
      <c r="T294" s="209">
        <f>SUM(T295:T298)</f>
        <v>0</v>
      </c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R294" s="210" t="s">
        <v>81</v>
      </c>
      <c r="AT294" s="211" t="s">
        <v>74</v>
      </c>
      <c r="AU294" s="211" t="s">
        <v>81</v>
      </c>
      <c r="AY294" s="210" t="s">
        <v>125</v>
      </c>
      <c r="BK294" s="212">
        <f>SUM(BK295:BK298)</f>
        <v>0</v>
      </c>
    </row>
    <row r="295" s="2" customFormat="1" ht="24.15" customHeight="1">
      <c r="A295" s="38"/>
      <c r="B295" s="39"/>
      <c r="C295" s="215" t="s">
        <v>380</v>
      </c>
      <c r="D295" s="215" t="s">
        <v>127</v>
      </c>
      <c r="E295" s="216" t="s">
        <v>381</v>
      </c>
      <c r="F295" s="217" t="s">
        <v>382</v>
      </c>
      <c r="G295" s="218" t="s">
        <v>130</v>
      </c>
      <c r="H295" s="219">
        <v>6</v>
      </c>
      <c r="I295" s="220"/>
      <c r="J295" s="221">
        <f>ROUND(I295*H295,2)</f>
        <v>0</v>
      </c>
      <c r="K295" s="222"/>
      <c r="L295" s="44"/>
      <c r="M295" s="223" t="s">
        <v>1</v>
      </c>
      <c r="N295" s="224" t="s">
        <v>40</v>
      </c>
      <c r="O295" s="91"/>
      <c r="P295" s="225">
        <f>O295*H295</f>
        <v>0</v>
      </c>
      <c r="Q295" s="225">
        <v>0.00142</v>
      </c>
      <c r="R295" s="225">
        <f>Q295*H295</f>
        <v>0.0085199999999999998</v>
      </c>
      <c r="S295" s="225">
        <v>0</v>
      </c>
      <c r="T295" s="226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227" t="s">
        <v>131</v>
      </c>
      <c r="AT295" s="227" t="s">
        <v>127</v>
      </c>
      <c r="AU295" s="227" t="s">
        <v>83</v>
      </c>
      <c r="AY295" s="17" t="s">
        <v>125</v>
      </c>
      <c r="BE295" s="228">
        <f>IF(N295="základní",J295,0)</f>
        <v>0</v>
      </c>
      <c r="BF295" s="228">
        <f>IF(N295="snížená",J295,0)</f>
        <v>0</v>
      </c>
      <c r="BG295" s="228">
        <f>IF(N295="zákl. přenesená",J295,0)</f>
        <v>0</v>
      </c>
      <c r="BH295" s="228">
        <f>IF(N295="sníž. přenesená",J295,0)</f>
        <v>0</v>
      </c>
      <c r="BI295" s="228">
        <f>IF(N295="nulová",J295,0)</f>
        <v>0</v>
      </c>
      <c r="BJ295" s="17" t="s">
        <v>81</v>
      </c>
      <c r="BK295" s="228">
        <f>ROUND(I295*H295,2)</f>
        <v>0</v>
      </c>
      <c r="BL295" s="17" t="s">
        <v>131</v>
      </c>
      <c r="BM295" s="227" t="s">
        <v>383</v>
      </c>
    </row>
    <row r="296" s="2" customFormat="1">
      <c r="A296" s="38"/>
      <c r="B296" s="39"/>
      <c r="C296" s="40"/>
      <c r="D296" s="229" t="s">
        <v>133</v>
      </c>
      <c r="E296" s="40"/>
      <c r="F296" s="230" t="s">
        <v>384</v>
      </c>
      <c r="G296" s="40"/>
      <c r="H296" s="40"/>
      <c r="I296" s="231"/>
      <c r="J296" s="40"/>
      <c r="K296" s="40"/>
      <c r="L296" s="44"/>
      <c r="M296" s="232"/>
      <c r="N296" s="233"/>
      <c r="O296" s="91"/>
      <c r="P296" s="91"/>
      <c r="Q296" s="91"/>
      <c r="R296" s="91"/>
      <c r="S296" s="91"/>
      <c r="T296" s="92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T296" s="17" t="s">
        <v>133</v>
      </c>
      <c r="AU296" s="17" t="s">
        <v>83</v>
      </c>
    </row>
    <row r="297" s="13" customFormat="1">
      <c r="A297" s="13"/>
      <c r="B297" s="234"/>
      <c r="C297" s="235"/>
      <c r="D297" s="229" t="s">
        <v>134</v>
      </c>
      <c r="E297" s="236" t="s">
        <v>1</v>
      </c>
      <c r="F297" s="237" t="s">
        <v>385</v>
      </c>
      <c r="G297" s="235"/>
      <c r="H297" s="238">
        <v>6</v>
      </c>
      <c r="I297" s="239"/>
      <c r="J297" s="235"/>
      <c r="K297" s="235"/>
      <c r="L297" s="240"/>
      <c r="M297" s="241"/>
      <c r="N297" s="242"/>
      <c r="O297" s="242"/>
      <c r="P297" s="242"/>
      <c r="Q297" s="242"/>
      <c r="R297" s="242"/>
      <c r="S297" s="242"/>
      <c r="T297" s="24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4" t="s">
        <v>134</v>
      </c>
      <c r="AU297" s="244" t="s">
        <v>83</v>
      </c>
      <c r="AV297" s="13" t="s">
        <v>83</v>
      </c>
      <c r="AW297" s="13" t="s">
        <v>32</v>
      </c>
      <c r="AX297" s="13" t="s">
        <v>75</v>
      </c>
      <c r="AY297" s="244" t="s">
        <v>125</v>
      </c>
    </row>
    <row r="298" s="14" customFormat="1">
      <c r="A298" s="14"/>
      <c r="B298" s="245"/>
      <c r="C298" s="246"/>
      <c r="D298" s="229" t="s">
        <v>134</v>
      </c>
      <c r="E298" s="247" t="s">
        <v>1</v>
      </c>
      <c r="F298" s="248" t="s">
        <v>136</v>
      </c>
      <c r="G298" s="246"/>
      <c r="H298" s="249">
        <v>6</v>
      </c>
      <c r="I298" s="250"/>
      <c r="J298" s="246"/>
      <c r="K298" s="246"/>
      <c r="L298" s="251"/>
      <c r="M298" s="252"/>
      <c r="N298" s="253"/>
      <c r="O298" s="253"/>
      <c r="P298" s="253"/>
      <c r="Q298" s="253"/>
      <c r="R298" s="253"/>
      <c r="S298" s="253"/>
      <c r="T298" s="25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55" t="s">
        <v>134</v>
      </c>
      <c r="AU298" s="255" t="s">
        <v>83</v>
      </c>
      <c r="AV298" s="14" t="s">
        <v>131</v>
      </c>
      <c r="AW298" s="14" t="s">
        <v>32</v>
      </c>
      <c r="AX298" s="14" t="s">
        <v>81</v>
      </c>
      <c r="AY298" s="255" t="s">
        <v>125</v>
      </c>
    </row>
    <row r="299" s="12" customFormat="1" ht="22.8" customHeight="1">
      <c r="A299" s="12"/>
      <c r="B299" s="199"/>
      <c r="C299" s="200"/>
      <c r="D299" s="201" t="s">
        <v>74</v>
      </c>
      <c r="E299" s="213" t="s">
        <v>186</v>
      </c>
      <c r="F299" s="213" t="s">
        <v>386</v>
      </c>
      <c r="G299" s="200"/>
      <c r="H299" s="200"/>
      <c r="I299" s="203"/>
      <c r="J299" s="214">
        <f>BK299</f>
        <v>0</v>
      </c>
      <c r="K299" s="200"/>
      <c r="L299" s="205"/>
      <c r="M299" s="206"/>
      <c r="N299" s="207"/>
      <c r="O299" s="207"/>
      <c r="P299" s="208">
        <f>SUM(P300:P427)</f>
        <v>0</v>
      </c>
      <c r="Q299" s="207"/>
      <c r="R299" s="208">
        <f>SUM(R300:R427)</f>
        <v>4.6284799000000003</v>
      </c>
      <c r="S299" s="207"/>
      <c r="T299" s="209">
        <f>SUM(T300:T427)</f>
        <v>68.495953999999998</v>
      </c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R299" s="210" t="s">
        <v>81</v>
      </c>
      <c r="AT299" s="211" t="s">
        <v>74</v>
      </c>
      <c r="AU299" s="211" t="s">
        <v>81</v>
      </c>
      <c r="AY299" s="210" t="s">
        <v>125</v>
      </c>
      <c r="BK299" s="212">
        <f>SUM(BK300:BK427)</f>
        <v>0</v>
      </c>
    </row>
    <row r="300" s="2" customFormat="1" ht="24.15" customHeight="1">
      <c r="A300" s="38"/>
      <c r="B300" s="39"/>
      <c r="C300" s="215" t="s">
        <v>387</v>
      </c>
      <c r="D300" s="215" t="s">
        <v>127</v>
      </c>
      <c r="E300" s="216" t="s">
        <v>388</v>
      </c>
      <c r="F300" s="217" t="s">
        <v>389</v>
      </c>
      <c r="G300" s="218" t="s">
        <v>146</v>
      </c>
      <c r="H300" s="219">
        <v>52</v>
      </c>
      <c r="I300" s="220"/>
      <c r="J300" s="221">
        <f>ROUND(I300*H300,2)</f>
        <v>0</v>
      </c>
      <c r="K300" s="222"/>
      <c r="L300" s="44"/>
      <c r="M300" s="223" t="s">
        <v>1</v>
      </c>
      <c r="N300" s="224" t="s">
        <v>40</v>
      </c>
      <c r="O300" s="91"/>
      <c r="P300" s="225">
        <f>O300*H300</f>
        <v>0</v>
      </c>
      <c r="Q300" s="225">
        <v>0.02027</v>
      </c>
      <c r="R300" s="225">
        <f>Q300*H300</f>
        <v>1.0540400000000001</v>
      </c>
      <c r="S300" s="225">
        <v>0</v>
      </c>
      <c r="T300" s="226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27" t="s">
        <v>131</v>
      </c>
      <c r="AT300" s="227" t="s">
        <v>127</v>
      </c>
      <c r="AU300" s="227" t="s">
        <v>83</v>
      </c>
      <c r="AY300" s="17" t="s">
        <v>125</v>
      </c>
      <c r="BE300" s="228">
        <f>IF(N300="základní",J300,0)</f>
        <v>0</v>
      </c>
      <c r="BF300" s="228">
        <f>IF(N300="snížená",J300,0)</f>
        <v>0</v>
      </c>
      <c r="BG300" s="228">
        <f>IF(N300="zákl. přenesená",J300,0)</f>
        <v>0</v>
      </c>
      <c r="BH300" s="228">
        <f>IF(N300="sníž. přenesená",J300,0)</f>
        <v>0</v>
      </c>
      <c r="BI300" s="228">
        <f>IF(N300="nulová",J300,0)</f>
        <v>0</v>
      </c>
      <c r="BJ300" s="17" t="s">
        <v>81</v>
      </c>
      <c r="BK300" s="228">
        <f>ROUND(I300*H300,2)</f>
        <v>0</v>
      </c>
      <c r="BL300" s="17" t="s">
        <v>131</v>
      </c>
      <c r="BM300" s="227" t="s">
        <v>390</v>
      </c>
    </row>
    <row r="301" s="2" customFormat="1">
      <c r="A301" s="38"/>
      <c r="B301" s="39"/>
      <c r="C301" s="40"/>
      <c r="D301" s="229" t="s">
        <v>133</v>
      </c>
      <c r="E301" s="40"/>
      <c r="F301" s="230" t="s">
        <v>391</v>
      </c>
      <c r="G301" s="40"/>
      <c r="H301" s="40"/>
      <c r="I301" s="231"/>
      <c r="J301" s="40"/>
      <c r="K301" s="40"/>
      <c r="L301" s="44"/>
      <c r="M301" s="232"/>
      <c r="N301" s="233"/>
      <c r="O301" s="91"/>
      <c r="P301" s="91"/>
      <c r="Q301" s="91"/>
      <c r="R301" s="91"/>
      <c r="S301" s="91"/>
      <c r="T301" s="92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T301" s="17" t="s">
        <v>133</v>
      </c>
      <c r="AU301" s="17" t="s">
        <v>83</v>
      </c>
    </row>
    <row r="302" s="13" customFormat="1">
      <c r="A302" s="13"/>
      <c r="B302" s="234"/>
      <c r="C302" s="235"/>
      <c r="D302" s="229" t="s">
        <v>134</v>
      </c>
      <c r="E302" s="236" t="s">
        <v>1</v>
      </c>
      <c r="F302" s="237" t="s">
        <v>392</v>
      </c>
      <c r="G302" s="235"/>
      <c r="H302" s="238">
        <v>52</v>
      </c>
      <c r="I302" s="239"/>
      <c r="J302" s="235"/>
      <c r="K302" s="235"/>
      <c r="L302" s="240"/>
      <c r="M302" s="241"/>
      <c r="N302" s="242"/>
      <c r="O302" s="242"/>
      <c r="P302" s="242"/>
      <c r="Q302" s="242"/>
      <c r="R302" s="242"/>
      <c r="S302" s="242"/>
      <c r="T302" s="24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4" t="s">
        <v>134</v>
      </c>
      <c r="AU302" s="244" t="s">
        <v>83</v>
      </c>
      <c r="AV302" s="13" t="s">
        <v>83</v>
      </c>
      <c r="AW302" s="13" t="s">
        <v>32</v>
      </c>
      <c r="AX302" s="13" t="s">
        <v>75</v>
      </c>
      <c r="AY302" s="244" t="s">
        <v>125</v>
      </c>
    </row>
    <row r="303" s="14" customFormat="1">
      <c r="A303" s="14"/>
      <c r="B303" s="245"/>
      <c r="C303" s="246"/>
      <c r="D303" s="229" t="s">
        <v>134</v>
      </c>
      <c r="E303" s="247" t="s">
        <v>1</v>
      </c>
      <c r="F303" s="248" t="s">
        <v>136</v>
      </c>
      <c r="G303" s="246"/>
      <c r="H303" s="249">
        <v>52</v>
      </c>
      <c r="I303" s="250"/>
      <c r="J303" s="246"/>
      <c r="K303" s="246"/>
      <c r="L303" s="251"/>
      <c r="M303" s="252"/>
      <c r="N303" s="253"/>
      <c r="O303" s="253"/>
      <c r="P303" s="253"/>
      <c r="Q303" s="253"/>
      <c r="R303" s="253"/>
      <c r="S303" s="253"/>
      <c r="T303" s="25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55" t="s">
        <v>134</v>
      </c>
      <c r="AU303" s="255" t="s">
        <v>83</v>
      </c>
      <c r="AV303" s="14" t="s">
        <v>131</v>
      </c>
      <c r="AW303" s="14" t="s">
        <v>32</v>
      </c>
      <c r="AX303" s="14" t="s">
        <v>81</v>
      </c>
      <c r="AY303" s="255" t="s">
        <v>125</v>
      </c>
    </row>
    <row r="304" s="2" customFormat="1" ht="24.15" customHeight="1">
      <c r="A304" s="38"/>
      <c r="B304" s="39"/>
      <c r="C304" s="215" t="s">
        <v>393</v>
      </c>
      <c r="D304" s="215" t="s">
        <v>127</v>
      </c>
      <c r="E304" s="216" t="s">
        <v>394</v>
      </c>
      <c r="F304" s="217" t="s">
        <v>395</v>
      </c>
      <c r="G304" s="218" t="s">
        <v>146</v>
      </c>
      <c r="H304" s="219">
        <v>14.800000000000001</v>
      </c>
      <c r="I304" s="220"/>
      <c r="J304" s="221">
        <f>ROUND(I304*H304,2)</f>
        <v>0</v>
      </c>
      <c r="K304" s="222"/>
      <c r="L304" s="44"/>
      <c r="M304" s="223" t="s">
        <v>1</v>
      </c>
      <c r="N304" s="224" t="s">
        <v>40</v>
      </c>
      <c r="O304" s="91"/>
      <c r="P304" s="225">
        <f>O304*H304</f>
        <v>0</v>
      </c>
      <c r="Q304" s="225">
        <v>0.05611</v>
      </c>
      <c r="R304" s="225">
        <f>Q304*H304</f>
        <v>0.83042800000000006</v>
      </c>
      <c r="S304" s="225">
        <v>0</v>
      </c>
      <c r="T304" s="226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27" t="s">
        <v>131</v>
      </c>
      <c r="AT304" s="227" t="s">
        <v>127</v>
      </c>
      <c r="AU304" s="227" t="s">
        <v>83</v>
      </c>
      <c r="AY304" s="17" t="s">
        <v>125</v>
      </c>
      <c r="BE304" s="228">
        <f>IF(N304="základní",J304,0)</f>
        <v>0</v>
      </c>
      <c r="BF304" s="228">
        <f>IF(N304="snížená",J304,0)</f>
        <v>0</v>
      </c>
      <c r="BG304" s="228">
        <f>IF(N304="zákl. přenesená",J304,0)</f>
        <v>0</v>
      </c>
      <c r="BH304" s="228">
        <f>IF(N304="sníž. přenesená",J304,0)</f>
        <v>0</v>
      </c>
      <c r="BI304" s="228">
        <f>IF(N304="nulová",J304,0)</f>
        <v>0</v>
      </c>
      <c r="BJ304" s="17" t="s">
        <v>81</v>
      </c>
      <c r="BK304" s="228">
        <f>ROUND(I304*H304,2)</f>
        <v>0</v>
      </c>
      <c r="BL304" s="17" t="s">
        <v>131</v>
      </c>
      <c r="BM304" s="227" t="s">
        <v>396</v>
      </c>
    </row>
    <row r="305" s="2" customFormat="1">
      <c r="A305" s="38"/>
      <c r="B305" s="39"/>
      <c r="C305" s="40"/>
      <c r="D305" s="229" t="s">
        <v>133</v>
      </c>
      <c r="E305" s="40"/>
      <c r="F305" s="230" t="s">
        <v>397</v>
      </c>
      <c r="G305" s="40"/>
      <c r="H305" s="40"/>
      <c r="I305" s="231"/>
      <c r="J305" s="40"/>
      <c r="K305" s="40"/>
      <c r="L305" s="44"/>
      <c r="M305" s="232"/>
      <c r="N305" s="233"/>
      <c r="O305" s="91"/>
      <c r="P305" s="91"/>
      <c r="Q305" s="91"/>
      <c r="R305" s="91"/>
      <c r="S305" s="91"/>
      <c r="T305" s="92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T305" s="17" t="s">
        <v>133</v>
      </c>
      <c r="AU305" s="17" t="s">
        <v>83</v>
      </c>
    </row>
    <row r="306" s="13" customFormat="1">
      <c r="A306" s="13"/>
      <c r="B306" s="234"/>
      <c r="C306" s="235"/>
      <c r="D306" s="229" t="s">
        <v>134</v>
      </c>
      <c r="E306" s="236" t="s">
        <v>1</v>
      </c>
      <c r="F306" s="237" t="s">
        <v>398</v>
      </c>
      <c r="G306" s="235"/>
      <c r="H306" s="238">
        <v>14.800000000000001</v>
      </c>
      <c r="I306" s="239"/>
      <c r="J306" s="235"/>
      <c r="K306" s="235"/>
      <c r="L306" s="240"/>
      <c r="M306" s="241"/>
      <c r="N306" s="242"/>
      <c r="O306" s="242"/>
      <c r="P306" s="242"/>
      <c r="Q306" s="242"/>
      <c r="R306" s="242"/>
      <c r="S306" s="242"/>
      <c r="T306" s="24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4" t="s">
        <v>134</v>
      </c>
      <c r="AU306" s="244" t="s">
        <v>83</v>
      </c>
      <c r="AV306" s="13" t="s">
        <v>83</v>
      </c>
      <c r="AW306" s="13" t="s">
        <v>32</v>
      </c>
      <c r="AX306" s="13" t="s">
        <v>75</v>
      </c>
      <c r="AY306" s="244" t="s">
        <v>125</v>
      </c>
    </row>
    <row r="307" s="15" customFormat="1">
      <c r="A307" s="15"/>
      <c r="B307" s="256"/>
      <c r="C307" s="257"/>
      <c r="D307" s="229" t="s">
        <v>134</v>
      </c>
      <c r="E307" s="258" t="s">
        <v>1</v>
      </c>
      <c r="F307" s="259" t="s">
        <v>399</v>
      </c>
      <c r="G307" s="257"/>
      <c r="H307" s="258" t="s">
        <v>1</v>
      </c>
      <c r="I307" s="260"/>
      <c r="J307" s="257"/>
      <c r="K307" s="257"/>
      <c r="L307" s="261"/>
      <c r="M307" s="262"/>
      <c r="N307" s="263"/>
      <c r="O307" s="263"/>
      <c r="P307" s="263"/>
      <c r="Q307" s="263"/>
      <c r="R307" s="263"/>
      <c r="S307" s="263"/>
      <c r="T307" s="264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T307" s="265" t="s">
        <v>134</v>
      </c>
      <c r="AU307" s="265" t="s">
        <v>83</v>
      </c>
      <c r="AV307" s="15" t="s">
        <v>81</v>
      </c>
      <c r="AW307" s="15" t="s">
        <v>32</v>
      </c>
      <c r="AX307" s="15" t="s">
        <v>75</v>
      </c>
      <c r="AY307" s="265" t="s">
        <v>125</v>
      </c>
    </row>
    <row r="308" s="14" customFormat="1">
      <c r="A308" s="14"/>
      <c r="B308" s="245"/>
      <c r="C308" s="246"/>
      <c r="D308" s="229" t="s">
        <v>134</v>
      </c>
      <c r="E308" s="247" t="s">
        <v>1</v>
      </c>
      <c r="F308" s="248" t="s">
        <v>136</v>
      </c>
      <c r="G308" s="246"/>
      <c r="H308" s="249">
        <v>14.800000000000001</v>
      </c>
      <c r="I308" s="250"/>
      <c r="J308" s="246"/>
      <c r="K308" s="246"/>
      <c r="L308" s="251"/>
      <c r="M308" s="252"/>
      <c r="N308" s="253"/>
      <c r="O308" s="253"/>
      <c r="P308" s="253"/>
      <c r="Q308" s="253"/>
      <c r="R308" s="253"/>
      <c r="S308" s="253"/>
      <c r="T308" s="25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55" t="s">
        <v>134</v>
      </c>
      <c r="AU308" s="255" t="s">
        <v>83</v>
      </c>
      <c r="AV308" s="14" t="s">
        <v>131</v>
      </c>
      <c r="AW308" s="14" t="s">
        <v>32</v>
      </c>
      <c r="AX308" s="14" t="s">
        <v>81</v>
      </c>
      <c r="AY308" s="255" t="s">
        <v>125</v>
      </c>
    </row>
    <row r="309" s="2" customFormat="1" ht="16.5" customHeight="1">
      <c r="A309" s="38"/>
      <c r="B309" s="39"/>
      <c r="C309" s="215" t="s">
        <v>400</v>
      </c>
      <c r="D309" s="215" t="s">
        <v>127</v>
      </c>
      <c r="E309" s="216" t="s">
        <v>401</v>
      </c>
      <c r="F309" s="217" t="s">
        <v>402</v>
      </c>
      <c r="G309" s="218" t="s">
        <v>231</v>
      </c>
      <c r="H309" s="219">
        <v>16</v>
      </c>
      <c r="I309" s="220"/>
      <c r="J309" s="221">
        <f>ROUND(I309*H309,2)</f>
        <v>0</v>
      </c>
      <c r="K309" s="222"/>
      <c r="L309" s="44"/>
      <c r="M309" s="223" t="s">
        <v>1</v>
      </c>
      <c r="N309" s="224" t="s">
        <v>40</v>
      </c>
      <c r="O309" s="91"/>
      <c r="P309" s="225">
        <f>O309*H309</f>
        <v>0</v>
      </c>
      <c r="Q309" s="225">
        <v>0.00018000000000000001</v>
      </c>
      <c r="R309" s="225">
        <f>Q309*H309</f>
        <v>0.0028800000000000002</v>
      </c>
      <c r="S309" s="225">
        <v>0</v>
      </c>
      <c r="T309" s="226">
        <f>S309*H309</f>
        <v>0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227" t="s">
        <v>131</v>
      </c>
      <c r="AT309" s="227" t="s">
        <v>127</v>
      </c>
      <c r="AU309" s="227" t="s">
        <v>83</v>
      </c>
      <c r="AY309" s="17" t="s">
        <v>125</v>
      </c>
      <c r="BE309" s="228">
        <f>IF(N309="základní",J309,0)</f>
        <v>0</v>
      </c>
      <c r="BF309" s="228">
        <f>IF(N309="snížená",J309,0)</f>
        <v>0</v>
      </c>
      <c r="BG309" s="228">
        <f>IF(N309="zákl. přenesená",J309,0)</f>
        <v>0</v>
      </c>
      <c r="BH309" s="228">
        <f>IF(N309="sníž. přenesená",J309,0)</f>
        <v>0</v>
      </c>
      <c r="BI309" s="228">
        <f>IF(N309="nulová",J309,0)</f>
        <v>0</v>
      </c>
      <c r="BJ309" s="17" t="s">
        <v>81</v>
      </c>
      <c r="BK309" s="228">
        <f>ROUND(I309*H309,2)</f>
        <v>0</v>
      </c>
      <c r="BL309" s="17" t="s">
        <v>131</v>
      </c>
      <c r="BM309" s="227" t="s">
        <v>403</v>
      </c>
    </row>
    <row r="310" s="2" customFormat="1">
      <c r="A310" s="38"/>
      <c r="B310" s="39"/>
      <c r="C310" s="40"/>
      <c r="D310" s="229" t="s">
        <v>133</v>
      </c>
      <c r="E310" s="40"/>
      <c r="F310" s="230" t="s">
        <v>404</v>
      </c>
      <c r="G310" s="40"/>
      <c r="H310" s="40"/>
      <c r="I310" s="231"/>
      <c r="J310" s="40"/>
      <c r="K310" s="40"/>
      <c r="L310" s="44"/>
      <c r="M310" s="232"/>
      <c r="N310" s="233"/>
      <c r="O310" s="91"/>
      <c r="P310" s="91"/>
      <c r="Q310" s="91"/>
      <c r="R310" s="91"/>
      <c r="S310" s="91"/>
      <c r="T310" s="92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T310" s="17" t="s">
        <v>133</v>
      </c>
      <c r="AU310" s="17" t="s">
        <v>83</v>
      </c>
    </row>
    <row r="311" s="2" customFormat="1" ht="16.5" customHeight="1">
      <c r="A311" s="38"/>
      <c r="B311" s="39"/>
      <c r="C311" s="266" t="s">
        <v>405</v>
      </c>
      <c r="D311" s="266" t="s">
        <v>192</v>
      </c>
      <c r="E311" s="267" t="s">
        <v>406</v>
      </c>
      <c r="F311" s="268" t="s">
        <v>407</v>
      </c>
      <c r="G311" s="269" t="s">
        <v>231</v>
      </c>
      <c r="H311" s="270">
        <v>16</v>
      </c>
      <c r="I311" s="271"/>
      <c r="J311" s="272">
        <f>ROUND(I311*H311,2)</f>
        <v>0</v>
      </c>
      <c r="K311" s="273"/>
      <c r="L311" s="274"/>
      <c r="M311" s="275" t="s">
        <v>1</v>
      </c>
      <c r="N311" s="276" t="s">
        <v>40</v>
      </c>
      <c r="O311" s="91"/>
      <c r="P311" s="225">
        <f>O311*H311</f>
        <v>0</v>
      </c>
      <c r="Q311" s="225">
        <v>0.00040000000000000002</v>
      </c>
      <c r="R311" s="225">
        <f>Q311*H311</f>
        <v>0.0064000000000000003</v>
      </c>
      <c r="S311" s="225">
        <v>0</v>
      </c>
      <c r="T311" s="226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27" t="s">
        <v>179</v>
      </c>
      <c r="AT311" s="227" t="s">
        <v>192</v>
      </c>
      <c r="AU311" s="227" t="s">
        <v>83</v>
      </c>
      <c r="AY311" s="17" t="s">
        <v>125</v>
      </c>
      <c r="BE311" s="228">
        <f>IF(N311="základní",J311,0)</f>
        <v>0</v>
      </c>
      <c r="BF311" s="228">
        <f>IF(N311="snížená",J311,0)</f>
        <v>0</v>
      </c>
      <c r="BG311" s="228">
        <f>IF(N311="zákl. přenesená",J311,0)</f>
        <v>0</v>
      </c>
      <c r="BH311" s="228">
        <f>IF(N311="sníž. přenesená",J311,0)</f>
        <v>0</v>
      </c>
      <c r="BI311" s="228">
        <f>IF(N311="nulová",J311,0)</f>
        <v>0</v>
      </c>
      <c r="BJ311" s="17" t="s">
        <v>81</v>
      </c>
      <c r="BK311" s="228">
        <f>ROUND(I311*H311,2)</f>
        <v>0</v>
      </c>
      <c r="BL311" s="17" t="s">
        <v>131</v>
      </c>
      <c r="BM311" s="227" t="s">
        <v>408</v>
      </c>
    </row>
    <row r="312" s="2" customFormat="1">
      <c r="A312" s="38"/>
      <c r="B312" s="39"/>
      <c r="C312" s="40"/>
      <c r="D312" s="229" t="s">
        <v>133</v>
      </c>
      <c r="E312" s="40"/>
      <c r="F312" s="230" t="s">
        <v>407</v>
      </c>
      <c r="G312" s="40"/>
      <c r="H312" s="40"/>
      <c r="I312" s="231"/>
      <c r="J312" s="40"/>
      <c r="K312" s="40"/>
      <c r="L312" s="44"/>
      <c r="M312" s="232"/>
      <c r="N312" s="233"/>
      <c r="O312" s="91"/>
      <c r="P312" s="91"/>
      <c r="Q312" s="91"/>
      <c r="R312" s="91"/>
      <c r="S312" s="91"/>
      <c r="T312" s="92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T312" s="17" t="s">
        <v>133</v>
      </c>
      <c r="AU312" s="17" t="s">
        <v>83</v>
      </c>
    </row>
    <row r="313" s="2" customFormat="1" ht="24.15" customHeight="1">
      <c r="A313" s="38"/>
      <c r="B313" s="39"/>
      <c r="C313" s="215" t="s">
        <v>409</v>
      </c>
      <c r="D313" s="215" t="s">
        <v>127</v>
      </c>
      <c r="E313" s="216" t="s">
        <v>410</v>
      </c>
      <c r="F313" s="217" t="s">
        <v>411</v>
      </c>
      <c r="G313" s="218" t="s">
        <v>146</v>
      </c>
      <c r="H313" s="219">
        <v>40</v>
      </c>
      <c r="I313" s="220"/>
      <c r="J313" s="221">
        <f>ROUND(I313*H313,2)</f>
        <v>0</v>
      </c>
      <c r="K313" s="222"/>
      <c r="L313" s="44"/>
      <c r="M313" s="223" t="s">
        <v>1</v>
      </c>
      <c r="N313" s="224" t="s">
        <v>40</v>
      </c>
      <c r="O313" s="91"/>
      <c r="P313" s="225">
        <f>O313*H313</f>
        <v>0</v>
      </c>
      <c r="Q313" s="225">
        <v>0.00020000000000000001</v>
      </c>
      <c r="R313" s="225">
        <f>Q313*H313</f>
        <v>0.0080000000000000002</v>
      </c>
      <c r="S313" s="225">
        <v>0</v>
      </c>
      <c r="T313" s="226">
        <f>S313*H313</f>
        <v>0</v>
      </c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R313" s="227" t="s">
        <v>131</v>
      </c>
      <c r="AT313" s="227" t="s">
        <v>127</v>
      </c>
      <c r="AU313" s="227" t="s">
        <v>83</v>
      </c>
      <c r="AY313" s="17" t="s">
        <v>125</v>
      </c>
      <c r="BE313" s="228">
        <f>IF(N313="základní",J313,0)</f>
        <v>0</v>
      </c>
      <c r="BF313" s="228">
        <f>IF(N313="snížená",J313,0)</f>
        <v>0</v>
      </c>
      <c r="BG313" s="228">
        <f>IF(N313="zákl. přenesená",J313,0)</f>
        <v>0</v>
      </c>
      <c r="BH313" s="228">
        <f>IF(N313="sníž. přenesená",J313,0)</f>
        <v>0</v>
      </c>
      <c r="BI313" s="228">
        <f>IF(N313="nulová",J313,0)</f>
        <v>0</v>
      </c>
      <c r="BJ313" s="17" t="s">
        <v>81</v>
      </c>
      <c r="BK313" s="228">
        <f>ROUND(I313*H313,2)</f>
        <v>0</v>
      </c>
      <c r="BL313" s="17" t="s">
        <v>131</v>
      </c>
      <c r="BM313" s="227" t="s">
        <v>412</v>
      </c>
    </row>
    <row r="314" s="2" customFormat="1">
      <c r="A314" s="38"/>
      <c r="B314" s="39"/>
      <c r="C314" s="40"/>
      <c r="D314" s="229" t="s">
        <v>133</v>
      </c>
      <c r="E314" s="40"/>
      <c r="F314" s="230" t="s">
        <v>413</v>
      </c>
      <c r="G314" s="40"/>
      <c r="H314" s="40"/>
      <c r="I314" s="231"/>
      <c r="J314" s="40"/>
      <c r="K314" s="40"/>
      <c r="L314" s="44"/>
      <c r="M314" s="232"/>
      <c r="N314" s="233"/>
      <c r="O314" s="91"/>
      <c r="P314" s="91"/>
      <c r="Q314" s="91"/>
      <c r="R314" s="91"/>
      <c r="S314" s="91"/>
      <c r="T314" s="92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T314" s="17" t="s">
        <v>133</v>
      </c>
      <c r="AU314" s="17" t="s">
        <v>83</v>
      </c>
    </row>
    <row r="315" s="13" customFormat="1">
      <c r="A315" s="13"/>
      <c r="B315" s="234"/>
      <c r="C315" s="235"/>
      <c r="D315" s="229" t="s">
        <v>134</v>
      </c>
      <c r="E315" s="236" t="s">
        <v>1</v>
      </c>
      <c r="F315" s="237" t="s">
        <v>414</v>
      </c>
      <c r="G315" s="235"/>
      <c r="H315" s="238">
        <v>40</v>
      </c>
      <c r="I315" s="239"/>
      <c r="J315" s="235"/>
      <c r="K315" s="235"/>
      <c r="L315" s="240"/>
      <c r="M315" s="241"/>
      <c r="N315" s="242"/>
      <c r="O315" s="242"/>
      <c r="P315" s="242"/>
      <c r="Q315" s="242"/>
      <c r="R315" s="242"/>
      <c r="S315" s="242"/>
      <c r="T315" s="24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4" t="s">
        <v>134</v>
      </c>
      <c r="AU315" s="244" t="s">
        <v>83</v>
      </c>
      <c r="AV315" s="13" t="s">
        <v>83</v>
      </c>
      <c r="AW315" s="13" t="s">
        <v>32</v>
      </c>
      <c r="AX315" s="13" t="s">
        <v>75</v>
      </c>
      <c r="AY315" s="244" t="s">
        <v>125</v>
      </c>
    </row>
    <row r="316" s="14" customFormat="1">
      <c r="A316" s="14"/>
      <c r="B316" s="245"/>
      <c r="C316" s="246"/>
      <c r="D316" s="229" t="s">
        <v>134</v>
      </c>
      <c r="E316" s="247" t="s">
        <v>1</v>
      </c>
      <c r="F316" s="248" t="s">
        <v>136</v>
      </c>
      <c r="G316" s="246"/>
      <c r="H316" s="249">
        <v>40</v>
      </c>
      <c r="I316" s="250"/>
      <c r="J316" s="246"/>
      <c r="K316" s="246"/>
      <c r="L316" s="251"/>
      <c r="M316" s="252"/>
      <c r="N316" s="253"/>
      <c r="O316" s="253"/>
      <c r="P316" s="253"/>
      <c r="Q316" s="253"/>
      <c r="R316" s="253"/>
      <c r="S316" s="253"/>
      <c r="T316" s="25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5" t="s">
        <v>134</v>
      </c>
      <c r="AU316" s="255" t="s">
        <v>83</v>
      </c>
      <c r="AV316" s="14" t="s">
        <v>131</v>
      </c>
      <c r="AW316" s="14" t="s">
        <v>32</v>
      </c>
      <c r="AX316" s="14" t="s">
        <v>81</v>
      </c>
      <c r="AY316" s="255" t="s">
        <v>125</v>
      </c>
    </row>
    <row r="317" s="2" customFormat="1" ht="33" customHeight="1">
      <c r="A317" s="38"/>
      <c r="B317" s="39"/>
      <c r="C317" s="215" t="s">
        <v>415</v>
      </c>
      <c r="D317" s="215" t="s">
        <v>127</v>
      </c>
      <c r="E317" s="216" t="s">
        <v>416</v>
      </c>
      <c r="F317" s="217" t="s">
        <v>417</v>
      </c>
      <c r="G317" s="218" t="s">
        <v>146</v>
      </c>
      <c r="H317" s="219">
        <v>4</v>
      </c>
      <c r="I317" s="220"/>
      <c r="J317" s="221">
        <f>ROUND(I317*H317,2)</f>
        <v>0</v>
      </c>
      <c r="K317" s="222"/>
      <c r="L317" s="44"/>
      <c r="M317" s="223" t="s">
        <v>1</v>
      </c>
      <c r="N317" s="224" t="s">
        <v>40</v>
      </c>
      <c r="O317" s="91"/>
      <c r="P317" s="225">
        <f>O317*H317</f>
        <v>0</v>
      </c>
      <c r="Q317" s="225">
        <v>0.16850000000000001</v>
      </c>
      <c r="R317" s="225">
        <f>Q317*H317</f>
        <v>0.67400000000000004</v>
      </c>
      <c r="S317" s="225">
        <v>0</v>
      </c>
      <c r="T317" s="226">
        <f>S317*H317</f>
        <v>0</v>
      </c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R317" s="227" t="s">
        <v>131</v>
      </c>
      <c r="AT317" s="227" t="s">
        <v>127</v>
      </c>
      <c r="AU317" s="227" t="s">
        <v>83</v>
      </c>
      <c r="AY317" s="17" t="s">
        <v>125</v>
      </c>
      <c r="BE317" s="228">
        <f>IF(N317="základní",J317,0)</f>
        <v>0</v>
      </c>
      <c r="BF317" s="228">
        <f>IF(N317="snížená",J317,0)</f>
        <v>0</v>
      </c>
      <c r="BG317" s="228">
        <f>IF(N317="zákl. přenesená",J317,0)</f>
        <v>0</v>
      </c>
      <c r="BH317" s="228">
        <f>IF(N317="sníž. přenesená",J317,0)</f>
        <v>0</v>
      </c>
      <c r="BI317" s="228">
        <f>IF(N317="nulová",J317,0)</f>
        <v>0</v>
      </c>
      <c r="BJ317" s="17" t="s">
        <v>81</v>
      </c>
      <c r="BK317" s="228">
        <f>ROUND(I317*H317,2)</f>
        <v>0</v>
      </c>
      <c r="BL317" s="17" t="s">
        <v>131</v>
      </c>
      <c r="BM317" s="227" t="s">
        <v>418</v>
      </c>
    </row>
    <row r="318" s="2" customFormat="1">
      <c r="A318" s="38"/>
      <c r="B318" s="39"/>
      <c r="C318" s="40"/>
      <c r="D318" s="229" t="s">
        <v>133</v>
      </c>
      <c r="E318" s="40"/>
      <c r="F318" s="230" t="s">
        <v>419</v>
      </c>
      <c r="G318" s="40"/>
      <c r="H318" s="40"/>
      <c r="I318" s="231"/>
      <c r="J318" s="40"/>
      <c r="K318" s="40"/>
      <c r="L318" s="44"/>
      <c r="M318" s="232"/>
      <c r="N318" s="233"/>
      <c r="O318" s="91"/>
      <c r="P318" s="91"/>
      <c r="Q318" s="91"/>
      <c r="R318" s="91"/>
      <c r="S318" s="91"/>
      <c r="T318" s="92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T318" s="17" t="s">
        <v>133</v>
      </c>
      <c r="AU318" s="17" t="s">
        <v>83</v>
      </c>
    </row>
    <row r="319" s="2" customFormat="1" ht="24.15" customHeight="1">
      <c r="A319" s="38"/>
      <c r="B319" s="39"/>
      <c r="C319" s="266" t="s">
        <v>420</v>
      </c>
      <c r="D319" s="266" t="s">
        <v>192</v>
      </c>
      <c r="E319" s="267" t="s">
        <v>421</v>
      </c>
      <c r="F319" s="268" t="s">
        <v>422</v>
      </c>
      <c r="G319" s="269" t="s">
        <v>146</v>
      </c>
      <c r="H319" s="270">
        <v>4.0800000000000001</v>
      </c>
      <c r="I319" s="271"/>
      <c r="J319" s="272">
        <f>ROUND(I319*H319,2)</f>
        <v>0</v>
      </c>
      <c r="K319" s="273"/>
      <c r="L319" s="274"/>
      <c r="M319" s="275" t="s">
        <v>1</v>
      </c>
      <c r="N319" s="276" t="s">
        <v>40</v>
      </c>
      <c r="O319" s="91"/>
      <c r="P319" s="225">
        <f>O319*H319</f>
        <v>0</v>
      </c>
      <c r="Q319" s="225">
        <v>0.065670000000000006</v>
      </c>
      <c r="R319" s="225">
        <f>Q319*H319</f>
        <v>0.26793360000000005</v>
      </c>
      <c r="S319" s="225">
        <v>0</v>
      </c>
      <c r="T319" s="226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227" t="s">
        <v>179</v>
      </c>
      <c r="AT319" s="227" t="s">
        <v>192</v>
      </c>
      <c r="AU319" s="227" t="s">
        <v>83</v>
      </c>
      <c r="AY319" s="17" t="s">
        <v>125</v>
      </c>
      <c r="BE319" s="228">
        <f>IF(N319="základní",J319,0)</f>
        <v>0</v>
      </c>
      <c r="BF319" s="228">
        <f>IF(N319="snížená",J319,0)</f>
        <v>0</v>
      </c>
      <c r="BG319" s="228">
        <f>IF(N319="zákl. přenesená",J319,0)</f>
        <v>0</v>
      </c>
      <c r="BH319" s="228">
        <f>IF(N319="sníž. přenesená",J319,0)</f>
        <v>0</v>
      </c>
      <c r="BI319" s="228">
        <f>IF(N319="nulová",J319,0)</f>
        <v>0</v>
      </c>
      <c r="BJ319" s="17" t="s">
        <v>81</v>
      </c>
      <c r="BK319" s="228">
        <f>ROUND(I319*H319,2)</f>
        <v>0</v>
      </c>
      <c r="BL319" s="17" t="s">
        <v>131</v>
      </c>
      <c r="BM319" s="227" t="s">
        <v>423</v>
      </c>
    </row>
    <row r="320" s="2" customFormat="1">
      <c r="A320" s="38"/>
      <c r="B320" s="39"/>
      <c r="C320" s="40"/>
      <c r="D320" s="229" t="s">
        <v>133</v>
      </c>
      <c r="E320" s="40"/>
      <c r="F320" s="230" t="s">
        <v>422</v>
      </c>
      <c r="G320" s="40"/>
      <c r="H320" s="40"/>
      <c r="I320" s="231"/>
      <c r="J320" s="40"/>
      <c r="K320" s="40"/>
      <c r="L320" s="44"/>
      <c r="M320" s="232"/>
      <c r="N320" s="233"/>
      <c r="O320" s="91"/>
      <c r="P320" s="91"/>
      <c r="Q320" s="91"/>
      <c r="R320" s="91"/>
      <c r="S320" s="91"/>
      <c r="T320" s="92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T320" s="17" t="s">
        <v>133</v>
      </c>
      <c r="AU320" s="17" t="s">
        <v>83</v>
      </c>
    </row>
    <row r="321" s="13" customFormat="1">
      <c r="A321" s="13"/>
      <c r="B321" s="234"/>
      <c r="C321" s="235"/>
      <c r="D321" s="229" t="s">
        <v>134</v>
      </c>
      <c r="E321" s="236" t="s">
        <v>1</v>
      </c>
      <c r="F321" s="237" t="s">
        <v>424</v>
      </c>
      <c r="G321" s="235"/>
      <c r="H321" s="238">
        <v>4.0800000000000001</v>
      </c>
      <c r="I321" s="239"/>
      <c r="J321" s="235"/>
      <c r="K321" s="235"/>
      <c r="L321" s="240"/>
      <c r="M321" s="241"/>
      <c r="N321" s="242"/>
      <c r="O321" s="242"/>
      <c r="P321" s="242"/>
      <c r="Q321" s="242"/>
      <c r="R321" s="242"/>
      <c r="S321" s="242"/>
      <c r="T321" s="24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4" t="s">
        <v>134</v>
      </c>
      <c r="AU321" s="244" t="s">
        <v>83</v>
      </c>
      <c r="AV321" s="13" t="s">
        <v>83</v>
      </c>
      <c r="AW321" s="13" t="s">
        <v>32</v>
      </c>
      <c r="AX321" s="13" t="s">
        <v>75</v>
      </c>
      <c r="AY321" s="244" t="s">
        <v>125</v>
      </c>
    </row>
    <row r="322" s="14" customFormat="1">
      <c r="A322" s="14"/>
      <c r="B322" s="245"/>
      <c r="C322" s="246"/>
      <c r="D322" s="229" t="s">
        <v>134</v>
      </c>
      <c r="E322" s="247" t="s">
        <v>1</v>
      </c>
      <c r="F322" s="248" t="s">
        <v>136</v>
      </c>
      <c r="G322" s="246"/>
      <c r="H322" s="249">
        <v>4.0800000000000001</v>
      </c>
      <c r="I322" s="250"/>
      <c r="J322" s="246"/>
      <c r="K322" s="246"/>
      <c r="L322" s="251"/>
      <c r="M322" s="252"/>
      <c r="N322" s="253"/>
      <c r="O322" s="253"/>
      <c r="P322" s="253"/>
      <c r="Q322" s="253"/>
      <c r="R322" s="253"/>
      <c r="S322" s="253"/>
      <c r="T322" s="25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55" t="s">
        <v>134</v>
      </c>
      <c r="AU322" s="255" t="s">
        <v>83</v>
      </c>
      <c r="AV322" s="14" t="s">
        <v>131</v>
      </c>
      <c r="AW322" s="14" t="s">
        <v>32</v>
      </c>
      <c r="AX322" s="14" t="s">
        <v>81</v>
      </c>
      <c r="AY322" s="255" t="s">
        <v>125</v>
      </c>
    </row>
    <row r="323" s="2" customFormat="1" ht="24.15" customHeight="1">
      <c r="A323" s="38"/>
      <c r="B323" s="39"/>
      <c r="C323" s="215" t="s">
        <v>425</v>
      </c>
      <c r="D323" s="215" t="s">
        <v>127</v>
      </c>
      <c r="E323" s="216" t="s">
        <v>426</v>
      </c>
      <c r="F323" s="217" t="s">
        <v>427</v>
      </c>
      <c r="G323" s="218" t="s">
        <v>146</v>
      </c>
      <c r="H323" s="219">
        <v>61</v>
      </c>
      <c r="I323" s="220"/>
      <c r="J323" s="221">
        <f>ROUND(I323*H323,2)</f>
        <v>0</v>
      </c>
      <c r="K323" s="222"/>
      <c r="L323" s="44"/>
      <c r="M323" s="223" t="s">
        <v>1</v>
      </c>
      <c r="N323" s="224" t="s">
        <v>40</v>
      </c>
      <c r="O323" s="91"/>
      <c r="P323" s="225">
        <f>O323*H323</f>
        <v>0</v>
      </c>
      <c r="Q323" s="225">
        <v>1.0000000000000001E-05</v>
      </c>
      <c r="R323" s="225">
        <f>Q323*H323</f>
        <v>0.00061000000000000008</v>
      </c>
      <c r="S323" s="225">
        <v>0</v>
      </c>
      <c r="T323" s="226">
        <f>S323*H323</f>
        <v>0</v>
      </c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227" t="s">
        <v>131</v>
      </c>
      <c r="AT323" s="227" t="s">
        <v>127</v>
      </c>
      <c r="AU323" s="227" t="s">
        <v>83</v>
      </c>
      <c r="AY323" s="17" t="s">
        <v>125</v>
      </c>
      <c r="BE323" s="228">
        <f>IF(N323="základní",J323,0)</f>
        <v>0</v>
      </c>
      <c r="BF323" s="228">
        <f>IF(N323="snížená",J323,0)</f>
        <v>0</v>
      </c>
      <c r="BG323" s="228">
        <f>IF(N323="zákl. přenesená",J323,0)</f>
        <v>0</v>
      </c>
      <c r="BH323" s="228">
        <f>IF(N323="sníž. přenesená",J323,0)</f>
        <v>0</v>
      </c>
      <c r="BI323" s="228">
        <f>IF(N323="nulová",J323,0)</f>
        <v>0</v>
      </c>
      <c r="BJ323" s="17" t="s">
        <v>81</v>
      </c>
      <c r="BK323" s="228">
        <f>ROUND(I323*H323,2)</f>
        <v>0</v>
      </c>
      <c r="BL323" s="17" t="s">
        <v>131</v>
      </c>
      <c r="BM323" s="227" t="s">
        <v>428</v>
      </c>
    </row>
    <row r="324" s="2" customFormat="1">
      <c r="A324" s="38"/>
      <c r="B324" s="39"/>
      <c r="C324" s="40"/>
      <c r="D324" s="229" t="s">
        <v>133</v>
      </c>
      <c r="E324" s="40"/>
      <c r="F324" s="230" t="s">
        <v>429</v>
      </c>
      <c r="G324" s="40"/>
      <c r="H324" s="40"/>
      <c r="I324" s="231"/>
      <c r="J324" s="40"/>
      <c r="K324" s="40"/>
      <c r="L324" s="44"/>
      <c r="M324" s="232"/>
      <c r="N324" s="233"/>
      <c r="O324" s="91"/>
      <c r="P324" s="91"/>
      <c r="Q324" s="91"/>
      <c r="R324" s="91"/>
      <c r="S324" s="91"/>
      <c r="T324" s="92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T324" s="17" t="s">
        <v>133</v>
      </c>
      <c r="AU324" s="17" t="s">
        <v>83</v>
      </c>
    </row>
    <row r="325" s="13" customFormat="1">
      <c r="A325" s="13"/>
      <c r="B325" s="234"/>
      <c r="C325" s="235"/>
      <c r="D325" s="229" t="s">
        <v>134</v>
      </c>
      <c r="E325" s="236" t="s">
        <v>1</v>
      </c>
      <c r="F325" s="237" t="s">
        <v>430</v>
      </c>
      <c r="G325" s="235"/>
      <c r="H325" s="238">
        <v>14.800000000000001</v>
      </c>
      <c r="I325" s="239"/>
      <c r="J325" s="235"/>
      <c r="K325" s="235"/>
      <c r="L325" s="240"/>
      <c r="M325" s="241"/>
      <c r="N325" s="242"/>
      <c r="O325" s="242"/>
      <c r="P325" s="242"/>
      <c r="Q325" s="242"/>
      <c r="R325" s="242"/>
      <c r="S325" s="242"/>
      <c r="T325" s="24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4" t="s">
        <v>134</v>
      </c>
      <c r="AU325" s="244" t="s">
        <v>83</v>
      </c>
      <c r="AV325" s="13" t="s">
        <v>83</v>
      </c>
      <c r="AW325" s="13" t="s">
        <v>32</v>
      </c>
      <c r="AX325" s="13" t="s">
        <v>75</v>
      </c>
      <c r="AY325" s="244" t="s">
        <v>125</v>
      </c>
    </row>
    <row r="326" s="13" customFormat="1">
      <c r="A326" s="13"/>
      <c r="B326" s="234"/>
      <c r="C326" s="235"/>
      <c r="D326" s="229" t="s">
        <v>134</v>
      </c>
      <c r="E326" s="236" t="s">
        <v>1</v>
      </c>
      <c r="F326" s="237" t="s">
        <v>431</v>
      </c>
      <c r="G326" s="235"/>
      <c r="H326" s="238">
        <v>16.699999999999999</v>
      </c>
      <c r="I326" s="239"/>
      <c r="J326" s="235"/>
      <c r="K326" s="235"/>
      <c r="L326" s="240"/>
      <c r="M326" s="241"/>
      <c r="N326" s="242"/>
      <c r="O326" s="242"/>
      <c r="P326" s="242"/>
      <c r="Q326" s="242"/>
      <c r="R326" s="242"/>
      <c r="S326" s="242"/>
      <c r="T326" s="24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4" t="s">
        <v>134</v>
      </c>
      <c r="AU326" s="244" t="s">
        <v>83</v>
      </c>
      <c r="AV326" s="13" t="s">
        <v>83</v>
      </c>
      <c r="AW326" s="13" t="s">
        <v>32</v>
      </c>
      <c r="AX326" s="13" t="s">
        <v>75</v>
      </c>
      <c r="AY326" s="244" t="s">
        <v>125</v>
      </c>
    </row>
    <row r="327" s="13" customFormat="1">
      <c r="A327" s="13"/>
      <c r="B327" s="234"/>
      <c r="C327" s="235"/>
      <c r="D327" s="229" t="s">
        <v>134</v>
      </c>
      <c r="E327" s="236" t="s">
        <v>1</v>
      </c>
      <c r="F327" s="237" t="s">
        <v>432</v>
      </c>
      <c r="G327" s="235"/>
      <c r="H327" s="238">
        <v>12</v>
      </c>
      <c r="I327" s="239"/>
      <c r="J327" s="235"/>
      <c r="K327" s="235"/>
      <c r="L327" s="240"/>
      <c r="M327" s="241"/>
      <c r="N327" s="242"/>
      <c r="O327" s="242"/>
      <c r="P327" s="242"/>
      <c r="Q327" s="242"/>
      <c r="R327" s="242"/>
      <c r="S327" s="242"/>
      <c r="T327" s="24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4" t="s">
        <v>134</v>
      </c>
      <c r="AU327" s="244" t="s">
        <v>83</v>
      </c>
      <c r="AV327" s="13" t="s">
        <v>83</v>
      </c>
      <c r="AW327" s="13" t="s">
        <v>32</v>
      </c>
      <c r="AX327" s="13" t="s">
        <v>75</v>
      </c>
      <c r="AY327" s="244" t="s">
        <v>125</v>
      </c>
    </row>
    <row r="328" s="13" customFormat="1">
      <c r="A328" s="13"/>
      <c r="B328" s="234"/>
      <c r="C328" s="235"/>
      <c r="D328" s="229" t="s">
        <v>134</v>
      </c>
      <c r="E328" s="236" t="s">
        <v>1</v>
      </c>
      <c r="F328" s="237" t="s">
        <v>433</v>
      </c>
      <c r="G328" s="235"/>
      <c r="H328" s="238">
        <v>17.5</v>
      </c>
      <c r="I328" s="239"/>
      <c r="J328" s="235"/>
      <c r="K328" s="235"/>
      <c r="L328" s="240"/>
      <c r="M328" s="241"/>
      <c r="N328" s="242"/>
      <c r="O328" s="242"/>
      <c r="P328" s="242"/>
      <c r="Q328" s="242"/>
      <c r="R328" s="242"/>
      <c r="S328" s="242"/>
      <c r="T328" s="24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4" t="s">
        <v>134</v>
      </c>
      <c r="AU328" s="244" t="s">
        <v>83</v>
      </c>
      <c r="AV328" s="13" t="s">
        <v>83</v>
      </c>
      <c r="AW328" s="13" t="s">
        <v>32</v>
      </c>
      <c r="AX328" s="13" t="s">
        <v>75</v>
      </c>
      <c r="AY328" s="244" t="s">
        <v>125</v>
      </c>
    </row>
    <row r="329" s="14" customFormat="1">
      <c r="A329" s="14"/>
      <c r="B329" s="245"/>
      <c r="C329" s="246"/>
      <c r="D329" s="229" t="s">
        <v>134</v>
      </c>
      <c r="E329" s="247" t="s">
        <v>1</v>
      </c>
      <c r="F329" s="248" t="s">
        <v>136</v>
      </c>
      <c r="G329" s="246"/>
      <c r="H329" s="249">
        <v>61</v>
      </c>
      <c r="I329" s="250"/>
      <c r="J329" s="246"/>
      <c r="K329" s="246"/>
      <c r="L329" s="251"/>
      <c r="M329" s="252"/>
      <c r="N329" s="253"/>
      <c r="O329" s="253"/>
      <c r="P329" s="253"/>
      <c r="Q329" s="253"/>
      <c r="R329" s="253"/>
      <c r="S329" s="253"/>
      <c r="T329" s="25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5" t="s">
        <v>134</v>
      </c>
      <c r="AU329" s="255" t="s">
        <v>83</v>
      </c>
      <c r="AV329" s="14" t="s">
        <v>131</v>
      </c>
      <c r="AW329" s="14" t="s">
        <v>32</v>
      </c>
      <c r="AX329" s="14" t="s">
        <v>81</v>
      </c>
      <c r="AY329" s="255" t="s">
        <v>125</v>
      </c>
    </row>
    <row r="330" s="2" customFormat="1" ht="24.15" customHeight="1">
      <c r="A330" s="38"/>
      <c r="B330" s="39"/>
      <c r="C330" s="215" t="s">
        <v>434</v>
      </c>
      <c r="D330" s="215" t="s">
        <v>127</v>
      </c>
      <c r="E330" s="216" t="s">
        <v>435</v>
      </c>
      <c r="F330" s="217" t="s">
        <v>436</v>
      </c>
      <c r="G330" s="218" t="s">
        <v>146</v>
      </c>
      <c r="H330" s="219">
        <v>61</v>
      </c>
      <c r="I330" s="220"/>
      <c r="J330" s="221">
        <f>ROUND(I330*H330,2)</f>
        <v>0</v>
      </c>
      <c r="K330" s="222"/>
      <c r="L330" s="44"/>
      <c r="M330" s="223" t="s">
        <v>1</v>
      </c>
      <c r="N330" s="224" t="s">
        <v>40</v>
      </c>
      <c r="O330" s="91"/>
      <c r="P330" s="225">
        <f>O330*H330</f>
        <v>0</v>
      </c>
      <c r="Q330" s="225">
        <v>0.00034000000000000002</v>
      </c>
      <c r="R330" s="225">
        <f>Q330*H330</f>
        <v>0.020740000000000001</v>
      </c>
      <c r="S330" s="225">
        <v>0</v>
      </c>
      <c r="T330" s="226">
        <f>S330*H330</f>
        <v>0</v>
      </c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R330" s="227" t="s">
        <v>131</v>
      </c>
      <c r="AT330" s="227" t="s">
        <v>127</v>
      </c>
      <c r="AU330" s="227" t="s">
        <v>83</v>
      </c>
      <c r="AY330" s="17" t="s">
        <v>125</v>
      </c>
      <c r="BE330" s="228">
        <f>IF(N330="základní",J330,0)</f>
        <v>0</v>
      </c>
      <c r="BF330" s="228">
        <f>IF(N330="snížená",J330,0)</f>
        <v>0</v>
      </c>
      <c r="BG330" s="228">
        <f>IF(N330="zákl. přenesená",J330,0)</f>
        <v>0</v>
      </c>
      <c r="BH330" s="228">
        <f>IF(N330="sníž. přenesená",J330,0)</f>
        <v>0</v>
      </c>
      <c r="BI330" s="228">
        <f>IF(N330="nulová",J330,0)</f>
        <v>0</v>
      </c>
      <c r="BJ330" s="17" t="s">
        <v>81</v>
      </c>
      <c r="BK330" s="228">
        <f>ROUND(I330*H330,2)</f>
        <v>0</v>
      </c>
      <c r="BL330" s="17" t="s">
        <v>131</v>
      </c>
      <c r="BM330" s="227" t="s">
        <v>437</v>
      </c>
    </row>
    <row r="331" s="2" customFormat="1">
      <c r="A331" s="38"/>
      <c r="B331" s="39"/>
      <c r="C331" s="40"/>
      <c r="D331" s="229" t="s">
        <v>133</v>
      </c>
      <c r="E331" s="40"/>
      <c r="F331" s="230" t="s">
        <v>438</v>
      </c>
      <c r="G331" s="40"/>
      <c r="H331" s="40"/>
      <c r="I331" s="231"/>
      <c r="J331" s="40"/>
      <c r="K331" s="40"/>
      <c r="L331" s="44"/>
      <c r="M331" s="232"/>
      <c r="N331" s="233"/>
      <c r="O331" s="91"/>
      <c r="P331" s="91"/>
      <c r="Q331" s="91"/>
      <c r="R331" s="91"/>
      <c r="S331" s="91"/>
      <c r="T331" s="92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T331" s="17" t="s">
        <v>133</v>
      </c>
      <c r="AU331" s="17" t="s">
        <v>83</v>
      </c>
    </row>
    <row r="332" s="2" customFormat="1" ht="24.15" customHeight="1">
      <c r="A332" s="38"/>
      <c r="B332" s="39"/>
      <c r="C332" s="215" t="s">
        <v>439</v>
      </c>
      <c r="D332" s="215" t="s">
        <v>127</v>
      </c>
      <c r="E332" s="216" t="s">
        <v>440</v>
      </c>
      <c r="F332" s="217" t="s">
        <v>441</v>
      </c>
      <c r="G332" s="218" t="s">
        <v>130</v>
      </c>
      <c r="H332" s="219">
        <v>55.619999999999997</v>
      </c>
      <c r="I332" s="220"/>
      <c r="J332" s="221">
        <f>ROUND(I332*H332,2)</f>
        <v>0</v>
      </c>
      <c r="K332" s="222"/>
      <c r="L332" s="44"/>
      <c r="M332" s="223" t="s">
        <v>1</v>
      </c>
      <c r="N332" s="224" t="s">
        <v>40</v>
      </c>
      <c r="O332" s="91"/>
      <c r="P332" s="225">
        <f>O332*H332</f>
        <v>0</v>
      </c>
      <c r="Q332" s="225">
        <v>0.00124</v>
      </c>
      <c r="R332" s="225">
        <f>Q332*H332</f>
        <v>0.068968799999999997</v>
      </c>
      <c r="S332" s="225">
        <v>0</v>
      </c>
      <c r="T332" s="226">
        <f>S332*H332</f>
        <v>0</v>
      </c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R332" s="227" t="s">
        <v>131</v>
      </c>
      <c r="AT332" s="227" t="s">
        <v>127</v>
      </c>
      <c r="AU332" s="227" t="s">
        <v>83</v>
      </c>
      <c r="AY332" s="17" t="s">
        <v>125</v>
      </c>
      <c r="BE332" s="228">
        <f>IF(N332="základní",J332,0)</f>
        <v>0</v>
      </c>
      <c r="BF332" s="228">
        <f>IF(N332="snížená",J332,0)</f>
        <v>0</v>
      </c>
      <c r="BG332" s="228">
        <f>IF(N332="zákl. přenesená",J332,0)</f>
        <v>0</v>
      </c>
      <c r="BH332" s="228">
        <f>IF(N332="sníž. přenesená",J332,0)</f>
        <v>0</v>
      </c>
      <c r="BI332" s="228">
        <f>IF(N332="nulová",J332,0)</f>
        <v>0</v>
      </c>
      <c r="BJ332" s="17" t="s">
        <v>81</v>
      </c>
      <c r="BK332" s="228">
        <f>ROUND(I332*H332,2)</f>
        <v>0</v>
      </c>
      <c r="BL332" s="17" t="s">
        <v>131</v>
      </c>
      <c r="BM332" s="227" t="s">
        <v>442</v>
      </c>
    </row>
    <row r="333" s="2" customFormat="1">
      <c r="A333" s="38"/>
      <c r="B333" s="39"/>
      <c r="C333" s="40"/>
      <c r="D333" s="229" t="s">
        <v>133</v>
      </c>
      <c r="E333" s="40"/>
      <c r="F333" s="230" t="s">
        <v>443</v>
      </c>
      <c r="G333" s="40"/>
      <c r="H333" s="40"/>
      <c r="I333" s="231"/>
      <c r="J333" s="40"/>
      <c r="K333" s="40"/>
      <c r="L333" s="44"/>
      <c r="M333" s="232"/>
      <c r="N333" s="233"/>
      <c r="O333" s="91"/>
      <c r="P333" s="91"/>
      <c r="Q333" s="91"/>
      <c r="R333" s="91"/>
      <c r="S333" s="91"/>
      <c r="T333" s="92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T333" s="17" t="s">
        <v>133</v>
      </c>
      <c r="AU333" s="17" t="s">
        <v>83</v>
      </c>
    </row>
    <row r="334" s="13" customFormat="1">
      <c r="A334" s="13"/>
      <c r="B334" s="234"/>
      <c r="C334" s="235"/>
      <c r="D334" s="229" t="s">
        <v>134</v>
      </c>
      <c r="E334" s="236" t="s">
        <v>1</v>
      </c>
      <c r="F334" s="237" t="s">
        <v>444</v>
      </c>
      <c r="G334" s="235"/>
      <c r="H334" s="238">
        <v>31.620000000000001</v>
      </c>
      <c r="I334" s="239"/>
      <c r="J334" s="235"/>
      <c r="K334" s="235"/>
      <c r="L334" s="240"/>
      <c r="M334" s="241"/>
      <c r="N334" s="242"/>
      <c r="O334" s="242"/>
      <c r="P334" s="242"/>
      <c r="Q334" s="242"/>
      <c r="R334" s="242"/>
      <c r="S334" s="242"/>
      <c r="T334" s="24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4" t="s">
        <v>134</v>
      </c>
      <c r="AU334" s="244" t="s">
        <v>83</v>
      </c>
      <c r="AV334" s="13" t="s">
        <v>83</v>
      </c>
      <c r="AW334" s="13" t="s">
        <v>32</v>
      </c>
      <c r="AX334" s="13" t="s">
        <v>75</v>
      </c>
      <c r="AY334" s="244" t="s">
        <v>125</v>
      </c>
    </row>
    <row r="335" s="13" customFormat="1">
      <c r="A335" s="13"/>
      <c r="B335" s="234"/>
      <c r="C335" s="235"/>
      <c r="D335" s="229" t="s">
        <v>134</v>
      </c>
      <c r="E335" s="236" t="s">
        <v>1</v>
      </c>
      <c r="F335" s="237" t="s">
        <v>445</v>
      </c>
      <c r="G335" s="235"/>
      <c r="H335" s="238">
        <v>24</v>
      </c>
      <c r="I335" s="239"/>
      <c r="J335" s="235"/>
      <c r="K335" s="235"/>
      <c r="L335" s="240"/>
      <c r="M335" s="241"/>
      <c r="N335" s="242"/>
      <c r="O335" s="242"/>
      <c r="P335" s="242"/>
      <c r="Q335" s="242"/>
      <c r="R335" s="242"/>
      <c r="S335" s="242"/>
      <c r="T335" s="24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4" t="s">
        <v>134</v>
      </c>
      <c r="AU335" s="244" t="s">
        <v>83</v>
      </c>
      <c r="AV335" s="13" t="s">
        <v>83</v>
      </c>
      <c r="AW335" s="13" t="s">
        <v>32</v>
      </c>
      <c r="AX335" s="13" t="s">
        <v>75</v>
      </c>
      <c r="AY335" s="244" t="s">
        <v>125</v>
      </c>
    </row>
    <row r="336" s="14" customFormat="1">
      <c r="A336" s="14"/>
      <c r="B336" s="245"/>
      <c r="C336" s="246"/>
      <c r="D336" s="229" t="s">
        <v>134</v>
      </c>
      <c r="E336" s="247" t="s">
        <v>1</v>
      </c>
      <c r="F336" s="248" t="s">
        <v>136</v>
      </c>
      <c r="G336" s="246"/>
      <c r="H336" s="249">
        <v>55.620000000000005</v>
      </c>
      <c r="I336" s="250"/>
      <c r="J336" s="246"/>
      <c r="K336" s="246"/>
      <c r="L336" s="251"/>
      <c r="M336" s="252"/>
      <c r="N336" s="253"/>
      <c r="O336" s="253"/>
      <c r="P336" s="253"/>
      <c r="Q336" s="253"/>
      <c r="R336" s="253"/>
      <c r="S336" s="253"/>
      <c r="T336" s="25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55" t="s">
        <v>134</v>
      </c>
      <c r="AU336" s="255" t="s">
        <v>83</v>
      </c>
      <c r="AV336" s="14" t="s">
        <v>131</v>
      </c>
      <c r="AW336" s="14" t="s">
        <v>32</v>
      </c>
      <c r="AX336" s="14" t="s">
        <v>81</v>
      </c>
      <c r="AY336" s="255" t="s">
        <v>125</v>
      </c>
    </row>
    <row r="337" s="2" customFormat="1" ht="24.15" customHeight="1">
      <c r="A337" s="38"/>
      <c r="B337" s="39"/>
      <c r="C337" s="215" t="s">
        <v>446</v>
      </c>
      <c r="D337" s="215" t="s">
        <v>127</v>
      </c>
      <c r="E337" s="216" t="s">
        <v>447</v>
      </c>
      <c r="F337" s="217" t="s">
        <v>448</v>
      </c>
      <c r="G337" s="218" t="s">
        <v>146</v>
      </c>
      <c r="H337" s="219">
        <v>12</v>
      </c>
      <c r="I337" s="220"/>
      <c r="J337" s="221">
        <f>ROUND(I337*H337,2)</f>
        <v>0</v>
      </c>
      <c r="K337" s="222"/>
      <c r="L337" s="44"/>
      <c r="M337" s="223" t="s">
        <v>1</v>
      </c>
      <c r="N337" s="224" t="s">
        <v>40</v>
      </c>
      <c r="O337" s="91"/>
      <c r="P337" s="225">
        <f>O337*H337</f>
        <v>0</v>
      </c>
      <c r="Q337" s="225">
        <v>3.0000000000000001E-05</v>
      </c>
      <c r="R337" s="225">
        <f>Q337*H337</f>
        <v>0.00036000000000000002</v>
      </c>
      <c r="S337" s="225">
        <v>0</v>
      </c>
      <c r="T337" s="226">
        <f>S337*H337</f>
        <v>0</v>
      </c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R337" s="227" t="s">
        <v>131</v>
      </c>
      <c r="AT337" s="227" t="s">
        <v>127</v>
      </c>
      <c r="AU337" s="227" t="s">
        <v>83</v>
      </c>
      <c r="AY337" s="17" t="s">
        <v>125</v>
      </c>
      <c r="BE337" s="228">
        <f>IF(N337="základní",J337,0)</f>
        <v>0</v>
      </c>
      <c r="BF337" s="228">
        <f>IF(N337="snížená",J337,0)</f>
        <v>0</v>
      </c>
      <c r="BG337" s="228">
        <f>IF(N337="zákl. přenesená",J337,0)</f>
        <v>0</v>
      </c>
      <c r="BH337" s="228">
        <f>IF(N337="sníž. přenesená",J337,0)</f>
        <v>0</v>
      </c>
      <c r="BI337" s="228">
        <f>IF(N337="nulová",J337,0)</f>
        <v>0</v>
      </c>
      <c r="BJ337" s="17" t="s">
        <v>81</v>
      </c>
      <c r="BK337" s="228">
        <f>ROUND(I337*H337,2)</f>
        <v>0</v>
      </c>
      <c r="BL337" s="17" t="s">
        <v>131</v>
      </c>
      <c r="BM337" s="227" t="s">
        <v>449</v>
      </c>
    </row>
    <row r="338" s="2" customFormat="1">
      <c r="A338" s="38"/>
      <c r="B338" s="39"/>
      <c r="C338" s="40"/>
      <c r="D338" s="229" t="s">
        <v>133</v>
      </c>
      <c r="E338" s="40"/>
      <c r="F338" s="230" t="s">
        <v>450</v>
      </c>
      <c r="G338" s="40"/>
      <c r="H338" s="40"/>
      <c r="I338" s="231"/>
      <c r="J338" s="40"/>
      <c r="K338" s="40"/>
      <c r="L338" s="44"/>
      <c r="M338" s="232"/>
      <c r="N338" s="233"/>
      <c r="O338" s="91"/>
      <c r="P338" s="91"/>
      <c r="Q338" s="91"/>
      <c r="R338" s="91"/>
      <c r="S338" s="91"/>
      <c r="T338" s="92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T338" s="17" t="s">
        <v>133</v>
      </c>
      <c r="AU338" s="17" t="s">
        <v>83</v>
      </c>
    </row>
    <row r="339" s="13" customFormat="1">
      <c r="A339" s="13"/>
      <c r="B339" s="234"/>
      <c r="C339" s="235"/>
      <c r="D339" s="229" t="s">
        <v>134</v>
      </c>
      <c r="E339" s="236" t="s">
        <v>1</v>
      </c>
      <c r="F339" s="237" t="s">
        <v>451</v>
      </c>
      <c r="G339" s="235"/>
      <c r="H339" s="238">
        <v>12</v>
      </c>
      <c r="I339" s="239"/>
      <c r="J339" s="235"/>
      <c r="K339" s="235"/>
      <c r="L339" s="240"/>
      <c r="M339" s="241"/>
      <c r="N339" s="242"/>
      <c r="O339" s="242"/>
      <c r="P339" s="242"/>
      <c r="Q339" s="242"/>
      <c r="R339" s="242"/>
      <c r="S339" s="242"/>
      <c r="T339" s="24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4" t="s">
        <v>134</v>
      </c>
      <c r="AU339" s="244" t="s">
        <v>83</v>
      </c>
      <c r="AV339" s="13" t="s">
        <v>83</v>
      </c>
      <c r="AW339" s="13" t="s">
        <v>32</v>
      </c>
      <c r="AX339" s="13" t="s">
        <v>75</v>
      </c>
      <c r="AY339" s="244" t="s">
        <v>125</v>
      </c>
    </row>
    <row r="340" s="14" customFormat="1">
      <c r="A340" s="14"/>
      <c r="B340" s="245"/>
      <c r="C340" s="246"/>
      <c r="D340" s="229" t="s">
        <v>134</v>
      </c>
      <c r="E340" s="247" t="s">
        <v>1</v>
      </c>
      <c r="F340" s="248" t="s">
        <v>136</v>
      </c>
      <c r="G340" s="246"/>
      <c r="H340" s="249">
        <v>12</v>
      </c>
      <c r="I340" s="250"/>
      <c r="J340" s="246"/>
      <c r="K340" s="246"/>
      <c r="L340" s="251"/>
      <c r="M340" s="252"/>
      <c r="N340" s="253"/>
      <c r="O340" s="253"/>
      <c r="P340" s="253"/>
      <c r="Q340" s="253"/>
      <c r="R340" s="253"/>
      <c r="S340" s="253"/>
      <c r="T340" s="25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5" t="s">
        <v>134</v>
      </c>
      <c r="AU340" s="255" t="s">
        <v>83</v>
      </c>
      <c r="AV340" s="14" t="s">
        <v>131</v>
      </c>
      <c r="AW340" s="14" t="s">
        <v>32</v>
      </c>
      <c r="AX340" s="14" t="s">
        <v>81</v>
      </c>
      <c r="AY340" s="255" t="s">
        <v>125</v>
      </c>
    </row>
    <row r="341" s="2" customFormat="1" ht="24.15" customHeight="1">
      <c r="A341" s="38"/>
      <c r="B341" s="39"/>
      <c r="C341" s="215" t="s">
        <v>452</v>
      </c>
      <c r="D341" s="215" t="s">
        <v>127</v>
      </c>
      <c r="E341" s="216" t="s">
        <v>453</v>
      </c>
      <c r="F341" s="217" t="s">
        <v>454</v>
      </c>
      <c r="G341" s="218" t="s">
        <v>146</v>
      </c>
      <c r="H341" s="219">
        <v>12</v>
      </c>
      <c r="I341" s="220"/>
      <c r="J341" s="221">
        <f>ROUND(I341*H341,2)</f>
        <v>0</v>
      </c>
      <c r="K341" s="222"/>
      <c r="L341" s="44"/>
      <c r="M341" s="223" t="s">
        <v>1</v>
      </c>
      <c r="N341" s="224" t="s">
        <v>40</v>
      </c>
      <c r="O341" s="91"/>
      <c r="P341" s="225">
        <f>O341*H341</f>
        <v>0</v>
      </c>
      <c r="Q341" s="225">
        <v>0.0034499999999999999</v>
      </c>
      <c r="R341" s="225">
        <f>Q341*H341</f>
        <v>0.041399999999999999</v>
      </c>
      <c r="S341" s="225">
        <v>0</v>
      </c>
      <c r="T341" s="226">
        <f>S341*H341</f>
        <v>0</v>
      </c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R341" s="227" t="s">
        <v>131</v>
      </c>
      <c r="AT341" s="227" t="s">
        <v>127</v>
      </c>
      <c r="AU341" s="227" t="s">
        <v>83</v>
      </c>
      <c r="AY341" s="17" t="s">
        <v>125</v>
      </c>
      <c r="BE341" s="228">
        <f>IF(N341="základní",J341,0)</f>
        <v>0</v>
      </c>
      <c r="BF341" s="228">
        <f>IF(N341="snížená",J341,0)</f>
        <v>0</v>
      </c>
      <c r="BG341" s="228">
        <f>IF(N341="zákl. přenesená",J341,0)</f>
        <v>0</v>
      </c>
      <c r="BH341" s="228">
        <f>IF(N341="sníž. přenesená",J341,0)</f>
        <v>0</v>
      </c>
      <c r="BI341" s="228">
        <f>IF(N341="nulová",J341,0)</f>
        <v>0</v>
      </c>
      <c r="BJ341" s="17" t="s">
        <v>81</v>
      </c>
      <c r="BK341" s="228">
        <f>ROUND(I341*H341,2)</f>
        <v>0</v>
      </c>
      <c r="BL341" s="17" t="s">
        <v>131</v>
      </c>
      <c r="BM341" s="227" t="s">
        <v>455</v>
      </c>
    </row>
    <row r="342" s="2" customFormat="1">
      <c r="A342" s="38"/>
      <c r="B342" s="39"/>
      <c r="C342" s="40"/>
      <c r="D342" s="229" t="s">
        <v>133</v>
      </c>
      <c r="E342" s="40"/>
      <c r="F342" s="230" t="s">
        <v>456</v>
      </c>
      <c r="G342" s="40"/>
      <c r="H342" s="40"/>
      <c r="I342" s="231"/>
      <c r="J342" s="40"/>
      <c r="K342" s="40"/>
      <c r="L342" s="44"/>
      <c r="M342" s="232"/>
      <c r="N342" s="233"/>
      <c r="O342" s="91"/>
      <c r="P342" s="91"/>
      <c r="Q342" s="91"/>
      <c r="R342" s="91"/>
      <c r="S342" s="91"/>
      <c r="T342" s="92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T342" s="17" t="s">
        <v>133</v>
      </c>
      <c r="AU342" s="17" t="s">
        <v>83</v>
      </c>
    </row>
    <row r="343" s="13" customFormat="1">
      <c r="A343" s="13"/>
      <c r="B343" s="234"/>
      <c r="C343" s="235"/>
      <c r="D343" s="229" t="s">
        <v>134</v>
      </c>
      <c r="E343" s="236" t="s">
        <v>1</v>
      </c>
      <c r="F343" s="237" t="s">
        <v>457</v>
      </c>
      <c r="G343" s="235"/>
      <c r="H343" s="238">
        <v>12</v>
      </c>
      <c r="I343" s="239"/>
      <c r="J343" s="235"/>
      <c r="K343" s="235"/>
      <c r="L343" s="240"/>
      <c r="M343" s="241"/>
      <c r="N343" s="242"/>
      <c r="O343" s="242"/>
      <c r="P343" s="242"/>
      <c r="Q343" s="242"/>
      <c r="R343" s="242"/>
      <c r="S343" s="242"/>
      <c r="T343" s="24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4" t="s">
        <v>134</v>
      </c>
      <c r="AU343" s="244" t="s">
        <v>83</v>
      </c>
      <c r="AV343" s="13" t="s">
        <v>83</v>
      </c>
      <c r="AW343" s="13" t="s">
        <v>32</v>
      </c>
      <c r="AX343" s="13" t="s">
        <v>75</v>
      </c>
      <c r="AY343" s="244" t="s">
        <v>125</v>
      </c>
    </row>
    <row r="344" s="14" customFormat="1">
      <c r="A344" s="14"/>
      <c r="B344" s="245"/>
      <c r="C344" s="246"/>
      <c r="D344" s="229" t="s">
        <v>134</v>
      </c>
      <c r="E344" s="247" t="s">
        <v>1</v>
      </c>
      <c r="F344" s="248" t="s">
        <v>136</v>
      </c>
      <c r="G344" s="246"/>
      <c r="H344" s="249">
        <v>12</v>
      </c>
      <c r="I344" s="250"/>
      <c r="J344" s="246"/>
      <c r="K344" s="246"/>
      <c r="L344" s="251"/>
      <c r="M344" s="252"/>
      <c r="N344" s="253"/>
      <c r="O344" s="253"/>
      <c r="P344" s="253"/>
      <c r="Q344" s="253"/>
      <c r="R344" s="253"/>
      <c r="S344" s="253"/>
      <c r="T344" s="25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55" t="s">
        <v>134</v>
      </c>
      <c r="AU344" s="255" t="s">
        <v>83</v>
      </c>
      <c r="AV344" s="14" t="s">
        <v>131</v>
      </c>
      <c r="AW344" s="14" t="s">
        <v>32</v>
      </c>
      <c r="AX344" s="14" t="s">
        <v>81</v>
      </c>
      <c r="AY344" s="255" t="s">
        <v>125</v>
      </c>
    </row>
    <row r="345" s="2" customFormat="1" ht="37.8" customHeight="1">
      <c r="A345" s="38"/>
      <c r="B345" s="39"/>
      <c r="C345" s="215" t="s">
        <v>458</v>
      </c>
      <c r="D345" s="215" t="s">
        <v>127</v>
      </c>
      <c r="E345" s="216" t="s">
        <v>459</v>
      </c>
      <c r="F345" s="217" t="s">
        <v>460</v>
      </c>
      <c r="G345" s="218" t="s">
        <v>130</v>
      </c>
      <c r="H345" s="219">
        <v>56</v>
      </c>
      <c r="I345" s="220"/>
      <c r="J345" s="221">
        <f>ROUND(I345*H345,2)</f>
        <v>0</v>
      </c>
      <c r="K345" s="222"/>
      <c r="L345" s="44"/>
      <c r="M345" s="223" t="s">
        <v>1</v>
      </c>
      <c r="N345" s="224" t="s">
        <v>40</v>
      </c>
      <c r="O345" s="91"/>
      <c r="P345" s="225">
        <f>O345*H345</f>
        <v>0</v>
      </c>
      <c r="Q345" s="225">
        <v>0</v>
      </c>
      <c r="R345" s="225">
        <f>Q345*H345</f>
        <v>0</v>
      </c>
      <c r="S345" s="225">
        <v>0.252</v>
      </c>
      <c r="T345" s="226">
        <f>S345*H345</f>
        <v>14.112</v>
      </c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R345" s="227" t="s">
        <v>131</v>
      </c>
      <c r="AT345" s="227" t="s">
        <v>127</v>
      </c>
      <c r="AU345" s="227" t="s">
        <v>83</v>
      </c>
      <c r="AY345" s="17" t="s">
        <v>125</v>
      </c>
      <c r="BE345" s="228">
        <f>IF(N345="základní",J345,0)</f>
        <v>0</v>
      </c>
      <c r="BF345" s="228">
        <f>IF(N345="snížená",J345,0)</f>
        <v>0</v>
      </c>
      <c r="BG345" s="228">
        <f>IF(N345="zákl. přenesená",J345,0)</f>
        <v>0</v>
      </c>
      <c r="BH345" s="228">
        <f>IF(N345="sníž. přenesená",J345,0)</f>
        <v>0</v>
      </c>
      <c r="BI345" s="228">
        <f>IF(N345="nulová",J345,0)</f>
        <v>0</v>
      </c>
      <c r="BJ345" s="17" t="s">
        <v>81</v>
      </c>
      <c r="BK345" s="228">
        <f>ROUND(I345*H345,2)</f>
        <v>0</v>
      </c>
      <c r="BL345" s="17" t="s">
        <v>131</v>
      </c>
      <c r="BM345" s="227" t="s">
        <v>461</v>
      </c>
    </row>
    <row r="346" s="2" customFormat="1">
      <c r="A346" s="38"/>
      <c r="B346" s="39"/>
      <c r="C346" s="40"/>
      <c r="D346" s="229" t="s">
        <v>133</v>
      </c>
      <c r="E346" s="40"/>
      <c r="F346" s="230" t="s">
        <v>460</v>
      </c>
      <c r="G346" s="40"/>
      <c r="H346" s="40"/>
      <c r="I346" s="231"/>
      <c r="J346" s="40"/>
      <c r="K346" s="40"/>
      <c r="L346" s="44"/>
      <c r="M346" s="232"/>
      <c r="N346" s="233"/>
      <c r="O346" s="91"/>
      <c r="P346" s="91"/>
      <c r="Q346" s="91"/>
      <c r="R346" s="91"/>
      <c r="S346" s="91"/>
      <c r="T346" s="92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T346" s="17" t="s">
        <v>133</v>
      </c>
      <c r="AU346" s="17" t="s">
        <v>83</v>
      </c>
    </row>
    <row r="347" s="13" customFormat="1">
      <c r="A347" s="13"/>
      <c r="B347" s="234"/>
      <c r="C347" s="235"/>
      <c r="D347" s="229" t="s">
        <v>134</v>
      </c>
      <c r="E347" s="236" t="s">
        <v>1</v>
      </c>
      <c r="F347" s="237" t="s">
        <v>462</v>
      </c>
      <c r="G347" s="235"/>
      <c r="H347" s="238">
        <v>56</v>
      </c>
      <c r="I347" s="239"/>
      <c r="J347" s="235"/>
      <c r="K347" s="235"/>
      <c r="L347" s="240"/>
      <c r="M347" s="241"/>
      <c r="N347" s="242"/>
      <c r="O347" s="242"/>
      <c r="P347" s="242"/>
      <c r="Q347" s="242"/>
      <c r="R347" s="242"/>
      <c r="S347" s="242"/>
      <c r="T347" s="24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4" t="s">
        <v>134</v>
      </c>
      <c r="AU347" s="244" t="s">
        <v>83</v>
      </c>
      <c r="AV347" s="13" t="s">
        <v>83</v>
      </c>
      <c r="AW347" s="13" t="s">
        <v>32</v>
      </c>
      <c r="AX347" s="13" t="s">
        <v>75</v>
      </c>
      <c r="AY347" s="244" t="s">
        <v>125</v>
      </c>
    </row>
    <row r="348" s="14" customFormat="1">
      <c r="A348" s="14"/>
      <c r="B348" s="245"/>
      <c r="C348" s="246"/>
      <c r="D348" s="229" t="s">
        <v>134</v>
      </c>
      <c r="E348" s="247" t="s">
        <v>1</v>
      </c>
      <c r="F348" s="248" t="s">
        <v>136</v>
      </c>
      <c r="G348" s="246"/>
      <c r="H348" s="249">
        <v>56</v>
      </c>
      <c r="I348" s="250"/>
      <c r="J348" s="246"/>
      <c r="K348" s="246"/>
      <c r="L348" s="251"/>
      <c r="M348" s="252"/>
      <c r="N348" s="253"/>
      <c r="O348" s="253"/>
      <c r="P348" s="253"/>
      <c r="Q348" s="253"/>
      <c r="R348" s="253"/>
      <c r="S348" s="253"/>
      <c r="T348" s="25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55" t="s">
        <v>134</v>
      </c>
      <c r="AU348" s="255" t="s">
        <v>83</v>
      </c>
      <c r="AV348" s="14" t="s">
        <v>131</v>
      </c>
      <c r="AW348" s="14" t="s">
        <v>32</v>
      </c>
      <c r="AX348" s="14" t="s">
        <v>81</v>
      </c>
      <c r="AY348" s="255" t="s">
        <v>125</v>
      </c>
    </row>
    <row r="349" s="2" customFormat="1" ht="44.25" customHeight="1">
      <c r="A349" s="38"/>
      <c r="B349" s="39"/>
      <c r="C349" s="215" t="s">
        <v>463</v>
      </c>
      <c r="D349" s="215" t="s">
        <v>127</v>
      </c>
      <c r="E349" s="216" t="s">
        <v>464</v>
      </c>
      <c r="F349" s="217" t="s">
        <v>465</v>
      </c>
      <c r="G349" s="218" t="s">
        <v>158</v>
      </c>
      <c r="H349" s="219">
        <v>5</v>
      </c>
      <c r="I349" s="220"/>
      <c r="J349" s="221">
        <f>ROUND(I349*H349,2)</f>
        <v>0</v>
      </c>
      <c r="K349" s="222"/>
      <c r="L349" s="44"/>
      <c r="M349" s="223" t="s">
        <v>1</v>
      </c>
      <c r="N349" s="224" t="s">
        <v>40</v>
      </c>
      <c r="O349" s="91"/>
      <c r="P349" s="225">
        <f>O349*H349</f>
        <v>0</v>
      </c>
      <c r="Q349" s="225">
        <v>0</v>
      </c>
      <c r="R349" s="225">
        <f>Q349*H349</f>
        <v>0</v>
      </c>
      <c r="S349" s="225">
        <v>0.001</v>
      </c>
      <c r="T349" s="226">
        <f>S349*H349</f>
        <v>0.0050000000000000001</v>
      </c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R349" s="227" t="s">
        <v>131</v>
      </c>
      <c r="AT349" s="227" t="s">
        <v>127</v>
      </c>
      <c r="AU349" s="227" t="s">
        <v>83</v>
      </c>
      <c r="AY349" s="17" t="s">
        <v>125</v>
      </c>
      <c r="BE349" s="228">
        <f>IF(N349="základní",J349,0)</f>
        <v>0</v>
      </c>
      <c r="BF349" s="228">
        <f>IF(N349="snížená",J349,0)</f>
        <v>0</v>
      </c>
      <c r="BG349" s="228">
        <f>IF(N349="zákl. přenesená",J349,0)</f>
        <v>0</v>
      </c>
      <c r="BH349" s="228">
        <f>IF(N349="sníž. přenesená",J349,0)</f>
        <v>0</v>
      </c>
      <c r="BI349" s="228">
        <f>IF(N349="nulová",J349,0)</f>
        <v>0</v>
      </c>
      <c r="BJ349" s="17" t="s">
        <v>81</v>
      </c>
      <c r="BK349" s="228">
        <f>ROUND(I349*H349,2)</f>
        <v>0</v>
      </c>
      <c r="BL349" s="17" t="s">
        <v>131</v>
      </c>
      <c r="BM349" s="227" t="s">
        <v>466</v>
      </c>
    </row>
    <row r="350" s="2" customFormat="1">
      <c r="A350" s="38"/>
      <c r="B350" s="39"/>
      <c r="C350" s="40"/>
      <c r="D350" s="229" t="s">
        <v>133</v>
      </c>
      <c r="E350" s="40"/>
      <c r="F350" s="230" t="s">
        <v>465</v>
      </c>
      <c r="G350" s="40"/>
      <c r="H350" s="40"/>
      <c r="I350" s="231"/>
      <c r="J350" s="40"/>
      <c r="K350" s="40"/>
      <c r="L350" s="44"/>
      <c r="M350" s="232"/>
      <c r="N350" s="233"/>
      <c r="O350" s="91"/>
      <c r="P350" s="91"/>
      <c r="Q350" s="91"/>
      <c r="R350" s="91"/>
      <c r="S350" s="91"/>
      <c r="T350" s="92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T350" s="17" t="s">
        <v>133</v>
      </c>
      <c r="AU350" s="17" t="s">
        <v>83</v>
      </c>
    </row>
    <row r="351" s="13" customFormat="1">
      <c r="A351" s="13"/>
      <c r="B351" s="234"/>
      <c r="C351" s="235"/>
      <c r="D351" s="229" t="s">
        <v>134</v>
      </c>
      <c r="E351" s="236" t="s">
        <v>1</v>
      </c>
      <c r="F351" s="237" t="s">
        <v>155</v>
      </c>
      <c r="G351" s="235"/>
      <c r="H351" s="238">
        <v>5</v>
      </c>
      <c r="I351" s="239"/>
      <c r="J351" s="235"/>
      <c r="K351" s="235"/>
      <c r="L351" s="240"/>
      <c r="M351" s="241"/>
      <c r="N351" s="242"/>
      <c r="O351" s="242"/>
      <c r="P351" s="242"/>
      <c r="Q351" s="242"/>
      <c r="R351" s="242"/>
      <c r="S351" s="242"/>
      <c r="T351" s="24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4" t="s">
        <v>134</v>
      </c>
      <c r="AU351" s="244" t="s">
        <v>83</v>
      </c>
      <c r="AV351" s="13" t="s">
        <v>83</v>
      </c>
      <c r="AW351" s="13" t="s">
        <v>32</v>
      </c>
      <c r="AX351" s="13" t="s">
        <v>75</v>
      </c>
      <c r="AY351" s="244" t="s">
        <v>125</v>
      </c>
    </row>
    <row r="352" s="14" customFormat="1">
      <c r="A352" s="14"/>
      <c r="B352" s="245"/>
      <c r="C352" s="246"/>
      <c r="D352" s="229" t="s">
        <v>134</v>
      </c>
      <c r="E352" s="247" t="s">
        <v>1</v>
      </c>
      <c r="F352" s="248" t="s">
        <v>136</v>
      </c>
      <c r="G352" s="246"/>
      <c r="H352" s="249">
        <v>5</v>
      </c>
      <c r="I352" s="250"/>
      <c r="J352" s="246"/>
      <c r="K352" s="246"/>
      <c r="L352" s="251"/>
      <c r="M352" s="252"/>
      <c r="N352" s="253"/>
      <c r="O352" s="253"/>
      <c r="P352" s="253"/>
      <c r="Q352" s="253"/>
      <c r="R352" s="253"/>
      <c r="S352" s="253"/>
      <c r="T352" s="25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55" t="s">
        <v>134</v>
      </c>
      <c r="AU352" s="255" t="s">
        <v>83</v>
      </c>
      <c r="AV352" s="14" t="s">
        <v>131</v>
      </c>
      <c r="AW352" s="14" t="s">
        <v>32</v>
      </c>
      <c r="AX352" s="14" t="s">
        <v>81</v>
      </c>
      <c r="AY352" s="255" t="s">
        <v>125</v>
      </c>
    </row>
    <row r="353" s="2" customFormat="1" ht="37.8" customHeight="1">
      <c r="A353" s="38"/>
      <c r="B353" s="39"/>
      <c r="C353" s="215" t="s">
        <v>467</v>
      </c>
      <c r="D353" s="215" t="s">
        <v>127</v>
      </c>
      <c r="E353" s="216" t="s">
        <v>468</v>
      </c>
      <c r="F353" s="217" t="s">
        <v>469</v>
      </c>
      <c r="G353" s="218" t="s">
        <v>158</v>
      </c>
      <c r="H353" s="219">
        <v>11.460000000000001</v>
      </c>
      <c r="I353" s="220"/>
      <c r="J353" s="221">
        <f>ROUND(I353*H353,2)</f>
        <v>0</v>
      </c>
      <c r="K353" s="222"/>
      <c r="L353" s="44"/>
      <c r="M353" s="223" t="s">
        <v>1</v>
      </c>
      <c r="N353" s="224" t="s">
        <v>40</v>
      </c>
      <c r="O353" s="91"/>
      <c r="P353" s="225">
        <f>O353*H353</f>
        <v>0</v>
      </c>
      <c r="Q353" s="225">
        <v>0</v>
      </c>
      <c r="R353" s="225">
        <f>Q353*H353</f>
        <v>0</v>
      </c>
      <c r="S353" s="225">
        <v>2.3999999999999999</v>
      </c>
      <c r="T353" s="226">
        <f>S353*H353</f>
        <v>27.504000000000001</v>
      </c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R353" s="227" t="s">
        <v>131</v>
      </c>
      <c r="AT353" s="227" t="s">
        <v>127</v>
      </c>
      <c r="AU353" s="227" t="s">
        <v>83</v>
      </c>
      <c r="AY353" s="17" t="s">
        <v>125</v>
      </c>
      <c r="BE353" s="228">
        <f>IF(N353="základní",J353,0)</f>
        <v>0</v>
      </c>
      <c r="BF353" s="228">
        <f>IF(N353="snížená",J353,0)</f>
        <v>0</v>
      </c>
      <c r="BG353" s="228">
        <f>IF(N353="zákl. přenesená",J353,0)</f>
        <v>0</v>
      </c>
      <c r="BH353" s="228">
        <f>IF(N353="sníž. přenesená",J353,0)</f>
        <v>0</v>
      </c>
      <c r="BI353" s="228">
        <f>IF(N353="nulová",J353,0)</f>
        <v>0</v>
      </c>
      <c r="BJ353" s="17" t="s">
        <v>81</v>
      </c>
      <c r="BK353" s="228">
        <f>ROUND(I353*H353,2)</f>
        <v>0</v>
      </c>
      <c r="BL353" s="17" t="s">
        <v>131</v>
      </c>
      <c r="BM353" s="227" t="s">
        <v>470</v>
      </c>
    </row>
    <row r="354" s="2" customFormat="1">
      <c r="A354" s="38"/>
      <c r="B354" s="39"/>
      <c r="C354" s="40"/>
      <c r="D354" s="229" t="s">
        <v>133</v>
      </c>
      <c r="E354" s="40"/>
      <c r="F354" s="230" t="s">
        <v>469</v>
      </c>
      <c r="G354" s="40"/>
      <c r="H354" s="40"/>
      <c r="I354" s="231"/>
      <c r="J354" s="40"/>
      <c r="K354" s="40"/>
      <c r="L354" s="44"/>
      <c r="M354" s="232"/>
      <c r="N354" s="233"/>
      <c r="O354" s="91"/>
      <c r="P354" s="91"/>
      <c r="Q354" s="91"/>
      <c r="R354" s="91"/>
      <c r="S354" s="91"/>
      <c r="T354" s="92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T354" s="17" t="s">
        <v>133</v>
      </c>
      <c r="AU354" s="17" t="s">
        <v>83</v>
      </c>
    </row>
    <row r="355" s="13" customFormat="1">
      <c r="A355" s="13"/>
      <c r="B355" s="234"/>
      <c r="C355" s="235"/>
      <c r="D355" s="229" t="s">
        <v>134</v>
      </c>
      <c r="E355" s="236" t="s">
        <v>1</v>
      </c>
      <c r="F355" s="237" t="s">
        <v>471</v>
      </c>
      <c r="G355" s="235"/>
      <c r="H355" s="238">
        <v>3</v>
      </c>
      <c r="I355" s="239"/>
      <c r="J355" s="235"/>
      <c r="K355" s="235"/>
      <c r="L355" s="240"/>
      <c r="M355" s="241"/>
      <c r="N355" s="242"/>
      <c r="O355" s="242"/>
      <c r="P355" s="242"/>
      <c r="Q355" s="242"/>
      <c r="R355" s="242"/>
      <c r="S355" s="242"/>
      <c r="T355" s="24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4" t="s">
        <v>134</v>
      </c>
      <c r="AU355" s="244" t="s">
        <v>83</v>
      </c>
      <c r="AV355" s="13" t="s">
        <v>83</v>
      </c>
      <c r="AW355" s="13" t="s">
        <v>32</v>
      </c>
      <c r="AX355" s="13" t="s">
        <v>75</v>
      </c>
      <c r="AY355" s="244" t="s">
        <v>125</v>
      </c>
    </row>
    <row r="356" s="13" customFormat="1">
      <c r="A356" s="13"/>
      <c r="B356" s="234"/>
      <c r="C356" s="235"/>
      <c r="D356" s="229" t="s">
        <v>134</v>
      </c>
      <c r="E356" s="236" t="s">
        <v>1</v>
      </c>
      <c r="F356" s="237" t="s">
        <v>472</v>
      </c>
      <c r="G356" s="235"/>
      <c r="H356" s="238">
        <v>3.96</v>
      </c>
      <c r="I356" s="239"/>
      <c r="J356" s="235"/>
      <c r="K356" s="235"/>
      <c r="L356" s="240"/>
      <c r="M356" s="241"/>
      <c r="N356" s="242"/>
      <c r="O356" s="242"/>
      <c r="P356" s="242"/>
      <c r="Q356" s="242"/>
      <c r="R356" s="242"/>
      <c r="S356" s="242"/>
      <c r="T356" s="24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4" t="s">
        <v>134</v>
      </c>
      <c r="AU356" s="244" t="s">
        <v>83</v>
      </c>
      <c r="AV356" s="13" t="s">
        <v>83</v>
      </c>
      <c r="AW356" s="13" t="s">
        <v>32</v>
      </c>
      <c r="AX356" s="13" t="s">
        <v>75</v>
      </c>
      <c r="AY356" s="244" t="s">
        <v>125</v>
      </c>
    </row>
    <row r="357" s="13" customFormat="1">
      <c r="A357" s="13"/>
      <c r="B357" s="234"/>
      <c r="C357" s="235"/>
      <c r="D357" s="229" t="s">
        <v>134</v>
      </c>
      <c r="E357" s="236" t="s">
        <v>1</v>
      </c>
      <c r="F357" s="237" t="s">
        <v>473</v>
      </c>
      <c r="G357" s="235"/>
      <c r="H357" s="238">
        <v>4.5</v>
      </c>
      <c r="I357" s="239"/>
      <c r="J357" s="235"/>
      <c r="K357" s="235"/>
      <c r="L357" s="240"/>
      <c r="M357" s="241"/>
      <c r="N357" s="242"/>
      <c r="O357" s="242"/>
      <c r="P357" s="242"/>
      <c r="Q357" s="242"/>
      <c r="R357" s="242"/>
      <c r="S357" s="242"/>
      <c r="T357" s="24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4" t="s">
        <v>134</v>
      </c>
      <c r="AU357" s="244" t="s">
        <v>83</v>
      </c>
      <c r="AV357" s="13" t="s">
        <v>83</v>
      </c>
      <c r="AW357" s="13" t="s">
        <v>32</v>
      </c>
      <c r="AX357" s="13" t="s">
        <v>75</v>
      </c>
      <c r="AY357" s="244" t="s">
        <v>125</v>
      </c>
    </row>
    <row r="358" s="14" customFormat="1">
      <c r="A358" s="14"/>
      <c r="B358" s="245"/>
      <c r="C358" s="246"/>
      <c r="D358" s="229" t="s">
        <v>134</v>
      </c>
      <c r="E358" s="247" t="s">
        <v>1</v>
      </c>
      <c r="F358" s="248" t="s">
        <v>136</v>
      </c>
      <c r="G358" s="246"/>
      <c r="H358" s="249">
        <v>11.460000000000001</v>
      </c>
      <c r="I358" s="250"/>
      <c r="J358" s="246"/>
      <c r="K358" s="246"/>
      <c r="L358" s="251"/>
      <c r="M358" s="252"/>
      <c r="N358" s="253"/>
      <c r="O358" s="253"/>
      <c r="P358" s="253"/>
      <c r="Q358" s="253"/>
      <c r="R358" s="253"/>
      <c r="S358" s="253"/>
      <c r="T358" s="25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55" t="s">
        <v>134</v>
      </c>
      <c r="AU358" s="255" t="s">
        <v>83</v>
      </c>
      <c r="AV358" s="14" t="s">
        <v>131</v>
      </c>
      <c r="AW358" s="14" t="s">
        <v>32</v>
      </c>
      <c r="AX358" s="14" t="s">
        <v>81</v>
      </c>
      <c r="AY358" s="255" t="s">
        <v>125</v>
      </c>
    </row>
    <row r="359" s="2" customFormat="1" ht="49.05" customHeight="1">
      <c r="A359" s="38"/>
      <c r="B359" s="39"/>
      <c r="C359" s="215" t="s">
        <v>474</v>
      </c>
      <c r="D359" s="215" t="s">
        <v>127</v>
      </c>
      <c r="E359" s="216" t="s">
        <v>475</v>
      </c>
      <c r="F359" s="217" t="s">
        <v>476</v>
      </c>
      <c r="G359" s="218" t="s">
        <v>158</v>
      </c>
      <c r="H359" s="219">
        <v>3.1619999999999999</v>
      </c>
      <c r="I359" s="220"/>
      <c r="J359" s="221">
        <f>ROUND(I359*H359,2)</f>
        <v>0</v>
      </c>
      <c r="K359" s="222"/>
      <c r="L359" s="44"/>
      <c r="M359" s="223" t="s">
        <v>1</v>
      </c>
      <c r="N359" s="224" t="s">
        <v>40</v>
      </c>
      <c r="O359" s="91"/>
      <c r="P359" s="225">
        <f>O359*H359</f>
        <v>0</v>
      </c>
      <c r="Q359" s="225">
        <v>0</v>
      </c>
      <c r="R359" s="225">
        <f>Q359*H359</f>
        <v>0</v>
      </c>
      <c r="S359" s="225">
        <v>2.2000000000000002</v>
      </c>
      <c r="T359" s="226">
        <f>S359*H359</f>
        <v>6.9564000000000004</v>
      </c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R359" s="227" t="s">
        <v>131</v>
      </c>
      <c r="AT359" s="227" t="s">
        <v>127</v>
      </c>
      <c r="AU359" s="227" t="s">
        <v>83</v>
      </c>
      <c r="AY359" s="17" t="s">
        <v>125</v>
      </c>
      <c r="BE359" s="228">
        <f>IF(N359="základní",J359,0)</f>
        <v>0</v>
      </c>
      <c r="BF359" s="228">
        <f>IF(N359="snížená",J359,0)</f>
        <v>0</v>
      </c>
      <c r="BG359" s="228">
        <f>IF(N359="zákl. přenesená",J359,0)</f>
        <v>0</v>
      </c>
      <c r="BH359" s="228">
        <f>IF(N359="sníž. přenesená",J359,0)</f>
        <v>0</v>
      </c>
      <c r="BI359" s="228">
        <f>IF(N359="nulová",J359,0)</f>
        <v>0</v>
      </c>
      <c r="BJ359" s="17" t="s">
        <v>81</v>
      </c>
      <c r="BK359" s="228">
        <f>ROUND(I359*H359,2)</f>
        <v>0</v>
      </c>
      <c r="BL359" s="17" t="s">
        <v>131</v>
      </c>
      <c r="BM359" s="227" t="s">
        <v>477</v>
      </c>
    </row>
    <row r="360" s="2" customFormat="1">
      <c r="A360" s="38"/>
      <c r="B360" s="39"/>
      <c r="C360" s="40"/>
      <c r="D360" s="229" t="s">
        <v>133</v>
      </c>
      <c r="E360" s="40"/>
      <c r="F360" s="230" t="s">
        <v>476</v>
      </c>
      <c r="G360" s="40"/>
      <c r="H360" s="40"/>
      <c r="I360" s="231"/>
      <c r="J360" s="40"/>
      <c r="K360" s="40"/>
      <c r="L360" s="44"/>
      <c r="M360" s="232"/>
      <c r="N360" s="233"/>
      <c r="O360" s="91"/>
      <c r="P360" s="91"/>
      <c r="Q360" s="91"/>
      <c r="R360" s="91"/>
      <c r="S360" s="91"/>
      <c r="T360" s="92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T360" s="17" t="s">
        <v>133</v>
      </c>
      <c r="AU360" s="17" t="s">
        <v>83</v>
      </c>
    </row>
    <row r="361" s="13" customFormat="1">
      <c r="A361" s="13"/>
      <c r="B361" s="234"/>
      <c r="C361" s="235"/>
      <c r="D361" s="229" t="s">
        <v>134</v>
      </c>
      <c r="E361" s="236" t="s">
        <v>1</v>
      </c>
      <c r="F361" s="237" t="s">
        <v>478</v>
      </c>
      <c r="G361" s="235"/>
      <c r="H361" s="238">
        <v>3.1619999999999999</v>
      </c>
      <c r="I361" s="239"/>
      <c r="J361" s="235"/>
      <c r="K361" s="235"/>
      <c r="L361" s="240"/>
      <c r="M361" s="241"/>
      <c r="N361" s="242"/>
      <c r="O361" s="242"/>
      <c r="P361" s="242"/>
      <c r="Q361" s="242"/>
      <c r="R361" s="242"/>
      <c r="S361" s="242"/>
      <c r="T361" s="24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44" t="s">
        <v>134</v>
      </c>
      <c r="AU361" s="244" t="s">
        <v>83</v>
      </c>
      <c r="AV361" s="13" t="s">
        <v>83</v>
      </c>
      <c r="AW361" s="13" t="s">
        <v>32</v>
      </c>
      <c r="AX361" s="13" t="s">
        <v>75</v>
      </c>
      <c r="AY361" s="244" t="s">
        <v>125</v>
      </c>
    </row>
    <row r="362" s="14" customFormat="1">
      <c r="A362" s="14"/>
      <c r="B362" s="245"/>
      <c r="C362" s="246"/>
      <c r="D362" s="229" t="s">
        <v>134</v>
      </c>
      <c r="E362" s="247" t="s">
        <v>1</v>
      </c>
      <c r="F362" s="248" t="s">
        <v>136</v>
      </c>
      <c r="G362" s="246"/>
      <c r="H362" s="249">
        <v>3.1619999999999999</v>
      </c>
      <c r="I362" s="250"/>
      <c r="J362" s="246"/>
      <c r="K362" s="246"/>
      <c r="L362" s="251"/>
      <c r="M362" s="252"/>
      <c r="N362" s="253"/>
      <c r="O362" s="253"/>
      <c r="P362" s="253"/>
      <c r="Q362" s="253"/>
      <c r="R362" s="253"/>
      <c r="S362" s="253"/>
      <c r="T362" s="25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55" t="s">
        <v>134</v>
      </c>
      <c r="AU362" s="255" t="s">
        <v>83</v>
      </c>
      <c r="AV362" s="14" t="s">
        <v>131</v>
      </c>
      <c r="AW362" s="14" t="s">
        <v>32</v>
      </c>
      <c r="AX362" s="14" t="s">
        <v>81</v>
      </c>
      <c r="AY362" s="255" t="s">
        <v>125</v>
      </c>
    </row>
    <row r="363" s="2" customFormat="1" ht="16.5" customHeight="1">
      <c r="A363" s="38"/>
      <c r="B363" s="39"/>
      <c r="C363" s="215" t="s">
        <v>479</v>
      </c>
      <c r="D363" s="215" t="s">
        <v>127</v>
      </c>
      <c r="E363" s="216" t="s">
        <v>480</v>
      </c>
      <c r="F363" s="217" t="s">
        <v>481</v>
      </c>
      <c r="G363" s="218" t="s">
        <v>146</v>
      </c>
      <c r="H363" s="219">
        <v>12</v>
      </c>
      <c r="I363" s="220"/>
      <c r="J363" s="221">
        <f>ROUND(I363*H363,2)</f>
        <v>0</v>
      </c>
      <c r="K363" s="222"/>
      <c r="L363" s="44"/>
      <c r="M363" s="223" t="s">
        <v>1</v>
      </c>
      <c r="N363" s="224" t="s">
        <v>40</v>
      </c>
      <c r="O363" s="91"/>
      <c r="P363" s="225">
        <f>O363*H363</f>
        <v>0</v>
      </c>
      <c r="Q363" s="225">
        <v>8.0000000000000007E-05</v>
      </c>
      <c r="R363" s="225">
        <f>Q363*H363</f>
        <v>0.00096000000000000013</v>
      </c>
      <c r="S363" s="225">
        <v>0.017999999999999999</v>
      </c>
      <c r="T363" s="226">
        <f>S363*H363</f>
        <v>0.21599999999999997</v>
      </c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R363" s="227" t="s">
        <v>131</v>
      </c>
      <c r="AT363" s="227" t="s">
        <v>127</v>
      </c>
      <c r="AU363" s="227" t="s">
        <v>83</v>
      </c>
      <c r="AY363" s="17" t="s">
        <v>125</v>
      </c>
      <c r="BE363" s="228">
        <f>IF(N363="základní",J363,0)</f>
        <v>0</v>
      </c>
      <c r="BF363" s="228">
        <f>IF(N363="snížená",J363,0)</f>
        <v>0</v>
      </c>
      <c r="BG363" s="228">
        <f>IF(N363="zákl. přenesená",J363,0)</f>
        <v>0</v>
      </c>
      <c r="BH363" s="228">
        <f>IF(N363="sníž. přenesená",J363,0)</f>
        <v>0</v>
      </c>
      <c r="BI363" s="228">
        <f>IF(N363="nulová",J363,0)</f>
        <v>0</v>
      </c>
      <c r="BJ363" s="17" t="s">
        <v>81</v>
      </c>
      <c r="BK363" s="228">
        <f>ROUND(I363*H363,2)</f>
        <v>0</v>
      </c>
      <c r="BL363" s="17" t="s">
        <v>131</v>
      </c>
      <c r="BM363" s="227" t="s">
        <v>482</v>
      </c>
    </row>
    <row r="364" s="2" customFormat="1">
      <c r="A364" s="38"/>
      <c r="B364" s="39"/>
      <c r="C364" s="40"/>
      <c r="D364" s="229" t="s">
        <v>133</v>
      </c>
      <c r="E364" s="40"/>
      <c r="F364" s="230" t="s">
        <v>483</v>
      </c>
      <c r="G364" s="40"/>
      <c r="H364" s="40"/>
      <c r="I364" s="231"/>
      <c r="J364" s="40"/>
      <c r="K364" s="40"/>
      <c r="L364" s="44"/>
      <c r="M364" s="232"/>
      <c r="N364" s="233"/>
      <c r="O364" s="91"/>
      <c r="P364" s="91"/>
      <c r="Q364" s="91"/>
      <c r="R364" s="91"/>
      <c r="S364" s="91"/>
      <c r="T364" s="92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T364" s="17" t="s">
        <v>133</v>
      </c>
      <c r="AU364" s="17" t="s">
        <v>83</v>
      </c>
    </row>
    <row r="365" s="2" customFormat="1" ht="16.5" customHeight="1">
      <c r="A365" s="38"/>
      <c r="B365" s="39"/>
      <c r="C365" s="215" t="s">
        <v>484</v>
      </c>
      <c r="D365" s="215" t="s">
        <v>127</v>
      </c>
      <c r="E365" s="216" t="s">
        <v>485</v>
      </c>
      <c r="F365" s="217" t="s">
        <v>486</v>
      </c>
      <c r="G365" s="218" t="s">
        <v>146</v>
      </c>
      <c r="H365" s="219">
        <v>40</v>
      </c>
      <c r="I365" s="220"/>
      <c r="J365" s="221">
        <f>ROUND(I365*H365,2)</f>
        <v>0</v>
      </c>
      <c r="K365" s="222"/>
      <c r="L365" s="44"/>
      <c r="M365" s="223" t="s">
        <v>1</v>
      </c>
      <c r="N365" s="224" t="s">
        <v>40</v>
      </c>
      <c r="O365" s="91"/>
      <c r="P365" s="225">
        <f>O365*H365</f>
        <v>0</v>
      </c>
      <c r="Q365" s="225">
        <v>0.00029</v>
      </c>
      <c r="R365" s="225">
        <f>Q365*H365</f>
        <v>0.011599999999999999</v>
      </c>
      <c r="S365" s="225">
        <v>0.053999999999999999</v>
      </c>
      <c r="T365" s="226">
        <f>S365*H365</f>
        <v>2.1600000000000001</v>
      </c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R365" s="227" t="s">
        <v>131</v>
      </c>
      <c r="AT365" s="227" t="s">
        <v>127</v>
      </c>
      <c r="AU365" s="227" t="s">
        <v>83</v>
      </c>
      <c r="AY365" s="17" t="s">
        <v>125</v>
      </c>
      <c r="BE365" s="228">
        <f>IF(N365="základní",J365,0)</f>
        <v>0</v>
      </c>
      <c r="BF365" s="228">
        <f>IF(N365="snížená",J365,0)</f>
        <v>0</v>
      </c>
      <c r="BG365" s="228">
        <f>IF(N365="zákl. přenesená",J365,0)</f>
        <v>0</v>
      </c>
      <c r="BH365" s="228">
        <f>IF(N365="sníž. přenesená",J365,0)</f>
        <v>0</v>
      </c>
      <c r="BI365" s="228">
        <f>IF(N365="nulová",J365,0)</f>
        <v>0</v>
      </c>
      <c r="BJ365" s="17" t="s">
        <v>81</v>
      </c>
      <c r="BK365" s="228">
        <f>ROUND(I365*H365,2)</f>
        <v>0</v>
      </c>
      <c r="BL365" s="17" t="s">
        <v>131</v>
      </c>
      <c r="BM365" s="227" t="s">
        <v>487</v>
      </c>
    </row>
    <row r="366" s="2" customFormat="1">
      <c r="A366" s="38"/>
      <c r="B366" s="39"/>
      <c r="C366" s="40"/>
      <c r="D366" s="229" t="s">
        <v>133</v>
      </c>
      <c r="E366" s="40"/>
      <c r="F366" s="230" t="s">
        <v>488</v>
      </c>
      <c r="G366" s="40"/>
      <c r="H366" s="40"/>
      <c r="I366" s="231"/>
      <c r="J366" s="40"/>
      <c r="K366" s="40"/>
      <c r="L366" s="44"/>
      <c r="M366" s="232"/>
      <c r="N366" s="233"/>
      <c r="O366" s="91"/>
      <c r="P366" s="91"/>
      <c r="Q366" s="91"/>
      <c r="R366" s="91"/>
      <c r="S366" s="91"/>
      <c r="T366" s="92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T366" s="17" t="s">
        <v>133</v>
      </c>
      <c r="AU366" s="17" t="s">
        <v>83</v>
      </c>
    </row>
    <row r="367" s="2" customFormat="1" ht="44.25" customHeight="1">
      <c r="A367" s="38"/>
      <c r="B367" s="39"/>
      <c r="C367" s="215" t="s">
        <v>489</v>
      </c>
      <c r="D367" s="215" t="s">
        <v>127</v>
      </c>
      <c r="E367" s="216" t="s">
        <v>490</v>
      </c>
      <c r="F367" s="217" t="s">
        <v>491</v>
      </c>
      <c r="G367" s="218" t="s">
        <v>130</v>
      </c>
      <c r="H367" s="219">
        <v>31.620000000000001</v>
      </c>
      <c r="I367" s="220"/>
      <c r="J367" s="221">
        <f>ROUND(I367*H367,2)</f>
        <v>0</v>
      </c>
      <c r="K367" s="222"/>
      <c r="L367" s="44"/>
      <c r="M367" s="223" t="s">
        <v>1</v>
      </c>
      <c r="N367" s="224" t="s">
        <v>40</v>
      </c>
      <c r="O367" s="91"/>
      <c r="P367" s="225">
        <f>O367*H367</f>
        <v>0</v>
      </c>
      <c r="Q367" s="225">
        <v>0</v>
      </c>
      <c r="R367" s="225">
        <f>Q367*H367</f>
        <v>0</v>
      </c>
      <c r="S367" s="225">
        <v>0.26400000000000001</v>
      </c>
      <c r="T367" s="226">
        <f>S367*H367</f>
        <v>8.3476800000000004</v>
      </c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R367" s="227" t="s">
        <v>131</v>
      </c>
      <c r="AT367" s="227" t="s">
        <v>127</v>
      </c>
      <c r="AU367" s="227" t="s">
        <v>83</v>
      </c>
      <c r="AY367" s="17" t="s">
        <v>125</v>
      </c>
      <c r="BE367" s="228">
        <f>IF(N367="základní",J367,0)</f>
        <v>0</v>
      </c>
      <c r="BF367" s="228">
        <f>IF(N367="snížená",J367,0)</f>
        <v>0</v>
      </c>
      <c r="BG367" s="228">
        <f>IF(N367="zákl. přenesená",J367,0)</f>
        <v>0</v>
      </c>
      <c r="BH367" s="228">
        <f>IF(N367="sníž. přenesená",J367,0)</f>
        <v>0</v>
      </c>
      <c r="BI367" s="228">
        <f>IF(N367="nulová",J367,0)</f>
        <v>0</v>
      </c>
      <c r="BJ367" s="17" t="s">
        <v>81</v>
      </c>
      <c r="BK367" s="228">
        <f>ROUND(I367*H367,2)</f>
        <v>0</v>
      </c>
      <c r="BL367" s="17" t="s">
        <v>131</v>
      </c>
      <c r="BM367" s="227" t="s">
        <v>492</v>
      </c>
    </row>
    <row r="368" s="2" customFormat="1">
      <c r="A368" s="38"/>
      <c r="B368" s="39"/>
      <c r="C368" s="40"/>
      <c r="D368" s="229" t="s">
        <v>133</v>
      </c>
      <c r="E368" s="40"/>
      <c r="F368" s="230" t="s">
        <v>491</v>
      </c>
      <c r="G368" s="40"/>
      <c r="H368" s="40"/>
      <c r="I368" s="231"/>
      <c r="J368" s="40"/>
      <c r="K368" s="40"/>
      <c r="L368" s="44"/>
      <c r="M368" s="232"/>
      <c r="N368" s="233"/>
      <c r="O368" s="91"/>
      <c r="P368" s="91"/>
      <c r="Q368" s="91"/>
      <c r="R368" s="91"/>
      <c r="S368" s="91"/>
      <c r="T368" s="92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T368" s="17" t="s">
        <v>133</v>
      </c>
      <c r="AU368" s="17" t="s">
        <v>83</v>
      </c>
    </row>
    <row r="369" s="13" customFormat="1">
      <c r="A369" s="13"/>
      <c r="B369" s="234"/>
      <c r="C369" s="235"/>
      <c r="D369" s="229" t="s">
        <v>134</v>
      </c>
      <c r="E369" s="236" t="s">
        <v>1</v>
      </c>
      <c r="F369" s="237" t="s">
        <v>493</v>
      </c>
      <c r="G369" s="235"/>
      <c r="H369" s="238">
        <v>31.620000000000001</v>
      </c>
      <c r="I369" s="239"/>
      <c r="J369" s="235"/>
      <c r="K369" s="235"/>
      <c r="L369" s="240"/>
      <c r="M369" s="241"/>
      <c r="N369" s="242"/>
      <c r="O369" s="242"/>
      <c r="P369" s="242"/>
      <c r="Q369" s="242"/>
      <c r="R369" s="242"/>
      <c r="S369" s="242"/>
      <c r="T369" s="24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44" t="s">
        <v>134</v>
      </c>
      <c r="AU369" s="244" t="s">
        <v>83</v>
      </c>
      <c r="AV369" s="13" t="s">
        <v>83</v>
      </c>
      <c r="AW369" s="13" t="s">
        <v>32</v>
      </c>
      <c r="AX369" s="13" t="s">
        <v>75</v>
      </c>
      <c r="AY369" s="244" t="s">
        <v>125</v>
      </c>
    </row>
    <row r="370" s="14" customFormat="1">
      <c r="A370" s="14"/>
      <c r="B370" s="245"/>
      <c r="C370" s="246"/>
      <c r="D370" s="229" t="s">
        <v>134</v>
      </c>
      <c r="E370" s="247" t="s">
        <v>1</v>
      </c>
      <c r="F370" s="248" t="s">
        <v>136</v>
      </c>
      <c r="G370" s="246"/>
      <c r="H370" s="249">
        <v>31.620000000000001</v>
      </c>
      <c r="I370" s="250"/>
      <c r="J370" s="246"/>
      <c r="K370" s="246"/>
      <c r="L370" s="251"/>
      <c r="M370" s="252"/>
      <c r="N370" s="253"/>
      <c r="O370" s="253"/>
      <c r="P370" s="253"/>
      <c r="Q370" s="253"/>
      <c r="R370" s="253"/>
      <c r="S370" s="253"/>
      <c r="T370" s="25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55" t="s">
        <v>134</v>
      </c>
      <c r="AU370" s="255" t="s">
        <v>83</v>
      </c>
      <c r="AV370" s="14" t="s">
        <v>131</v>
      </c>
      <c r="AW370" s="14" t="s">
        <v>32</v>
      </c>
      <c r="AX370" s="14" t="s">
        <v>81</v>
      </c>
      <c r="AY370" s="255" t="s">
        <v>125</v>
      </c>
    </row>
    <row r="371" s="2" customFormat="1" ht="24.15" customHeight="1">
      <c r="A371" s="38"/>
      <c r="B371" s="39"/>
      <c r="C371" s="215" t="s">
        <v>494</v>
      </c>
      <c r="D371" s="215" t="s">
        <v>127</v>
      </c>
      <c r="E371" s="216" t="s">
        <v>495</v>
      </c>
      <c r="F371" s="217" t="s">
        <v>496</v>
      </c>
      <c r="G371" s="218" t="s">
        <v>130</v>
      </c>
      <c r="H371" s="219">
        <v>55.799999999999997</v>
      </c>
      <c r="I371" s="220"/>
      <c r="J371" s="221">
        <f>ROUND(I371*H371,2)</f>
        <v>0</v>
      </c>
      <c r="K371" s="222"/>
      <c r="L371" s="44"/>
      <c r="M371" s="223" t="s">
        <v>1</v>
      </c>
      <c r="N371" s="224" t="s">
        <v>40</v>
      </c>
      <c r="O371" s="91"/>
      <c r="P371" s="225">
        <f>O371*H371</f>
        <v>0</v>
      </c>
      <c r="Q371" s="225">
        <v>0</v>
      </c>
      <c r="R371" s="225">
        <f>Q371*H371</f>
        <v>0</v>
      </c>
      <c r="S371" s="225">
        <v>0.0047800000000000004</v>
      </c>
      <c r="T371" s="226">
        <f>S371*H371</f>
        <v>0.26672400000000002</v>
      </c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R371" s="227" t="s">
        <v>131</v>
      </c>
      <c r="AT371" s="227" t="s">
        <v>127</v>
      </c>
      <c r="AU371" s="227" t="s">
        <v>83</v>
      </c>
      <c r="AY371" s="17" t="s">
        <v>125</v>
      </c>
      <c r="BE371" s="228">
        <f>IF(N371="základní",J371,0)</f>
        <v>0</v>
      </c>
      <c r="BF371" s="228">
        <f>IF(N371="snížená",J371,0)</f>
        <v>0</v>
      </c>
      <c r="BG371" s="228">
        <f>IF(N371="zákl. přenesená",J371,0)</f>
        <v>0</v>
      </c>
      <c r="BH371" s="228">
        <f>IF(N371="sníž. přenesená",J371,0)</f>
        <v>0</v>
      </c>
      <c r="BI371" s="228">
        <f>IF(N371="nulová",J371,0)</f>
        <v>0</v>
      </c>
      <c r="BJ371" s="17" t="s">
        <v>81</v>
      </c>
      <c r="BK371" s="228">
        <f>ROUND(I371*H371,2)</f>
        <v>0</v>
      </c>
      <c r="BL371" s="17" t="s">
        <v>131</v>
      </c>
      <c r="BM371" s="227" t="s">
        <v>497</v>
      </c>
    </row>
    <row r="372" s="2" customFormat="1">
      <c r="A372" s="38"/>
      <c r="B372" s="39"/>
      <c r="C372" s="40"/>
      <c r="D372" s="229" t="s">
        <v>133</v>
      </c>
      <c r="E372" s="40"/>
      <c r="F372" s="230" t="s">
        <v>498</v>
      </c>
      <c r="G372" s="40"/>
      <c r="H372" s="40"/>
      <c r="I372" s="231"/>
      <c r="J372" s="40"/>
      <c r="K372" s="40"/>
      <c r="L372" s="44"/>
      <c r="M372" s="232"/>
      <c r="N372" s="233"/>
      <c r="O372" s="91"/>
      <c r="P372" s="91"/>
      <c r="Q372" s="91"/>
      <c r="R372" s="91"/>
      <c r="S372" s="91"/>
      <c r="T372" s="92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T372" s="17" t="s">
        <v>133</v>
      </c>
      <c r="AU372" s="17" t="s">
        <v>83</v>
      </c>
    </row>
    <row r="373" s="13" customFormat="1">
      <c r="A373" s="13"/>
      <c r="B373" s="234"/>
      <c r="C373" s="235"/>
      <c r="D373" s="229" t="s">
        <v>134</v>
      </c>
      <c r="E373" s="236" t="s">
        <v>1</v>
      </c>
      <c r="F373" s="237" t="s">
        <v>499</v>
      </c>
      <c r="G373" s="235"/>
      <c r="H373" s="238">
        <v>27.899999999999999</v>
      </c>
      <c r="I373" s="239"/>
      <c r="J373" s="235"/>
      <c r="K373" s="235"/>
      <c r="L373" s="240"/>
      <c r="M373" s="241"/>
      <c r="N373" s="242"/>
      <c r="O373" s="242"/>
      <c r="P373" s="242"/>
      <c r="Q373" s="242"/>
      <c r="R373" s="242"/>
      <c r="S373" s="242"/>
      <c r="T373" s="24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4" t="s">
        <v>134</v>
      </c>
      <c r="AU373" s="244" t="s">
        <v>83</v>
      </c>
      <c r="AV373" s="13" t="s">
        <v>83</v>
      </c>
      <c r="AW373" s="13" t="s">
        <v>32</v>
      </c>
      <c r="AX373" s="13" t="s">
        <v>75</v>
      </c>
      <c r="AY373" s="244" t="s">
        <v>125</v>
      </c>
    </row>
    <row r="374" s="13" customFormat="1">
      <c r="A374" s="13"/>
      <c r="B374" s="234"/>
      <c r="C374" s="235"/>
      <c r="D374" s="229" t="s">
        <v>134</v>
      </c>
      <c r="E374" s="236" t="s">
        <v>1</v>
      </c>
      <c r="F374" s="237" t="s">
        <v>500</v>
      </c>
      <c r="G374" s="235"/>
      <c r="H374" s="238">
        <v>27.899999999999999</v>
      </c>
      <c r="I374" s="239"/>
      <c r="J374" s="235"/>
      <c r="K374" s="235"/>
      <c r="L374" s="240"/>
      <c r="M374" s="241"/>
      <c r="N374" s="242"/>
      <c r="O374" s="242"/>
      <c r="P374" s="242"/>
      <c r="Q374" s="242"/>
      <c r="R374" s="242"/>
      <c r="S374" s="242"/>
      <c r="T374" s="24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44" t="s">
        <v>134</v>
      </c>
      <c r="AU374" s="244" t="s">
        <v>83</v>
      </c>
      <c r="AV374" s="13" t="s">
        <v>83</v>
      </c>
      <c r="AW374" s="13" t="s">
        <v>32</v>
      </c>
      <c r="AX374" s="13" t="s">
        <v>75</v>
      </c>
      <c r="AY374" s="244" t="s">
        <v>125</v>
      </c>
    </row>
    <row r="375" s="14" customFormat="1">
      <c r="A375" s="14"/>
      <c r="B375" s="245"/>
      <c r="C375" s="246"/>
      <c r="D375" s="229" t="s">
        <v>134</v>
      </c>
      <c r="E375" s="247" t="s">
        <v>1</v>
      </c>
      <c r="F375" s="248" t="s">
        <v>136</v>
      </c>
      <c r="G375" s="246"/>
      <c r="H375" s="249">
        <v>55.799999999999997</v>
      </c>
      <c r="I375" s="250"/>
      <c r="J375" s="246"/>
      <c r="K375" s="246"/>
      <c r="L375" s="251"/>
      <c r="M375" s="252"/>
      <c r="N375" s="253"/>
      <c r="O375" s="253"/>
      <c r="P375" s="253"/>
      <c r="Q375" s="253"/>
      <c r="R375" s="253"/>
      <c r="S375" s="253"/>
      <c r="T375" s="25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55" t="s">
        <v>134</v>
      </c>
      <c r="AU375" s="255" t="s">
        <v>83</v>
      </c>
      <c r="AV375" s="14" t="s">
        <v>131</v>
      </c>
      <c r="AW375" s="14" t="s">
        <v>32</v>
      </c>
      <c r="AX375" s="14" t="s">
        <v>81</v>
      </c>
      <c r="AY375" s="255" t="s">
        <v>125</v>
      </c>
    </row>
    <row r="376" s="2" customFormat="1" ht="24.15" customHeight="1">
      <c r="A376" s="38"/>
      <c r="B376" s="39"/>
      <c r="C376" s="215" t="s">
        <v>501</v>
      </c>
      <c r="D376" s="215" t="s">
        <v>127</v>
      </c>
      <c r="E376" s="216" t="s">
        <v>502</v>
      </c>
      <c r="F376" s="217" t="s">
        <v>503</v>
      </c>
      <c r="G376" s="218" t="s">
        <v>130</v>
      </c>
      <c r="H376" s="219">
        <v>7</v>
      </c>
      <c r="I376" s="220"/>
      <c r="J376" s="221">
        <f>ROUND(I376*H376,2)</f>
        <v>0</v>
      </c>
      <c r="K376" s="222"/>
      <c r="L376" s="44"/>
      <c r="M376" s="223" t="s">
        <v>1</v>
      </c>
      <c r="N376" s="224" t="s">
        <v>40</v>
      </c>
      <c r="O376" s="91"/>
      <c r="P376" s="225">
        <f>O376*H376</f>
        <v>0</v>
      </c>
      <c r="Q376" s="225">
        <v>0</v>
      </c>
      <c r="R376" s="225">
        <f>Q376*H376</f>
        <v>0</v>
      </c>
      <c r="S376" s="225">
        <v>0.066000000000000003</v>
      </c>
      <c r="T376" s="226">
        <f>S376*H376</f>
        <v>0.46200000000000002</v>
      </c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R376" s="227" t="s">
        <v>131</v>
      </c>
      <c r="AT376" s="227" t="s">
        <v>127</v>
      </c>
      <c r="AU376" s="227" t="s">
        <v>83</v>
      </c>
      <c r="AY376" s="17" t="s">
        <v>125</v>
      </c>
      <c r="BE376" s="228">
        <f>IF(N376="základní",J376,0)</f>
        <v>0</v>
      </c>
      <c r="BF376" s="228">
        <f>IF(N376="snížená",J376,0)</f>
        <v>0</v>
      </c>
      <c r="BG376" s="228">
        <f>IF(N376="zákl. přenesená",J376,0)</f>
        <v>0</v>
      </c>
      <c r="BH376" s="228">
        <f>IF(N376="sníž. přenesená",J376,0)</f>
        <v>0</v>
      </c>
      <c r="BI376" s="228">
        <f>IF(N376="nulová",J376,0)</f>
        <v>0</v>
      </c>
      <c r="BJ376" s="17" t="s">
        <v>81</v>
      </c>
      <c r="BK376" s="228">
        <f>ROUND(I376*H376,2)</f>
        <v>0</v>
      </c>
      <c r="BL376" s="17" t="s">
        <v>131</v>
      </c>
      <c r="BM376" s="227" t="s">
        <v>504</v>
      </c>
    </row>
    <row r="377" s="2" customFormat="1">
      <c r="A377" s="38"/>
      <c r="B377" s="39"/>
      <c r="C377" s="40"/>
      <c r="D377" s="229" t="s">
        <v>133</v>
      </c>
      <c r="E377" s="40"/>
      <c r="F377" s="230" t="s">
        <v>505</v>
      </c>
      <c r="G377" s="40"/>
      <c r="H377" s="40"/>
      <c r="I377" s="231"/>
      <c r="J377" s="40"/>
      <c r="K377" s="40"/>
      <c r="L377" s="44"/>
      <c r="M377" s="232"/>
      <c r="N377" s="233"/>
      <c r="O377" s="91"/>
      <c r="P377" s="91"/>
      <c r="Q377" s="91"/>
      <c r="R377" s="91"/>
      <c r="S377" s="91"/>
      <c r="T377" s="92"/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T377" s="17" t="s">
        <v>133</v>
      </c>
      <c r="AU377" s="17" t="s">
        <v>83</v>
      </c>
    </row>
    <row r="378" s="13" customFormat="1">
      <c r="A378" s="13"/>
      <c r="B378" s="234"/>
      <c r="C378" s="235"/>
      <c r="D378" s="229" t="s">
        <v>134</v>
      </c>
      <c r="E378" s="236" t="s">
        <v>1</v>
      </c>
      <c r="F378" s="237" t="s">
        <v>506</v>
      </c>
      <c r="G378" s="235"/>
      <c r="H378" s="238">
        <v>7</v>
      </c>
      <c r="I378" s="239"/>
      <c r="J378" s="235"/>
      <c r="K378" s="235"/>
      <c r="L378" s="240"/>
      <c r="M378" s="241"/>
      <c r="N378" s="242"/>
      <c r="O378" s="242"/>
      <c r="P378" s="242"/>
      <c r="Q378" s="242"/>
      <c r="R378" s="242"/>
      <c r="S378" s="242"/>
      <c r="T378" s="24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44" t="s">
        <v>134</v>
      </c>
      <c r="AU378" s="244" t="s">
        <v>83</v>
      </c>
      <c r="AV378" s="13" t="s">
        <v>83</v>
      </c>
      <c r="AW378" s="13" t="s">
        <v>32</v>
      </c>
      <c r="AX378" s="13" t="s">
        <v>75</v>
      </c>
      <c r="AY378" s="244" t="s">
        <v>125</v>
      </c>
    </row>
    <row r="379" s="14" customFormat="1">
      <c r="A379" s="14"/>
      <c r="B379" s="245"/>
      <c r="C379" s="246"/>
      <c r="D379" s="229" t="s">
        <v>134</v>
      </c>
      <c r="E379" s="247" t="s">
        <v>1</v>
      </c>
      <c r="F379" s="248" t="s">
        <v>136</v>
      </c>
      <c r="G379" s="246"/>
      <c r="H379" s="249">
        <v>7</v>
      </c>
      <c r="I379" s="250"/>
      <c r="J379" s="246"/>
      <c r="K379" s="246"/>
      <c r="L379" s="251"/>
      <c r="M379" s="252"/>
      <c r="N379" s="253"/>
      <c r="O379" s="253"/>
      <c r="P379" s="253"/>
      <c r="Q379" s="253"/>
      <c r="R379" s="253"/>
      <c r="S379" s="253"/>
      <c r="T379" s="25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55" t="s">
        <v>134</v>
      </c>
      <c r="AU379" s="255" t="s">
        <v>83</v>
      </c>
      <c r="AV379" s="14" t="s">
        <v>131</v>
      </c>
      <c r="AW379" s="14" t="s">
        <v>32</v>
      </c>
      <c r="AX379" s="14" t="s">
        <v>81</v>
      </c>
      <c r="AY379" s="255" t="s">
        <v>125</v>
      </c>
    </row>
    <row r="380" s="2" customFormat="1" ht="24.15" customHeight="1">
      <c r="A380" s="38"/>
      <c r="B380" s="39"/>
      <c r="C380" s="215" t="s">
        <v>507</v>
      </c>
      <c r="D380" s="215" t="s">
        <v>127</v>
      </c>
      <c r="E380" s="216" t="s">
        <v>508</v>
      </c>
      <c r="F380" s="217" t="s">
        <v>509</v>
      </c>
      <c r="G380" s="218" t="s">
        <v>130</v>
      </c>
      <c r="H380" s="219">
        <v>10</v>
      </c>
      <c r="I380" s="220"/>
      <c r="J380" s="221">
        <f>ROUND(I380*H380,2)</f>
        <v>0</v>
      </c>
      <c r="K380" s="222"/>
      <c r="L380" s="44"/>
      <c r="M380" s="223" t="s">
        <v>1</v>
      </c>
      <c r="N380" s="224" t="s">
        <v>40</v>
      </c>
      <c r="O380" s="91"/>
      <c r="P380" s="225">
        <f>O380*H380</f>
        <v>0</v>
      </c>
      <c r="Q380" s="225">
        <v>0</v>
      </c>
      <c r="R380" s="225">
        <f>Q380*H380</f>
        <v>0</v>
      </c>
      <c r="S380" s="225">
        <v>0.066000000000000003</v>
      </c>
      <c r="T380" s="226">
        <f>S380*H380</f>
        <v>0.66000000000000003</v>
      </c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R380" s="227" t="s">
        <v>131</v>
      </c>
      <c r="AT380" s="227" t="s">
        <v>127</v>
      </c>
      <c r="AU380" s="227" t="s">
        <v>83</v>
      </c>
      <c r="AY380" s="17" t="s">
        <v>125</v>
      </c>
      <c r="BE380" s="228">
        <f>IF(N380="základní",J380,0)</f>
        <v>0</v>
      </c>
      <c r="BF380" s="228">
        <f>IF(N380="snížená",J380,0)</f>
        <v>0</v>
      </c>
      <c r="BG380" s="228">
        <f>IF(N380="zákl. přenesená",J380,0)</f>
        <v>0</v>
      </c>
      <c r="BH380" s="228">
        <f>IF(N380="sníž. přenesená",J380,0)</f>
        <v>0</v>
      </c>
      <c r="BI380" s="228">
        <f>IF(N380="nulová",J380,0)</f>
        <v>0</v>
      </c>
      <c r="BJ380" s="17" t="s">
        <v>81</v>
      </c>
      <c r="BK380" s="228">
        <f>ROUND(I380*H380,2)</f>
        <v>0</v>
      </c>
      <c r="BL380" s="17" t="s">
        <v>131</v>
      </c>
      <c r="BM380" s="227" t="s">
        <v>510</v>
      </c>
    </row>
    <row r="381" s="2" customFormat="1">
      <c r="A381" s="38"/>
      <c r="B381" s="39"/>
      <c r="C381" s="40"/>
      <c r="D381" s="229" t="s">
        <v>133</v>
      </c>
      <c r="E381" s="40"/>
      <c r="F381" s="230" t="s">
        <v>511</v>
      </c>
      <c r="G381" s="40"/>
      <c r="H381" s="40"/>
      <c r="I381" s="231"/>
      <c r="J381" s="40"/>
      <c r="K381" s="40"/>
      <c r="L381" s="44"/>
      <c r="M381" s="232"/>
      <c r="N381" s="233"/>
      <c r="O381" s="91"/>
      <c r="P381" s="91"/>
      <c r="Q381" s="91"/>
      <c r="R381" s="91"/>
      <c r="S381" s="91"/>
      <c r="T381" s="92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T381" s="17" t="s">
        <v>133</v>
      </c>
      <c r="AU381" s="17" t="s">
        <v>83</v>
      </c>
    </row>
    <row r="382" s="13" customFormat="1">
      <c r="A382" s="13"/>
      <c r="B382" s="234"/>
      <c r="C382" s="235"/>
      <c r="D382" s="229" t="s">
        <v>134</v>
      </c>
      <c r="E382" s="236" t="s">
        <v>1</v>
      </c>
      <c r="F382" s="237" t="s">
        <v>512</v>
      </c>
      <c r="G382" s="235"/>
      <c r="H382" s="238">
        <v>10</v>
      </c>
      <c r="I382" s="239"/>
      <c r="J382" s="235"/>
      <c r="K382" s="235"/>
      <c r="L382" s="240"/>
      <c r="M382" s="241"/>
      <c r="N382" s="242"/>
      <c r="O382" s="242"/>
      <c r="P382" s="242"/>
      <c r="Q382" s="242"/>
      <c r="R382" s="242"/>
      <c r="S382" s="242"/>
      <c r="T382" s="24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44" t="s">
        <v>134</v>
      </c>
      <c r="AU382" s="244" t="s">
        <v>83</v>
      </c>
      <c r="AV382" s="13" t="s">
        <v>83</v>
      </c>
      <c r="AW382" s="13" t="s">
        <v>32</v>
      </c>
      <c r="AX382" s="13" t="s">
        <v>75</v>
      </c>
      <c r="AY382" s="244" t="s">
        <v>125</v>
      </c>
    </row>
    <row r="383" s="14" customFormat="1">
      <c r="A383" s="14"/>
      <c r="B383" s="245"/>
      <c r="C383" s="246"/>
      <c r="D383" s="229" t="s">
        <v>134</v>
      </c>
      <c r="E383" s="247" t="s">
        <v>1</v>
      </c>
      <c r="F383" s="248" t="s">
        <v>136</v>
      </c>
      <c r="G383" s="246"/>
      <c r="H383" s="249">
        <v>10</v>
      </c>
      <c r="I383" s="250"/>
      <c r="J383" s="246"/>
      <c r="K383" s="246"/>
      <c r="L383" s="251"/>
      <c r="M383" s="252"/>
      <c r="N383" s="253"/>
      <c r="O383" s="253"/>
      <c r="P383" s="253"/>
      <c r="Q383" s="253"/>
      <c r="R383" s="253"/>
      <c r="S383" s="253"/>
      <c r="T383" s="25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55" t="s">
        <v>134</v>
      </c>
      <c r="AU383" s="255" t="s">
        <v>83</v>
      </c>
      <c r="AV383" s="14" t="s">
        <v>131</v>
      </c>
      <c r="AW383" s="14" t="s">
        <v>32</v>
      </c>
      <c r="AX383" s="14" t="s">
        <v>81</v>
      </c>
      <c r="AY383" s="255" t="s">
        <v>125</v>
      </c>
    </row>
    <row r="384" s="2" customFormat="1" ht="33" customHeight="1">
      <c r="A384" s="38"/>
      <c r="B384" s="39"/>
      <c r="C384" s="215" t="s">
        <v>513</v>
      </c>
      <c r="D384" s="215" t="s">
        <v>127</v>
      </c>
      <c r="E384" s="216" t="s">
        <v>514</v>
      </c>
      <c r="F384" s="217" t="s">
        <v>515</v>
      </c>
      <c r="G384" s="218" t="s">
        <v>130</v>
      </c>
      <c r="H384" s="219">
        <v>111.42</v>
      </c>
      <c r="I384" s="220"/>
      <c r="J384" s="221">
        <f>ROUND(I384*H384,2)</f>
        <v>0</v>
      </c>
      <c r="K384" s="222"/>
      <c r="L384" s="44"/>
      <c r="M384" s="223" t="s">
        <v>1</v>
      </c>
      <c r="N384" s="224" t="s">
        <v>40</v>
      </c>
      <c r="O384" s="91"/>
      <c r="P384" s="225">
        <f>O384*H384</f>
        <v>0</v>
      </c>
      <c r="Q384" s="225">
        <v>0</v>
      </c>
      <c r="R384" s="225">
        <f>Q384*H384</f>
        <v>0</v>
      </c>
      <c r="S384" s="225">
        <v>0.070000000000000007</v>
      </c>
      <c r="T384" s="226">
        <f>S384*H384</f>
        <v>7.7994000000000012</v>
      </c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R384" s="227" t="s">
        <v>131</v>
      </c>
      <c r="AT384" s="227" t="s">
        <v>127</v>
      </c>
      <c r="AU384" s="227" t="s">
        <v>83</v>
      </c>
      <c r="AY384" s="17" t="s">
        <v>125</v>
      </c>
      <c r="BE384" s="228">
        <f>IF(N384="základní",J384,0)</f>
        <v>0</v>
      </c>
      <c r="BF384" s="228">
        <f>IF(N384="snížená",J384,0)</f>
        <v>0</v>
      </c>
      <c r="BG384" s="228">
        <f>IF(N384="zákl. přenesená",J384,0)</f>
        <v>0</v>
      </c>
      <c r="BH384" s="228">
        <f>IF(N384="sníž. přenesená",J384,0)</f>
        <v>0</v>
      </c>
      <c r="BI384" s="228">
        <f>IF(N384="nulová",J384,0)</f>
        <v>0</v>
      </c>
      <c r="BJ384" s="17" t="s">
        <v>81</v>
      </c>
      <c r="BK384" s="228">
        <f>ROUND(I384*H384,2)</f>
        <v>0</v>
      </c>
      <c r="BL384" s="17" t="s">
        <v>131</v>
      </c>
      <c r="BM384" s="227" t="s">
        <v>516</v>
      </c>
    </row>
    <row r="385" s="2" customFormat="1">
      <c r="A385" s="38"/>
      <c r="B385" s="39"/>
      <c r="C385" s="40"/>
      <c r="D385" s="229" t="s">
        <v>133</v>
      </c>
      <c r="E385" s="40"/>
      <c r="F385" s="230" t="s">
        <v>517</v>
      </c>
      <c r="G385" s="40"/>
      <c r="H385" s="40"/>
      <c r="I385" s="231"/>
      <c r="J385" s="40"/>
      <c r="K385" s="40"/>
      <c r="L385" s="44"/>
      <c r="M385" s="232"/>
      <c r="N385" s="233"/>
      <c r="O385" s="91"/>
      <c r="P385" s="91"/>
      <c r="Q385" s="91"/>
      <c r="R385" s="91"/>
      <c r="S385" s="91"/>
      <c r="T385" s="92"/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T385" s="17" t="s">
        <v>133</v>
      </c>
      <c r="AU385" s="17" t="s">
        <v>83</v>
      </c>
    </row>
    <row r="386" s="13" customFormat="1">
      <c r="A386" s="13"/>
      <c r="B386" s="234"/>
      <c r="C386" s="235"/>
      <c r="D386" s="229" t="s">
        <v>134</v>
      </c>
      <c r="E386" s="236" t="s">
        <v>1</v>
      </c>
      <c r="F386" s="237" t="s">
        <v>518</v>
      </c>
      <c r="G386" s="235"/>
      <c r="H386" s="238">
        <v>31.620000000000001</v>
      </c>
      <c r="I386" s="239"/>
      <c r="J386" s="235"/>
      <c r="K386" s="235"/>
      <c r="L386" s="240"/>
      <c r="M386" s="241"/>
      <c r="N386" s="242"/>
      <c r="O386" s="242"/>
      <c r="P386" s="242"/>
      <c r="Q386" s="242"/>
      <c r="R386" s="242"/>
      <c r="S386" s="242"/>
      <c r="T386" s="24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44" t="s">
        <v>134</v>
      </c>
      <c r="AU386" s="244" t="s">
        <v>83</v>
      </c>
      <c r="AV386" s="13" t="s">
        <v>83</v>
      </c>
      <c r="AW386" s="13" t="s">
        <v>32</v>
      </c>
      <c r="AX386" s="13" t="s">
        <v>75</v>
      </c>
      <c r="AY386" s="244" t="s">
        <v>125</v>
      </c>
    </row>
    <row r="387" s="13" customFormat="1">
      <c r="A387" s="13"/>
      <c r="B387" s="234"/>
      <c r="C387" s="235"/>
      <c r="D387" s="229" t="s">
        <v>134</v>
      </c>
      <c r="E387" s="236" t="s">
        <v>1</v>
      </c>
      <c r="F387" s="237" t="s">
        <v>499</v>
      </c>
      <c r="G387" s="235"/>
      <c r="H387" s="238">
        <v>27.899999999999999</v>
      </c>
      <c r="I387" s="239"/>
      <c r="J387" s="235"/>
      <c r="K387" s="235"/>
      <c r="L387" s="240"/>
      <c r="M387" s="241"/>
      <c r="N387" s="242"/>
      <c r="O387" s="242"/>
      <c r="P387" s="242"/>
      <c r="Q387" s="242"/>
      <c r="R387" s="242"/>
      <c r="S387" s="242"/>
      <c r="T387" s="24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4" t="s">
        <v>134</v>
      </c>
      <c r="AU387" s="244" t="s">
        <v>83</v>
      </c>
      <c r="AV387" s="13" t="s">
        <v>83</v>
      </c>
      <c r="AW387" s="13" t="s">
        <v>32</v>
      </c>
      <c r="AX387" s="13" t="s">
        <v>75</v>
      </c>
      <c r="AY387" s="244" t="s">
        <v>125</v>
      </c>
    </row>
    <row r="388" s="13" customFormat="1">
      <c r="A388" s="13"/>
      <c r="B388" s="234"/>
      <c r="C388" s="235"/>
      <c r="D388" s="229" t="s">
        <v>134</v>
      </c>
      <c r="E388" s="236" t="s">
        <v>1</v>
      </c>
      <c r="F388" s="237" t="s">
        <v>500</v>
      </c>
      <c r="G388" s="235"/>
      <c r="H388" s="238">
        <v>27.899999999999999</v>
      </c>
      <c r="I388" s="239"/>
      <c r="J388" s="235"/>
      <c r="K388" s="235"/>
      <c r="L388" s="240"/>
      <c r="M388" s="241"/>
      <c r="N388" s="242"/>
      <c r="O388" s="242"/>
      <c r="P388" s="242"/>
      <c r="Q388" s="242"/>
      <c r="R388" s="242"/>
      <c r="S388" s="242"/>
      <c r="T388" s="24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4" t="s">
        <v>134</v>
      </c>
      <c r="AU388" s="244" t="s">
        <v>83</v>
      </c>
      <c r="AV388" s="13" t="s">
        <v>83</v>
      </c>
      <c r="AW388" s="13" t="s">
        <v>32</v>
      </c>
      <c r="AX388" s="13" t="s">
        <v>75</v>
      </c>
      <c r="AY388" s="244" t="s">
        <v>125</v>
      </c>
    </row>
    <row r="389" s="13" customFormat="1">
      <c r="A389" s="13"/>
      <c r="B389" s="234"/>
      <c r="C389" s="235"/>
      <c r="D389" s="229" t="s">
        <v>134</v>
      </c>
      <c r="E389" s="236" t="s">
        <v>1</v>
      </c>
      <c r="F389" s="237" t="s">
        <v>445</v>
      </c>
      <c r="G389" s="235"/>
      <c r="H389" s="238">
        <v>24</v>
      </c>
      <c r="I389" s="239"/>
      <c r="J389" s="235"/>
      <c r="K389" s="235"/>
      <c r="L389" s="240"/>
      <c r="M389" s="241"/>
      <c r="N389" s="242"/>
      <c r="O389" s="242"/>
      <c r="P389" s="242"/>
      <c r="Q389" s="242"/>
      <c r="R389" s="242"/>
      <c r="S389" s="242"/>
      <c r="T389" s="24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44" t="s">
        <v>134</v>
      </c>
      <c r="AU389" s="244" t="s">
        <v>83</v>
      </c>
      <c r="AV389" s="13" t="s">
        <v>83</v>
      </c>
      <c r="AW389" s="13" t="s">
        <v>32</v>
      </c>
      <c r="AX389" s="13" t="s">
        <v>75</v>
      </c>
      <c r="AY389" s="244" t="s">
        <v>125</v>
      </c>
    </row>
    <row r="390" s="14" customFormat="1">
      <c r="A390" s="14"/>
      <c r="B390" s="245"/>
      <c r="C390" s="246"/>
      <c r="D390" s="229" t="s">
        <v>134</v>
      </c>
      <c r="E390" s="247" t="s">
        <v>1</v>
      </c>
      <c r="F390" s="248" t="s">
        <v>136</v>
      </c>
      <c r="G390" s="246"/>
      <c r="H390" s="249">
        <v>111.41999999999999</v>
      </c>
      <c r="I390" s="250"/>
      <c r="J390" s="246"/>
      <c r="K390" s="246"/>
      <c r="L390" s="251"/>
      <c r="M390" s="252"/>
      <c r="N390" s="253"/>
      <c r="O390" s="253"/>
      <c r="P390" s="253"/>
      <c r="Q390" s="253"/>
      <c r="R390" s="253"/>
      <c r="S390" s="253"/>
      <c r="T390" s="25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55" t="s">
        <v>134</v>
      </c>
      <c r="AU390" s="255" t="s">
        <v>83</v>
      </c>
      <c r="AV390" s="14" t="s">
        <v>131</v>
      </c>
      <c r="AW390" s="14" t="s">
        <v>32</v>
      </c>
      <c r="AX390" s="14" t="s">
        <v>81</v>
      </c>
      <c r="AY390" s="255" t="s">
        <v>125</v>
      </c>
    </row>
    <row r="391" s="2" customFormat="1" ht="24.15" customHeight="1">
      <c r="A391" s="38"/>
      <c r="B391" s="39"/>
      <c r="C391" s="215" t="s">
        <v>519</v>
      </c>
      <c r="D391" s="215" t="s">
        <v>127</v>
      </c>
      <c r="E391" s="216" t="s">
        <v>520</v>
      </c>
      <c r="F391" s="217" t="s">
        <v>521</v>
      </c>
      <c r="G391" s="218" t="s">
        <v>130</v>
      </c>
      <c r="H391" s="219">
        <v>5</v>
      </c>
      <c r="I391" s="220"/>
      <c r="J391" s="221">
        <f>ROUND(I391*H391,2)</f>
        <v>0</v>
      </c>
      <c r="K391" s="222"/>
      <c r="L391" s="44"/>
      <c r="M391" s="223" t="s">
        <v>1</v>
      </c>
      <c r="N391" s="224" t="s">
        <v>40</v>
      </c>
      <c r="O391" s="91"/>
      <c r="P391" s="225">
        <f>O391*H391</f>
        <v>0</v>
      </c>
      <c r="Q391" s="225">
        <v>0.020140000000000002</v>
      </c>
      <c r="R391" s="225">
        <f>Q391*H391</f>
        <v>0.10070000000000001</v>
      </c>
      <c r="S391" s="225">
        <v>0</v>
      </c>
      <c r="T391" s="226">
        <f>S391*H391</f>
        <v>0</v>
      </c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R391" s="227" t="s">
        <v>131</v>
      </c>
      <c r="AT391" s="227" t="s">
        <v>127</v>
      </c>
      <c r="AU391" s="227" t="s">
        <v>83</v>
      </c>
      <c r="AY391" s="17" t="s">
        <v>125</v>
      </c>
      <c r="BE391" s="228">
        <f>IF(N391="základní",J391,0)</f>
        <v>0</v>
      </c>
      <c r="BF391" s="228">
        <f>IF(N391="snížená",J391,0)</f>
        <v>0</v>
      </c>
      <c r="BG391" s="228">
        <f>IF(N391="zákl. přenesená",J391,0)</f>
        <v>0</v>
      </c>
      <c r="BH391" s="228">
        <f>IF(N391="sníž. přenesená",J391,0)</f>
        <v>0</v>
      </c>
      <c r="BI391" s="228">
        <f>IF(N391="nulová",J391,0)</f>
        <v>0</v>
      </c>
      <c r="BJ391" s="17" t="s">
        <v>81</v>
      </c>
      <c r="BK391" s="228">
        <f>ROUND(I391*H391,2)</f>
        <v>0</v>
      </c>
      <c r="BL391" s="17" t="s">
        <v>131</v>
      </c>
      <c r="BM391" s="227" t="s">
        <v>522</v>
      </c>
    </row>
    <row r="392" s="2" customFormat="1">
      <c r="A392" s="38"/>
      <c r="B392" s="39"/>
      <c r="C392" s="40"/>
      <c r="D392" s="229" t="s">
        <v>133</v>
      </c>
      <c r="E392" s="40"/>
      <c r="F392" s="230" t="s">
        <v>523</v>
      </c>
      <c r="G392" s="40"/>
      <c r="H392" s="40"/>
      <c r="I392" s="231"/>
      <c r="J392" s="40"/>
      <c r="K392" s="40"/>
      <c r="L392" s="44"/>
      <c r="M392" s="232"/>
      <c r="N392" s="233"/>
      <c r="O392" s="91"/>
      <c r="P392" s="91"/>
      <c r="Q392" s="91"/>
      <c r="R392" s="91"/>
      <c r="S392" s="91"/>
      <c r="T392" s="92"/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T392" s="17" t="s">
        <v>133</v>
      </c>
      <c r="AU392" s="17" t="s">
        <v>83</v>
      </c>
    </row>
    <row r="393" s="2" customFormat="1" ht="24.15" customHeight="1">
      <c r="A393" s="38"/>
      <c r="B393" s="39"/>
      <c r="C393" s="215" t="s">
        <v>524</v>
      </c>
      <c r="D393" s="215" t="s">
        <v>127</v>
      </c>
      <c r="E393" s="216" t="s">
        <v>525</v>
      </c>
      <c r="F393" s="217" t="s">
        <v>526</v>
      </c>
      <c r="G393" s="218" t="s">
        <v>130</v>
      </c>
      <c r="H393" s="219">
        <v>5</v>
      </c>
      <c r="I393" s="220"/>
      <c r="J393" s="221">
        <f>ROUND(I393*H393,2)</f>
        <v>0</v>
      </c>
      <c r="K393" s="222"/>
      <c r="L393" s="44"/>
      <c r="M393" s="223" t="s">
        <v>1</v>
      </c>
      <c r="N393" s="224" t="s">
        <v>40</v>
      </c>
      <c r="O393" s="91"/>
      <c r="P393" s="225">
        <f>O393*H393</f>
        <v>0</v>
      </c>
      <c r="Q393" s="225">
        <v>0.038850000000000003</v>
      </c>
      <c r="R393" s="225">
        <f>Q393*H393</f>
        <v>0.19425000000000001</v>
      </c>
      <c r="S393" s="225">
        <v>0</v>
      </c>
      <c r="T393" s="226">
        <f>S393*H393</f>
        <v>0</v>
      </c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R393" s="227" t="s">
        <v>131</v>
      </c>
      <c r="AT393" s="227" t="s">
        <v>127</v>
      </c>
      <c r="AU393" s="227" t="s">
        <v>83</v>
      </c>
      <c r="AY393" s="17" t="s">
        <v>125</v>
      </c>
      <c r="BE393" s="228">
        <f>IF(N393="základní",J393,0)</f>
        <v>0</v>
      </c>
      <c r="BF393" s="228">
        <f>IF(N393="snížená",J393,0)</f>
        <v>0</v>
      </c>
      <c r="BG393" s="228">
        <f>IF(N393="zákl. přenesená",J393,0)</f>
        <v>0</v>
      </c>
      <c r="BH393" s="228">
        <f>IF(N393="sníž. přenesená",J393,0)</f>
        <v>0</v>
      </c>
      <c r="BI393" s="228">
        <f>IF(N393="nulová",J393,0)</f>
        <v>0</v>
      </c>
      <c r="BJ393" s="17" t="s">
        <v>81</v>
      </c>
      <c r="BK393" s="228">
        <f>ROUND(I393*H393,2)</f>
        <v>0</v>
      </c>
      <c r="BL393" s="17" t="s">
        <v>131</v>
      </c>
      <c r="BM393" s="227" t="s">
        <v>527</v>
      </c>
    </row>
    <row r="394" s="2" customFormat="1">
      <c r="A394" s="38"/>
      <c r="B394" s="39"/>
      <c r="C394" s="40"/>
      <c r="D394" s="229" t="s">
        <v>133</v>
      </c>
      <c r="E394" s="40"/>
      <c r="F394" s="230" t="s">
        <v>528</v>
      </c>
      <c r="G394" s="40"/>
      <c r="H394" s="40"/>
      <c r="I394" s="231"/>
      <c r="J394" s="40"/>
      <c r="K394" s="40"/>
      <c r="L394" s="44"/>
      <c r="M394" s="232"/>
      <c r="N394" s="233"/>
      <c r="O394" s="91"/>
      <c r="P394" s="91"/>
      <c r="Q394" s="91"/>
      <c r="R394" s="91"/>
      <c r="S394" s="91"/>
      <c r="T394" s="92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T394" s="17" t="s">
        <v>133</v>
      </c>
      <c r="AU394" s="17" t="s">
        <v>83</v>
      </c>
    </row>
    <row r="395" s="13" customFormat="1">
      <c r="A395" s="13"/>
      <c r="B395" s="234"/>
      <c r="C395" s="235"/>
      <c r="D395" s="229" t="s">
        <v>134</v>
      </c>
      <c r="E395" s="236" t="s">
        <v>1</v>
      </c>
      <c r="F395" s="237" t="s">
        <v>155</v>
      </c>
      <c r="G395" s="235"/>
      <c r="H395" s="238">
        <v>5</v>
      </c>
      <c r="I395" s="239"/>
      <c r="J395" s="235"/>
      <c r="K395" s="235"/>
      <c r="L395" s="240"/>
      <c r="M395" s="241"/>
      <c r="N395" s="242"/>
      <c r="O395" s="242"/>
      <c r="P395" s="242"/>
      <c r="Q395" s="242"/>
      <c r="R395" s="242"/>
      <c r="S395" s="242"/>
      <c r="T395" s="24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44" t="s">
        <v>134</v>
      </c>
      <c r="AU395" s="244" t="s">
        <v>83</v>
      </c>
      <c r="AV395" s="13" t="s">
        <v>83</v>
      </c>
      <c r="AW395" s="13" t="s">
        <v>32</v>
      </c>
      <c r="AX395" s="13" t="s">
        <v>75</v>
      </c>
      <c r="AY395" s="244" t="s">
        <v>125</v>
      </c>
    </row>
    <row r="396" s="14" customFormat="1">
      <c r="A396" s="14"/>
      <c r="B396" s="245"/>
      <c r="C396" s="246"/>
      <c r="D396" s="229" t="s">
        <v>134</v>
      </c>
      <c r="E396" s="247" t="s">
        <v>1</v>
      </c>
      <c r="F396" s="248" t="s">
        <v>136</v>
      </c>
      <c r="G396" s="246"/>
      <c r="H396" s="249">
        <v>5</v>
      </c>
      <c r="I396" s="250"/>
      <c r="J396" s="246"/>
      <c r="K396" s="246"/>
      <c r="L396" s="251"/>
      <c r="M396" s="252"/>
      <c r="N396" s="253"/>
      <c r="O396" s="253"/>
      <c r="P396" s="253"/>
      <c r="Q396" s="253"/>
      <c r="R396" s="253"/>
      <c r="S396" s="253"/>
      <c r="T396" s="25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55" t="s">
        <v>134</v>
      </c>
      <c r="AU396" s="255" t="s">
        <v>83</v>
      </c>
      <c r="AV396" s="14" t="s">
        <v>131</v>
      </c>
      <c r="AW396" s="14" t="s">
        <v>32</v>
      </c>
      <c r="AX396" s="14" t="s">
        <v>81</v>
      </c>
      <c r="AY396" s="255" t="s">
        <v>125</v>
      </c>
    </row>
    <row r="397" s="2" customFormat="1" ht="24.15" customHeight="1">
      <c r="A397" s="38"/>
      <c r="B397" s="39"/>
      <c r="C397" s="215" t="s">
        <v>529</v>
      </c>
      <c r="D397" s="215" t="s">
        <v>127</v>
      </c>
      <c r="E397" s="216" t="s">
        <v>530</v>
      </c>
      <c r="F397" s="217" t="s">
        <v>531</v>
      </c>
      <c r="G397" s="218" t="s">
        <v>130</v>
      </c>
      <c r="H397" s="219">
        <v>7</v>
      </c>
      <c r="I397" s="220"/>
      <c r="J397" s="221">
        <f>ROUND(I397*H397,2)</f>
        <v>0</v>
      </c>
      <c r="K397" s="222"/>
      <c r="L397" s="44"/>
      <c r="M397" s="223" t="s">
        <v>1</v>
      </c>
      <c r="N397" s="224" t="s">
        <v>40</v>
      </c>
      <c r="O397" s="91"/>
      <c r="P397" s="225">
        <f>O397*H397</f>
        <v>0</v>
      </c>
      <c r="Q397" s="225">
        <v>0.021100000000000001</v>
      </c>
      <c r="R397" s="225">
        <f>Q397*H397</f>
        <v>0.1477</v>
      </c>
      <c r="S397" s="225">
        <v>0</v>
      </c>
      <c r="T397" s="226">
        <f>S397*H397</f>
        <v>0</v>
      </c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R397" s="227" t="s">
        <v>131</v>
      </c>
      <c r="AT397" s="227" t="s">
        <v>127</v>
      </c>
      <c r="AU397" s="227" t="s">
        <v>83</v>
      </c>
      <c r="AY397" s="17" t="s">
        <v>125</v>
      </c>
      <c r="BE397" s="228">
        <f>IF(N397="základní",J397,0)</f>
        <v>0</v>
      </c>
      <c r="BF397" s="228">
        <f>IF(N397="snížená",J397,0)</f>
        <v>0</v>
      </c>
      <c r="BG397" s="228">
        <f>IF(N397="zákl. přenesená",J397,0)</f>
        <v>0</v>
      </c>
      <c r="BH397" s="228">
        <f>IF(N397="sníž. přenesená",J397,0)</f>
        <v>0</v>
      </c>
      <c r="BI397" s="228">
        <f>IF(N397="nulová",J397,0)</f>
        <v>0</v>
      </c>
      <c r="BJ397" s="17" t="s">
        <v>81</v>
      </c>
      <c r="BK397" s="228">
        <f>ROUND(I397*H397,2)</f>
        <v>0</v>
      </c>
      <c r="BL397" s="17" t="s">
        <v>131</v>
      </c>
      <c r="BM397" s="227" t="s">
        <v>532</v>
      </c>
    </row>
    <row r="398" s="2" customFormat="1">
      <c r="A398" s="38"/>
      <c r="B398" s="39"/>
      <c r="C398" s="40"/>
      <c r="D398" s="229" t="s">
        <v>133</v>
      </c>
      <c r="E398" s="40"/>
      <c r="F398" s="230" t="s">
        <v>533</v>
      </c>
      <c r="G398" s="40"/>
      <c r="H398" s="40"/>
      <c r="I398" s="231"/>
      <c r="J398" s="40"/>
      <c r="K398" s="40"/>
      <c r="L398" s="44"/>
      <c r="M398" s="232"/>
      <c r="N398" s="233"/>
      <c r="O398" s="91"/>
      <c r="P398" s="91"/>
      <c r="Q398" s="91"/>
      <c r="R398" s="91"/>
      <c r="S398" s="91"/>
      <c r="T398" s="92"/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T398" s="17" t="s">
        <v>133</v>
      </c>
      <c r="AU398" s="17" t="s">
        <v>83</v>
      </c>
    </row>
    <row r="399" s="13" customFormat="1">
      <c r="A399" s="13"/>
      <c r="B399" s="234"/>
      <c r="C399" s="235"/>
      <c r="D399" s="229" t="s">
        <v>134</v>
      </c>
      <c r="E399" s="236" t="s">
        <v>1</v>
      </c>
      <c r="F399" s="237" t="s">
        <v>171</v>
      </c>
      <c r="G399" s="235"/>
      <c r="H399" s="238">
        <v>7</v>
      </c>
      <c r="I399" s="239"/>
      <c r="J399" s="235"/>
      <c r="K399" s="235"/>
      <c r="L399" s="240"/>
      <c r="M399" s="241"/>
      <c r="N399" s="242"/>
      <c r="O399" s="242"/>
      <c r="P399" s="242"/>
      <c r="Q399" s="242"/>
      <c r="R399" s="242"/>
      <c r="S399" s="242"/>
      <c r="T399" s="24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4" t="s">
        <v>134</v>
      </c>
      <c r="AU399" s="244" t="s">
        <v>83</v>
      </c>
      <c r="AV399" s="13" t="s">
        <v>83</v>
      </c>
      <c r="AW399" s="13" t="s">
        <v>32</v>
      </c>
      <c r="AX399" s="13" t="s">
        <v>75</v>
      </c>
      <c r="AY399" s="244" t="s">
        <v>125</v>
      </c>
    </row>
    <row r="400" s="14" customFormat="1">
      <c r="A400" s="14"/>
      <c r="B400" s="245"/>
      <c r="C400" s="246"/>
      <c r="D400" s="229" t="s">
        <v>134</v>
      </c>
      <c r="E400" s="247" t="s">
        <v>1</v>
      </c>
      <c r="F400" s="248" t="s">
        <v>136</v>
      </c>
      <c r="G400" s="246"/>
      <c r="H400" s="249">
        <v>7</v>
      </c>
      <c r="I400" s="250"/>
      <c r="J400" s="246"/>
      <c r="K400" s="246"/>
      <c r="L400" s="251"/>
      <c r="M400" s="252"/>
      <c r="N400" s="253"/>
      <c r="O400" s="253"/>
      <c r="P400" s="253"/>
      <c r="Q400" s="253"/>
      <c r="R400" s="253"/>
      <c r="S400" s="253"/>
      <c r="T400" s="25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55" t="s">
        <v>134</v>
      </c>
      <c r="AU400" s="255" t="s">
        <v>83</v>
      </c>
      <c r="AV400" s="14" t="s">
        <v>131</v>
      </c>
      <c r="AW400" s="14" t="s">
        <v>32</v>
      </c>
      <c r="AX400" s="14" t="s">
        <v>81</v>
      </c>
      <c r="AY400" s="255" t="s">
        <v>125</v>
      </c>
    </row>
    <row r="401" s="2" customFormat="1" ht="24.15" customHeight="1">
      <c r="A401" s="38"/>
      <c r="B401" s="39"/>
      <c r="C401" s="215" t="s">
        <v>534</v>
      </c>
      <c r="D401" s="215" t="s">
        <v>127</v>
      </c>
      <c r="E401" s="216" t="s">
        <v>535</v>
      </c>
      <c r="F401" s="217" t="s">
        <v>536</v>
      </c>
      <c r="G401" s="218" t="s">
        <v>130</v>
      </c>
      <c r="H401" s="219">
        <v>7</v>
      </c>
      <c r="I401" s="220"/>
      <c r="J401" s="221">
        <f>ROUND(I401*H401,2)</f>
        <v>0</v>
      </c>
      <c r="K401" s="222"/>
      <c r="L401" s="44"/>
      <c r="M401" s="223" t="s">
        <v>1</v>
      </c>
      <c r="N401" s="224" t="s">
        <v>40</v>
      </c>
      <c r="O401" s="91"/>
      <c r="P401" s="225">
        <f>O401*H401</f>
        <v>0</v>
      </c>
      <c r="Q401" s="225">
        <v>0.073300000000000004</v>
      </c>
      <c r="R401" s="225">
        <f>Q401*H401</f>
        <v>0.5131</v>
      </c>
      <c r="S401" s="225">
        <v>0</v>
      </c>
      <c r="T401" s="226">
        <f>S401*H401</f>
        <v>0</v>
      </c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R401" s="227" t="s">
        <v>131</v>
      </c>
      <c r="AT401" s="227" t="s">
        <v>127</v>
      </c>
      <c r="AU401" s="227" t="s">
        <v>83</v>
      </c>
      <c r="AY401" s="17" t="s">
        <v>125</v>
      </c>
      <c r="BE401" s="228">
        <f>IF(N401="základní",J401,0)</f>
        <v>0</v>
      </c>
      <c r="BF401" s="228">
        <f>IF(N401="snížená",J401,0)</f>
        <v>0</v>
      </c>
      <c r="BG401" s="228">
        <f>IF(N401="zákl. přenesená",J401,0)</f>
        <v>0</v>
      </c>
      <c r="BH401" s="228">
        <f>IF(N401="sníž. přenesená",J401,0)</f>
        <v>0</v>
      </c>
      <c r="BI401" s="228">
        <f>IF(N401="nulová",J401,0)</f>
        <v>0</v>
      </c>
      <c r="BJ401" s="17" t="s">
        <v>81</v>
      </c>
      <c r="BK401" s="228">
        <f>ROUND(I401*H401,2)</f>
        <v>0</v>
      </c>
      <c r="BL401" s="17" t="s">
        <v>131</v>
      </c>
      <c r="BM401" s="227" t="s">
        <v>537</v>
      </c>
    </row>
    <row r="402" s="2" customFormat="1">
      <c r="A402" s="38"/>
      <c r="B402" s="39"/>
      <c r="C402" s="40"/>
      <c r="D402" s="229" t="s">
        <v>133</v>
      </c>
      <c r="E402" s="40"/>
      <c r="F402" s="230" t="s">
        <v>538</v>
      </c>
      <c r="G402" s="40"/>
      <c r="H402" s="40"/>
      <c r="I402" s="231"/>
      <c r="J402" s="40"/>
      <c r="K402" s="40"/>
      <c r="L402" s="44"/>
      <c r="M402" s="232"/>
      <c r="N402" s="233"/>
      <c r="O402" s="91"/>
      <c r="P402" s="91"/>
      <c r="Q402" s="91"/>
      <c r="R402" s="91"/>
      <c r="S402" s="91"/>
      <c r="T402" s="92"/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T402" s="17" t="s">
        <v>133</v>
      </c>
      <c r="AU402" s="17" t="s">
        <v>83</v>
      </c>
    </row>
    <row r="403" s="13" customFormat="1">
      <c r="A403" s="13"/>
      <c r="B403" s="234"/>
      <c r="C403" s="235"/>
      <c r="D403" s="229" t="s">
        <v>134</v>
      </c>
      <c r="E403" s="236" t="s">
        <v>1</v>
      </c>
      <c r="F403" s="237" t="s">
        <v>171</v>
      </c>
      <c r="G403" s="235"/>
      <c r="H403" s="238">
        <v>7</v>
      </c>
      <c r="I403" s="239"/>
      <c r="J403" s="235"/>
      <c r="K403" s="235"/>
      <c r="L403" s="240"/>
      <c r="M403" s="241"/>
      <c r="N403" s="242"/>
      <c r="O403" s="242"/>
      <c r="P403" s="242"/>
      <c r="Q403" s="242"/>
      <c r="R403" s="242"/>
      <c r="S403" s="242"/>
      <c r="T403" s="24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44" t="s">
        <v>134</v>
      </c>
      <c r="AU403" s="244" t="s">
        <v>83</v>
      </c>
      <c r="AV403" s="13" t="s">
        <v>83</v>
      </c>
      <c r="AW403" s="13" t="s">
        <v>32</v>
      </c>
      <c r="AX403" s="13" t="s">
        <v>75</v>
      </c>
      <c r="AY403" s="244" t="s">
        <v>125</v>
      </c>
    </row>
    <row r="404" s="14" customFormat="1">
      <c r="A404" s="14"/>
      <c r="B404" s="245"/>
      <c r="C404" s="246"/>
      <c r="D404" s="229" t="s">
        <v>134</v>
      </c>
      <c r="E404" s="247" t="s">
        <v>1</v>
      </c>
      <c r="F404" s="248" t="s">
        <v>136</v>
      </c>
      <c r="G404" s="246"/>
      <c r="H404" s="249">
        <v>7</v>
      </c>
      <c r="I404" s="250"/>
      <c r="J404" s="246"/>
      <c r="K404" s="246"/>
      <c r="L404" s="251"/>
      <c r="M404" s="252"/>
      <c r="N404" s="253"/>
      <c r="O404" s="253"/>
      <c r="P404" s="253"/>
      <c r="Q404" s="253"/>
      <c r="R404" s="253"/>
      <c r="S404" s="253"/>
      <c r="T404" s="25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55" t="s">
        <v>134</v>
      </c>
      <c r="AU404" s="255" t="s">
        <v>83</v>
      </c>
      <c r="AV404" s="14" t="s">
        <v>131</v>
      </c>
      <c r="AW404" s="14" t="s">
        <v>32</v>
      </c>
      <c r="AX404" s="14" t="s">
        <v>81</v>
      </c>
      <c r="AY404" s="255" t="s">
        <v>125</v>
      </c>
    </row>
    <row r="405" s="2" customFormat="1" ht="24.15" customHeight="1">
      <c r="A405" s="38"/>
      <c r="B405" s="39"/>
      <c r="C405" s="215" t="s">
        <v>539</v>
      </c>
      <c r="D405" s="215" t="s">
        <v>127</v>
      </c>
      <c r="E405" s="216" t="s">
        <v>540</v>
      </c>
      <c r="F405" s="217" t="s">
        <v>541</v>
      </c>
      <c r="G405" s="218" t="s">
        <v>130</v>
      </c>
      <c r="H405" s="219">
        <v>51.899999999999999</v>
      </c>
      <c r="I405" s="220"/>
      <c r="J405" s="221">
        <f>ROUND(I405*H405,2)</f>
        <v>0</v>
      </c>
      <c r="K405" s="222"/>
      <c r="L405" s="44"/>
      <c r="M405" s="223" t="s">
        <v>1</v>
      </c>
      <c r="N405" s="224" t="s">
        <v>40</v>
      </c>
      <c r="O405" s="91"/>
      <c r="P405" s="225">
        <f>O405*H405</f>
        <v>0</v>
      </c>
      <c r="Q405" s="225">
        <v>0.0061500000000000001</v>
      </c>
      <c r="R405" s="225">
        <f>Q405*H405</f>
        <v>0.319185</v>
      </c>
      <c r="S405" s="225">
        <v>0</v>
      </c>
      <c r="T405" s="226">
        <f>S405*H405</f>
        <v>0</v>
      </c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R405" s="227" t="s">
        <v>131</v>
      </c>
      <c r="AT405" s="227" t="s">
        <v>127</v>
      </c>
      <c r="AU405" s="227" t="s">
        <v>83</v>
      </c>
      <c r="AY405" s="17" t="s">
        <v>125</v>
      </c>
      <c r="BE405" s="228">
        <f>IF(N405="základní",J405,0)</f>
        <v>0</v>
      </c>
      <c r="BF405" s="228">
        <f>IF(N405="snížená",J405,0)</f>
        <v>0</v>
      </c>
      <c r="BG405" s="228">
        <f>IF(N405="zákl. přenesená",J405,0)</f>
        <v>0</v>
      </c>
      <c r="BH405" s="228">
        <f>IF(N405="sníž. přenesená",J405,0)</f>
        <v>0</v>
      </c>
      <c r="BI405" s="228">
        <f>IF(N405="nulová",J405,0)</f>
        <v>0</v>
      </c>
      <c r="BJ405" s="17" t="s">
        <v>81</v>
      </c>
      <c r="BK405" s="228">
        <f>ROUND(I405*H405,2)</f>
        <v>0</v>
      </c>
      <c r="BL405" s="17" t="s">
        <v>131</v>
      </c>
      <c r="BM405" s="227" t="s">
        <v>542</v>
      </c>
    </row>
    <row r="406" s="2" customFormat="1">
      <c r="A406" s="38"/>
      <c r="B406" s="39"/>
      <c r="C406" s="40"/>
      <c r="D406" s="229" t="s">
        <v>133</v>
      </c>
      <c r="E406" s="40"/>
      <c r="F406" s="230" t="s">
        <v>543</v>
      </c>
      <c r="G406" s="40"/>
      <c r="H406" s="40"/>
      <c r="I406" s="231"/>
      <c r="J406" s="40"/>
      <c r="K406" s="40"/>
      <c r="L406" s="44"/>
      <c r="M406" s="232"/>
      <c r="N406" s="233"/>
      <c r="O406" s="91"/>
      <c r="P406" s="91"/>
      <c r="Q406" s="91"/>
      <c r="R406" s="91"/>
      <c r="S406" s="91"/>
      <c r="T406" s="92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T406" s="17" t="s">
        <v>133</v>
      </c>
      <c r="AU406" s="17" t="s">
        <v>83</v>
      </c>
    </row>
    <row r="407" s="13" customFormat="1">
      <c r="A407" s="13"/>
      <c r="B407" s="234"/>
      <c r="C407" s="235"/>
      <c r="D407" s="229" t="s">
        <v>134</v>
      </c>
      <c r="E407" s="236" t="s">
        <v>1</v>
      </c>
      <c r="F407" s="237" t="s">
        <v>544</v>
      </c>
      <c r="G407" s="235"/>
      <c r="H407" s="238">
        <v>27.899999999999999</v>
      </c>
      <c r="I407" s="239"/>
      <c r="J407" s="235"/>
      <c r="K407" s="235"/>
      <c r="L407" s="240"/>
      <c r="M407" s="241"/>
      <c r="N407" s="242"/>
      <c r="O407" s="242"/>
      <c r="P407" s="242"/>
      <c r="Q407" s="242"/>
      <c r="R407" s="242"/>
      <c r="S407" s="242"/>
      <c r="T407" s="24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44" t="s">
        <v>134</v>
      </c>
      <c r="AU407" s="244" t="s">
        <v>83</v>
      </c>
      <c r="AV407" s="13" t="s">
        <v>83</v>
      </c>
      <c r="AW407" s="13" t="s">
        <v>32</v>
      </c>
      <c r="AX407" s="13" t="s">
        <v>75</v>
      </c>
      <c r="AY407" s="244" t="s">
        <v>125</v>
      </c>
    </row>
    <row r="408" s="13" customFormat="1">
      <c r="A408" s="13"/>
      <c r="B408" s="234"/>
      <c r="C408" s="235"/>
      <c r="D408" s="229" t="s">
        <v>134</v>
      </c>
      <c r="E408" s="236" t="s">
        <v>1</v>
      </c>
      <c r="F408" s="237" t="s">
        <v>545</v>
      </c>
      <c r="G408" s="235"/>
      <c r="H408" s="238">
        <v>24</v>
      </c>
      <c r="I408" s="239"/>
      <c r="J408" s="235"/>
      <c r="K408" s="235"/>
      <c r="L408" s="240"/>
      <c r="M408" s="241"/>
      <c r="N408" s="242"/>
      <c r="O408" s="242"/>
      <c r="P408" s="242"/>
      <c r="Q408" s="242"/>
      <c r="R408" s="242"/>
      <c r="S408" s="242"/>
      <c r="T408" s="24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44" t="s">
        <v>134</v>
      </c>
      <c r="AU408" s="244" t="s">
        <v>83</v>
      </c>
      <c r="AV408" s="13" t="s">
        <v>83</v>
      </c>
      <c r="AW408" s="13" t="s">
        <v>32</v>
      </c>
      <c r="AX408" s="13" t="s">
        <v>75</v>
      </c>
      <c r="AY408" s="244" t="s">
        <v>125</v>
      </c>
    </row>
    <row r="409" s="14" customFormat="1">
      <c r="A409" s="14"/>
      <c r="B409" s="245"/>
      <c r="C409" s="246"/>
      <c r="D409" s="229" t="s">
        <v>134</v>
      </c>
      <c r="E409" s="247" t="s">
        <v>1</v>
      </c>
      <c r="F409" s="248" t="s">
        <v>136</v>
      </c>
      <c r="G409" s="246"/>
      <c r="H409" s="249">
        <v>51.899999999999999</v>
      </c>
      <c r="I409" s="250"/>
      <c r="J409" s="246"/>
      <c r="K409" s="246"/>
      <c r="L409" s="251"/>
      <c r="M409" s="252"/>
      <c r="N409" s="253"/>
      <c r="O409" s="253"/>
      <c r="P409" s="253"/>
      <c r="Q409" s="253"/>
      <c r="R409" s="253"/>
      <c r="S409" s="253"/>
      <c r="T409" s="25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55" t="s">
        <v>134</v>
      </c>
      <c r="AU409" s="255" t="s">
        <v>83</v>
      </c>
      <c r="AV409" s="14" t="s">
        <v>131</v>
      </c>
      <c r="AW409" s="14" t="s">
        <v>32</v>
      </c>
      <c r="AX409" s="14" t="s">
        <v>81</v>
      </c>
      <c r="AY409" s="255" t="s">
        <v>125</v>
      </c>
    </row>
    <row r="410" s="2" customFormat="1" ht="24.15" customHeight="1">
      <c r="A410" s="38"/>
      <c r="B410" s="39"/>
      <c r="C410" s="215" t="s">
        <v>546</v>
      </c>
      <c r="D410" s="215" t="s">
        <v>127</v>
      </c>
      <c r="E410" s="216" t="s">
        <v>547</v>
      </c>
      <c r="F410" s="217" t="s">
        <v>548</v>
      </c>
      <c r="G410" s="218" t="s">
        <v>130</v>
      </c>
      <c r="H410" s="219">
        <v>27.899999999999999</v>
      </c>
      <c r="I410" s="220"/>
      <c r="J410" s="221">
        <f>ROUND(I410*H410,2)</f>
        <v>0</v>
      </c>
      <c r="K410" s="222"/>
      <c r="L410" s="44"/>
      <c r="M410" s="223" t="s">
        <v>1</v>
      </c>
      <c r="N410" s="224" t="s">
        <v>40</v>
      </c>
      <c r="O410" s="91"/>
      <c r="P410" s="225">
        <f>O410*H410</f>
        <v>0</v>
      </c>
      <c r="Q410" s="225">
        <v>0.0064000000000000003</v>
      </c>
      <c r="R410" s="225">
        <f>Q410*H410</f>
        <v>0.17856</v>
      </c>
      <c r="S410" s="225">
        <v>0</v>
      </c>
      <c r="T410" s="226">
        <f>S410*H410</f>
        <v>0</v>
      </c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R410" s="227" t="s">
        <v>131</v>
      </c>
      <c r="AT410" s="227" t="s">
        <v>127</v>
      </c>
      <c r="AU410" s="227" t="s">
        <v>83</v>
      </c>
      <c r="AY410" s="17" t="s">
        <v>125</v>
      </c>
      <c r="BE410" s="228">
        <f>IF(N410="základní",J410,0)</f>
        <v>0</v>
      </c>
      <c r="BF410" s="228">
        <f>IF(N410="snížená",J410,0)</f>
        <v>0</v>
      </c>
      <c r="BG410" s="228">
        <f>IF(N410="zákl. přenesená",J410,0)</f>
        <v>0</v>
      </c>
      <c r="BH410" s="228">
        <f>IF(N410="sníž. přenesená",J410,0)</f>
        <v>0</v>
      </c>
      <c r="BI410" s="228">
        <f>IF(N410="nulová",J410,0)</f>
        <v>0</v>
      </c>
      <c r="BJ410" s="17" t="s">
        <v>81</v>
      </c>
      <c r="BK410" s="228">
        <f>ROUND(I410*H410,2)</f>
        <v>0</v>
      </c>
      <c r="BL410" s="17" t="s">
        <v>131</v>
      </c>
      <c r="BM410" s="227" t="s">
        <v>549</v>
      </c>
    </row>
    <row r="411" s="2" customFormat="1">
      <c r="A411" s="38"/>
      <c r="B411" s="39"/>
      <c r="C411" s="40"/>
      <c r="D411" s="229" t="s">
        <v>133</v>
      </c>
      <c r="E411" s="40"/>
      <c r="F411" s="230" t="s">
        <v>550</v>
      </c>
      <c r="G411" s="40"/>
      <c r="H411" s="40"/>
      <c r="I411" s="231"/>
      <c r="J411" s="40"/>
      <c r="K411" s="40"/>
      <c r="L411" s="44"/>
      <c r="M411" s="232"/>
      <c r="N411" s="233"/>
      <c r="O411" s="91"/>
      <c r="P411" s="91"/>
      <c r="Q411" s="91"/>
      <c r="R411" s="91"/>
      <c r="S411" s="91"/>
      <c r="T411" s="92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T411" s="17" t="s">
        <v>133</v>
      </c>
      <c r="AU411" s="17" t="s">
        <v>83</v>
      </c>
    </row>
    <row r="412" s="13" customFormat="1">
      <c r="A412" s="13"/>
      <c r="B412" s="234"/>
      <c r="C412" s="235"/>
      <c r="D412" s="229" t="s">
        <v>134</v>
      </c>
      <c r="E412" s="236" t="s">
        <v>1</v>
      </c>
      <c r="F412" s="237" t="s">
        <v>551</v>
      </c>
      <c r="G412" s="235"/>
      <c r="H412" s="238">
        <v>27.899999999999999</v>
      </c>
      <c r="I412" s="239"/>
      <c r="J412" s="235"/>
      <c r="K412" s="235"/>
      <c r="L412" s="240"/>
      <c r="M412" s="241"/>
      <c r="N412" s="242"/>
      <c r="O412" s="242"/>
      <c r="P412" s="242"/>
      <c r="Q412" s="242"/>
      <c r="R412" s="242"/>
      <c r="S412" s="242"/>
      <c r="T412" s="24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44" t="s">
        <v>134</v>
      </c>
      <c r="AU412" s="244" t="s">
        <v>83</v>
      </c>
      <c r="AV412" s="13" t="s">
        <v>83</v>
      </c>
      <c r="AW412" s="13" t="s">
        <v>32</v>
      </c>
      <c r="AX412" s="13" t="s">
        <v>75</v>
      </c>
      <c r="AY412" s="244" t="s">
        <v>125</v>
      </c>
    </row>
    <row r="413" s="14" customFormat="1">
      <c r="A413" s="14"/>
      <c r="B413" s="245"/>
      <c r="C413" s="246"/>
      <c r="D413" s="229" t="s">
        <v>134</v>
      </c>
      <c r="E413" s="247" t="s">
        <v>1</v>
      </c>
      <c r="F413" s="248" t="s">
        <v>136</v>
      </c>
      <c r="G413" s="246"/>
      <c r="H413" s="249">
        <v>27.899999999999999</v>
      </c>
      <c r="I413" s="250"/>
      <c r="J413" s="246"/>
      <c r="K413" s="246"/>
      <c r="L413" s="251"/>
      <c r="M413" s="252"/>
      <c r="N413" s="253"/>
      <c r="O413" s="253"/>
      <c r="P413" s="253"/>
      <c r="Q413" s="253"/>
      <c r="R413" s="253"/>
      <c r="S413" s="253"/>
      <c r="T413" s="25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55" t="s">
        <v>134</v>
      </c>
      <c r="AU413" s="255" t="s">
        <v>83</v>
      </c>
      <c r="AV413" s="14" t="s">
        <v>131</v>
      </c>
      <c r="AW413" s="14" t="s">
        <v>32</v>
      </c>
      <c r="AX413" s="14" t="s">
        <v>81</v>
      </c>
      <c r="AY413" s="255" t="s">
        <v>125</v>
      </c>
    </row>
    <row r="414" s="2" customFormat="1" ht="24.15" customHeight="1">
      <c r="A414" s="38"/>
      <c r="B414" s="39"/>
      <c r="C414" s="215" t="s">
        <v>552</v>
      </c>
      <c r="D414" s="215" t="s">
        <v>127</v>
      </c>
      <c r="E414" s="216" t="s">
        <v>553</v>
      </c>
      <c r="F414" s="217" t="s">
        <v>554</v>
      </c>
      <c r="G414" s="218" t="s">
        <v>130</v>
      </c>
      <c r="H414" s="219">
        <v>5</v>
      </c>
      <c r="I414" s="220"/>
      <c r="J414" s="221">
        <f>ROUND(I414*H414,2)</f>
        <v>0</v>
      </c>
      <c r="K414" s="222"/>
      <c r="L414" s="44"/>
      <c r="M414" s="223" t="s">
        <v>1</v>
      </c>
      <c r="N414" s="224" t="s">
        <v>40</v>
      </c>
      <c r="O414" s="91"/>
      <c r="P414" s="225">
        <f>O414*H414</f>
        <v>0</v>
      </c>
      <c r="Q414" s="225">
        <v>0.00098999999999999999</v>
      </c>
      <c r="R414" s="225">
        <f>Q414*H414</f>
        <v>0.0049499999999999995</v>
      </c>
      <c r="S414" s="225">
        <v>0</v>
      </c>
      <c r="T414" s="226">
        <f>S414*H414</f>
        <v>0</v>
      </c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R414" s="227" t="s">
        <v>131</v>
      </c>
      <c r="AT414" s="227" t="s">
        <v>127</v>
      </c>
      <c r="AU414" s="227" t="s">
        <v>83</v>
      </c>
      <c r="AY414" s="17" t="s">
        <v>125</v>
      </c>
      <c r="BE414" s="228">
        <f>IF(N414="základní",J414,0)</f>
        <v>0</v>
      </c>
      <c r="BF414" s="228">
        <f>IF(N414="snížená",J414,0)</f>
        <v>0</v>
      </c>
      <c r="BG414" s="228">
        <f>IF(N414="zákl. přenesená",J414,0)</f>
        <v>0</v>
      </c>
      <c r="BH414" s="228">
        <f>IF(N414="sníž. přenesená",J414,0)</f>
        <v>0</v>
      </c>
      <c r="BI414" s="228">
        <f>IF(N414="nulová",J414,0)</f>
        <v>0</v>
      </c>
      <c r="BJ414" s="17" t="s">
        <v>81</v>
      </c>
      <c r="BK414" s="228">
        <f>ROUND(I414*H414,2)</f>
        <v>0</v>
      </c>
      <c r="BL414" s="17" t="s">
        <v>131</v>
      </c>
      <c r="BM414" s="227" t="s">
        <v>555</v>
      </c>
    </row>
    <row r="415" s="2" customFormat="1">
      <c r="A415" s="38"/>
      <c r="B415" s="39"/>
      <c r="C415" s="40"/>
      <c r="D415" s="229" t="s">
        <v>133</v>
      </c>
      <c r="E415" s="40"/>
      <c r="F415" s="230" t="s">
        <v>556</v>
      </c>
      <c r="G415" s="40"/>
      <c r="H415" s="40"/>
      <c r="I415" s="231"/>
      <c r="J415" s="40"/>
      <c r="K415" s="40"/>
      <c r="L415" s="44"/>
      <c r="M415" s="232"/>
      <c r="N415" s="233"/>
      <c r="O415" s="91"/>
      <c r="P415" s="91"/>
      <c r="Q415" s="91"/>
      <c r="R415" s="91"/>
      <c r="S415" s="91"/>
      <c r="T415" s="92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T415" s="17" t="s">
        <v>133</v>
      </c>
      <c r="AU415" s="17" t="s">
        <v>83</v>
      </c>
    </row>
    <row r="416" s="2" customFormat="1" ht="24.15" customHeight="1">
      <c r="A416" s="38"/>
      <c r="B416" s="39"/>
      <c r="C416" s="215" t="s">
        <v>557</v>
      </c>
      <c r="D416" s="215" t="s">
        <v>127</v>
      </c>
      <c r="E416" s="216" t="s">
        <v>558</v>
      </c>
      <c r="F416" s="217" t="s">
        <v>559</v>
      </c>
      <c r="G416" s="218" t="s">
        <v>130</v>
      </c>
      <c r="H416" s="219">
        <v>55.799999999999997</v>
      </c>
      <c r="I416" s="220"/>
      <c r="J416" s="221">
        <f>ROUND(I416*H416,2)</f>
        <v>0</v>
      </c>
      <c r="K416" s="222"/>
      <c r="L416" s="44"/>
      <c r="M416" s="223" t="s">
        <v>1</v>
      </c>
      <c r="N416" s="224" t="s">
        <v>40</v>
      </c>
      <c r="O416" s="91"/>
      <c r="P416" s="225">
        <f>O416*H416</f>
        <v>0</v>
      </c>
      <c r="Q416" s="225">
        <v>0.0020999999999999999</v>
      </c>
      <c r="R416" s="225">
        <f>Q416*H416</f>
        <v>0.11717999999999999</v>
      </c>
      <c r="S416" s="225">
        <v>0</v>
      </c>
      <c r="T416" s="226">
        <f>S416*H416</f>
        <v>0</v>
      </c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R416" s="227" t="s">
        <v>131</v>
      </c>
      <c r="AT416" s="227" t="s">
        <v>127</v>
      </c>
      <c r="AU416" s="227" t="s">
        <v>83</v>
      </c>
      <c r="AY416" s="17" t="s">
        <v>125</v>
      </c>
      <c r="BE416" s="228">
        <f>IF(N416="základní",J416,0)</f>
        <v>0</v>
      </c>
      <c r="BF416" s="228">
        <f>IF(N416="snížená",J416,0)</f>
        <v>0</v>
      </c>
      <c r="BG416" s="228">
        <f>IF(N416="zákl. přenesená",J416,0)</f>
        <v>0</v>
      </c>
      <c r="BH416" s="228">
        <f>IF(N416="sníž. přenesená",J416,0)</f>
        <v>0</v>
      </c>
      <c r="BI416" s="228">
        <f>IF(N416="nulová",J416,0)</f>
        <v>0</v>
      </c>
      <c r="BJ416" s="17" t="s">
        <v>81</v>
      </c>
      <c r="BK416" s="228">
        <f>ROUND(I416*H416,2)</f>
        <v>0</v>
      </c>
      <c r="BL416" s="17" t="s">
        <v>131</v>
      </c>
      <c r="BM416" s="227" t="s">
        <v>560</v>
      </c>
    </row>
    <row r="417" s="2" customFormat="1">
      <c r="A417" s="38"/>
      <c r="B417" s="39"/>
      <c r="C417" s="40"/>
      <c r="D417" s="229" t="s">
        <v>133</v>
      </c>
      <c r="E417" s="40"/>
      <c r="F417" s="230" t="s">
        <v>561</v>
      </c>
      <c r="G417" s="40"/>
      <c r="H417" s="40"/>
      <c r="I417" s="231"/>
      <c r="J417" s="40"/>
      <c r="K417" s="40"/>
      <c r="L417" s="44"/>
      <c r="M417" s="232"/>
      <c r="N417" s="233"/>
      <c r="O417" s="91"/>
      <c r="P417" s="91"/>
      <c r="Q417" s="91"/>
      <c r="R417" s="91"/>
      <c r="S417" s="91"/>
      <c r="T417" s="92"/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T417" s="17" t="s">
        <v>133</v>
      </c>
      <c r="AU417" s="17" t="s">
        <v>83</v>
      </c>
    </row>
    <row r="418" s="13" customFormat="1">
      <c r="A418" s="13"/>
      <c r="B418" s="234"/>
      <c r="C418" s="235"/>
      <c r="D418" s="229" t="s">
        <v>134</v>
      </c>
      <c r="E418" s="236" t="s">
        <v>1</v>
      </c>
      <c r="F418" s="237" t="s">
        <v>562</v>
      </c>
      <c r="G418" s="235"/>
      <c r="H418" s="238">
        <v>55.799999999999997</v>
      </c>
      <c r="I418" s="239"/>
      <c r="J418" s="235"/>
      <c r="K418" s="235"/>
      <c r="L418" s="240"/>
      <c r="M418" s="241"/>
      <c r="N418" s="242"/>
      <c r="O418" s="242"/>
      <c r="P418" s="242"/>
      <c r="Q418" s="242"/>
      <c r="R418" s="242"/>
      <c r="S418" s="242"/>
      <c r="T418" s="24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44" t="s">
        <v>134</v>
      </c>
      <c r="AU418" s="244" t="s">
        <v>83</v>
      </c>
      <c r="AV418" s="13" t="s">
        <v>83</v>
      </c>
      <c r="AW418" s="13" t="s">
        <v>32</v>
      </c>
      <c r="AX418" s="13" t="s">
        <v>75</v>
      </c>
      <c r="AY418" s="244" t="s">
        <v>125</v>
      </c>
    </row>
    <row r="419" s="14" customFormat="1">
      <c r="A419" s="14"/>
      <c r="B419" s="245"/>
      <c r="C419" s="246"/>
      <c r="D419" s="229" t="s">
        <v>134</v>
      </c>
      <c r="E419" s="247" t="s">
        <v>1</v>
      </c>
      <c r="F419" s="248" t="s">
        <v>136</v>
      </c>
      <c r="G419" s="246"/>
      <c r="H419" s="249">
        <v>55.799999999999997</v>
      </c>
      <c r="I419" s="250"/>
      <c r="J419" s="246"/>
      <c r="K419" s="246"/>
      <c r="L419" s="251"/>
      <c r="M419" s="252"/>
      <c r="N419" s="253"/>
      <c r="O419" s="253"/>
      <c r="P419" s="253"/>
      <c r="Q419" s="253"/>
      <c r="R419" s="253"/>
      <c r="S419" s="253"/>
      <c r="T419" s="25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55" t="s">
        <v>134</v>
      </c>
      <c r="AU419" s="255" t="s">
        <v>83</v>
      </c>
      <c r="AV419" s="14" t="s">
        <v>131</v>
      </c>
      <c r="AW419" s="14" t="s">
        <v>32</v>
      </c>
      <c r="AX419" s="14" t="s">
        <v>81</v>
      </c>
      <c r="AY419" s="255" t="s">
        <v>125</v>
      </c>
    </row>
    <row r="420" s="2" customFormat="1" ht="24.15" customHeight="1">
      <c r="A420" s="38"/>
      <c r="B420" s="39"/>
      <c r="C420" s="215" t="s">
        <v>563</v>
      </c>
      <c r="D420" s="215" t="s">
        <v>127</v>
      </c>
      <c r="E420" s="216" t="s">
        <v>564</v>
      </c>
      <c r="F420" s="217" t="s">
        <v>565</v>
      </c>
      <c r="G420" s="218" t="s">
        <v>130</v>
      </c>
      <c r="H420" s="219">
        <v>55.799999999999997</v>
      </c>
      <c r="I420" s="220"/>
      <c r="J420" s="221">
        <f>ROUND(I420*H420,2)</f>
        <v>0</v>
      </c>
      <c r="K420" s="222"/>
      <c r="L420" s="44"/>
      <c r="M420" s="223" t="s">
        <v>1</v>
      </c>
      <c r="N420" s="224" t="s">
        <v>40</v>
      </c>
      <c r="O420" s="91"/>
      <c r="P420" s="225">
        <f>O420*H420</f>
        <v>0</v>
      </c>
      <c r="Q420" s="225">
        <v>0.00109</v>
      </c>
      <c r="R420" s="225">
        <f>Q420*H420</f>
        <v>0.060822000000000001</v>
      </c>
      <c r="S420" s="225">
        <v>0</v>
      </c>
      <c r="T420" s="226">
        <f>S420*H420</f>
        <v>0</v>
      </c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R420" s="227" t="s">
        <v>131</v>
      </c>
      <c r="AT420" s="227" t="s">
        <v>127</v>
      </c>
      <c r="AU420" s="227" t="s">
        <v>83</v>
      </c>
      <c r="AY420" s="17" t="s">
        <v>125</v>
      </c>
      <c r="BE420" s="228">
        <f>IF(N420="základní",J420,0)</f>
        <v>0</v>
      </c>
      <c r="BF420" s="228">
        <f>IF(N420="snížená",J420,0)</f>
        <v>0</v>
      </c>
      <c r="BG420" s="228">
        <f>IF(N420="zákl. přenesená",J420,0)</f>
        <v>0</v>
      </c>
      <c r="BH420" s="228">
        <f>IF(N420="sníž. přenesená",J420,0)</f>
        <v>0</v>
      </c>
      <c r="BI420" s="228">
        <f>IF(N420="nulová",J420,0)</f>
        <v>0</v>
      </c>
      <c r="BJ420" s="17" t="s">
        <v>81</v>
      </c>
      <c r="BK420" s="228">
        <f>ROUND(I420*H420,2)</f>
        <v>0</v>
      </c>
      <c r="BL420" s="17" t="s">
        <v>131</v>
      </c>
      <c r="BM420" s="227" t="s">
        <v>566</v>
      </c>
    </row>
    <row r="421" s="2" customFormat="1">
      <c r="A421" s="38"/>
      <c r="B421" s="39"/>
      <c r="C421" s="40"/>
      <c r="D421" s="229" t="s">
        <v>133</v>
      </c>
      <c r="E421" s="40"/>
      <c r="F421" s="230" t="s">
        <v>567</v>
      </c>
      <c r="G421" s="40"/>
      <c r="H421" s="40"/>
      <c r="I421" s="231"/>
      <c r="J421" s="40"/>
      <c r="K421" s="40"/>
      <c r="L421" s="44"/>
      <c r="M421" s="232"/>
      <c r="N421" s="233"/>
      <c r="O421" s="91"/>
      <c r="P421" s="91"/>
      <c r="Q421" s="91"/>
      <c r="R421" s="91"/>
      <c r="S421" s="91"/>
      <c r="T421" s="92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T421" s="17" t="s">
        <v>133</v>
      </c>
      <c r="AU421" s="17" t="s">
        <v>83</v>
      </c>
    </row>
    <row r="422" s="13" customFormat="1">
      <c r="A422" s="13"/>
      <c r="B422" s="234"/>
      <c r="C422" s="235"/>
      <c r="D422" s="229" t="s">
        <v>134</v>
      </c>
      <c r="E422" s="236" t="s">
        <v>1</v>
      </c>
      <c r="F422" s="237" t="s">
        <v>562</v>
      </c>
      <c r="G422" s="235"/>
      <c r="H422" s="238">
        <v>55.799999999999997</v>
      </c>
      <c r="I422" s="239"/>
      <c r="J422" s="235"/>
      <c r="K422" s="235"/>
      <c r="L422" s="240"/>
      <c r="M422" s="241"/>
      <c r="N422" s="242"/>
      <c r="O422" s="242"/>
      <c r="P422" s="242"/>
      <c r="Q422" s="242"/>
      <c r="R422" s="242"/>
      <c r="S422" s="242"/>
      <c r="T422" s="24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44" t="s">
        <v>134</v>
      </c>
      <c r="AU422" s="244" t="s">
        <v>83</v>
      </c>
      <c r="AV422" s="13" t="s">
        <v>83</v>
      </c>
      <c r="AW422" s="13" t="s">
        <v>32</v>
      </c>
      <c r="AX422" s="13" t="s">
        <v>75</v>
      </c>
      <c r="AY422" s="244" t="s">
        <v>125</v>
      </c>
    </row>
    <row r="423" s="14" customFormat="1">
      <c r="A423" s="14"/>
      <c r="B423" s="245"/>
      <c r="C423" s="246"/>
      <c r="D423" s="229" t="s">
        <v>134</v>
      </c>
      <c r="E423" s="247" t="s">
        <v>1</v>
      </c>
      <c r="F423" s="248" t="s">
        <v>136</v>
      </c>
      <c r="G423" s="246"/>
      <c r="H423" s="249">
        <v>55.799999999999997</v>
      </c>
      <c r="I423" s="250"/>
      <c r="J423" s="246"/>
      <c r="K423" s="246"/>
      <c r="L423" s="251"/>
      <c r="M423" s="252"/>
      <c r="N423" s="253"/>
      <c r="O423" s="253"/>
      <c r="P423" s="253"/>
      <c r="Q423" s="253"/>
      <c r="R423" s="253"/>
      <c r="S423" s="253"/>
      <c r="T423" s="25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55" t="s">
        <v>134</v>
      </c>
      <c r="AU423" s="255" t="s">
        <v>83</v>
      </c>
      <c r="AV423" s="14" t="s">
        <v>131</v>
      </c>
      <c r="AW423" s="14" t="s">
        <v>32</v>
      </c>
      <c r="AX423" s="14" t="s">
        <v>81</v>
      </c>
      <c r="AY423" s="255" t="s">
        <v>125</v>
      </c>
    </row>
    <row r="424" s="2" customFormat="1" ht="24.15" customHeight="1">
      <c r="A424" s="38"/>
      <c r="B424" s="39"/>
      <c r="C424" s="215" t="s">
        <v>568</v>
      </c>
      <c r="D424" s="215" t="s">
        <v>127</v>
      </c>
      <c r="E424" s="216" t="s">
        <v>569</v>
      </c>
      <c r="F424" s="217" t="s">
        <v>570</v>
      </c>
      <c r="G424" s="218" t="s">
        <v>146</v>
      </c>
      <c r="H424" s="219">
        <v>6.75</v>
      </c>
      <c r="I424" s="220"/>
      <c r="J424" s="221">
        <f>ROUND(I424*H424,2)</f>
        <v>0</v>
      </c>
      <c r="K424" s="222"/>
      <c r="L424" s="44"/>
      <c r="M424" s="223" t="s">
        <v>1</v>
      </c>
      <c r="N424" s="224" t="s">
        <v>40</v>
      </c>
      <c r="O424" s="91"/>
      <c r="P424" s="225">
        <f>O424*H424</f>
        <v>0</v>
      </c>
      <c r="Q424" s="225">
        <v>0.00055000000000000003</v>
      </c>
      <c r="R424" s="225">
        <f>Q424*H424</f>
        <v>0.0037125000000000001</v>
      </c>
      <c r="S424" s="225">
        <v>0.001</v>
      </c>
      <c r="T424" s="226">
        <f>S424*H424</f>
        <v>0.0067499999999999999</v>
      </c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R424" s="227" t="s">
        <v>131</v>
      </c>
      <c r="AT424" s="227" t="s">
        <v>127</v>
      </c>
      <c r="AU424" s="227" t="s">
        <v>83</v>
      </c>
      <c r="AY424" s="17" t="s">
        <v>125</v>
      </c>
      <c r="BE424" s="228">
        <f>IF(N424="základní",J424,0)</f>
        <v>0</v>
      </c>
      <c r="BF424" s="228">
        <f>IF(N424="snížená",J424,0)</f>
        <v>0</v>
      </c>
      <c r="BG424" s="228">
        <f>IF(N424="zákl. přenesená",J424,0)</f>
        <v>0</v>
      </c>
      <c r="BH424" s="228">
        <f>IF(N424="sníž. přenesená",J424,0)</f>
        <v>0</v>
      </c>
      <c r="BI424" s="228">
        <f>IF(N424="nulová",J424,0)</f>
        <v>0</v>
      </c>
      <c r="BJ424" s="17" t="s">
        <v>81</v>
      </c>
      <c r="BK424" s="228">
        <f>ROUND(I424*H424,2)</f>
        <v>0</v>
      </c>
      <c r="BL424" s="17" t="s">
        <v>131</v>
      </c>
      <c r="BM424" s="227" t="s">
        <v>571</v>
      </c>
    </row>
    <row r="425" s="2" customFormat="1">
      <c r="A425" s="38"/>
      <c r="B425" s="39"/>
      <c r="C425" s="40"/>
      <c r="D425" s="229" t="s">
        <v>133</v>
      </c>
      <c r="E425" s="40"/>
      <c r="F425" s="230" t="s">
        <v>572</v>
      </c>
      <c r="G425" s="40"/>
      <c r="H425" s="40"/>
      <c r="I425" s="231"/>
      <c r="J425" s="40"/>
      <c r="K425" s="40"/>
      <c r="L425" s="44"/>
      <c r="M425" s="232"/>
      <c r="N425" s="233"/>
      <c r="O425" s="91"/>
      <c r="P425" s="91"/>
      <c r="Q425" s="91"/>
      <c r="R425" s="91"/>
      <c r="S425" s="91"/>
      <c r="T425" s="92"/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T425" s="17" t="s">
        <v>133</v>
      </c>
      <c r="AU425" s="17" t="s">
        <v>83</v>
      </c>
    </row>
    <row r="426" s="13" customFormat="1">
      <c r="A426" s="13"/>
      <c r="B426" s="234"/>
      <c r="C426" s="235"/>
      <c r="D426" s="229" t="s">
        <v>134</v>
      </c>
      <c r="E426" s="236" t="s">
        <v>1</v>
      </c>
      <c r="F426" s="237" t="s">
        <v>573</v>
      </c>
      <c r="G426" s="235"/>
      <c r="H426" s="238">
        <v>6.75</v>
      </c>
      <c r="I426" s="239"/>
      <c r="J426" s="235"/>
      <c r="K426" s="235"/>
      <c r="L426" s="240"/>
      <c r="M426" s="241"/>
      <c r="N426" s="242"/>
      <c r="O426" s="242"/>
      <c r="P426" s="242"/>
      <c r="Q426" s="242"/>
      <c r="R426" s="242"/>
      <c r="S426" s="242"/>
      <c r="T426" s="24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44" t="s">
        <v>134</v>
      </c>
      <c r="AU426" s="244" t="s">
        <v>83</v>
      </c>
      <c r="AV426" s="13" t="s">
        <v>83</v>
      </c>
      <c r="AW426" s="13" t="s">
        <v>32</v>
      </c>
      <c r="AX426" s="13" t="s">
        <v>75</v>
      </c>
      <c r="AY426" s="244" t="s">
        <v>125</v>
      </c>
    </row>
    <row r="427" s="14" customFormat="1">
      <c r="A427" s="14"/>
      <c r="B427" s="245"/>
      <c r="C427" s="246"/>
      <c r="D427" s="229" t="s">
        <v>134</v>
      </c>
      <c r="E427" s="247" t="s">
        <v>1</v>
      </c>
      <c r="F427" s="248" t="s">
        <v>136</v>
      </c>
      <c r="G427" s="246"/>
      <c r="H427" s="249">
        <v>6.75</v>
      </c>
      <c r="I427" s="250"/>
      <c r="J427" s="246"/>
      <c r="K427" s="246"/>
      <c r="L427" s="251"/>
      <c r="M427" s="252"/>
      <c r="N427" s="253"/>
      <c r="O427" s="253"/>
      <c r="P427" s="253"/>
      <c r="Q427" s="253"/>
      <c r="R427" s="253"/>
      <c r="S427" s="253"/>
      <c r="T427" s="25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55" t="s">
        <v>134</v>
      </c>
      <c r="AU427" s="255" t="s">
        <v>83</v>
      </c>
      <c r="AV427" s="14" t="s">
        <v>131</v>
      </c>
      <c r="AW427" s="14" t="s">
        <v>32</v>
      </c>
      <c r="AX427" s="14" t="s">
        <v>81</v>
      </c>
      <c r="AY427" s="255" t="s">
        <v>125</v>
      </c>
    </row>
    <row r="428" s="12" customFormat="1" ht="22.8" customHeight="1">
      <c r="A428" s="12"/>
      <c r="B428" s="199"/>
      <c r="C428" s="200"/>
      <c r="D428" s="201" t="s">
        <v>74</v>
      </c>
      <c r="E428" s="213" t="s">
        <v>574</v>
      </c>
      <c r="F428" s="213" t="s">
        <v>575</v>
      </c>
      <c r="G428" s="200"/>
      <c r="H428" s="200"/>
      <c r="I428" s="203"/>
      <c r="J428" s="214">
        <f>BK428</f>
        <v>0</v>
      </c>
      <c r="K428" s="200"/>
      <c r="L428" s="205"/>
      <c r="M428" s="206"/>
      <c r="N428" s="207"/>
      <c r="O428" s="207"/>
      <c r="P428" s="208">
        <f>SUM(P429:P430)</f>
        <v>0</v>
      </c>
      <c r="Q428" s="207"/>
      <c r="R428" s="208">
        <f>SUM(R429:R430)</f>
        <v>0</v>
      </c>
      <c r="S428" s="207"/>
      <c r="T428" s="209">
        <f>SUM(T429:T430)</f>
        <v>0</v>
      </c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R428" s="210" t="s">
        <v>81</v>
      </c>
      <c r="AT428" s="211" t="s">
        <v>74</v>
      </c>
      <c r="AU428" s="211" t="s">
        <v>81</v>
      </c>
      <c r="AY428" s="210" t="s">
        <v>125</v>
      </c>
      <c r="BK428" s="212">
        <f>SUM(BK429:BK430)</f>
        <v>0</v>
      </c>
    </row>
    <row r="429" s="2" customFormat="1" ht="24.15" customHeight="1">
      <c r="A429" s="38"/>
      <c r="B429" s="39"/>
      <c r="C429" s="215" t="s">
        <v>576</v>
      </c>
      <c r="D429" s="215" t="s">
        <v>127</v>
      </c>
      <c r="E429" s="216" t="s">
        <v>577</v>
      </c>
      <c r="F429" s="217" t="s">
        <v>578</v>
      </c>
      <c r="G429" s="218" t="s">
        <v>195</v>
      </c>
      <c r="H429" s="219">
        <v>203.79300000000001</v>
      </c>
      <c r="I429" s="220"/>
      <c r="J429" s="221">
        <f>ROUND(I429*H429,2)</f>
        <v>0</v>
      </c>
      <c r="K429" s="222"/>
      <c r="L429" s="44"/>
      <c r="M429" s="223" t="s">
        <v>1</v>
      </c>
      <c r="N429" s="224" t="s">
        <v>40</v>
      </c>
      <c r="O429" s="91"/>
      <c r="P429" s="225">
        <f>O429*H429</f>
        <v>0</v>
      </c>
      <c r="Q429" s="225">
        <v>0</v>
      </c>
      <c r="R429" s="225">
        <f>Q429*H429</f>
        <v>0</v>
      </c>
      <c r="S429" s="225">
        <v>0</v>
      </c>
      <c r="T429" s="226">
        <f>S429*H429</f>
        <v>0</v>
      </c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R429" s="227" t="s">
        <v>131</v>
      </c>
      <c r="AT429" s="227" t="s">
        <v>127</v>
      </c>
      <c r="AU429" s="227" t="s">
        <v>83</v>
      </c>
      <c r="AY429" s="17" t="s">
        <v>125</v>
      </c>
      <c r="BE429" s="228">
        <f>IF(N429="základní",J429,0)</f>
        <v>0</v>
      </c>
      <c r="BF429" s="228">
        <f>IF(N429="snížená",J429,0)</f>
        <v>0</v>
      </c>
      <c r="BG429" s="228">
        <f>IF(N429="zákl. přenesená",J429,0)</f>
        <v>0</v>
      </c>
      <c r="BH429" s="228">
        <f>IF(N429="sníž. přenesená",J429,0)</f>
        <v>0</v>
      </c>
      <c r="BI429" s="228">
        <f>IF(N429="nulová",J429,0)</f>
        <v>0</v>
      </c>
      <c r="BJ429" s="17" t="s">
        <v>81</v>
      </c>
      <c r="BK429" s="228">
        <f>ROUND(I429*H429,2)</f>
        <v>0</v>
      </c>
      <c r="BL429" s="17" t="s">
        <v>131</v>
      </c>
      <c r="BM429" s="227" t="s">
        <v>579</v>
      </c>
    </row>
    <row r="430" s="2" customFormat="1">
      <c r="A430" s="38"/>
      <c r="B430" s="39"/>
      <c r="C430" s="40"/>
      <c r="D430" s="229" t="s">
        <v>133</v>
      </c>
      <c r="E430" s="40"/>
      <c r="F430" s="230" t="s">
        <v>580</v>
      </c>
      <c r="G430" s="40"/>
      <c r="H430" s="40"/>
      <c r="I430" s="231"/>
      <c r="J430" s="40"/>
      <c r="K430" s="40"/>
      <c r="L430" s="44"/>
      <c r="M430" s="232"/>
      <c r="N430" s="233"/>
      <c r="O430" s="91"/>
      <c r="P430" s="91"/>
      <c r="Q430" s="91"/>
      <c r="R430" s="91"/>
      <c r="S430" s="91"/>
      <c r="T430" s="92"/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T430" s="17" t="s">
        <v>133</v>
      </c>
      <c r="AU430" s="17" t="s">
        <v>83</v>
      </c>
    </row>
    <row r="431" s="12" customFormat="1" ht="25.92" customHeight="1">
      <c r="A431" s="12"/>
      <c r="B431" s="199"/>
      <c r="C431" s="200"/>
      <c r="D431" s="201" t="s">
        <v>74</v>
      </c>
      <c r="E431" s="202" t="s">
        <v>581</v>
      </c>
      <c r="F431" s="202" t="s">
        <v>582</v>
      </c>
      <c r="G431" s="200"/>
      <c r="H431" s="200"/>
      <c r="I431" s="203"/>
      <c r="J431" s="204">
        <f>BK431</f>
        <v>0</v>
      </c>
      <c r="K431" s="200"/>
      <c r="L431" s="205"/>
      <c r="M431" s="206"/>
      <c r="N431" s="207"/>
      <c r="O431" s="207"/>
      <c r="P431" s="208">
        <f>P432+P483</f>
        <v>0</v>
      </c>
      <c r="Q431" s="207"/>
      <c r="R431" s="208">
        <f>R432+R483</f>
        <v>0.56349959999999999</v>
      </c>
      <c r="S431" s="207"/>
      <c r="T431" s="209">
        <f>T432+T483</f>
        <v>0.30591000000000002</v>
      </c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R431" s="210" t="s">
        <v>83</v>
      </c>
      <c r="AT431" s="211" t="s">
        <v>74</v>
      </c>
      <c r="AU431" s="211" t="s">
        <v>75</v>
      </c>
      <c r="AY431" s="210" t="s">
        <v>125</v>
      </c>
      <c r="BK431" s="212">
        <f>BK432+BK483</f>
        <v>0</v>
      </c>
    </row>
    <row r="432" s="12" customFormat="1" ht="22.8" customHeight="1">
      <c r="A432" s="12"/>
      <c r="B432" s="199"/>
      <c r="C432" s="200"/>
      <c r="D432" s="201" t="s">
        <v>74</v>
      </c>
      <c r="E432" s="213" t="s">
        <v>583</v>
      </c>
      <c r="F432" s="213" t="s">
        <v>584</v>
      </c>
      <c r="G432" s="200"/>
      <c r="H432" s="200"/>
      <c r="I432" s="203"/>
      <c r="J432" s="214">
        <f>BK432</f>
        <v>0</v>
      </c>
      <c r="K432" s="200"/>
      <c r="L432" s="205"/>
      <c r="M432" s="206"/>
      <c r="N432" s="207"/>
      <c r="O432" s="207"/>
      <c r="P432" s="208">
        <f>SUM(P433:P482)</f>
        <v>0</v>
      </c>
      <c r="Q432" s="207"/>
      <c r="R432" s="208">
        <f>SUM(R433:R482)</f>
        <v>0.56349959999999999</v>
      </c>
      <c r="S432" s="207"/>
      <c r="T432" s="209">
        <f>SUM(T433:T482)</f>
        <v>0.30591000000000002</v>
      </c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R432" s="210" t="s">
        <v>83</v>
      </c>
      <c r="AT432" s="211" t="s">
        <v>74</v>
      </c>
      <c r="AU432" s="211" t="s">
        <v>81</v>
      </c>
      <c r="AY432" s="210" t="s">
        <v>125</v>
      </c>
      <c r="BK432" s="212">
        <f>SUM(BK433:BK482)</f>
        <v>0</v>
      </c>
    </row>
    <row r="433" s="2" customFormat="1" ht="24.15" customHeight="1">
      <c r="A433" s="38"/>
      <c r="B433" s="39"/>
      <c r="C433" s="215" t="s">
        <v>585</v>
      </c>
      <c r="D433" s="215" t="s">
        <v>127</v>
      </c>
      <c r="E433" s="216" t="s">
        <v>586</v>
      </c>
      <c r="F433" s="217" t="s">
        <v>587</v>
      </c>
      <c r="G433" s="218" t="s">
        <v>130</v>
      </c>
      <c r="H433" s="219">
        <v>45.299999999999997</v>
      </c>
      <c r="I433" s="220"/>
      <c r="J433" s="221">
        <f>ROUND(I433*H433,2)</f>
        <v>0</v>
      </c>
      <c r="K433" s="222"/>
      <c r="L433" s="44"/>
      <c r="M433" s="223" t="s">
        <v>1</v>
      </c>
      <c r="N433" s="224" t="s">
        <v>40</v>
      </c>
      <c r="O433" s="91"/>
      <c r="P433" s="225">
        <f>O433*H433</f>
        <v>0</v>
      </c>
      <c r="Q433" s="225">
        <v>0</v>
      </c>
      <c r="R433" s="225">
        <f>Q433*H433</f>
        <v>0</v>
      </c>
      <c r="S433" s="225">
        <v>0</v>
      </c>
      <c r="T433" s="226">
        <f>S433*H433</f>
        <v>0</v>
      </c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R433" s="227" t="s">
        <v>228</v>
      </c>
      <c r="AT433" s="227" t="s">
        <v>127</v>
      </c>
      <c r="AU433" s="227" t="s">
        <v>83</v>
      </c>
      <c r="AY433" s="17" t="s">
        <v>125</v>
      </c>
      <c r="BE433" s="228">
        <f>IF(N433="základní",J433,0)</f>
        <v>0</v>
      </c>
      <c r="BF433" s="228">
        <f>IF(N433="snížená",J433,0)</f>
        <v>0</v>
      </c>
      <c r="BG433" s="228">
        <f>IF(N433="zákl. přenesená",J433,0)</f>
        <v>0</v>
      </c>
      <c r="BH433" s="228">
        <f>IF(N433="sníž. přenesená",J433,0)</f>
        <v>0</v>
      </c>
      <c r="BI433" s="228">
        <f>IF(N433="nulová",J433,0)</f>
        <v>0</v>
      </c>
      <c r="BJ433" s="17" t="s">
        <v>81</v>
      </c>
      <c r="BK433" s="228">
        <f>ROUND(I433*H433,2)</f>
        <v>0</v>
      </c>
      <c r="BL433" s="17" t="s">
        <v>228</v>
      </c>
      <c r="BM433" s="227" t="s">
        <v>588</v>
      </c>
    </row>
    <row r="434" s="2" customFormat="1">
      <c r="A434" s="38"/>
      <c r="B434" s="39"/>
      <c r="C434" s="40"/>
      <c r="D434" s="229" t="s">
        <v>133</v>
      </c>
      <c r="E434" s="40"/>
      <c r="F434" s="230" t="s">
        <v>589</v>
      </c>
      <c r="G434" s="40"/>
      <c r="H434" s="40"/>
      <c r="I434" s="231"/>
      <c r="J434" s="40"/>
      <c r="K434" s="40"/>
      <c r="L434" s="44"/>
      <c r="M434" s="232"/>
      <c r="N434" s="233"/>
      <c r="O434" s="91"/>
      <c r="P434" s="91"/>
      <c r="Q434" s="91"/>
      <c r="R434" s="91"/>
      <c r="S434" s="91"/>
      <c r="T434" s="92"/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T434" s="17" t="s">
        <v>133</v>
      </c>
      <c r="AU434" s="17" t="s">
        <v>83</v>
      </c>
    </row>
    <row r="435" s="13" customFormat="1">
      <c r="A435" s="13"/>
      <c r="B435" s="234"/>
      <c r="C435" s="235"/>
      <c r="D435" s="229" t="s">
        <v>134</v>
      </c>
      <c r="E435" s="236" t="s">
        <v>1</v>
      </c>
      <c r="F435" s="237" t="s">
        <v>590</v>
      </c>
      <c r="G435" s="235"/>
      <c r="H435" s="238">
        <v>45.299999999999997</v>
      </c>
      <c r="I435" s="239"/>
      <c r="J435" s="235"/>
      <c r="K435" s="235"/>
      <c r="L435" s="240"/>
      <c r="M435" s="241"/>
      <c r="N435" s="242"/>
      <c r="O435" s="242"/>
      <c r="P435" s="242"/>
      <c r="Q435" s="242"/>
      <c r="R435" s="242"/>
      <c r="S435" s="242"/>
      <c r="T435" s="24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44" t="s">
        <v>134</v>
      </c>
      <c r="AU435" s="244" t="s">
        <v>83</v>
      </c>
      <c r="AV435" s="13" t="s">
        <v>83</v>
      </c>
      <c r="AW435" s="13" t="s">
        <v>32</v>
      </c>
      <c r="AX435" s="13" t="s">
        <v>75</v>
      </c>
      <c r="AY435" s="244" t="s">
        <v>125</v>
      </c>
    </row>
    <row r="436" s="14" customFormat="1">
      <c r="A436" s="14"/>
      <c r="B436" s="245"/>
      <c r="C436" s="246"/>
      <c r="D436" s="229" t="s">
        <v>134</v>
      </c>
      <c r="E436" s="247" t="s">
        <v>1</v>
      </c>
      <c r="F436" s="248" t="s">
        <v>136</v>
      </c>
      <c r="G436" s="246"/>
      <c r="H436" s="249">
        <v>45.299999999999997</v>
      </c>
      <c r="I436" s="250"/>
      <c r="J436" s="246"/>
      <c r="K436" s="246"/>
      <c r="L436" s="251"/>
      <c r="M436" s="252"/>
      <c r="N436" s="253"/>
      <c r="O436" s="253"/>
      <c r="P436" s="253"/>
      <c r="Q436" s="253"/>
      <c r="R436" s="253"/>
      <c r="S436" s="253"/>
      <c r="T436" s="25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55" t="s">
        <v>134</v>
      </c>
      <c r="AU436" s="255" t="s">
        <v>83</v>
      </c>
      <c r="AV436" s="14" t="s">
        <v>131</v>
      </c>
      <c r="AW436" s="14" t="s">
        <v>32</v>
      </c>
      <c r="AX436" s="14" t="s">
        <v>81</v>
      </c>
      <c r="AY436" s="255" t="s">
        <v>125</v>
      </c>
    </row>
    <row r="437" s="2" customFormat="1" ht="16.5" customHeight="1">
      <c r="A437" s="38"/>
      <c r="B437" s="39"/>
      <c r="C437" s="266" t="s">
        <v>591</v>
      </c>
      <c r="D437" s="266" t="s">
        <v>192</v>
      </c>
      <c r="E437" s="267" t="s">
        <v>592</v>
      </c>
      <c r="F437" s="268" t="s">
        <v>593</v>
      </c>
      <c r="G437" s="269" t="s">
        <v>195</v>
      </c>
      <c r="H437" s="270">
        <v>0.014999999999999999</v>
      </c>
      <c r="I437" s="271"/>
      <c r="J437" s="272">
        <f>ROUND(I437*H437,2)</f>
        <v>0</v>
      </c>
      <c r="K437" s="273"/>
      <c r="L437" s="274"/>
      <c r="M437" s="275" t="s">
        <v>1</v>
      </c>
      <c r="N437" s="276" t="s">
        <v>40</v>
      </c>
      <c r="O437" s="91"/>
      <c r="P437" s="225">
        <f>O437*H437</f>
        <v>0</v>
      </c>
      <c r="Q437" s="225">
        <v>1</v>
      </c>
      <c r="R437" s="225">
        <f>Q437*H437</f>
        <v>0.014999999999999999</v>
      </c>
      <c r="S437" s="225">
        <v>0</v>
      </c>
      <c r="T437" s="226">
        <f>S437*H437</f>
        <v>0</v>
      </c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R437" s="227" t="s">
        <v>312</v>
      </c>
      <c r="AT437" s="227" t="s">
        <v>192</v>
      </c>
      <c r="AU437" s="227" t="s">
        <v>83</v>
      </c>
      <c r="AY437" s="17" t="s">
        <v>125</v>
      </c>
      <c r="BE437" s="228">
        <f>IF(N437="základní",J437,0)</f>
        <v>0</v>
      </c>
      <c r="BF437" s="228">
        <f>IF(N437="snížená",J437,0)</f>
        <v>0</v>
      </c>
      <c r="BG437" s="228">
        <f>IF(N437="zákl. přenesená",J437,0)</f>
        <v>0</v>
      </c>
      <c r="BH437" s="228">
        <f>IF(N437="sníž. přenesená",J437,0)</f>
        <v>0</v>
      </c>
      <c r="BI437" s="228">
        <f>IF(N437="nulová",J437,0)</f>
        <v>0</v>
      </c>
      <c r="BJ437" s="17" t="s">
        <v>81</v>
      </c>
      <c r="BK437" s="228">
        <f>ROUND(I437*H437,2)</f>
        <v>0</v>
      </c>
      <c r="BL437" s="17" t="s">
        <v>228</v>
      </c>
      <c r="BM437" s="227" t="s">
        <v>594</v>
      </c>
    </row>
    <row r="438" s="2" customFormat="1">
      <c r="A438" s="38"/>
      <c r="B438" s="39"/>
      <c r="C438" s="40"/>
      <c r="D438" s="229" t="s">
        <v>133</v>
      </c>
      <c r="E438" s="40"/>
      <c r="F438" s="230" t="s">
        <v>593</v>
      </c>
      <c r="G438" s="40"/>
      <c r="H438" s="40"/>
      <c r="I438" s="231"/>
      <c r="J438" s="40"/>
      <c r="K438" s="40"/>
      <c r="L438" s="44"/>
      <c r="M438" s="232"/>
      <c r="N438" s="233"/>
      <c r="O438" s="91"/>
      <c r="P438" s="91"/>
      <c r="Q438" s="91"/>
      <c r="R438" s="91"/>
      <c r="S438" s="91"/>
      <c r="T438" s="92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T438" s="17" t="s">
        <v>133</v>
      </c>
      <c r="AU438" s="17" t="s">
        <v>83</v>
      </c>
    </row>
    <row r="439" s="13" customFormat="1">
      <c r="A439" s="13"/>
      <c r="B439" s="234"/>
      <c r="C439" s="235"/>
      <c r="D439" s="229" t="s">
        <v>134</v>
      </c>
      <c r="E439" s="236" t="s">
        <v>1</v>
      </c>
      <c r="F439" s="237" t="s">
        <v>595</v>
      </c>
      <c r="G439" s="235"/>
      <c r="H439" s="238">
        <v>0.014999999999999999</v>
      </c>
      <c r="I439" s="239"/>
      <c r="J439" s="235"/>
      <c r="K439" s="235"/>
      <c r="L439" s="240"/>
      <c r="M439" s="241"/>
      <c r="N439" s="242"/>
      <c r="O439" s="242"/>
      <c r="P439" s="242"/>
      <c r="Q439" s="242"/>
      <c r="R439" s="242"/>
      <c r="S439" s="242"/>
      <c r="T439" s="24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44" t="s">
        <v>134</v>
      </c>
      <c r="AU439" s="244" t="s">
        <v>83</v>
      </c>
      <c r="AV439" s="13" t="s">
        <v>83</v>
      </c>
      <c r="AW439" s="13" t="s">
        <v>32</v>
      </c>
      <c r="AX439" s="13" t="s">
        <v>75</v>
      </c>
      <c r="AY439" s="244" t="s">
        <v>125</v>
      </c>
    </row>
    <row r="440" s="14" customFormat="1">
      <c r="A440" s="14"/>
      <c r="B440" s="245"/>
      <c r="C440" s="246"/>
      <c r="D440" s="229" t="s">
        <v>134</v>
      </c>
      <c r="E440" s="247" t="s">
        <v>1</v>
      </c>
      <c r="F440" s="248" t="s">
        <v>136</v>
      </c>
      <c r="G440" s="246"/>
      <c r="H440" s="249">
        <v>0.014999999999999999</v>
      </c>
      <c r="I440" s="250"/>
      <c r="J440" s="246"/>
      <c r="K440" s="246"/>
      <c r="L440" s="251"/>
      <c r="M440" s="252"/>
      <c r="N440" s="253"/>
      <c r="O440" s="253"/>
      <c r="P440" s="253"/>
      <c r="Q440" s="253"/>
      <c r="R440" s="253"/>
      <c r="S440" s="253"/>
      <c r="T440" s="25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55" t="s">
        <v>134</v>
      </c>
      <c r="AU440" s="255" t="s">
        <v>83</v>
      </c>
      <c r="AV440" s="14" t="s">
        <v>131</v>
      </c>
      <c r="AW440" s="14" t="s">
        <v>32</v>
      </c>
      <c r="AX440" s="14" t="s">
        <v>81</v>
      </c>
      <c r="AY440" s="255" t="s">
        <v>125</v>
      </c>
    </row>
    <row r="441" s="2" customFormat="1" ht="24.15" customHeight="1">
      <c r="A441" s="38"/>
      <c r="B441" s="39"/>
      <c r="C441" s="215" t="s">
        <v>596</v>
      </c>
      <c r="D441" s="215" t="s">
        <v>127</v>
      </c>
      <c r="E441" s="216" t="s">
        <v>597</v>
      </c>
      <c r="F441" s="217" t="s">
        <v>598</v>
      </c>
      <c r="G441" s="218" t="s">
        <v>130</v>
      </c>
      <c r="H441" s="219">
        <v>90.599999999999994</v>
      </c>
      <c r="I441" s="220"/>
      <c r="J441" s="221">
        <f>ROUND(I441*H441,2)</f>
        <v>0</v>
      </c>
      <c r="K441" s="222"/>
      <c r="L441" s="44"/>
      <c r="M441" s="223" t="s">
        <v>1</v>
      </c>
      <c r="N441" s="224" t="s">
        <v>40</v>
      </c>
      <c r="O441" s="91"/>
      <c r="P441" s="225">
        <f>O441*H441</f>
        <v>0</v>
      </c>
      <c r="Q441" s="225">
        <v>0</v>
      </c>
      <c r="R441" s="225">
        <f>Q441*H441</f>
        <v>0</v>
      </c>
      <c r="S441" s="225">
        <v>0</v>
      </c>
      <c r="T441" s="226">
        <f>S441*H441</f>
        <v>0</v>
      </c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R441" s="227" t="s">
        <v>228</v>
      </c>
      <c r="AT441" s="227" t="s">
        <v>127</v>
      </c>
      <c r="AU441" s="227" t="s">
        <v>83</v>
      </c>
      <c r="AY441" s="17" t="s">
        <v>125</v>
      </c>
      <c r="BE441" s="228">
        <f>IF(N441="základní",J441,0)</f>
        <v>0</v>
      </c>
      <c r="BF441" s="228">
        <f>IF(N441="snížená",J441,0)</f>
        <v>0</v>
      </c>
      <c r="BG441" s="228">
        <f>IF(N441="zákl. přenesená",J441,0)</f>
        <v>0</v>
      </c>
      <c r="BH441" s="228">
        <f>IF(N441="sníž. přenesená",J441,0)</f>
        <v>0</v>
      </c>
      <c r="BI441" s="228">
        <f>IF(N441="nulová",J441,0)</f>
        <v>0</v>
      </c>
      <c r="BJ441" s="17" t="s">
        <v>81</v>
      </c>
      <c r="BK441" s="228">
        <f>ROUND(I441*H441,2)</f>
        <v>0</v>
      </c>
      <c r="BL441" s="17" t="s">
        <v>228</v>
      </c>
      <c r="BM441" s="227" t="s">
        <v>599</v>
      </c>
    </row>
    <row r="442" s="2" customFormat="1">
      <c r="A442" s="38"/>
      <c r="B442" s="39"/>
      <c r="C442" s="40"/>
      <c r="D442" s="229" t="s">
        <v>133</v>
      </c>
      <c r="E442" s="40"/>
      <c r="F442" s="230" t="s">
        <v>600</v>
      </c>
      <c r="G442" s="40"/>
      <c r="H442" s="40"/>
      <c r="I442" s="231"/>
      <c r="J442" s="40"/>
      <c r="K442" s="40"/>
      <c r="L442" s="44"/>
      <c r="M442" s="232"/>
      <c r="N442" s="233"/>
      <c r="O442" s="91"/>
      <c r="P442" s="91"/>
      <c r="Q442" s="91"/>
      <c r="R442" s="91"/>
      <c r="S442" s="91"/>
      <c r="T442" s="92"/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T442" s="17" t="s">
        <v>133</v>
      </c>
      <c r="AU442" s="17" t="s">
        <v>83</v>
      </c>
    </row>
    <row r="443" s="13" customFormat="1">
      <c r="A443" s="13"/>
      <c r="B443" s="234"/>
      <c r="C443" s="235"/>
      <c r="D443" s="229" t="s">
        <v>134</v>
      </c>
      <c r="E443" s="236" t="s">
        <v>1</v>
      </c>
      <c r="F443" s="237" t="s">
        <v>601</v>
      </c>
      <c r="G443" s="235"/>
      <c r="H443" s="238">
        <v>90.599999999999994</v>
      </c>
      <c r="I443" s="239"/>
      <c r="J443" s="235"/>
      <c r="K443" s="235"/>
      <c r="L443" s="240"/>
      <c r="M443" s="241"/>
      <c r="N443" s="242"/>
      <c r="O443" s="242"/>
      <c r="P443" s="242"/>
      <c r="Q443" s="242"/>
      <c r="R443" s="242"/>
      <c r="S443" s="242"/>
      <c r="T443" s="24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44" t="s">
        <v>134</v>
      </c>
      <c r="AU443" s="244" t="s">
        <v>83</v>
      </c>
      <c r="AV443" s="13" t="s">
        <v>83</v>
      </c>
      <c r="AW443" s="13" t="s">
        <v>32</v>
      </c>
      <c r="AX443" s="13" t="s">
        <v>75</v>
      </c>
      <c r="AY443" s="244" t="s">
        <v>125</v>
      </c>
    </row>
    <row r="444" s="14" customFormat="1">
      <c r="A444" s="14"/>
      <c r="B444" s="245"/>
      <c r="C444" s="246"/>
      <c r="D444" s="229" t="s">
        <v>134</v>
      </c>
      <c r="E444" s="247" t="s">
        <v>1</v>
      </c>
      <c r="F444" s="248" t="s">
        <v>136</v>
      </c>
      <c r="G444" s="246"/>
      <c r="H444" s="249">
        <v>90.599999999999994</v>
      </c>
      <c r="I444" s="250"/>
      <c r="J444" s="246"/>
      <c r="K444" s="246"/>
      <c r="L444" s="251"/>
      <c r="M444" s="252"/>
      <c r="N444" s="253"/>
      <c r="O444" s="253"/>
      <c r="P444" s="253"/>
      <c r="Q444" s="253"/>
      <c r="R444" s="253"/>
      <c r="S444" s="253"/>
      <c r="T444" s="25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55" t="s">
        <v>134</v>
      </c>
      <c r="AU444" s="255" t="s">
        <v>83</v>
      </c>
      <c r="AV444" s="14" t="s">
        <v>131</v>
      </c>
      <c r="AW444" s="14" t="s">
        <v>32</v>
      </c>
      <c r="AX444" s="14" t="s">
        <v>81</v>
      </c>
      <c r="AY444" s="255" t="s">
        <v>125</v>
      </c>
    </row>
    <row r="445" s="2" customFormat="1" ht="16.5" customHeight="1">
      <c r="A445" s="38"/>
      <c r="B445" s="39"/>
      <c r="C445" s="266" t="s">
        <v>602</v>
      </c>
      <c r="D445" s="266" t="s">
        <v>192</v>
      </c>
      <c r="E445" s="267" t="s">
        <v>603</v>
      </c>
      <c r="F445" s="268" t="s">
        <v>604</v>
      </c>
      <c r="G445" s="269" t="s">
        <v>195</v>
      </c>
      <c r="H445" s="270">
        <v>0.036999999999999998</v>
      </c>
      <c r="I445" s="271"/>
      <c r="J445" s="272">
        <f>ROUND(I445*H445,2)</f>
        <v>0</v>
      </c>
      <c r="K445" s="273"/>
      <c r="L445" s="274"/>
      <c r="M445" s="275" t="s">
        <v>1</v>
      </c>
      <c r="N445" s="276" t="s">
        <v>40</v>
      </c>
      <c r="O445" s="91"/>
      <c r="P445" s="225">
        <f>O445*H445</f>
        <v>0</v>
      </c>
      <c r="Q445" s="225">
        <v>1</v>
      </c>
      <c r="R445" s="225">
        <f>Q445*H445</f>
        <v>0.036999999999999998</v>
      </c>
      <c r="S445" s="225">
        <v>0</v>
      </c>
      <c r="T445" s="226">
        <f>S445*H445</f>
        <v>0</v>
      </c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R445" s="227" t="s">
        <v>312</v>
      </c>
      <c r="AT445" s="227" t="s">
        <v>192</v>
      </c>
      <c r="AU445" s="227" t="s">
        <v>83</v>
      </c>
      <c r="AY445" s="17" t="s">
        <v>125</v>
      </c>
      <c r="BE445" s="228">
        <f>IF(N445="základní",J445,0)</f>
        <v>0</v>
      </c>
      <c r="BF445" s="228">
        <f>IF(N445="snížená",J445,0)</f>
        <v>0</v>
      </c>
      <c r="BG445" s="228">
        <f>IF(N445="zákl. přenesená",J445,0)</f>
        <v>0</v>
      </c>
      <c r="BH445" s="228">
        <f>IF(N445="sníž. přenesená",J445,0)</f>
        <v>0</v>
      </c>
      <c r="BI445" s="228">
        <f>IF(N445="nulová",J445,0)</f>
        <v>0</v>
      </c>
      <c r="BJ445" s="17" t="s">
        <v>81</v>
      </c>
      <c r="BK445" s="228">
        <f>ROUND(I445*H445,2)</f>
        <v>0</v>
      </c>
      <c r="BL445" s="17" t="s">
        <v>228</v>
      </c>
      <c r="BM445" s="227" t="s">
        <v>605</v>
      </c>
    </row>
    <row r="446" s="2" customFormat="1">
      <c r="A446" s="38"/>
      <c r="B446" s="39"/>
      <c r="C446" s="40"/>
      <c r="D446" s="229" t="s">
        <v>133</v>
      </c>
      <c r="E446" s="40"/>
      <c r="F446" s="230" t="s">
        <v>604</v>
      </c>
      <c r="G446" s="40"/>
      <c r="H446" s="40"/>
      <c r="I446" s="231"/>
      <c r="J446" s="40"/>
      <c r="K446" s="40"/>
      <c r="L446" s="44"/>
      <c r="M446" s="232"/>
      <c r="N446" s="233"/>
      <c r="O446" s="91"/>
      <c r="P446" s="91"/>
      <c r="Q446" s="91"/>
      <c r="R446" s="91"/>
      <c r="S446" s="91"/>
      <c r="T446" s="92"/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T446" s="17" t="s">
        <v>133</v>
      </c>
      <c r="AU446" s="17" t="s">
        <v>83</v>
      </c>
    </row>
    <row r="447" s="13" customFormat="1">
      <c r="A447" s="13"/>
      <c r="B447" s="234"/>
      <c r="C447" s="235"/>
      <c r="D447" s="229" t="s">
        <v>134</v>
      </c>
      <c r="E447" s="236" t="s">
        <v>1</v>
      </c>
      <c r="F447" s="237" t="s">
        <v>606</v>
      </c>
      <c r="G447" s="235"/>
      <c r="H447" s="238">
        <v>0.036999999999999998</v>
      </c>
      <c r="I447" s="239"/>
      <c r="J447" s="235"/>
      <c r="K447" s="235"/>
      <c r="L447" s="240"/>
      <c r="M447" s="241"/>
      <c r="N447" s="242"/>
      <c r="O447" s="242"/>
      <c r="P447" s="242"/>
      <c r="Q447" s="242"/>
      <c r="R447" s="242"/>
      <c r="S447" s="242"/>
      <c r="T447" s="24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44" t="s">
        <v>134</v>
      </c>
      <c r="AU447" s="244" t="s">
        <v>83</v>
      </c>
      <c r="AV447" s="13" t="s">
        <v>83</v>
      </c>
      <c r="AW447" s="13" t="s">
        <v>32</v>
      </c>
      <c r="AX447" s="13" t="s">
        <v>75</v>
      </c>
      <c r="AY447" s="244" t="s">
        <v>125</v>
      </c>
    </row>
    <row r="448" s="14" customFormat="1">
      <c r="A448" s="14"/>
      <c r="B448" s="245"/>
      <c r="C448" s="246"/>
      <c r="D448" s="229" t="s">
        <v>134</v>
      </c>
      <c r="E448" s="247" t="s">
        <v>1</v>
      </c>
      <c r="F448" s="248" t="s">
        <v>136</v>
      </c>
      <c r="G448" s="246"/>
      <c r="H448" s="249">
        <v>0.036999999999999998</v>
      </c>
      <c r="I448" s="250"/>
      <c r="J448" s="246"/>
      <c r="K448" s="246"/>
      <c r="L448" s="251"/>
      <c r="M448" s="252"/>
      <c r="N448" s="253"/>
      <c r="O448" s="253"/>
      <c r="P448" s="253"/>
      <c r="Q448" s="253"/>
      <c r="R448" s="253"/>
      <c r="S448" s="253"/>
      <c r="T448" s="25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55" t="s">
        <v>134</v>
      </c>
      <c r="AU448" s="255" t="s">
        <v>83</v>
      </c>
      <c r="AV448" s="14" t="s">
        <v>131</v>
      </c>
      <c r="AW448" s="14" t="s">
        <v>32</v>
      </c>
      <c r="AX448" s="14" t="s">
        <v>81</v>
      </c>
      <c r="AY448" s="255" t="s">
        <v>125</v>
      </c>
    </row>
    <row r="449" s="2" customFormat="1" ht="49.05" customHeight="1">
      <c r="A449" s="38"/>
      <c r="B449" s="39"/>
      <c r="C449" s="215" t="s">
        <v>607</v>
      </c>
      <c r="D449" s="215" t="s">
        <v>127</v>
      </c>
      <c r="E449" s="216" t="s">
        <v>608</v>
      </c>
      <c r="F449" s="217" t="s">
        <v>609</v>
      </c>
      <c r="G449" s="218" t="s">
        <v>130</v>
      </c>
      <c r="H449" s="219">
        <v>31.620000000000001</v>
      </c>
      <c r="I449" s="220"/>
      <c r="J449" s="221">
        <f>ROUND(I449*H449,2)</f>
        <v>0</v>
      </c>
      <c r="K449" s="222"/>
      <c r="L449" s="44"/>
      <c r="M449" s="223" t="s">
        <v>1</v>
      </c>
      <c r="N449" s="224" t="s">
        <v>40</v>
      </c>
      <c r="O449" s="91"/>
      <c r="P449" s="225">
        <f>O449*H449</f>
        <v>0</v>
      </c>
      <c r="Q449" s="225">
        <v>0</v>
      </c>
      <c r="R449" s="225">
        <f>Q449*H449</f>
        <v>0</v>
      </c>
      <c r="S449" s="225">
        <v>0.0054999999999999997</v>
      </c>
      <c r="T449" s="226">
        <f>S449*H449</f>
        <v>0.17391000000000001</v>
      </c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R449" s="227" t="s">
        <v>228</v>
      </c>
      <c r="AT449" s="227" t="s">
        <v>127</v>
      </c>
      <c r="AU449" s="227" t="s">
        <v>83</v>
      </c>
      <c r="AY449" s="17" t="s">
        <v>125</v>
      </c>
      <c r="BE449" s="228">
        <f>IF(N449="základní",J449,0)</f>
        <v>0</v>
      </c>
      <c r="BF449" s="228">
        <f>IF(N449="snížená",J449,0)</f>
        <v>0</v>
      </c>
      <c r="BG449" s="228">
        <f>IF(N449="zákl. přenesená",J449,0)</f>
        <v>0</v>
      </c>
      <c r="BH449" s="228">
        <f>IF(N449="sníž. přenesená",J449,0)</f>
        <v>0</v>
      </c>
      <c r="BI449" s="228">
        <f>IF(N449="nulová",J449,0)</f>
        <v>0</v>
      </c>
      <c r="BJ449" s="17" t="s">
        <v>81</v>
      </c>
      <c r="BK449" s="228">
        <f>ROUND(I449*H449,2)</f>
        <v>0</v>
      </c>
      <c r="BL449" s="17" t="s">
        <v>228</v>
      </c>
      <c r="BM449" s="227" t="s">
        <v>610</v>
      </c>
    </row>
    <row r="450" s="2" customFormat="1">
      <c r="A450" s="38"/>
      <c r="B450" s="39"/>
      <c r="C450" s="40"/>
      <c r="D450" s="229" t="s">
        <v>133</v>
      </c>
      <c r="E450" s="40"/>
      <c r="F450" s="230" t="s">
        <v>609</v>
      </c>
      <c r="G450" s="40"/>
      <c r="H450" s="40"/>
      <c r="I450" s="231"/>
      <c r="J450" s="40"/>
      <c r="K450" s="40"/>
      <c r="L450" s="44"/>
      <c r="M450" s="232"/>
      <c r="N450" s="233"/>
      <c r="O450" s="91"/>
      <c r="P450" s="91"/>
      <c r="Q450" s="91"/>
      <c r="R450" s="91"/>
      <c r="S450" s="91"/>
      <c r="T450" s="92"/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T450" s="17" t="s">
        <v>133</v>
      </c>
      <c r="AU450" s="17" t="s">
        <v>83</v>
      </c>
    </row>
    <row r="451" s="13" customFormat="1">
      <c r="A451" s="13"/>
      <c r="B451" s="234"/>
      <c r="C451" s="235"/>
      <c r="D451" s="229" t="s">
        <v>134</v>
      </c>
      <c r="E451" s="236" t="s">
        <v>1</v>
      </c>
      <c r="F451" s="237" t="s">
        <v>444</v>
      </c>
      <c r="G451" s="235"/>
      <c r="H451" s="238">
        <v>31.620000000000001</v>
      </c>
      <c r="I451" s="239"/>
      <c r="J451" s="235"/>
      <c r="K451" s="235"/>
      <c r="L451" s="240"/>
      <c r="M451" s="241"/>
      <c r="N451" s="242"/>
      <c r="O451" s="242"/>
      <c r="P451" s="242"/>
      <c r="Q451" s="242"/>
      <c r="R451" s="242"/>
      <c r="S451" s="242"/>
      <c r="T451" s="24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44" t="s">
        <v>134</v>
      </c>
      <c r="AU451" s="244" t="s">
        <v>83</v>
      </c>
      <c r="AV451" s="13" t="s">
        <v>83</v>
      </c>
      <c r="AW451" s="13" t="s">
        <v>32</v>
      </c>
      <c r="AX451" s="13" t="s">
        <v>75</v>
      </c>
      <c r="AY451" s="244" t="s">
        <v>125</v>
      </c>
    </row>
    <row r="452" s="14" customFormat="1">
      <c r="A452" s="14"/>
      <c r="B452" s="245"/>
      <c r="C452" s="246"/>
      <c r="D452" s="229" t="s">
        <v>134</v>
      </c>
      <c r="E452" s="247" t="s">
        <v>1</v>
      </c>
      <c r="F452" s="248" t="s">
        <v>136</v>
      </c>
      <c r="G452" s="246"/>
      <c r="H452" s="249">
        <v>31.620000000000001</v>
      </c>
      <c r="I452" s="250"/>
      <c r="J452" s="246"/>
      <c r="K452" s="246"/>
      <c r="L452" s="251"/>
      <c r="M452" s="252"/>
      <c r="N452" s="253"/>
      <c r="O452" s="253"/>
      <c r="P452" s="253"/>
      <c r="Q452" s="253"/>
      <c r="R452" s="253"/>
      <c r="S452" s="253"/>
      <c r="T452" s="25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55" t="s">
        <v>134</v>
      </c>
      <c r="AU452" s="255" t="s">
        <v>83</v>
      </c>
      <c r="AV452" s="14" t="s">
        <v>131</v>
      </c>
      <c r="AW452" s="14" t="s">
        <v>32</v>
      </c>
      <c r="AX452" s="14" t="s">
        <v>81</v>
      </c>
      <c r="AY452" s="255" t="s">
        <v>125</v>
      </c>
    </row>
    <row r="453" s="2" customFormat="1" ht="49.05" customHeight="1">
      <c r="A453" s="38"/>
      <c r="B453" s="39"/>
      <c r="C453" s="215" t="s">
        <v>611</v>
      </c>
      <c r="D453" s="215" t="s">
        <v>127</v>
      </c>
      <c r="E453" s="216" t="s">
        <v>612</v>
      </c>
      <c r="F453" s="217" t="s">
        <v>613</v>
      </c>
      <c r="G453" s="218" t="s">
        <v>130</v>
      </c>
      <c r="H453" s="219">
        <v>24</v>
      </c>
      <c r="I453" s="220"/>
      <c r="J453" s="221">
        <f>ROUND(I453*H453,2)</f>
        <v>0</v>
      </c>
      <c r="K453" s="222"/>
      <c r="L453" s="44"/>
      <c r="M453" s="223" t="s">
        <v>1</v>
      </c>
      <c r="N453" s="224" t="s">
        <v>40</v>
      </c>
      <c r="O453" s="91"/>
      <c r="P453" s="225">
        <f>O453*H453</f>
        <v>0</v>
      </c>
      <c r="Q453" s="225">
        <v>0</v>
      </c>
      <c r="R453" s="225">
        <f>Q453*H453</f>
        <v>0</v>
      </c>
      <c r="S453" s="225">
        <v>0.0054999999999999997</v>
      </c>
      <c r="T453" s="226">
        <f>S453*H453</f>
        <v>0.13200000000000001</v>
      </c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R453" s="227" t="s">
        <v>228</v>
      </c>
      <c r="AT453" s="227" t="s">
        <v>127</v>
      </c>
      <c r="AU453" s="227" t="s">
        <v>83</v>
      </c>
      <c r="AY453" s="17" t="s">
        <v>125</v>
      </c>
      <c r="BE453" s="228">
        <f>IF(N453="základní",J453,0)</f>
        <v>0</v>
      </c>
      <c r="BF453" s="228">
        <f>IF(N453="snížená",J453,0)</f>
        <v>0</v>
      </c>
      <c r="BG453" s="228">
        <f>IF(N453="zákl. přenesená",J453,0)</f>
        <v>0</v>
      </c>
      <c r="BH453" s="228">
        <f>IF(N453="sníž. přenesená",J453,0)</f>
        <v>0</v>
      </c>
      <c r="BI453" s="228">
        <f>IF(N453="nulová",J453,0)</f>
        <v>0</v>
      </c>
      <c r="BJ453" s="17" t="s">
        <v>81</v>
      </c>
      <c r="BK453" s="228">
        <f>ROUND(I453*H453,2)</f>
        <v>0</v>
      </c>
      <c r="BL453" s="17" t="s">
        <v>228</v>
      </c>
      <c r="BM453" s="227" t="s">
        <v>614</v>
      </c>
    </row>
    <row r="454" s="2" customFormat="1">
      <c r="A454" s="38"/>
      <c r="B454" s="39"/>
      <c r="C454" s="40"/>
      <c r="D454" s="229" t="s">
        <v>133</v>
      </c>
      <c r="E454" s="40"/>
      <c r="F454" s="230" t="s">
        <v>613</v>
      </c>
      <c r="G454" s="40"/>
      <c r="H454" s="40"/>
      <c r="I454" s="231"/>
      <c r="J454" s="40"/>
      <c r="K454" s="40"/>
      <c r="L454" s="44"/>
      <c r="M454" s="232"/>
      <c r="N454" s="233"/>
      <c r="O454" s="91"/>
      <c r="P454" s="91"/>
      <c r="Q454" s="91"/>
      <c r="R454" s="91"/>
      <c r="S454" s="91"/>
      <c r="T454" s="92"/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T454" s="17" t="s">
        <v>133</v>
      </c>
      <c r="AU454" s="17" t="s">
        <v>83</v>
      </c>
    </row>
    <row r="455" s="13" customFormat="1">
      <c r="A455" s="13"/>
      <c r="B455" s="234"/>
      <c r="C455" s="235"/>
      <c r="D455" s="229" t="s">
        <v>134</v>
      </c>
      <c r="E455" s="236" t="s">
        <v>1</v>
      </c>
      <c r="F455" s="237" t="s">
        <v>445</v>
      </c>
      <c r="G455" s="235"/>
      <c r="H455" s="238">
        <v>24</v>
      </c>
      <c r="I455" s="239"/>
      <c r="J455" s="235"/>
      <c r="K455" s="235"/>
      <c r="L455" s="240"/>
      <c r="M455" s="241"/>
      <c r="N455" s="242"/>
      <c r="O455" s="242"/>
      <c r="P455" s="242"/>
      <c r="Q455" s="242"/>
      <c r="R455" s="242"/>
      <c r="S455" s="242"/>
      <c r="T455" s="24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44" t="s">
        <v>134</v>
      </c>
      <c r="AU455" s="244" t="s">
        <v>83</v>
      </c>
      <c r="AV455" s="13" t="s">
        <v>83</v>
      </c>
      <c r="AW455" s="13" t="s">
        <v>32</v>
      </c>
      <c r="AX455" s="13" t="s">
        <v>75</v>
      </c>
      <c r="AY455" s="244" t="s">
        <v>125</v>
      </c>
    </row>
    <row r="456" s="14" customFormat="1">
      <c r="A456" s="14"/>
      <c r="B456" s="245"/>
      <c r="C456" s="246"/>
      <c r="D456" s="229" t="s">
        <v>134</v>
      </c>
      <c r="E456" s="247" t="s">
        <v>1</v>
      </c>
      <c r="F456" s="248" t="s">
        <v>136</v>
      </c>
      <c r="G456" s="246"/>
      <c r="H456" s="249">
        <v>24</v>
      </c>
      <c r="I456" s="250"/>
      <c r="J456" s="246"/>
      <c r="K456" s="246"/>
      <c r="L456" s="251"/>
      <c r="M456" s="252"/>
      <c r="N456" s="253"/>
      <c r="O456" s="253"/>
      <c r="P456" s="253"/>
      <c r="Q456" s="253"/>
      <c r="R456" s="253"/>
      <c r="S456" s="253"/>
      <c r="T456" s="25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55" t="s">
        <v>134</v>
      </c>
      <c r="AU456" s="255" t="s">
        <v>83</v>
      </c>
      <c r="AV456" s="14" t="s">
        <v>131</v>
      </c>
      <c r="AW456" s="14" t="s">
        <v>32</v>
      </c>
      <c r="AX456" s="14" t="s">
        <v>81</v>
      </c>
      <c r="AY456" s="255" t="s">
        <v>125</v>
      </c>
    </row>
    <row r="457" s="2" customFormat="1" ht="24.15" customHeight="1">
      <c r="A457" s="38"/>
      <c r="B457" s="39"/>
      <c r="C457" s="215" t="s">
        <v>615</v>
      </c>
      <c r="D457" s="215" t="s">
        <v>127</v>
      </c>
      <c r="E457" s="216" t="s">
        <v>616</v>
      </c>
      <c r="F457" s="217" t="s">
        <v>617</v>
      </c>
      <c r="G457" s="218" t="s">
        <v>130</v>
      </c>
      <c r="H457" s="219">
        <v>55.619999999999997</v>
      </c>
      <c r="I457" s="220"/>
      <c r="J457" s="221">
        <f>ROUND(I457*H457,2)</f>
        <v>0</v>
      </c>
      <c r="K457" s="222"/>
      <c r="L457" s="44"/>
      <c r="M457" s="223" t="s">
        <v>1</v>
      </c>
      <c r="N457" s="224" t="s">
        <v>40</v>
      </c>
      <c r="O457" s="91"/>
      <c r="P457" s="225">
        <f>O457*H457</f>
        <v>0</v>
      </c>
      <c r="Q457" s="225">
        <v>0</v>
      </c>
      <c r="R457" s="225">
        <f>Q457*H457</f>
        <v>0</v>
      </c>
      <c r="S457" s="225">
        <v>0</v>
      </c>
      <c r="T457" s="226">
        <f>S457*H457</f>
        <v>0</v>
      </c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R457" s="227" t="s">
        <v>228</v>
      </c>
      <c r="AT457" s="227" t="s">
        <v>127</v>
      </c>
      <c r="AU457" s="227" t="s">
        <v>83</v>
      </c>
      <c r="AY457" s="17" t="s">
        <v>125</v>
      </c>
      <c r="BE457" s="228">
        <f>IF(N457="základní",J457,0)</f>
        <v>0</v>
      </c>
      <c r="BF457" s="228">
        <f>IF(N457="snížená",J457,0)</f>
        <v>0</v>
      </c>
      <c r="BG457" s="228">
        <f>IF(N457="zákl. přenesená",J457,0)</f>
        <v>0</v>
      </c>
      <c r="BH457" s="228">
        <f>IF(N457="sníž. přenesená",J457,0)</f>
        <v>0</v>
      </c>
      <c r="BI457" s="228">
        <f>IF(N457="nulová",J457,0)</f>
        <v>0</v>
      </c>
      <c r="BJ457" s="17" t="s">
        <v>81</v>
      </c>
      <c r="BK457" s="228">
        <f>ROUND(I457*H457,2)</f>
        <v>0</v>
      </c>
      <c r="BL457" s="17" t="s">
        <v>228</v>
      </c>
      <c r="BM457" s="227" t="s">
        <v>618</v>
      </c>
    </row>
    <row r="458" s="2" customFormat="1">
      <c r="A458" s="38"/>
      <c r="B458" s="39"/>
      <c r="C458" s="40"/>
      <c r="D458" s="229" t="s">
        <v>133</v>
      </c>
      <c r="E458" s="40"/>
      <c r="F458" s="230" t="s">
        <v>619</v>
      </c>
      <c r="G458" s="40"/>
      <c r="H458" s="40"/>
      <c r="I458" s="231"/>
      <c r="J458" s="40"/>
      <c r="K458" s="40"/>
      <c r="L458" s="44"/>
      <c r="M458" s="232"/>
      <c r="N458" s="233"/>
      <c r="O458" s="91"/>
      <c r="P458" s="91"/>
      <c r="Q458" s="91"/>
      <c r="R458" s="91"/>
      <c r="S458" s="91"/>
      <c r="T458" s="92"/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T458" s="17" t="s">
        <v>133</v>
      </c>
      <c r="AU458" s="17" t="s">
        <v>83</v>
      </c>
    </row>
    <row r="459" s="13" customFormat="1">
      <c r="A459" s="13"/>
      <c r="B459" s="234"/>
      <c r="C459" s="235"/>
      <c r="D459" s="229" t="s">
        <v>134</v>
      </c>
      <c r="E459" s="236" t="s">
        <v>1</v>
      </c>
      <c r="F459" s="237" t="s">
        <v>444</v>
      </c>
      <c r="G459" s="235"/>
      <c r="H459" s="238">
        <v>31.620000000000001</v>
      </c>
      <c r="I459" s="239"/>
      <c r="J459" s="235"/>
      <c r="K459" s="235"/>
      <c r="L459" s="240"/>
      <c r="M459" s="241"/>
      <c r="N459" s="242"/>
      <c r="O459" s="242"/>
      <c r="P459" s="242"/>
      <c r="Q459" s="242"/>
      <c r="R459" s="242"/>
      <c r="S459" s="242"/>
      <c r="T459" s="24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44" t="s">
        <v>134</v>
      </c>
      <c r="AU459" s="244" t="s">
        <v>83</v>
      </c>
      <c r="AV459" s="13" t="s">
        <v>83</v>
      </c>
      <c r="AW459" s="13" t="s">
        <v>32</v>
      </c>
      <c r="AX459" s="13" t="s">
        <v>75</v>
      </c>
      <c r="AY459" s="244" t="s">
        <v>125</v>
      </c>
    </row>
    <row r="460" s="13" customFormat="1">
      <c r="A460" s="13"/>
      <c r="B460" s="234"/>
      <c r="C460" s="235"/>
      <c r="D460" s="229" t="s">
        <v>134</v>
      </c>
      <c r="E460" s="236" t="s">
        <v>1</v>
      </c>
      <c r="F460" s="237" t="s">
        <v>445</v>
      </c>
      <c r="G460" s="235"/>
      <c r="H460" s="238">
        <v>24</v>
      </c>
      <c r="I460" s="239"/>
      <c r="J460" s="235"/>
      <c r="K460" s="235"/>
      <c r="L460" s="240"/>
      <c r="M460" s="241"/>
      <c r="N460" s="242"/>
      <c r="O460" s="242"/>
      <c r="P460" s="242"/>
      <c r="Q460" s="242"/>
      <c r="R460" s="242"/>
      <c r="S460" s="242"/>
      <c r="T460" s="24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44" t="s">
        <v>134</v>
      </c>
      <c r="AU460" s="244" t="s">
        <v>83</v>
      </c>
      <c r="AV460" s="13" t="s">
        <v>83</v>
      </c>
      <c r="AW460" s="13" t="s">
        <v>32</v>
      </c>
      <c r="AX460" s="13" t="s">
        <v>75</v>
      </c>
      <c r="AY460" s="244" t="s">
        <v>125</v>
      </c>
    </row>
    <row r="461" s="14" customFormat="1">
      <c r="A461" s="14"/>
      <c r="B461" s="245"/>
      <c r="C461" s="246"/>
      <c r="D461" s="229" t="s">
        <v>134</v>
      </c>
      <c r="E461" s="247" t="s">
        <v>1</v>
      </c>
      <c r="F461" s="248" t="s">
        <v>136</v>
      </c>
      <c r="G461" s="246"/>
      <c r="H461" s="249">
        <v>55.620000000000005</v>
      </c>
      <c r="I461" s="250"/>
      <c r="J461" s="246"/>
      <c r="K461" s="246"/>
      <c r="L461" s="251"/>
      <c r="M461" s="252"/>
      <c r="N461" s="253"/>
      <c r="O461" s="253"/>
      <c r="P461" s="253"/>
      <c r="Q461" s="253"/>
      <c r="R461" s="253"/>
      <c r="S461" s="253"/>
      <c r="T461" s="25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55" t="s">
        <v>134</v>
      </c>
      <c r="AU461" s="255" t="s">
        <v>83</v>
      </c>
      <c r="AV461" s="14" t="s">
        <v>131</v>
      </c>
      <c r="AW461" s="14" t="s">
        <v>32</v>
      </c>
      <c r="AX461" s="14" t="s">
        <v>81</v>
      </c>
      <c r="AY461" s="255" t="s">
        <v>125</v>
      </c>
    </row>
    <row r="462" s="2" customFormat="1" ht="16.5" customHeight="1">
      <c r="A462" s="38"/>
      <c r="B462" s="39"/>
      <c r="C462" s="266" t="s">
        <v>620</v>
      </c>
      <c r="D462" s="266" t="s">
        <v>192</v>
      </c>
      <c r="E462" s="267" t="s">
        <v>592</v>
      </c>
      <c r="F462" s="268" t="s">
        <v>593</v>
      </c>
      <c r="G462" s="269" t="s">
        <v>195</v>
      </c>
      <c r="H462" s="270">
        <v>0.017999999999999999</v>
      </c>
      <c r="I462" s="271"/>
      <c r="J462" s="272">
        <f>ROUND(I462*H462,2)</f>
        <v>0</v>
      </c>
      <c r="K462" s="273"/>
      <c r="L462" s="274"/>
      <c r="M462" s="275" t="s">
        <v>1</v>
      </c>
      <c r="N462" s="276" t="s">
        <v>40</v>
      </c>
      <c r="O462" s="91"/>
      <c r="P462" s="225">
        <f>O462*H462</f>
        <v>0</v>
      </c>
      <c r="Q462" s="225">
        <v>1</v>
      </c>
      <c r="R462" s="225">
        <f>Q462*H462</f>
        <v>0.017999999999999999</v>
      </c>
      <c r="S462" s="225">
        <v>0</v>
      </c>
      <c r="T462" s="226">
        <f>S462*H462</f>
        <v>0</v>
      </c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R462" s="227" t="s">
        <v>312</v>
      </c>
      <c r="AT462" s="227" t="s">
        <v>192</v>
      </c>
      <c r="AU462" s="227" t="s">
        <v>83</v>
      </c>
      <c r="AY462" s="17" t="s">
        <v>125</v>
      </c>
      <c r="BE462" s="228">
        <f>IF(N462="základní",J462,0)</f>
        <v>0</v>
      </c>
      <c r="BF462" s="228">
        <f>IF(N462="snížená",J462,0)</f>
        <v>0</v>
      </c>
      <c r="BG462" s="228">
        <f>IF(N462="zákl. přenesená",J462,0)</f>
        <v>0</v>
      </c>
      <c r="BH462" s="228">
        <f>IF(N462="sníž. přenesená",J462,0)</f>
        <v>0</v>
      </c>
      <c r="BI462" s="228">
        <f>IF(N462="nulová",J462,0)</f>
        <v>0</v>
      </c>
      <c r="BJ462" s="17" t="s">
        <v>81</v>
      </c>
      <c r="BK462" s="228">
        <f>ROUND(I462*H462,2)</f>
        <v>0</v>
      </c>
      <c r="BL462" s="17" t="s">
        <v>228</v>
      </c>
      <c r="BM462" s="227" t="s">
        <v>621</v>
      </c>
    </row>
    <row r="463" s="2" customFormat="1">
      <c r="A463" s="38"/>
      <c r="B463" s="39"/>
      <c r="C463" s="40"/>
      <c r="D463" s="229" t="s">
        <v>133</v>
      </c>
      <c r="E463" s="40"/>
      <c r="F463" s="230" t="s">
        <v>593</v>
      </c>
      <c r="G463" s="40"/>
      <c r="H463" s="40"/>
      <c r="I463" s="231"/>
      <c r="J463" s="40"/>
      <c r="K463" s="40"/>
      <c r="L463" s="44"/>
      <c r="M463" s="232"/>
      <c r="N463" s="233"/>
      <c r="O463" s="91"/>
      <c r="P463" s="91"/>
      <c r="Q463" s="91"/>
      <c r="R463" s="91"/>
      <c r="S463" s="91"/>
      <c r="T463" s="92"/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T463" s="17" t="s">
        <v>133</v>
      </c>
      <c r="AU463" s="17" t="s">
        <v>83</v>
      </c>
    </row>
    <row r="464" s="13" customFormat="1">
      <c r="A464" s="13"/>
      <c r="B464" s="234"/>
      <c r="C464" s="235"/>
      <c r="D464" s="229" t="s">
        <v>134</v>
      </c>
      <c r="E464" s="236" t="s">
        <v>1</v>
      </c>
      <c r="F464" s="237" t="s">
        <v>622</v>
      </c>
      <c r="G464" s="235"/>
      <c r="H464" s="238">
        <v>0.017999999999999999</v>
      </c>
      <c r="I464" s="239"/>
      <c r="J464" s="235"/>
      <c r="K464" s="235"/>
      <c r="L464" s="240"/>
      <c r="M464" s="241"/>
      <c r="N464" s="242"/>
      <c r="O464" s="242"/>
      <c r="P464" s="242"/>
      <c r="Q464" s="242"/>
      <c r="R464" s="242"/>
      <c r="S464" s="242"/>
      <c r="T464" s="24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44" t="s">
        <v>134</v>
      </c>
      <c r="AU464" s="244" t="s">
        <v>83</v>
      </c>
      <c r="AV464" s="13" t="s">
        <v>83</v>
      </c>
      <c r="AW464" s="13" t="s">
        <v>32</v>
      </c>
      <c r="AX464" s="13" t="s">
        <v>75</v>
      </c>
      <c r="AY464" s="244" t="s">
        <v>125</v>
      </c>
    </row>
    <row r="465" s="14" customFormat="1">
      <c r="A465" s="14"/>
      <c r="B465" s="245"/>
      <c r="C465" s="246"/>
      <c r="D465" s="229" t="s">
        <v>134</v>
      </c>
      <c r="E465" s="247" t="s">
        <v>1</v>
      </c>
      <c r="F465" s="248" t="s">
        <v>136</v>
      </c>
      <c r="G465" s="246"/>
      <c r="H465" s="249">
        <v>0.017999999999999999</v>
      </c>
      <c r="I465" s="250"/>
      <c r="J465" s="246"/>
      <c r="K465" s="246"/>
      <c r="L465" s="251"/>
      <c r="M465" s="252"/>
      <c r="N465" s="253"/>
      <c r="O465" s="253"/>
      <c r="P465" s="253"/>
      <c r="Q465" s="253"/>
      <c r="R465" s="253"/>
      <c r="S465" s="253"/>
      <c r="T465" s="25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55" t="s">
        <v>134</v>
      </c>
      <c r="AU465" s="255" t="s">
        <v>83</v>
      </c>
      <c r="AV465" s="14" t="s">
        <v>131</v>
      </c>
      <c r="AW465" s="14" t="s">
        <v>32</v>
      </c>
      <c r="AX465" s="14" t="s">
        <v>81</v>
      </c>
      <c r="AY465" s="255" t="s">
        <v>125</v>
      </c>
    </row>
    <row r="466" s="2" customFormat="1" ht="21.75" customHeight="1">
      <c r="A466" s="38"/>
      <c r="B466" s="39"/>
      <c r="C466" s="215" t="s">
        <v>623</v>
      </c>
      <c r="D466" s="215" t="s">
        <v>127</v>
      </c>
      <c r="E466" s="216" t="s">
        <v>624</v>
      </c>
      <c r="F466" s="217" t="s">
        <v>625</v>
      </c>
      <c r="G466" s="218" t="s">
        <v>130</v>
      </c>
      <c r="H466" s="219">
        <v>55.619999999999997</v>
      </c>
      <c r="I466" s="220"/>
      <c r="J466" s="221">
        <f>ROUND(I466*H466,2)</f>
        <v>0</v>
      </c>
      <c r="K466" s="222"/>
      <c r="L466" s="44"/>
      <c r="M466" s="223" t="s">
        <v>1</v>
      </c>
      <c r="N466" s="224" t="s">
        <v>40</v>
      </c>
      <c r="O466" s="91"/>
      <c r="P466" s="225">
        <f>O466*H466</f>
        <v>0</v>
      </c>
      <c r="Q466" s="225">
        <v>0.00038000000000000002</v>
      </c>
      <c r="R466" s="225">
        <f>Q466*H466</f>
        <v>0.021135600000000001</v>
      </c>
      <c r="S466" s="225">
        <v>0</v>
      </c>
      <c r="T466" s="226">
        <f>S466*H466</f>
        <v>0</v>
      </c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R466" s="227" t="s">
        <v>228</v>
      </c>
      <c r="AT466" s="227" t="s">
        <v>127</v>
      </c>
      <c r="AU466" s="227" t="s">
        <v>83</v>
      </c>
      <c r="AY466" s="17" t="s">
        <v>125</v>
      </c>
      <c r="BE466" s="228">
        <f>IF(N466="základní",J466,0)</f>
        <v>0</v>
      </c>
      <c r="BF466" s="228">
        <f>IF(N466="snížená",J466,0)</f>
        <v>0</v>
      </c>
      <c r="BG466" s="228">
        <f>IF(N466="zákl. přenesená",J466,0)</f>
        <v>0</v>
      </c>
      <c r="BH466" s="228">
        <f>IF(N466="sníž. přenesená",J466,0)</f>
        <v>0</v>
      </c>
      <c r="BI466" s="228">
        <f>IF(N466="nulová",J466,0)</f>
        <v>0</v>
      </c>
      <c r="BJ466" s="17" t="s">
        <v>81</v>
      </c>
      <c r="BK466" s="228">
        <f>ROUND(I466*H466,2)</f>
        <v>0</v>
      </c>
      <c r="BL466" s="17" t="s">
        <v>228</v>
      </c>
      <c r="BM466" s="227" t="s">
        <v>626</v>
      </c>
    </row>
    <row r="467" s="2" customFormat="1">
      <c r="A467" s="38"/>
      <c r="B467" s="39"/>
      <c r="C467" s="40"/>
      <c r="D467" s="229" t="s">
        <v>133</v>
      </c>
      <c r="E467" s="40"/>
      <c r="F467" s="230" t="s">
        <v>627</v>
      </c>
      <c r="G467" s="40"/>
      <c r="H467" s="40"/>
      <c r="I467" s="231"/>
      <c r="J467" s="40"/>
      <c r="K467" s="40"/>
      <c r="L467" s="44"/>
      <c r="M467" s="232"/>
      <c r="N467" s="233"/>
      <c r="O467" s="91"/>
      <c r="P467" s="91"/>
      <c r="Q467" s="91"/>
      <c r="R467" s="91"/>
      <c r="S467" s="91"/>
      <c r="T467" s="92"/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T467" s="17" t="s">
        <v>133</v>
      </c>
      <c r="AU467" s="17" t="s">
        <v>83</v>
      </c>
    </row>
    <row r="468" s="13" customFormat="1">
      <c r="A468" s="13"/>
      <c r="B468" s="234"/>
      <c r="C468" s="235"/>
      <c r="D468" s="229" t="s">
        <v>134</v>
      </c>
      <c r="E468" s="236" t="s">
        <v>1</v>
      </c>
      <c r="F468" s="237" t="s">
        <v>444</v>
      </c>
      <c r="G468" s="235"/>
      <c r="H468" s="238">
        <v>31.620000000000001</v>
      </c>
      <c r="I468" s="239"/>
      <c r="J468" s="235"/>
      <c r="K468" s="235"/>
      <c r="L468" s="240"/>
      <c r="M468" s="241"/>
      <c r="N468" s="242"/>
      <c r="O468" s="242"/>
      <c r="P468" s="242"/>
      <c r="Q468" s="242"/>
      <c r="R468" s="242"/>
      <c r="S468" s="242"/>
      <c r="T468" s="24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44" t="s">
        <v>134</v>
      </c>
      <c r="AU468" s="244" t="s">
        <v>83</v>
      </c>
      <c r="AV468" s="13" t="s">
        <v>83</v>
      </c>
      <c r="AW468" s="13" t="s">
        <v>32</v>
      </c>
      <c r="AX468" s="13" t="s">
        <v>75</v>
      </c>
      <c r="AY468" s="244" t="s">
        <v>125</v>
      </c>
    </row>
    <row r="469" s="13" customFormat="1">
      <c r="A469" s="13"/>
      <c r="B469" s="234"/>
      <c r="C469" s="235"/>
      <c r="D469" s="229" t="s">
        <v>134</v>
      </c>
      <c r="E469" s="236" t="s">
        <v>1</v>
      </c>
      <c r="F469" s="237" t="s">
        <v>628</v>
      </c>
      <c r="G469" s="235"/>
      <c r="H469" s="238">
        <v>24</v>
      </c>
      <c r="I469" s="239"/>
      <c r="J469" s="235"/>
      <c r="K469" s="235"/>
      <c r="L469" s="240"/>
      <c r="M469" s="241"/>
      <c r="N469" s="242"/>
      <c r="O469" s="242"/>
      <c r="P469" s="242"/>
      <c r="Q469" s="242"/>
      <c r="R469" s="242"/>
      <c r="S469" s="242"/>
      <c r="T469" s="24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44" t="s">
        <v>134</v>
      </c>
      <c r="AU469" s="244" t="s">
        <v>83</v>
      </c>
      <c r="AV469" s="13" t="s">
        <v>83</v>
      </c>
      <c r="AW469" s="13" t="s">
        <v>32</v>
      </c>
      <c r="AX469" s="13" t="s">
        <v>75</v>
      </c>
      <c r="AY469" s="244" t="s">
        <v>125</v>
      </c>
    </row>
    <row r="470" s="14" customFormat="1">
      <c r="A470" s="14"/>
      <c r="B470" s="245"/>
      <c r="C470" s="246"/>
      <c r="D470" s="229" t="s">
        <v>134</v>
      </c>
      <c r="E470" s="247" t="s">
        <v>1</v>
      </c>
      <c r="F470" s="248" t="s">
        <v>136</v>
      </c>
      <c r="G470" s="246"/>
      <c r="H470" s="249">
        <v>55.620000000000005</v>
      </c>
      <c r="I470" s="250"/>
      <c r="J470" s="246"/>
      <c r="K470" s="246"/>
      <c r="L470" s="251"/>
      <c r="M470" s="252"/>
      <c r="N470" s="253"/>
      <c r="O470" s="253"/>
      <c r="P470" s="253"/>
      <c r="Q470" s="253"/>
      <c r="R470" s="253"/>
      <c r="S470" s="253"/>
      <c r="T470" s="25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55" t="s">
        <v>134</v>
      </c>
      <c r="AU470" s="255" t="s">
        <v>83</v>
      </c>
      <c r="AV470" s="14" t="s">
        <v>131</v>
      </c>
      <c r="AW470" s="14" t="s">
        <v>32</v>
      </c>
      <c r="AX470" s="14" t="s">
        <v>81</v>
      </c>
      <c r="AY470" s="255" t="s">
        <v>125</v>
      </c>
    </row>
    <row r="471" s="2" customFormat="1" ht="49.05" customHeight="1">
      <c r="A471" s="38"/>
      <c r="B471" s="39"/>
      <c r="C471" s="266" t="s">
        <v>629</v>
      </c>
      <c r="D471" s="266" t="s">
        <v>192</v>
      </c>
      <c r="E471" s="267" t="s">
        <v>630</v>
      </c>
      <c r="F471" s="268" t="s">
        <v>631</v>
      </c>
      <c r="G471" s="269" t="s">
        <v>130</v>
      </c>
      <c r="H471" s="270">
        <v>66.744</v>
      </c>
      <c r="I471" s="271"/>
      <c r="J471" s="272">
        <f>ROUND(I471*H471,2)</f>
        <v>0</v>
      </c>
      <c r="K471" s="273"/>
      <c r="L471" s="274"/>
      <c r="M471" s="275" t="s">
        <v>1</v>
      </c>
      <c r="N471" s="276" t="s">
        <v>40</v>
      </c>
      <c r="O471" s="91"/>
      <c r="P471" s="225">
        <f>O471*H471</f>
        <v>0</v>
      </c>
      <c r="Q471" s="225">
        <v>0.0064999999999999997</v>
      </c>
      <c r="R471" s="225">
        <f>Q471*H471</f>
        <v>0.433836</v>
      </c>
      <c r="S471" s="225">
        <v>0</v>
      </c>
      <c r="T471" s="226">
        <f>S471*H471</f>
        <v>0</v>
      </c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R471" s="227" t="s">
        <v>312</v>
      </c>
      <c r="AT471" s="227" t="s">
        <v>192</v>
      </c>
      <c r="AU471" s="227" t="s">
        <v>83</v>
      </c>
      <c r="AY471" s="17" t="s">
        <v>125</v>
      </c>
      <c r="BE471" s="228">
        <f>IF(N471="základní",J471,0)</f>
        <v>0</v>
      </c>
      <c r="BF471" s="228">
        <f>IF(N471="snížená",J471,0)</f>
        <v>0</v>
      </c>
      <c r="BG471" s="228">
        <f>IF(N471="zákl. přenesená",J471,0)</f>
        <v>0</v>
      </c>
      <c r="BH471" s="228">
        <f>IF(N471="sníž. přenesená",J471,0)</f>
        <v>0</v>
      </c>
      <c r="BI471" s="228">
        <f>IF(N471="nulová",J471,0)</f>
        <v>0</v>
      </c>
      <c r="BJ471" s="17" t="s">
        <v>81</v>
      </c>
      <c r="BK471" s="228">
        <f>ROUND(I471*H471,2)</f>
        <v>0</v>
      </c>
      <c r="BL471" s="17" t="s">
        <v>228</v>
      </c>
      <c r="BM471" s="227" t="s">
        <v>632</v>
      </c>
    </row>
    <row r="472" s="2" customFormat="1">
      <c r="A472" s="38"/>
      <c r="B472" s="39"/>
      <c r="C472" s="40"/>
      <c r="D472" s="229" t="s">
        <v>133</v>
      </c>
      <c r="E472" s="40"/>
      <c r="F472" s="230" t="s">
        <v>631</v>
      </c>
      <c r="G472" s="40"/>
      <c r="H472" s="40"/>
      <c r="I472" s="231"/>
      <c r="J472" s="40"/>
      <c r="K472" s="40"/>
      <c r="L472" s="44"/>
      <c r="M472" s="232"/>
      <c r="N472" s="233"/>
      <c r="O472" s="91"/>
      <c r="P472" s="91"/>
      <c r="Q472" s="91"/>
      <c r="R472" s="91"/>
      <c r="S472" s="91"/>
      <c r="T472" s="92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T472" s="17" t="s">
        <v>133</v>
      </c>
      <c r="AU472" s="17" t="s">
        <v>83</v>
      </c>
    </row>
    <row r="473" s="13" customFormat="1">
      <c r="A473" s="13"/>
      <c r="B473" s="234"/>
      <c r="C473" s="235"/>
      <c r="D473" s="229" t="s">
        <v>134</v>
      </c>
      <c r="E473" s="236" t="s">
        <v>1</v>
      </c>
      <c r="F473" s="237" t="s">
        <v>633</v>
      </c>
      <c r="G473" s="235"/>
      <c r="H473" s="238">
        <v>66.744</v>
      </c>
      <c r="I473" s="239"/>
      <c r="J473" s="235"/>
      <c r="K473" s="235"/>
      <c r="L473" s="240"/>
      <c r="M473" s="241"/>
      <c r="N473" s="242"/>
      <c r="O473" s="242"/>
      <c r="P473" s="242"/>
      <c r="Q473" s="242"/>
      <c r="R473" s="242"/>
      <c r="S473" s="242"/>
      <c r="T473" s="24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44" t="s">
        <v>134</v>
      </c>
      <c r="AU473" s="244" t="s">
        <v>83</v>
      </c>
      <c r="AV473" s="13" t="s">
        <v>83</v>
      </c>
      <c r="AW473" s="13" t="s">
        <v>32</v>
      </c>
      <c r="AX473" s="13" t="s">
        <v>75</v>
      </c>
      <c r="AY473" s="244" t="s">
        <v>125</v>
      </c>
    </row>
    <row r="474" s="14" customFormat="1">
      <c r="A474" s="14"/>
      <c r="B474" s="245"/>
      <c r="C474" s="246"/>
      <c r="D474" s="229" t="s">
        <v>134</v>
      </c>
      <c r="E474" s="247" t="s">
        <v>1</v>
      </c>
      <c r="F474" s="248" t="s">
        <v>136</v>
      </c>
      <c r="G474" s="246"/>
      <c r="H474" s="249">
        <v>66.744</v>
      </c>
      <c r="I474" s="250"/>
      <c r="J474" s="246"/>
      <c r="K474" s="246"/>
      <c r="L474" s="251"/>
      <c r="M474" s="252"/>
      <c r="N474" s="253"/>
      <c r="O474" s="253"/>
      <c r="P474" s="253"/>
      <c r="Q474" s="253"/>
      <c r="R474" s="253"/>
      <c r="S474" s="253"/>
      <c r="T474" s="25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55" t="s">
        <v>134</v>
      </c>
      <c r="AU474" s="255" t="s">
        <v>83</v>
      </c>
      <c r="AV474" s="14" t="s">
        <v>131</v>
      </c>
      <c r="AW474" s="14" t="s">
        <v>32</v>
      </c>
      <c r="AX474" s="14" t="s">
        <v>81</v>
      </c>
      <c r="AY474" s="255" t="s">
        <v>125</v>
      </c>
    </row>
    <row r="475" s="2" customFormat="1" ht="21.75" customHeight="1">
      <c r="A475" s="38"/>
      <c r="B475" s="39"/>
      <c r="C475" s="215" t="s">
        <v>634</v>
      </c>
      <c r="D475" s="215" t="s">
        <v>127</v>
      </c>
      <c r="E475" s="216" t="s">
        <v>624</v>
      </c>
      <c r="F475" s="217" t="s">
        <v>625</v>
      </c>
      <c r="G475" s="218" t="s">
        <v>130</v>
      </c>
      <c r="H475" s="219">
        <v>6.4000000000000004</v>
      </c>
      <c r="I475" s="220"/>
      <c r="J475" s="221">
        <f>ROUND(I475*H475,2)</f>
        <v>0</v>
      </c>
      <c r="K475" s="222"/>
      <c r="L475" s="44"/>
      <c r="M475" s="223" t="s">
        <v>1</v>
      </c>
      <c r="N475" s="224" t="s">
        <v>40</v>
      </c>
      <c r="O475" s="91"/>
      <c r="P475" s="225">
        <f>O475*H475</f>
        <v>0</v>
      </c>
      <c r="Q475" s="225">
        <v>0.00038000000000000002</v>
      </c>
      <c r="R475" s="225">
        <f>Q475*H475</f>
        <v>0.0024320000000000001</v>
      </c>
      <c r="S475" s="225">
        <v>0</v>
      </c>
      <c r="T475" s="226">
        <f>S475*H475</f>
        <v>0</v>
      </c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R475" s="227" t="s">
        <v>228</v>
      </c>
      <c r="AT475" s="227" t="s">
        <v>127</v>
      </c>
      <c r="AU475" s="227" t="s">
        <v>83</v>
      </c>
      <c r="AY475" s="17" t="s">
        <v>125</v>
      </c>
      <c r="BE475" s="228">
        <f>IF(N475="základní",J475,0)</f>
        <v>0</v>
      </c>
      <c r="BF475" s="228">
        <f>IF(N475="snížená",J475,0)</f>
        <v>0</v>
      </c>
      <c r="BG475" s="228">
        <f>IF(N475="zákl. přenesená",J475,0)</f>
        <v>0</v>
      </c>
      <c r="BH475" s="228">
        <f>IF(N475="sníž. přenesená",J475,0)</f>
        <v>0</v>
      </c>
      <c r="BI475" s="228">
        <f>IF(N475="nulová",J475,0)</f>
        <v>0</v>
      </c>
      <c r="BJ475" s="17" t="s">
        <v>81</v>
      </c>
      <c r="BK475" s="228">
        <f>ROUND(I475*H475,2)</f>
        <v>0</v>
      </c>
      <c r="BL475" s="17" t="s">
        <v>228</v>
      </c>
      <c r="BM475" s="227" t="s">
        <v>635</v>
      </c>
    </row>
    <row r="476" s="2" customFormat="1">
      <c r="A476" s="38"/>
      <c r="B476" s="39"/>
      <c r="C476" s="40"/>
      <c r="D476" s="229" t="s">
        <v>133</v>
      </c>
      <c r="E476" s="40"/>
      <c r="F476" s="230" t="s">
        <v>627</v>
      </c>
      <c r="G476" s="40"/>
      <c r="H476" s="40"/>
      <c r="I476" s="231"/>
      <c r="J476" s="40"/>
      <c r="K476" s="40"/>
      <c r="L476" s="44"/>
      <c r="M476" s="232"/>
      <c r="N476" s="233"/>
      <c r="O476" s="91"/>
      <c r="P476" s="91"/>
      <c r="Q476" s="91"/>
      <c r="R476" s="91"/>
      <c r="S476" s="91"/>
      <c r="T476" s="92"/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T476" s="17" t="s">
        <v>133</v>
      </c>
      <c r="AU476" s="17" t="s">
        <v>83</v>
      </c>
    </row>
    <row r="477" s="13" customFormat="1">
      <c r="A477" s="13"/>
      <c r="B477" s="234"/>
      <c r="C477" s="235"/>
      <c r="D477" s="229" t="s">
        <v>134</v>
      </c>
      <c r="E477" s="236" t="s">
        <v>1</v>
      </c>
      <c r="F477" s="237" t="s">
        <v>636</v>
      </c>
      <c r="G477" s="235"/>
      <c r="H477" s="238">
        <v>6.4000000000000004</v>
      </c>
      <c r="I477" s="239"/>
      <c r="J477" s="235"/>
      <c r="K477" s="235"/>
      <c r="L477" s="240"/>
      <c r="M477" s="241"/>
      <c r="N477" s="242"/>
      <c r="O477" s="242"/>
      <c r="P477" s="242"/>
      <c r="Q477" s="242"/>
      <c r="R477" s="242"/>
      <c r="S477" s="242"/>
      <c r="T477" s="24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44" t="s">
        <v>134</v>
      </c>
      <c r="AU477" s="244" t="s">
        <v>83</v>
      </c>
      <c r="AV477" s="13" t="s">
        <v>83</v>
      </c>
      <c r="AW477" s="13" t="s">
        <v>32</v>
      </c>
      <c r="AX477" s="13" t="s">
        <v>75</v>
      </c>
      <c r="AY477" s="244" t="s">
        <v>125</v>
      </c>
    </row>
    <row r="478" s="14" customFormat="1">
      <c r="A478" s="14"/>
      <c r="B478" s="245"/>
      <c r="C478" s="246"/>
      <c r="D478" s="229" t="s">
        <v>134</v>
      </c>
      <c r="E478" s="247" t="s">
        <v>1</v>
      </c>
      <c r="F478" s="248" t="s">
        <v>136</v>
      </c>
      <c r="G478" s="246"/>
      <c r="H478" s="249">
        <v>6.4000000000000004</v>
      </c>
      <c r="I478" s="250"/>
      <c r="J478" s="246"/>
      <c r="K478" s="246"/>
      <c r="L478" s="251"/>
      <c r="M478" s="252"/>
      <c r="N478" s="253"/>
      <c r="O478" s="253"/>
      <c r="P478" s="253"/>
      <c r="Q478" s="253"/>
      <c r="R478" s="253"/>
      <c r="S478" s="253"/>
      <c r="T478" s="25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55" t="s">
        <v>134</v>
      </c>
      <c r="AU478" s="255" t="s">
        <v>83</v>
      </c>
      <c r="AV478" s="14" t="s">
        <v>131</v>
      </c>
      <c r="AW478" s="14" t="s">
        <v>32</v>
      </c>
      <c r="AX478" s="14" t="s">
        <v>81</v>
      </c>
      <c r="AY478" s="255" t="s">
        <v>125</v>
      </c>
    </row>
    <row r="479" s="2" customFormat="1" ht="49.05" customHeight="1">
      <c r="A479" s="38"/>
      <c r="B479" s="39"/>
      <c r="C479" s="266" t="s">
        <v>637</v>
      </c>
      <c r="D479" s="266" t="s">
        <v>192</v>
      </c>
      <c r="E479" s="267" t="s">
        <v>638</v>
      </c>
      <c r="F479" s="268" t="s">
        <v>639</v>
      </c>
      <c r="G479" s="269" t="s">
        <v>130</v>
      </c>
      <c r="H479" s="270">
        <v>7.6799999999999997</v>
      </c>
      <c r="I479" s="271"/>
      <c r="J479" s="272">
        <f>ROUND(I479*H479,2)</f>
        <v>0</v>
      </c>
      <c r="K479" s="273"/>
      <c r="L479" s="274"/>
      <c r="M479" s="275" t="s">
        <v>1</v>
      </c>
      <c r="N479" s="276" t="s">
        <v>40</v>
      </c>
      <c r="O479" s="91"/>
      <c r="P479" s="225">
        <f>O479*H479</f>
        <v>0</v>
      </c>
      <c r="Q479" s="225">
        <v>0.0047000000000000002</v>
      </c>
      <c r="R479" s="225">
        <f>Q479*H479</f>
        <v>0.036096000000000003</v>
      </c>
      <c r="S479" s="225">
        <v>0</v>
      </c>
      <c r="T479" s="226">
        <f>S479*H479</f>
        <v>0</v>
      </c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R479" s="227" t="s">
        <v>312</v>
      </c>
      <c r="AT479" s="227" t="s">
        <v>192</v>
      </c>
      <c r="AU479" s="227" t="s">
        <v>83</v>
      </c>
      <c r="AY479" s="17" t="s">
        <v>125</v>
      </c>
      <c r="BE479" s="228">
        <f>IF(N479="základní",J479,0)</f>
        <v>0</v>
      </c>
      <c r="BF479" s="228">
        <f>IF(N479="snížená",J479,0)</f>
        <v>0</v>
      </c>
      <c r="BG479" s="228">
        <f>IF(N479="zákl. přenesená",J479,0)</f>
        <v>0</v>
      </c>
      <c r="BH479" s="228">
        <f>IF(N479="sníž. přenesená",J479,0)</f>
        <v>0</v>
      </c>
      <c r="BI479" s="228">
        <f>IF(N479="nulová",J479,0)</f>
        <v>0</v>
      </c>
      <c r="BJ479" s="17" t="s">
        <v>81</v>
      </c>
      <c r="BK479" s="228">
        <f>ROUND(I479*H479,2)</f>
        <v>0</v>
      </c>
      <c r="BL479" s="17" t="s">
        <v>228</v>
      </c>
      <c r="BM479" s="227" t="s">
        <v>640</v>
      </c>
    </row>
    <row r="480" s="2" customFormat="1">
      <c r="A480" s="38"/>
      <c r="B480" s="39"/>
      <c r="C480" s="40"/>
      <c r="D480" s="229" t="s">
        <v>133</v>
      </c>
      <c r="E480" s="40"/>
      <c r="F480" s="230" t="s">
        <v>639</v>
      </c>
      <c r="G480" s="40"/>
      <c r="H480" s="40"/>
      <c r="I480" s="231"/>
      <c r="J480" s="40"/>
      <c r="K480" s="40"/>
      <c r="L480" s="44"/>
      <c r="M480" s="232"/>
      <c r="N480" s="233"/>
      <c r="O480" s="91"/>
      <c r="P480" s="91"/>
      <c r="Q480" s="91"/>
      <c r="R480" s="91"/>
      <c r="S480" s="91"/>
      <c r="T480" s="92"/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T480" s="17" t="s">
        <v>133</v>
      </c>
      <c r="AU480" s="17" t="s">
        <v>83</v>
      </c>
    </row>
    <row r="481" s="13" customFormat="1">
      <c r="A481" s="13"/>
      <c r="B481" s="234"/>
      <c r="C481" s="235"/>
      <c r="D481" s="229" t="s">
        <v>134</v>
      </c>
      <c r="E481" s="236" t="s">
        <v>1</v>
      </c>
      <c r="F481" s="237" t="s">
        <v>641</v>
      </c>
      <c r="G481" s="235"/>
      <c r="H481" s="238">
        <v>7.6799999999999997</v>
      </c>
      <c r="I481" s="239"/>
      <c r="J481" s="235"/>
      <c r="K481" s="235"/>
      <c r="L481" s="240"/>
      <c r="M481" s="241"/>
      <c r="N481" s="242"/>
      <c r="O481" s="242"/>
      <c r="P481" s="242"/>
      <c r="Q481" s="242"/>
      <c r="R481" s="242"/>
      <c r="S481" s="242"/>
      <c r="T481" s="24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44" t="s">
        <v>134</v>
      </c>
      <c r="AU481" s="244" t="s">
        <v>83</v>
      </c>
      <c r="AV481" s="13" t="s">
        <v>83</v>
      </c>
      <c r="AW481" s="13" t="s">
        <v>32</v>
      </c>
      <c r="AX481" s="13" t="s">
        <v>75</v>
      </c>
      <c r="AY481" s="244" t="s">
        <v>125</v>
      </c>
    </row>
    <row r="482" s="14" customFormat="1">
      <c r="A482" s="14"/>
      <c r="B482" s="245"/>
      <c r="C482" s="246"/>
      <c r="D482" s="229" t="s">
        <v>134</v>
      </c>
      <c r="E482" s="247" t="s">
        <v>1</v>
      </c>
      <c r="F482" s="248" t="s">
        <v>136</v>
      </c>
      <c r="G482" s="246"/>
      <c r="H482" s="249">
        <v>7.6799999999999997</v>
      </c>
      <c r="I482" s="250"/>
      <c r="J482" s="246"/>
      <c r="K482" s="246"/>
      <c r="L482" s="251"/>
      <c r="M482" s="252"/>
      <c r="N482" s="253"/>
      <c r="O482" s="253"/>
      <c r="P482" s="253"/>
      <c r="Q482" s="253"/>
      <c r="R482" s="253"/>
      <c r="S482" s="253"/>
      <c r="T482" s="25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55" t="s">
        <v>134</v>
      </c>
      <c r="AU482" s="255" t="s">
        <v>83</v>
      </c>
      <c r="AV482" s="14" t="s">
        <v>131</v>
      </c>
      <c r="AW482" s="14" t="s">
        <v>32</v>
      </c>
      <c r="AX482" s="14" t="s">
        <v>81</v>
      </c>
      <c r="AY482" s="255" t="s">
        <v>125</v>
      </c>
    </row>
    <row r="483" s="12" customFormat="1" ht="22.8" customHeight="1">
      <c r="A483" s="12"/>
      <c r="B483" s="199"/>
      <c r="C483" s="200"/>
      <c r="D483" s="201" t="s">
        <v>74</v>
      </c>
      <c r="E483" s="213" t="s">
        <v>642</v>
      </c>
      <c r="F483" s="213" t="s">
        <v>643</v>
      </c>
      <c r="G483" s="200"/>
      <c r="H483" s="200"/>
      <c r="I483" s="203"/>
      <c r="J483" s="214">
        <f>BK483</f>
        <v>0</v>
      </c>
      <c r="K483" s="200"/>
      <c r="L483" s="205"/>
      <c r="M483" s="206"/>
      <c r="N483" s="207"/>
      <c r="O483" s="207"/>
      <c r="P483" s="208">
        <f>SUM(P484:P487)</f>
        <v>0</v>
      </c>
      <c r="Q483" s="207"/>
      <c r="R483" s="208">
        <f>SUM(R484:R487)</f>
        <v>0</v>
      </c>
      <c r="S483" s="207"/>
      <c r="T483" s="209">
        <f>SUM(T484:T487)</f>
        <v>0</v>
      </c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R483" s="210" t="s">
        <v>83</v>
      </c>
      <c r="AT483" s="211" t="s">
        <v>74</v>
      </c>
      <c r="AU483" s="211" t="s">
        <v>81</v>
      </c>
      <c r="AY483" s="210" t="s">
        <v>125</v>
      </c>
      <c r="BK483" s="212">
        <f>SUM(BK484:BK487)</f>
        <v>0</v>
      </c>
    </row>
    <row r="484" s="2" customFormat="1" ht="24.15" customHeight="1">
      <c r="A484" s="38"/>
      <c r="B484" s="39"/>
      <c r="C484" s="215" t="s">
        <v>644</v>
      </c>
      <c r="D484" s="215" t="s">
        <v>127</v>
      </c>
      <c r="E484" s="216" t="s">
        <v>645</v>
      </c>
      <c r="F484" s="217" t="s">
        <v>646</v>
      </c>
      <c r="G484" s="218" t="s">
        <v>130</v>
      </c>
      <c r="H484" s="219">
        <v>5</v>
      </c>
      <c r="I484" s="220"/>
      <c r="J484" s="221">
        <f>ROUND(I484*H484,2)</f>
        <v>0</v>
      </c>
      <c r="K484" s="222"/>
      <c r="L484" s="44"/>
      <c r="M484" s="223" t="s">
        <v>1</v>
      </c>
      <c r="N484" s="224" t="s">
        <v>40</v>
      </c>
      <c r="O484" s="91"/>
      <c r="P484" s="225">
        <f>O484*H484</f>
        <v>0</v>
      </c>
      <c r="Q484" s="225">
        <v>0</v>
      </c>
      <c r="R484" s="225">
        <f>Q484*H484</f>
        <v>0</v>
      </c>
      <c r="S484" s="225">
        <v>0</v>
      </c>
      <c r="T484" s="226">
        <f>S484*H484</f>
        <v>0</v>
      </c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R484" s="227" t="s">
        <v>228</v>
      </c>
      <c r="AT484" s="227" t="s">
        <v>127</v>
      </c>
      <c r="AU484" s="227" t="s">
        <v>83</v>
      </c>
      <c r="AY484" s="17" t="s">
        <v>125</v>
      </c>
      <c r="BE484" s="228">
        <f>IF(N484="základní",J484,0)</f>
        <v>0</v>
      </c>
      <c r="BF484" s="228">
        <f>IF(N484="snížená",J484,0)</f>
        <v>0</v>
      </c>
      <c r="BG484" s="228">
        <f>IF(N484="zákl. přenesená",J484,0)</f>
        <v>0</v>
      </c>
      <c r="BH484" s="228">
        <f>IF(N484="sníž. přenesená",J484,0)</f>
        <v>0</v>
      </c>
      <c r="BI484" s="228">
        <f>IF(N484="nulová",J484,0)</f>
        <v>0</v>
      </c>
      <c r="BJ484" s="17" t="s">
        <v>81</v>
      </c>
      <c r="BK484" s="228">
        <f>ROUND(I484*H484,2)</f>
        <v>0</v>
      </c>
      <c r="BL484" s="17" t="s">
        <v>228</v>
      </c>
      <c r="BM484" s="227" t="s">
        <v>647</v>
      </c>
    </row>
    <row r="485" s="2" customFormat="1">
      <c r="A485" s="38"/>
      <c r="B485" s="39"/>
      <c r="C485" s="40"/>
      <c r="D485" s="229" t="s">
        <v>133</v>
      </c>
      <c r="E485" s="40"/>
      <c r="F485" s="230" t="s">
        <v>648</v>
      </c>
      <c r="G485" s="40"/>
      <c r="H485" s="40"/>
      <c r="I485" s="231"/>
      <c r="J485" s="40"/>
      <c r="K485" s="40"/>
      <c r="L485" s="44"/>
      <c r="M485" s="232"/>
      <c r="N485" s="233"/>
      <c r="O485" s="91"/>
      <c r="P485" s="91"/>
      <c r="Q485" s="91"/>
      <c r="R485" s="91"/>
      <c r="S485" s="91"/>
      <c r="T485" s="92"/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T485" s="17" t="s">
        <v>133</v>
      </c>
      <c r="AU485" s="17" t="s">
        <v>83</v>
      </c>
    </row>
    <row r="486" s="13" customFormat="1">
      <c r="A486" s="13"/>
      <c r="B486" s="234"/>
      <c r="C486" s="235"/>
      <c r="D486" s="229" t="s">
        <v>134</v>
      </c>
      <c r="E486" s="236" t="s">
        <v>1</v>
      </c>
      <c r="F486" s="237" t="s">
        <v>649</v>
      </c>
      <c r="G486" s="235"/>
      <c r="H486" s="238">
        <v>5</v>
      </c>
      <c r="I486" s="239"/>
      <c r="J486" s="235"/>
      <c r="K486" s="235"/>
      <c r="L486" s="240"/>
      <c r="M486" s="241"/>
      <c r="N486" s="242"/>
      <c r="O486" s="242"/>
      <c r="P486" s="242"/>
      <c r="Q486" s="242"/>
      <c r="R486" s="242"/>
      <c r="S486" s="242"/>
      <c r="T486" s="24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44" t="s">
        <v>134</v>
      </c>
      <c r="AU486" s="244" t="s">
        <v>83</v>
      </c>
      <c r="AV486" s="13" t="s">
        <v>83</v>
      </c>
      <c r="AW486" s="13" t="s">
        <v>32</v>
      </c>
      <c r="AX486" s="13" t="s">
        <v>75</v>
      </c>
      <c r="AY486" s="244" t="s">
        <v>125</v>
      </c>
    </row>
    <row r="487" s="14" customFormat="1">
      <c r="A487" s="14"/>
      <c r="B487" s="245"/>
      <c r="C487" s="246"/>
      <c r="D487" s="229" t="s">
        <v>134</v>
      </c>
      <c r="E487" s="247" t="s">
        <v>1</v>
      </c>
      <c r="F487" s="248" t="s">
        <v>136</v>
      </c>
      <c r="G487" s="246"/>
      <c r="H487" s="249">
        <v>5</v>
      </c>
      <c r="I487" s="250"/>
      <c r="J487" s="246"/>
      <c r="K487" s="246"/>
      <c r="L487" s="251"/>
      <c r="M487" s="252"/>
      <c r="N487" s="253"/>
      <c r="O487" s="253"/>
      <c r="P487" s="253"/>
      <c r="Q487" s="253"/>
      <c r="R487" s="253"/>
      <c r="S487" s="253"/>
      <c r="T487" s="25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55" t="s">
        <v>134</v>
      </c>
      <c r="AU487" s="255" t="s">
        <v>83</v>
      </c>
      <c r="AV487" s="14" t="s">
        <v>131</v>
      </c>
      <c r="AW487" s="14" t="s">
        <v>32</v>
      </c>
      <c r="AX487" s="14" t="s">
        <v>81</v>
      </c>
      <c r="AY487" s="255" t="s">
        <v>125</v>
      </c>
    </row>
    <row r="488" s="12" customFormat="1" ht="25.92" customHeight="1">
      <c r="A488" s="12"/>
      <c r="B488" s="199"/>
      <c r="C488" s="200"/>
      <c r="D488" s="201" t="s">
        <v>74</v>
      </c>
      <c r="E488" s="202" t="s">
        <v>650</v>
      </c>
      <c r="F488" s="202" t="s">
        <v>651</v>
      </c>
      <c r="G488" s="200"/>
      <c r="H488" s="200"/>
      <c r="I488" s="203"/>
      <c r="J488" s="204">
        <f>BK488</f>
        <v>0</v>
      </c>
      <c r="K488" s="200"/>
      <c r="L488" s="205"/>
      <c r="M488" s="206"/>
      <c r="N488" s="207"/>
      <c r="O488" s="207"/>
      <c r="P488" s="208">
        <f>P489+P502+P507+P521+P535</f>
        <v>0</v>
      </c>
      <c r="Q488" s="207"/>
      <c r="R488" s="208">
        <f>R489+R502+R507+R521+R535</f>
        <v>0</v>
      </c>
      <c r="S488" s="207"/>
      <c r="T488" s="209">
        <f>T489+T502+T507+T521+T535</f>
        <v>0</v>
      </c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R488" s="210" t="s">
        <v>155</v>
      </c>
      <c r="AT488" s="211" t="s">
        <v>74</v>
      </c>
      <c r="AU488" s="211" t="s">
        <v>75</v>
      </c>
      <c r="AY488" s="210" t="s">
        <v>125</v>
      </c>
      <c r="BK488" s="212">
        <f>BK489+BK502+BK507+BK521+BK535</f>
        <v>0</v>
      </c>
    </row>
    <row r="489" s="12" customFormat="1" ht="22.8" customHeight="1">
      <c r="A489" s="12"/>
      <c r="B489" s="199"/>
      <c r="C489" s="200"/>
      <c r="D489" s="201" t="s">
        <v>74</v>
      </c>
      <c r="E489" s="213" t="s">
        <v>652</v>
      </c>
      <c r="F489" s="213" t="s">
        <v>653</v>
      </c>
      <c r="G489" s="200"/>
      <c r="H489" s="200"/>
      <c r="I489" s="203"/>
      <c r="J489" s="214">
        <f>BK489</f>
        <v>0</v>
      </c>
      <c r="K489" s="200"/>
      <c r="L489" s="205"/>
      <c r="M489" s="206"/>
      <c r="N489" s="207"/>
      <c r="O489" s="207"/>
      <c r="P489" s="208">
        <f>SUM(P490:P501)</f>
        <v>0</v>
      </c>
      <c r="Q489" s="207"/>
      <c r="R489" s="208">
        <f>SUM(R490:R501)</f>
        <v>0</v>
      </c>
      <c r="S489" s="207"/>
      <c r="T489" s="209">
        <f>SUM(T490:T501)</f>
        <v>0</v>
      </c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R489" s="210" t="s">
        <v>155</v>
      </c>
      <c r="AT489" s="211" t="s">
        <v>74</v>
      </c>
      <c r="AU489" s="211" t="s">
        <v>81</v>
      </c>
      <c r="AY489" s="210" t="s">
        <v>125</v>
      </c>
      <c r="BK489" s="212">
        <f>SUM(BK490:BK501)</f>
        <v>0</v>
      </c>
    </row>
    <row r="490" s="2" customFormat="1" ht="24.15" customHeight="1">
      <c r="A490" s="38"/>
      <c r="B490" s="39"/>
      <c r="C490" s="215" t="s">
        <v>654</v>
      </c>
      <c r="D490" s="215" t="s">
        <v>127</v>
      </c>
      <c r="E490" s="216" t="s">
        <v>655</v>
      </c>
      <c r="F490" s="217" t="s">
        <v>656</v>
      </c>
      <c r="G490" s="218" t="s">
        <v>657</v>
      </c>
      <c r="H490" s="219">
        <v>1</v>
      </c>
      <c r="I490" s="220"/>
      <c r="J490" s="221">
        <f>ROUND(I490*H490,2)</f>
        <v>0</v>
      </c>
      <c r="K490" s="222"/>
      <c r="L490" s="44"/>
      <c r="M490" s="223" t="s">
        <v>1</v>
      </c>
      <c r="N490" s="224" t="s">
        <v>40</v>
      </c>
      <c r="O490" s="91"/>
      <c r="P490" s="225">
        <f>O490*H490</f>
        <v>0</v>
      </c>
      <c r="Q490" s="225">
        <v>0</v>
      </c>
      <c r="R490" s="225">
        <f>Q490*H490</f>
        <v>0</v>
      </c>
      <c r="S490" s="225">
        <v>0</v>
      </c>
      <c r="T490" s="226">
        <f>S490*H490</f>
        <v>0</v>
      </c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R490" s="227" t="s">
        <v>658</v>
      </c>
      <c r="AT490" s="227" t="s">
        <v>127</v>
      </c>
      <c r="AU490" s="227" t="s">
        <v>83</v>
      </c>
      <c r="AY490" s="17" t="s">
        <v>125</v>
      </c>
      <c r="BE490" s="228">
        <f>IF(N490="základní",J490,0)</f>
        <v>0</v>
      </c>
      <c r="BF490" s="228">
        <f>IF(N490="snížená",J490,0)</f>
        <v>0</v>
      </c>
      <c r="BG490" s="228">
        <f>IF(N490="zákl. přenesená",J490,0)</f>
        <v>0</v>
      </c>
      <c r="BH490" s="228">
        <f>IF(N490="sníž. přenesená",J490,0)</f>
        <v>0</v>
      </c>
      <c r="BI490" s="228">
        <f>IF(N490="nulová",J490,0)</f>
        <v>0</v>
      </c>
      <c r="BJ490" s="17" t="s">
        <v>81</v>
      </c>
      <c r="BK490" s="228">
        <f>ROUND(I490*H490,2)</f>
        <v>0</v>
      </c>
      <c r="BL490" s="17" t="s">
        <v>658</v>
      </c>
      <c r="BM490" s="227" t="s">
        <v>659</v>
      </c>
    </row>
    <row r="491" s="2" customFormat="1">
      <c r="A491" s="38"/>
      <c r="B491" s="39"/>
      <c r="C491" s="40"/>
      <c r="D491" s="229" t="s">
        <v>133</v>
      </c>
      <c r="E491" s="40"/>
      <c r="F491" s="230" t="s">
        <v>656</v>
      </c>
      <c r="G491" s="40"/>
      <c r="H491" s="40"/>
      <c r="I491" s="231"/>
      <c r="J491" s="40"/>
      <c r="K491" s="40"/>
      <c r="L491" s="44"/>
      <c r="M491" s="232"/>
      <c r="N491" s="233"/>
      <c r="O491" s="91"/>
      <c r="P491" s="91"/>
      <c r="Q491" s="91"/>
      <c r="R491" s="91"/>
      <c r="S491" s="91"/>
      <c r="T491" s="92"/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T491" s="17" t="s">
        <v>133</v>
      </c>
      <c r="AU491" s="17" t="s">
        <v>83</v>
      </c>
    </row>
    <row r="492" s="13" customFormat="1">
      <c r="A492" s="13"/>
      <c r="B492" s="234"/>
      <c r="C492" s="235"/>
      <c r="D492" s="229" t="s">
        <v>134</v>
      </c>
      <c r="E492" s="236" t="s">
        <v>1</v>
      </c>
      <c r="F492" s="237" t="s">
        <v>660</v>
      </c>
      <c r="G492" s="235"/>
      <c r="H492" s="238">
        <v>1</v>
      </c>
      <c r="I492" s="239"/>
      <c r="J492" s="235"/>
      <c r="K492" s="235"/>
      <c r="L492" s="240"/>
      <c r="M492" s="241"/>
      <c r="N492" s="242"/>
      <c r="O492" s="242"/>
      <c r="P492" s="242"/>
      <c r="Q492" s="242"/>
      <c r="R492" s="242"/>
      <c r="S492" s="242"/>
      <c r="T492" s="24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44" t="s">
        <v>134</v>
      </c>
      <c r="AU492" s="244" t="s">
        <v>83</v>
      </c>
      <c r="AV492" s="13" t="s">
        <v>83</v>
      </c>
      <c r="AW492" s="13" t="s">
        <v>32</v>
      </c>
      <c r="AX492" s="13" t="s">
        <v>75</v>
      </c>
      <c r="AY492" s="244" t="s">
        <v>125</v>
      </c>
    </row>
    <row r="493" s="14" customFormat="1">
      <c r="A493" s="14"/>
      <c r="B493" s="245"/>
      <c r="C493" s="246"/>
      <c r="D493" s="229" t="s">
        <v>134</v>
      </c>
      <c r="E493" s="247" t="s">
        <v>1</v>
      </c>
      <c r="F493" s="248" t="s">
        <v>136</v>
      </c>
      <c r="G493" s="246"/>
      <c r="H493" s="249">
        <v>1</v>
      </c>
      <c r="I493" s="250"/>
      <c r="J493" s="246"/>
      <c r="K493" s="246"/>
      <c r="L493" s="251"/>
      <c r="M493" s="252"/>
      <c r="N493" s="253"/>
      <c r="O493" s="253"/>
      <c r="P493" s="253"/>
      <c r="Q493" s="253"/>
      <c r="R493" s="253"/>
      <c r="S493" s="253"/>
      <c r="T493" s="25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55" t="s">
        <v>134</v>
      </c>
      <c r="AU493" s="255" t="s">
        <v>83</v>
      </c>
      <c r="AV493" s="14" t="s">
        <v>131</v>
      </c>
      <c r="AW493" s="14" t="s">
        <v>32</v>
      </c>
      <c r="AX493" s="14" t="s">
        <v>81</v>
      </c>
      <c r="AY493" s="255" t="s">
        <v>125</v>
      </c>
    </row>
    <row r="494" s="2" customFormat="1" ht="16.5" customHeight="1">
      <c r="A494" s="38"/>
      <c r="B494" s="39"/>
      <c r="C494" s="215" t="s">
        <v>661</v>
      </c>
      <c r="D494" s="215" t="s">
        <v>127</v>
      </c>
      <c r="E494" s="216" t="s">
        <v>662</v>
      </c>
      <c r="F494" s="217" t="s">
        <v>663</v>
      </c>
      <c r="G494" s="218" t="s">
        <v>657</v>
      </c>
      <c r="H494" s="219">
        <v>1</v>
      </c>
      <c r="I494" s="220"/>
      <c r="J494" s="221">
        <f>ROUND(I494*H494,2)</f>
        <v>0</v>
      </c>
      <c r="K494" s="222"/>
      <c r="L494" s="44"/>
      <c r="M494" s="223" t="s">
        <v>1</v>
      </c>
      <c r="N494" s="224" t="s">
        <v>40</v>
      </c>
      <c r="O494" s="91"/>
      <c r="P494" s="225">
        <f>O494*H494</f>
        <v>0</v>
      </c>
      <c r="Q494" s="225">
        <v>0</v>
      </c>
      <c r="R494" s="225">
        <f>Q494*H494</f>
        <v>0</v>
      </c>
      <c r="S494" s="225">
        <v>0</v>
      </c>
      <c r="T494" s="226">
        <f>S494*H494</f>
        <v>0</v>
      </c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R494" s="227" t="s">
        <v>658</v>
      </c>
      <c r="AT494" s="227" t="s">
        <v>127</v>
      </c>
      <c r="AU494" s="227" t="s">
        <v>83</v>
      </c>
      <c r="AY494" s="17" t="s">
        <v>125</v>
      </c>
      <c r="BE494" s="228">
        <f>IF(N494="základní",J494,0)</f>
        <v>0</v>
      </c>
      <c r="BF494" s="228">
        <f>IF(N494="snížená",J494,0)</f>
        <v>0</v>
      </c>
      <c r="BG494" s="228">
        <f>IF(N494="zákl. přenesená",J494,0)</f>
        <v>0</v>
      </c>
      <c r="BH494" s="228">
        <f>IF(N494="sníž. přenesená",J494,0)</f>
        <v>0</v>
      </c>
      <c r="BI494" s="228">
        <f>IF(N494="nulová",J494,0)</f>
        <v>0</v>
      </c>
      <c r="BJ494" s="17" t="s">
        <v>81</v>
      </c>
      <c r="BK494" s="228">
        <f>ROUND(I494*H494,2)</f>
        <v>0</v>
      </c>
      <c r="BL494" s="17" t="s">
        <v>658</v>
      </c>
      <c r="BM494" s="227" t="s">
        <v>664</v>
      </c>
    </row>
    <row r="495" s="2" customFormat="1">
      <c r="A495" s="38"/>
      <c r="B495" s="39"/>
      <c r="C495" s="40"/>
      <c r="D495" s="229" t="s">
        <v>133</v>
      </c>
      <c r="E495" s="40"/>
      <c r="F495" s="230" t="s">
        <v>663</v>
      </c>
      <c r="G495" s="40"/>
      <c r="H495" s="40"/>
      <c r="I495" s="231"/>
      <c r="J495" s="40"/>
      <c r="K495" s="40"/>
      <c r="L495" s="44"/>
      <c r="M495" s="232"/>
      <c r="N495" s="233"/>
      <c r="O495" s="91"/>
      <c r="P495" s="91"/>
      <c r="Q495" s="91"/>
      <c r="R495" s="91"/>
      <c r="S495" s="91"/>
      <c r="T495" s="92"/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T495" s="17" t="s">
        <v>133</v>
      </c>
      <c r="AU495" s="17" t="s">
        <v>83</v>
      </c>
    </row>
    <row r="496" s="13" customFormat="1">
      <c r="A496" s="13"/>
      <c r="B496" s="234"/>
      <c r="C496" s="235"/>
      <c r="D496" s="229" t="s">
        <v>134</v>
      </c>
      <c r="E496" s="236" t="s">
        <v>1</v>
      </c>
      <c r="F496" s="237" t="s">
        <v>665</v>
      </c>
      <c r="G496" s="235"/>
      <c r="H496" s="238">
        <v>1</v>
      </c>
      <c r="I496" s="239"/>
      <c r="J496" s="235"/>
      <c r="K496" s="235"/>
      <c r="L496" s="240"/>
      <c r="M496" s="241"/>
      <c r="N496" s="242"/>
      <c r="O496" s="242"/>
      <c r="P496" s="242"/>
      <c r="Q496" s="242"/>
      <c r="R496" s="242"/>
      <c r="S496" s="242"/>
      <c r="T496" s="24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44" t="s">
        <v>134</v>
      </c>
      <c r="AU496" s="244" t="s">
        <v>83</v>
      </c>
      <c r="AV496" s="13" t="s">
        <v>83</v>
      </c>
      <c r="AW496" s="13" t="s">
        <v>32</v>
      </c>
      <c r="AX496" s="13" t="s">
        <v>75</v>
      </c>
      <c r="AY496" s="244" t="s">
        <v>125</v>
      </c>
    </row>
    <row r="497" s="14" customFormat="1">
      <c r="A497" s="14"/>
      <c r="B497" s="245"/>
      <c r="C497" s="246"/>
      <c r="D497" s="229" t="s">
        <v>134</v>
      </c>
      <c r="E497" s="247" t="s">
        <v>1</v>
      </c>
      <c r="F497" s="248" t="s">
        <v>136</v>
      </c>
      <c r="G497" s="246"/>
      <c r="H497" s="249">
        <v>1</v>
      </c>
      <c r="I497" s="250"/>
      <c r="J497" s="246"/>
      <c r="K497" s="246"/>
      <c r="L497" s="251"/>
      <c r="M497" s="252"/>
      <c r="N497" s="253"/>
      <c r="O497" s="253"/>
      <c r="P497" s="253"/>
      <c r="Q497" s="253"/>
      <c r="R497" s="253"/>
      <c r="S497" s="253"/>
      <c r="T497" s="25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55" t="s">
        <v>134</v>
      </c>
      <c r="AU497" s="255" t="s">
        <v>83</v>
      </c>
      <c r="AV497" s="14" t="s">
        <v>131</v>
      </c>
      <c r="AW497" s="14" t="s">
        <v>32</v>
      </c>
      <c r="AX497" s="14" t="s">
        <v>81</v>
      </c>
      <c r="AY497" s="255" t="s">
        <v>125</v>
      </c>
    </row>
    <row r="498" s="2" customFormat="1" ht="16.5" customHeight="1">
      <c r="A498" s="38"/>
      <c r="B498" s="39"/>
      <c r="C498" s="215" t="s">
        <v>666</v>
      </c>
      <c r="D498" s="215" t="s">
        <v>127</v>
      </c>
      <c r="E498" s="216" t="s">
        <v>662</v>
      </c>
      <c r="F498" s="217" t="s">
        <v>663</v>
      </c>
      <c r="G498" s="218" t="s">
        <v>657</v>
      </c>
      <c r="H498" s="219">
        <v>1</v>
      </c>
      <c r="I498" s="220"/>
      <c r="J498" s="221">
        <f>ROUND(I498*H498,2)</f>
        <v>0</v>
      </c>
      <c r="K498" s="222"/>
      <c r="L498" s="44"/>
      <c r="M498" s="223" t="s">
        <v>1</v>
      </c>
      <c r="N498" s="224" t="s">
        <v>40</v>
      </c>
      <c r="O498" s="91"/>
      <c r="P498" s="225">
        <f>O498*H498</f>
        <v>0</v>
      </c>
      <c r="Q498" s="225">
        <v>0</v>
      </c>
      <c r="R498" s="225">
        <f>Q498*H498</f>
        <v>0</v>
      </c>
      <c r="S498" s="225">
        <v>0</v>
      </c>
      <c r="T498" s="226">
        <f>S498*H498</f>
        <v>0</v>
      </c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R498" s="227" t="s">
        <v>658</v>
      </c>
      <c r="AT498" s="227" t="s">
        <v>127</v>
      </c>
      <c r="AU498" s="227" t="s">
        <v>83</v>
      </c>
      <c r="AY498" s="17" t="s">
        <v>125</v>
      </c>
      <c r="BE498" s="228">
        <f>IF(N498="základní",J498,0)</f>
        <v>0</v>
      </c>
      <c r="BF498" s="228">
        <f>IF(N498="snížená",J498,0)</f>
        <v>0</v>
      </c>
      <c r="BG498" s="228">
        <f>IF(N498="zákl. přenesená",J498,0)</f>
        <v>0</v>
      </c>
      <c r="BH498" s="228">
        <f>IF(N498="sníž. přenesená",J498,0)</f>
        <v>0</v>
      </c>
      <c r="BI498" s="228">
        <f>IF(N498="nulová",J498,0)</f>
        <v>0</v>
      </c>
      <c r="BJ498" s="17" t="s">
        <v>81</v>
      </c>
      <c r="BK498" s="228">
        <f>ROUND(I498*H498,2)</f>
        <v>0</v>
      </c>
      <c r="BL498" s="17" t="s">
        <v>658</v>
      </c>
      <c r="BM498" s="227" t="s">
        <v>667</v>
      </c>
    </row>
    <row r="499" s="2" customFormat="1">
      <c r="A499" s="38"/>
      <c r="B499" s="39"/>
      <c r="C499" s="40"/>
      <c r="D499" s="229" t="s">
        <v>133</v>
      </c>
      <c r="E499" s="40"/>
      <c r="F499" s="230" t="s">
        <v>663</v>
      </c>
      <c r="G499" s="40"/>
      <c r="H499" s="40"/>
      <c r="I499" s="231"/>
      <c r="J499" s="40"/>
      <c r="K499" s="40"/>
      <c r="L499" s="44"/>
      <c r="M499" s="232"/>
      <c r="N499" s="233"/>
      <c r="O499" s="91"/>
      <c r="P499" s="91"/>
      <c r="Q499" s="91"/>
      <c r="R499" s="91"/>
      <c r="S499" s="91"/>
      <c r="T499" s="92"/>
      <c r="U499" s="38"/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  <c r="AT499" s="17" t="s">
        <v>133</v>
      </c>
      <c r="AU499" s="17" t="s">
        <v>83</v>
      </c>
    </row>
    <row r="500" s="13" customFormat="1">
      <c r="A500" s="13"/>
      <c r="B500" s="234"/>
      <c r="C500" s="235"/>
      <c r="D500" s="229" t="s">
        <v>134</v>
      </c>
      <c r="E500" s="236" t="s">
        <v>1</v>
      </c>
      <c r="F500" s="237" t="s">
        <v>668</v>
      </c>
      <c r="G500" s="235"/>
      <c r="H500" s="238">
        <v>1</v>
      </c>
      <c r="I500" s="239"/>
      <c r="J500" s="235"/>
      <c r="K500" s="235"/>
      <c r="L500" s="240"/>
      <c r="M500" s="241"/>
      <c r="N500" s="242"/>
      <c r="O500" s="242"/>
      <c r="P500" s="242"/>
      <c r="Q500" s="242"/>
      <c r="R500" s="242"/>
      <c r="S500" s="242"/>
      <c r="T500" s="24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44" t="s">
        <v>134</v>
      </c>
      <c r="AU500" s="244" t="s">
        <v>83</v>
      </c>
      <c r="AV500" s="13" t="s">
        <v>83</v>
      </c>
      <c r="AW500" s="13" t="s">
        <v>32</v>
      </c>
      <c r="AX500" s="13" t="s">
        <v>75</v>
      </c>
      <c r="AY500" s="244" t="s">
        <v>125</v>
      </c>
    </row>
    <row r="501" s="14" customFormat="1">
      <c r="A501" s="14"/>
      <c r="B501" s="245"/>
      <c r="C501" s="246"/>
      <c r="D501" s="229" t="s">
        <v>134</v>
      </c>
      <c r="E501" s="247" t="s">
        <v>1</v>
      </c>
      <c r="F501" s="248" t="s">
        <v>136</v>
      </c>
      <c r="G501" s="246"/>
      <c r="H501" s="249">
        <v>1</v>
      </c>
      <c r="I501" s="250"/>
      <c r="J501" s="246"/>
      <c r="K501" s="246"/>
      <c r="L501" s="251"/>
      <c r="M501" s="252"/>
      <c r="N501" s="253"/>
      <c r="O501" s="253"/>
      <c r="P501" s="253"/>
      <c r="Q501" s="253"/>
      <c r="R501" s="253"/>
      <c r="S501" s="253"/>
      <c r="T501" s="25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55" t="s">
        <v>134</v>
      </c>
      <c r="AU501" s="255" t="s">
        <v>83</v>
      </c>
      <c r="AV501" s="14" t="s">
        <v>131</v>
      </c>
      <c r="AW501" s="14" t="s">
        <v>32</v>
      </c>
      <c r="AX501" s="14" t="s">
        <v>81</v>
      </c>
      <c r="AY501" s="255" t="s">
        <v>125</v>
      </c>
    </row>
    <row r="502" s="12" customFormat="1" ht="22.8" customHeight="1">
      <c r="A502" s="12"/>
      <c r="B502" s="199"/>
      <c r="C502" s="200"/>
      <c r="D502" s="201" t="s">
        <v>74</v>
      </c>
      <c r="E502" s="213" t="s">
        <v>669</v>
      </c>
      <c r="F502" s="213" t="s">
        <v>670</v>
      </c>
      <c r="G502" s="200"/>
      <c r="H502" s="200"/>
      <c r="I502" s="203"/>
      <c r="J502" s="214">
        <f>BK502</f>
        <v>0</v>
      </c>
      <c r="K502" s="200"/>
      <c r="L502" s="205"/>
      <c r="M502" s="206"/>
      <c r="N502" s="207"/>
      <c r="O502" s="207"/>
      <c r="P502" s="208">
        <f>SUM(P503:P506)</f>
        <v>0</v>
      </c>
      <c r="Q502" s="207"/>
      <c r="R502" s="208">
        <f>SUM(R503:R506)</f>
        <v>0</v>
      </c>
      <c r="S502" s="207"/>
      <c r="T502" s="209">
        <f>SUM(T503:T506)</f>
        <v>0</v>
      </c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R502" s="210" t="s">
        <v>155</v>
      </c>
      <c r="AT502" s="211" t="s">
        <v>74</v>
      </c>
      <c r="AU502" s="211" t="s">
        <v>81</v>
      </c>
      <c r="AY502" s="210" t="s">
        <v>125</v>
      </c>
      <c r="BK502" s="212">
        <f>SUM(BK503:BK506)</f>
        <v>0</v>
      </c>
    </row>
    <row r="503" s="2" customFormat="1" ht="16.5" customHeight="1">
      <c r="A503" s="38"/>
      <c r="B503" s="39"/>
      <c r="C503" s="215" t="s">
        <v>671</v>
      </c>
      <c r="D503" s="215" t="s">
        <v>127</v>
      </c>
      <c r="E503" s="216" t="s">
        <v>672</v>
      </c>
      <c r="F503" s="217" t="s">
        <v>670</v>
      </c>
      <c r="G503" s="218" t="s">
        <v>657</v>
      </c>
      <c r="H503" s="219">
        <v>1</v>
      </c>
      <c r="I503" s="220"/>
      <c r="J503" s="221">
        <f>ROUND(I503*H503,2)</f>
        <v>0</v>
      </c>
      <c r="K503" s="222"/>
      <c r="L503" s="44"/>
      <c r="M503" s="223" t="s">
        <v>1</v>
      </c>
      <c r="N503" s="224" t="s">
        <v>40</v>
      </c>
      <c r="O503" s="91"/>
      <c r="P503" s="225">
        <f>O503*H503</f>
        <v>0</v>
      </c>
      <c r="Q503" s="225">
        <v>0</v>
      </c>
      <c r="R503" s="225">
        <f>Q503*H503</f>
        <v>0</v>
      </c>
      <c r="S503" s="225">
        <v>0</v>
      </c>
      <c r="T503" s="226">
        <f>S503*H503</f>
        <v>0</v>
      </c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R503" s="227" t="s">
        <v>658</v>
      </c>
      <c r="AT503" s="227" t="s">
        <v>127</v>
      </c>
      <c r="AU503" s="227" t="s">
        <v>83</v>
      </c>
      <c r="AY503" s="17" t="s">
        <v>125</v>
      </c>
      <c r="BE503" s="228">
        <f>IF(N503="základní",J503,0)</f>
        <v>0</v>
      </c>
      <c r="BF503" s="228">
        <f>IF(N503="snížená",J503,0)</f>
        <v>0</v>
      </c>
      <c r="BG503" s="228">
        <f>IF(N503="zákl. přenesená",J503,0)</f>
        <v>0</v>
      </c>
      <c r="BH503" s="228">
        <f>IF(N503="sníž. přenesená",J503,0)</f>
        <v>0</v>
      </c>
      <c r="BI503" s="228">
        <f>IF(N503="nulová",J503,0)</f>
        <v>0</v>
      </c>
      <c r="BJ503" s="17" t="s">
        <v>81</v>
      </c>
      <c r="BK503" s="228">
        <f>ROUND(I503*H503,2)</f>
        <v>0</v>
      </c>
      <c r="BL503" s="17" t="s">
        <v>658</v>
      </c>
      <c r="BM503" s="227" t="s">
        <v>673</v>
      </c>
    </row>
    <row r="504" s="2" customFormat="1">
      <c r="A504" s="38"/>
      <c r="B504" s="39"/>
      <c r="C504" s="40"/>
      <c r="D504" s="229" t="s">
        <v>133</v>
      </c>
      <c r="E504" s="40"/>
      <c r="F504" s="230" t="s">
        <v>670</v>
      </c>
      <c r="G504" s="40"/>
      <c r="H504" s="40"/>
      <c r="I504" s="231"/>
      <c r="J504" s="40"/>
      <c r="K504" s="40"/>
      <c r="L504" s="44"/>
      <c r="M504" s="232"/>
      <c r="N504" s="233"/>
      <c r="O504" s="91"/>
      <c r="P504" s="91"/>
      <c r="Q504" s="91"/>
      <c r="R504" s="91"/>
      <c r="S504" s="91"/>
      <c r="T504" s="92"/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T504" s="17" t="s">
        <v>133</v>
      </c>
      <c r="AU504" s="17" t="s">
        <v>83</v>
      </c>
    </row>
    <row r="505" s="13" customFormat="1">
      <c r="A505" s="13"/>
      <c r="B505" s="234"/>
      <c r="C505" s="235"/>
      <c r="D505" s="229" t="s">
        <v>134</v>
      </c>
      <c r="E505" s="236" t="s">
        <v>1</v>
      </c>
      <c r="F505" s="237" t="s">
        <v>81</v>
      </c>
      <c r="G505" s="235"/>
      <c r="H505" s="238">
        <v>1</v>
      </c>
      <c r="I505" s="239"/>
      <c r="J505" s="235"/>
      <c r="K505" s="235"/>
      <c r="L505" s="240"/>
      <c r="M505" s="241"/>
      <c r="N505" s="242"/>
      <c r="O505" s="242"/>
      <c r="P505" s="242"/>
      <c r="Q505" s="242"/>
      <c r="R505" s="242"/>
      <c r="S505" s="242"/>
      <c r="T505" s="24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44" t="s">
        <v>134</v>
      </c>
      <c r="AU505" s="244" t="s">
        <v>83</v>
      </c>
      <c r="AV505" s="13" t="s">
        <v>83</v>
      </c>
      <c r="AW505" s="13" t="s">
        <v>32</v>
      </c>
      <c r="AX505" s="13" t="s">
        <v>75</v>
      </c>
      <c r="AY505" s="244" t="s">
        <v>125</v>
      </c>
    </row>
    <row r="506" s="14" customFormat="1">
      <c r="A506" s="14"/>
      <c r="B506" s="245"/>
      <c r="C506" s="246"/>
      <c r="D506" s="229" t="s">
        <v>134</v>
      </c>
      <c r="E506" s="247" t="s">
        <v>1</v>
      </c>
      <c r="F506" s="248" t="s">
        <v>136</v>
      </c>
      <c r="G506" s="246"/>
      <c r="H506" s="249">
        <v>1</v>
      </c>
      <c r="I506" s="250"/>
      <c r="J506" s="246"/>
      <c r="K506" s="246"/>
      <c r="L506" s="251"/>
      <c r="M506" s="252"/>
      <c r="N506" s="253"/>
      <c r="O506" s="253"/>
      <c r="P506" s="253"/>
      <c r="Q506" s="253"/>
      <c r="R506" s="253"/>
      <c r="S506" s="253"/>
      <c r="T506" s="25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55" t="s">
        <v>134</v>
      </c>
      <c r="AU506" s="255" t="s">
        <v>83</v>
      </c>
      <c r="AV506" s="14" t="s">
        <v>131</v>
      </c>
      <c r="AW506" s="14" t="s">
        <v>32</v>
      </c>
      <c r="AX506" s="14" t="s">
        <v>81</v>
      </c>
      <c r="AY506" s="255" t="s">
        <v>125</v>
      </c>
    </row>
    <row r="507" s="12" customFormat="1" ht="22.8" customHeight="1">
      <c r="A507" s="12"/>
      <c r="B507" s="199"/>
      <c r="C507" s="200"/>
      <c r="D507" s="201" t="s">
        <v>74</v>
      </c>
      <c r="E507" s="213" t="s">
        <v>674</v>
      </c>
      <c r="F507" s="213" t="s">
        <v>675</v>
      </c>
      <c r="G507" s="200"/>
      <c r="H507" s="200"/>
      <c r="I507" s="203"/>
      <c r="J507" s="214">
        <f>BK507</f>
        <v>0</v>
      </c>
      <c r="K507" s="200"/>
      <c r="L507" s="205"/>
      <c r="M507" s="206"/>
      <c r="N507" s="207"/>
      <c r="O507" s="207"/>
      <c r="P507" s="208">
        <f>SUM(P508:P520)</f>
        <v>0</v>
      </c>
      <c r="Q507" s="207"/>
      <c r="R507" s="208">
        <f>SUM(R508:R520)</f>
        <v>0</v>
      </c>
      <c r="S507" s="207"/>
      <c r="T507" s="209">
        <f>SUM(T508:T520)</f>
        <v>0</v>
      </c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R507" s="210" t="s">
        <v>155</v>
      </c>
      <c r="AT507" s="211" t="s">
        <v>74</v>
      </c>
      <c r="AU507" s="211" t="s">
        <v>81</v>
      </c>
      <c r="AY507" s="210" t="s">
        <v>125</v>
      </c>
      <c r="BK507" s="212">
        <f>SUM(BK508:BK520)</f>
        <v>0</v>
      </c>
    </row>
    <row r="508" s="2" customFormat="1" ht="16.5" customHeight="1">
      <c r="A508" s="38"/>
      <c r="B508" s="39"/>
      <c r="C508" s="215" t="s">
        <v>676</v>
      </c>
      <c r="D508" s="215" t="s">
        <v>127</v>
      </c>
      <c r="E508" s="216" t="s">
        <v>677</v>
      </c>
      <c r="F508" s="217" t="s">
        <v>678</v>
      </c>
      <c r="G508" s="218" t="s">
        <v>657</v>
      </c>
      <c r="H508" s="219">
        <v>1</v>
      </c>
      <c r="I508" s="220"/>
      <c r="J508" s="221">
        <f>ROUND(I508*H508,2)</f>
        <v>0</v>
      </c>
      <c r="K508" s="222"/>
      <c r="L508" s="44"/>
      <c r="M508" s="223" t="s">
        <v>1</v>
      </c>
      <c r="N508" s="224" t="s">
        <v>40</v>
      </c>
      <c r="O508" s="91"/>
      <c r="P508" s="225">
        <f>O508*H508</f>
        <v>0</v>
      </c>
      <c r="Q508" s="225">
        <v>0</v>
      </c>
      <c r="R508" s="225">
        <f>Q508*H508</f>
        <v>0</v>
      </c>
      <c r="S508" s="225">
        <v>0</v>
      </c>
      <c r="T508" s="226">
        <f>S508*H508</f>
        <v>0</v>
      </c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R508" s="227" t="s">
        <v>658</v>
      </c>
      <c r="AT508" s="227" t="s">
        <v>127</v>
      </c>
      <c r="AU508" s="227" t="s">
        <v>83</v>
      </c>
      <c r="AY508" s="17" t="s">
        <v>125</v>
      </c>
      <c r="BE508" s="228">
        <f>IF(N508="základní",J508,0)</f>
        <v>0</v>
      </c>
      <c r="BF508" s="228">
        <f>IF(N508="snížená",J508,0)</f>
        <v>0</v>
      </c>
      <c r="BG508" s="228">
        <f>IF(N508="zákl. přenesená",J508,0)</f>
        <v>0</v>
      </c>
      <c r="BH508" s="228">
        <f>IF(N508="sníž. přenesená",J508,0)</f>
        <v>0</v>
      </c>
      <c r="BI508" s="228">
        <f>IF(N508="nulová",J508,0)</f>
        <v>0</v>
      </c>
      <c r="BJ508" s="17" t="s">
        <v>81</v>
      </c>
      <c r="BK508" s="228">
        <f>ROUND(I508*H508,2)</f>
        <v>0</v>
      </c>
      <c r="BL508" s="17" t="s">
        <v>658</v>
      </c>
      <c r="BM508" s="227" t="s">
        <v>679</v>
      </c>
    </row>
    <row r="509" s="2" customFormat="1">
      <c r="A509" s="38"/>
      <c r="B509" s="39"/>
      <c r="C509" s="40"/>
      <c r="D509" s="229" t="s">
        <v>133</v>
      </c>
      <c r="E509" s="40"/>
      <c r="F509" s="230" t="s">
        <v>678</v>
      </c>
      <c r="G509" s="40"/>
      <c r="H509" s="40"/>
      <c r="I509" s="231"/>
      <c r="J509" s="40"/>
      <c r="K509" s="40"/>
      <c r="L509" s="44"/>
      <c r="M509" s="232"/>
      <c r="N509" s="233"/>
      <c r="O509" s="91"/>
      <c r="P509" s="91"/>
      <c r="Q509" s="91"/>
      <c r="R509" s="91"/>
      <c r="S509" s="91"/>
      <c r="T509" s="92"/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T509" s="17" t="s">
        <v>133</v>
      </c>
      <c r="AU509" s="17" t="s">
        <v>83</v>
      </c>
    </row>
    <row r="510" s="13" customFormat="1">
      <c r="A510" s="13"/>
      <c r="B510" s="234"/>
      <c r="C510" s="235"/>
      <c r="D510" s="229" t="s">
        <v>134</v>
      </c>
      <c r="E510" s="236" t="s">
        <v>1</v>
      </c>
      <c r="F510" s="237" t="s">
        <v>81</v>
      </c>
      <c r="G510" s="235"/>
      <c r="H510" s="238">
        <v>1</v>
      </c>
      <c r="I510" s="239"/>
      <c r="J510" s="235"/>
      <c r="K510" s="235"/>
      <c r="L510" s="240"/>
      <c r="M510" s="241"/>
      <c r="N510" s="242"/>
      <c r="O510" s="242"/>
      <c r="P510" s="242"/>
      <c r="Q510" s="242"/>
      <c r="R510" s="242"/>
      <c r="S510" s="242"/>
      <c r="T510" s="24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44" t="s">
        <v>134</v>
      </c>
      <c r="AU510" s="244" t="s">
        <v>83</v>
      </c>
      <c r="AV510" s="13" t="s">
        <v>83</v>
      </c>
      <c r="AW510" s="13" t="s">
        <v>32</v>
      </c>
      <c r="AX510" s="13" t="s">
        <v>75</v>
      </c>
      <c r="AY510" s="244" t="s">
        <v>125</v>
      </c>
    </row>
    <row r="511" s="14" customFormat="1">
      <c r="A511" s="14"/>
      <c r="B511" s="245"/>
      <c r="C511" s="246"/>
      <c r="D511" s="229" t="s">
        <v>134</v>
      </c>
      <c r="E511" s="247" t="s">
        <v>1</v>
      </c>
      <c r="F511" s="248" t="s">
        <v>136</v>
      </c>
      <c r="G511" s="246"/>
      <c r="H511" s="249">
        <v>1</v>
      </c>
      <c r="I511" s="250"/>
      <c r="J511" s="246"/>
      <c r="K511" s="246"/>
      <c r="L511" s="251"/>
      <c r="M511" s="252"/>
      <c r="N511" s="253"/>
      <c r="O511" s="253"/>
      <c r="P511" s="253"/>
      <c r="Q511" s="253"/>
      <c r="R511" s="253"/>
      <c r="S511" s="253"/>
      <c r="T511" s="25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55" t="s">
        <v>134</v>
      </c>
      <c r="AU511" s="255" t="s">
        <v>83</v>
      </c>
      <c r="AV511" s="14" t="s">
        <v>131</v>
      </c>
      <c r="AW511" s="14" t="s">
        <v>32</v>
      </c>
      <c r="AX511" s="14" t="s">
        <v>81</v>
      </c>
      <c r="AY511" s="255" t="s">
        <v>125</v>
      </c>
    </row>
    <row r="512" s="2" customFormat="1" ht="16.5" customHeight="1">
      <c r="A512" s="38"/>
      <c r="B512" s="39"/>
      <c r="C512" s="215" t="s">
        <v>680</v>
      </c>
      <c r="D512" s="215" t="s">
        <v>127</v>
      </c>
      <c r="E512" s="216" t="s">
        <v>681</v>
      </c>
      <c r="F512" s="217" t="s">
        <v>682</v>
      </c>
      <c r="G512" s="218" t="s">
        <v>657</v>
      </c>
      <c r="H512" s="219">
        <v>1</v>
      </c>
      <c r="I512" s="220"/>
      <c r="J512" s="221">
        <f>ROUND(I512*H512,2)</f>
        <v>0</v>
      </c>
      <c r="K512" s="222"/>
      <c r="L512" s="44"/>
      <c r="M512" s="223" t="s">
        <v>1</v>
      </c>
      <c r="N512" s="224" t="s">
        <v>40</v>
      </c>
      <c r="O512" s="91"/>
      <c r="P512" s="225">
        <f>O512*H512</f>
        <v>0</v>
      </c>
      <c r="Q512" s="225">
        <v>0</v>
      </c>
      <c r="R512" s="225">
        <f>Q512*H512</f>
        <v>0</v>
      </c>
      <c r="S512" s="225">
        <v>0</v>
      </c>
      <c r="T512" s="226">
        <f>S512*H512</f>
        <v>0</v>
      </c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8"/>
      <c r="AR512" s="227" t="s">
        <v>658</v>
      </c>
      <c r="AT512" s="227" t="s">
        <v>127</v>
      </c>
      <c r="AU512" s="227" t="s">
        <v>83</v>
      </c>
      <c r="AY512" s="17" t="s">
        <v>125</v>
      </c>
      <c r="BE512" s="228">
        <f>IF(N512="základní",J512,0)</f>
        <v>0</v>
      </c>
      <c r="BF512" s="228">
        <f>IF(N512="snížená",J512,0)</f>
        <v>0</v>
      </c>
      <c r="BG512" s="228">
        <f>IF(N512="zákl. přenesená",J512,0)</f>
        <v>0</v>
      </c>
      <c r="BH512" s="228">
        <f>IF(N512="sníž. přenesená",J512,0)</f>
        <v>0</v>
      </c>
      <c r="BI512" s="228">
        <f>IF(N512="nulová",J512,0)</f>
        <v>0</v>
      </c>
      <c r="BJ512" s="17" t="s">
        <v>81</v>
      </c>
      <c r="BK512" s="228">
        <f>ROUND(I512*H512,2)</f>
        <v>0</v>
      </c>
      <c r="BL512" s="17" t="s">
        <v>658</v>
      </c>
      <c r="BM512" s="227" t="s">
        <v>683</v>
      </c>
    </row>
    <row r="513" s="2" customFormat="1">
      <c r="A513" s="38"/>
      <c r="B513" s="39"/>
      <c r="C513" s="40"/>
      <c r="D513" s="229" t="s">
        <v>133</v>
      </c>
      <c r="E513" s="40"/>
      <c r="F513" s="230" t="s">
        <v>682</v>
      </c>
      <c r="G513" s="40"/>
      <c r="H513" s="40"/>
      <c r="I513" s="231"/>
      <c r="J513" s="40"/>
      <c r="K513" s="40"/>
      <c r="L513" s="44"/>
      <c r="M513" s="232"/>
      <c r="N513" s="233"/>
      <c r="O513" s="91"/>
      <c r="P513" s="91"/>
      <c r="Q513" s="91"/>
      <c r="R513" s="91"/>
      <c r="S513" s="91"/>
      <c r="T513" s="92"/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T513" s="17" t="s">
        <v>133</v>
      </c>
      <c r="AU513" s="17" t="s">
        <v>83</v>
      </c>
    </row>
    <row r="514" s="13" customFormat="1">
      <c r="A514" s="13"/>
      <c r="B514" s="234"/>
      <c r="C514" s="235"/>
      <c r="D514" s="229" t="s">
        <v>134</v>
      </c>
      <c r="E514" s="236" t="s">
        <v>1</v>
      </c>
      <c r="F514" s="237" t="s">
        <v>684</v>
      </c>
      <c r="G514" s="235"/>
      <c r="H514" s="238">
        <v>1</v>
      </c>
      <c r="I514" s="239"/>
      <c r="J514" s="235"/>
      <c r="K514" s="235"/>
      <c r="L514" s="240"/>
      <c r="M514" s="241"/>
      <c r="N514" s="242"/>
      <c r="O514" s="242"/>
      <c r="P514" s="242"/>
      <c r="Q514" s="242"/>
      <c r="R514" s="242"/>
      <c r="S514" s="242"/>
      <c r="T514" s="24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44" t="s">
        <v>134</v>
      </c>
      <c r="AU514" s="244" t="s">
        <v>83</v>
      </c>
      <c r="AV514" s="13" t="s">
        <v>83</v>
      </c>
      <c r="AW514" s="13" t="s">
        <v>32</v>
      </c>
      <c r="AX514" s="13" t="s">
        <v>75</v>
      </c>
      <c r="AY514" s="244" t="s">
        <v>125</v>
      </c>
    </row>
    <row r="515" s="15" customFormat="1">
      <c r="A515" s="15"/>
      <c r="B515" s="256"/>
      <c r="C515" s="257"/>
      <c r="D515" s="229" t="s">
        <v>134</v>
      </c>
      <c r="E515" s="258" t="s">
        <v>1</v>
      </c>
      <c r="F515" s="259" t="s">
        <v>685</v>
      </c>
      <c r="G515" s="257"/>
      <c r="H515" s="258" t="s">
        <v>1</v>
      </c>
      <c r="I515" s="260"/>
      <c r="J515" s="257"/>
      <c r="K515" s="257"/>
      <c r="L515" s="261"/>
      <c r="M515" s="262"/>
      <c r="N515" s="263"/>
      <c r="O515" s="263"/>
      <c r="P515" s="263"/>
      <c r="Q515" s="263"/>
      <c r="R515" s="263"/>
      <c r="S515" s="263"/>
      <c r="T515" s="264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T515" s="265" t="s">
        <v>134</v>
      </c>
      <c r="AU515" s="265" t="s">
        <v>83</v>
      </c>
      <c r="AV515" s="15" t="s">
        <v>81</v>
      </c>
      <c r="AW515" s="15" t="s">
        <v>32</v>
      </c>
      <c r="AX515" s="15" t="s">
        <v>75</v>
      </c>
      <c r="AY515" s="265" t="s">
        <v>125</v>
      </c>
    </row>
    <row r="516" s="14" customFormat="1">
      <c r="A516" s="14"/>
      <c r="B516" s="245"/>
      <c r="C516" s="246"/>
      <c r="D516" s="229" t="s">
        <v>134</v>
      </c>
      <c r="E516" s="247" t="s">
        <v>1</v>
      </c>
      <c r="F516" s="248" t="s">
        <v>136</v>
      </c>
      <c r="G516" s="246"/>
      <c r="H516" s="249">
        <v>1</v>
      </c>
      <c r="I516" s="250"/>
      <c r="J516" s="246"/>
      <c r="K516" s="246"/>
      <c r="L516" s="251"/>
      <c r="M516" s="252"/>
      <c r="N516" s="253"/>
      <c r="O516" s="253"/>
      <c r="P516" s="253"/>
      <c r="Q516" s="253"/>
      <c r="R516" s="253"/>
      <c r="S516" s="253"/>
      <c r="T516" s="25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55" t="s">
        <v>134</v>
      </c>
      <c r="AU516" s="255" t="s">
        <v>83</v>
      </c>
      <c r="AV516" s="14" t="s">
        <v>131</v>
      </c>
      <c r="AW516" s="14" t="s">
        <v>32</v>
      </c>
      <c r="AX516" s="14" t="s">
        <v>81</v>
      </c>
      <c r="AY516" s="255" t="s">
        <v>125</v>
      </c>
    </row>
    <row r="517" s="2" customFormat="1" ht="16.5" customHeight="1">
      <c r="A517" s="38"/>
      <c r="B517" s="39"/>
      <c r="C517" s="215" t="s">
        <v>686</v>
      </c>
      <c r="D517" s="215" t="s">
        <v>127</v>
      </c>
      <c r="E517" s="216" t="s">
        <v>687</v>
      </c>
      <c r="F517" s="217" t="s">
        <v>688</v>
      </c>
      <c r="G517" s="218" t="s">
        <v>657</v>
      </c>
      <c r="H517" s="219">
        <v>1</v>
      </c>
      <c r="I517" s="220"/>
      <c r="J517" s="221">
        <f>ROUND(I517*H517,2)</f>
        <v>0</v>
      </c>
      <c r="K517" s="222"/>
      <c r="L517" s="44"/>
      <c r="M517" s="223" t="s">
        <v>1</v>
      </c>
      <c r="N517" s="224" t="s">
        <v>40</v>
      </c>
      <c r="O517" s="91"/>
      <c r="P517" s="225">
        <f>O517*H517</f>
        <v>0</v>
      </c>
      <c r="Q517" s="225">
        <v>0</v>
      </c>
      <c r="R517" s="225">
        <f>Q517*H517</f>
        <v>0</v>
      </c>
      <c r="S517" s="225">
        <v>0</v>
      </c>
      <c r="T517" s="226">
        <f>S517*H517</f>
        <v>0</v>
      </c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R517" s="227" t="s">
        <v>658</v>
      </c>
      <c r="AT517" s="227" t="s">
        <v>127</v>
      </c>
      <c r="AU517" s="227" t="s">
        <v>83</v>
      </c>
      <c r="AY517" s="17" t="s">
        <v>125</v>
      </c>
      <c r="BE517" s="228">
        <f>IF(N517="základní",J517,0)</f>
        <v>0</v>
      </c>
      <c r="BF517" s="228">
        <f>IF(N517="snížená",J517,0)</f>
        <v>0</v>
      </c>
      <c r="BG517" s="228">
        <f>IF(N517="zákl. přenesená",J517,0)</f>
        <v>0</v>
      </c>
      <c r="BH517" s="228">
        <f>IF(N517="sníž. přenesená",J517,0)</f>
        <v>0</v>
      </c>
      <c r="BI517" s="228">
        <f>IF(N517="nulová",J517,0)</f>
        <v>0</v>
      </c>
      <c r="BJ517" s="17" t="s">
        <v>81</v>
      </c>
      <c r="BK517" s="228">
        <f>ROUND(I517*H517,2)</f>
        <v>0</v>
      </c>
      <c r="BL517" s="17" t="s">
        <v>658</v>
      </c>
      <c r="BM517" s="227" t="s">
        <v>689</v>
      </c>
    </row>
    <row r="518" s="2" customFormat="1">
      <c r="A518" s="38"/>
      <c r="B518" s="39"/>
      <c r="C518" s="40"/>
      <c r="D518" s="229" t="s">
        <v>133</v>
      </c>
      <c r="E518" s="40"/>
      <c r="F518" s="230" t="s">
        <v>688</v>
      </c>
      <c r="G518" s="40"/>
      <c r="H518" s="40"/>
      <c r="I518" s="231"/>
      <c r="J518" s="40"/>
      <c r="K518" s="40"/>
      <c r="L518" s="44"/>
      <c r="M518" s="232"/>
      <c r="N518" s="233"/>
      <c r="O518" s="91"/>
      <c r="P518" s="91"/>
      <c r="Q518" s="91"/>
      <c r="R518" s="91"/>
      <c r="S518" s="91"/>
      <c r="T518" s="92"/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T518" s="17" t="s">
        <v>133</v>
      </c>
      <c r="AU518" s="17" t="s">
        <v>83</v>
      </c>
    </row>
    <row r="519" s="13" customFormat="1">
      <c r="A519" s="13"/>
      <c r="B519" s="234"/>
      <c r="C519" s="235"/>
      <c r="D519" s="229" t="s">
        <v>134</v>
      </c>
      <c r="E519" s="236" t="s">
        <v>1</v>
      </c>
      <c r="F519" s="237" t="s">
        <v>690</v>
      </c>
      <c r="G519" s="235"/>
      <c r="H519" s="238">
        <v>1</v>
      </c>
      <c r="I519" s="239"/>
      <c r="J519" s="235"/>
      <c r="K519" s="235"/>
      <c r="L519" s="240"/>
      <c r="M519" s="241"/>
      <c r="N519" s="242"/>
      <c r="O519" s="242"/>
      <c r="P519" s="242"/>
      <c r="Q519" s="242"/>
      <c r="R519" s="242"/>
      <c r="S519" s="242"/>
      <c r="T519" s="24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44" t="s">
        <v>134</v>
      </c>
      <c r="AU519" s="244" t="s">
        <v>83</v>
      </c>
      <c r="AV519" s="13" t="s">
        <v>83</v>
      </c>
      <c r="AW519" s="13" t="s">
        <v>32</v>
      </c>
      <c r="AX519" s="13" t="s">
        <v>75</v>
      </c>
      <c r="AY519" s="244" t="s">
        <v>125</v>
      </c>
    </row>
    <row r="520" s="14" customFormat="1">
      <c r="A520" s="14"/>
      <c r="B520" s="245"/>
      <c r="C520" s="246"/>
      <c r="D520" s="229" t="s">
        <v>134</v>
      </c>
      <c r="E520" s="247" t="s">
        <v>1</v>
      </c>
      <c r="F520" s="248" t="s">
        <v>136</v>
      </c>
      <c r="G520" s="246"/>
      <c r="H520" s="249">
        <v>1</v>
      </c>
      <c r="I520" s="250"/>
      <c r="J520" s="246"/>
      <c r="K520" s="246"/>
      <c r="L520" s="251"/>
      <c r="M520" s="252"/>
      <c r="N520" s="253"/>
      <c r="O520" s="253"/>
      <c r="P520" s="253"/>
      <c r="Q520" s="253"/>
      <c r="R520" s="253"/>
      <c r="S520" s="253"/>
      <c r="T520" s="25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T520" s="255" t="s">
        <v>134</v>
      </c>
      <c r="AU520" s="255" t="s">
        <v>83</v>
      </c>
      <c r="AV520" s="14" t="s">
        <v>131</v>
      </c>
      <c r="AW520" s="14" t="s">
        <v>32</v>
      </c>
      <c r="AX520" s="14" t="s">
        <v>81</v>
      </c>
      <c r="AY520" s="255" t="s">
        <v>125</v>
      </c>
    </row>
    <row r="521" s="12" customFormat="1" ht="22.8" customHeight="1">
      <c r="A521" s="12"/>
      <c r="B521" s="199"/>
      <c r="C521" s="200"/>
      <c r="D521" s="201" t="s">
        <v>74</v>
      </c>
      <c r="E521" s="213" t="s">
        <v>691</v>
      </c>
      <c r="F521" s="213" t="s">
        <v>692</v>
      </c>
      <c r="G521" s="200"/>
      <c r="H521" s="200"/>
      <c r="I521" s="203"/>
      <c r="J521" s="214">
        <f>BK521</f>
        <v>0</v>
      </c>
      <c r="K521" s="200"/>
      <c r="L521" s="205"/>
      <c r="M521" s="206"/>
      <c r="N521" s="207"/>
      <c r="O521" s="207"/>
      <c r="P521" s="208">
        <f>SUM(P522:P534)</f>
        <v>0</v>
      </c>
      <c r="Q521" s="207"/>
      <c r="R521" s="208">
        <f>SUM(R522:R534)</f>
        <v>0</v>
      </c>
      <c r="S521" s="207"/>
      <c r="T521" s="209">
        <f>SUM(T522:T534)</f>
        <v>0</v>
      </c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R521" s="210" t="s">
        <v>155</v>
      </c>
      <c r="AT521" s="211" t="s">
        <v>74</v>
      </c>
      <c r="AU521" s="211" t="s">
        <v>81</v>
      </c>
      <c r="AY521" s="210" t="s">
        <v>125</v>
      </c>
      <c r="BK521" s="212">
        <f>SUM(BK522:BK534)</f>
        <v>0</v>
      </c>
    </row>
    <row r="522" s="2" customFormat="1" ht="16.5" customHeight="1">
      <c r="A522" s="38"/>
      <c r="B522" s="39"/>
      <c r="C522" s="215" t="s">
        <v>693</v>
      </c>
      <c r="D522" s="215" t="s">
        <v>127</v>
      </c>
      <c r="E522" s="216" t="s">
        <v>694</v>
      </c>
      <c r="F522" s="217" t="s">
        <v>695</v>
      </c>
      <c r="G522" s="218" t="s">
        <v>657</v>
      </c>
      <c r="H522" s="219">
        <v>1</v>
      </c>
      <c r="I522" s="220"/>
      <c r="J522" s="221">
        <f>ROUND(I522*H522,2)</f>
        <v>0</v>
      </c>
      <c r="K522" s="222"/>
      <c r="L522" s="44"/>
      <c r="M522" s="223" t="s">
        <v>1</v>
      </c>
      <c r="N522" s="224" t="s">
        <v>40</v>
      </c>
      <c r="O522" s="91"/>
      <c r="P522" s="225">
        <f>O522*H522</f>
        <v>0</v>
      </c>
      <c r="Q522" s="225">
        <v>0</v>
      </c>
      <c r="R522" s="225">
        <f>Q522*H522</f>
        <v>0</v>
      </c>
      <c r="S522" s="225">
        <v>0</v>
      </c>
      <c r="T522" s="226">
        <f>S522*H522</f>
        <v>0</v>
      </c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R522" s="227" t="s">
        <v>658</v>
      </c>
      <c r="AT522" s="227" t="s">
        <v>127</v>
      </c>
      <c r="AU522" s="227" t="s">
        <v>83</v>
      </c>
      <c r="AY522" s="17" t="s">
        <v>125</v>
      </c>
      <c r="BE522" s="228">
        <f>IF(N522="základní",J522,0)</f>
        <v>0</v>
      </c>
      <c r="BF522" s="228">
        <f>IF(N522="snížená",J522,0)</f>
        <v>0</v>
      </c>
      <c r="BG522" s="228">
        <f>IF(N522="zákl. přenesená",J522,0)</f>
        <v>0</v>
      </c>
      <c r="BH522" s="228">
        <f>IF(N522="sníž. přenesená",J522,0)</f>
        <v>0</v>
      </c>
      <c r="BI522" s="228">
        <f>IF(N522="nulová",J522,0)</f>
        <v>0</v>
      </c>
      <c r="BJ522" s="17" t="s">
        <v>81</v>
      </c>
      <c r="BK522" s="228">
        <f>ROUND(I522*H522,2)</f>
        <v>0</v>
      </c>
      <c r="BL522" s="17" t="s">
        <v>658</v>
      </c>
      <c r="BM522" s="227" t="s">
        <v>696</v>
      </c>
    </row>
    <row r="523" s="2" customFormat="1">
      <c r="A523" s="38"/>
      <c r="B523" s="39"/>
      <c r="C523" s="40"/>
      <c r="D523" s="229" t="s">
        <v>133</v>
      </c>
      <c r="E523" s="40"/>
      <c r="F523" s="230" t="s">
        <v>695</v>
      </c>
      <c r="G523" s="40"/>
      <c r="H523" s="40"/>
      <c r="I523" s="231"/>
      <c r="J523" s="40"/>
      <c r="K523" s="40"/>
      <c r="L523" s="44"/>
      <c r="M523" s="232"/>
      <c r="N523" s="233"/>
      <c r="O523" s="91"/>
      <c r="P523" s="91"/>
      <c r="Q523" s="91"/>
      <c r="R523" s="91"/>
      <c r="S523" s="91"/>
      <c r="T523" s="92"/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T523" s="17" t="s">
        <v>133</v>
      </c>
      <c r="AU523" s="17" t="s">
        <v>83</v>
      </c>
    </row>
    <row r="524" s="13" customFormat="1">
      <c r="A524" s="13"/>
      <c r="B524" s="234"/>
      <c r="C524" s="235"/>
      <c r="D524" s="229" t="s">
        <v>134</v>
      </c>
      <c r="E524" s="236" t="s">
        <v>1</v>
      </c>
      <c r="F524" s="237" t="s">
        <v>697</v>
      </c>
      <c r="G524" s="235"/>
      <c r="H524" s="238">
        <v>1</v>
      </c>
      <c r="I524" s="239"/>
      <c r="J524" s="235"/>
      <c r="K524" s="235"/>
      <c r="L524" s="240"/>
      <c r="M524" s="241"/>
      <c r="N524" s="242"/>
      <c r="O524" s="242"/>
      <c r="P524" s="242"/>
      <c r="Q524" s="242"/>
      <c r="R524" s="242"/>
      <c r="S524" s="242"/>
      <c r="T524" s="24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44" t="s">
        <v>134</v>
      </c>
      <c r="AU524" s="244" t="s">
        <v>83</v>
      </c>
      <c r="AV524" s="13" t="s">
        <v>83</v>
      </c>
      <c r="AW524" s="13" t="s">
        <v>32</v>
      </c>
      <c r="AX524" s="13" t="s">
        <v>75</v>
      </c>
      <c r="AY524" s="244" t="s">
        <v>125</v>
      </c>
    </row>
    <row r="525" s="14" customFormat="1">
      <c r="A525" s="14"/>
      <c r="B525" s="245"/>
      <c r="C525" s="246"/>
      <c r="D525" s="229" t="s">
        <v>134</v>
      </c>
      <c r="E525" s="247" t="s">
        <v>1</v>
      </c>
      <c r="F525" s="248" t="s">
        <v>136</v>
      </c>
      <c r="G525" s="246"/>
      <c r="H525" s="249">
        <v>1</v>
      </c>
      <c r="I525" s="250"/>
      <c r="J525" s="246"/>
      <c r="K525" s="246"/>
      <c r="L525" s="251"/>
      <c r="M525" s="252"/>
      <c r="N525" s="253"/>
      <c r="O525" s="253"/>
      <c r="P525" s="253"/>
      <c r="Q525" s="253"/>
      <c r="R525" s="253"/>
      <c r="S525" s="253"/>
      <c r="T525" s="25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55" t="s">
        <v>134</v>
      </c>
      <c r="AU525" s="255" t="s">
        <v>83</v>
      </c>
      <c r="AV525" s="14" t="s">
        <v>131</v>
      </c>
      <c r="AW525" s="14" t="s">
        <v>32</v>
      </c>
      <c r="AX525" s="14" t="s">
        <v>81</v>
      </c>
      <c r="AY525" s="255" t="s">
        <v>125</v>
      </c>
    </row>
    <row r="526" s="2" customFormat="1" ht="16.5" customHeight="1">
      <c r="A526" s="38"/>
      <c r="B526" s="39"/>
      <c r="C526" s="215" t="s">
        <v>698</v>
      </c>
      <c r="D526" s="215" t="s">
        <v>127</v>
      </c>
      <c r="E526" s="216" t="s">
        <v>699</v>
      </c>
      <c r="F526" s="217" t="s">
        <v>700</v>
      </c>
      <c r="G526" s="218" t="s">
        <v>657</v>
      </c>
      <c r="H526" s="219">
        <v>1</v>
      </c>
      <c r="I526" s="220"/>
      <c r="J526" s="221">
        <f>ROUND(I526*H526,2)</f>
        <v>0</v>
      </c>
      <c r="K526" s="222"/>
      <c r="L526" s="44"/>
      <c r="M526" s="223" t="s">
        <v>1</v>
      </c>
      <c r="N526" s="224" t="s">
        <v>40</v>
      </c>
      <c r="O526" s="91"/>
      <c r="P526" s="225">
        <f>O526*H526</f>
        <v>0</v>
      </c>
      <c r="Q526" s="225">
        <v>0</v>
      </c>
      <c r="R526" s="225">
        <f>Q526*H526</f>
        <v>0</v>
      </c>
      <c r="S526" s="225">
        <v>0</v>
      </c>
      <c r="T526" s="226">
        <f>S526*H526</f>
        <v>0</v>
      </c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R526" s="227" t="s">
        <v>658</v>
      </c>
      <c r="AT526" s="227" t="s">
        <v>127</v>
      </c>
      <c r="AU526" s="227" t="s">
        <v>83</v>
      </c>
      <c r="AY526" s="17" t="s">
        <v>125</v>
      </c>
      <c r="BE526" s="228">
        <f>IF(N526="základní",J526,0)</f>
        <v>0</v>
      </c>
      <c r="BF526" s="228">
        <f>IF(N526="snížená",J526,0)</f>
        <v>0</v>
      </c>
      <c r="BG526" s="228">
        <f>IF(N526="zákl. přenesená",J526,0)</f>
        <v>0</v>
      </c>
      <c r="BH526" s="228">
        <f>IF(N526="sníž. přenesená",J526,0)</f>
        <v>0</v>
      </c>
      <c r="BI526" s="228">
        <f>IF(N526="nulová",J526,0)</f>
        <v>0</v>
      </c>
      <c r="BJ526" s="17" t="s">
        <v>81</v>
      </c>
      <c r="BK526" s="228">
        <f>ROUND(I526*H526,2)</f>
        <v>0</v>
      </c>
      <c r="BL526" s="17" t="s">
        <v>658</v>
      </c>
      <c r="BM526" s="227" t="s">
        <v>701</v>
      </c>
    </row>
    <row r="527" s="2" customFormat="1">
      <c r="A527" s="38"/>
      <c r="B527" s="39"/>
      <c r="C527" s="40"/>
      <c r="D527" s="229" t="s">
        <v>133</v>
      </c>
      <c r="E527" s="40"/>
      <c r="F527" s="230" t="s">
        <v>700</v>
      </c>
      <c r="G527" s="40"/>
      <c r="H527" s="40"/>
      <c r="I527" s="231"/>
      <c r="J527" s="40"/>
      <c r="K527" s="40"/>
      <c r="L527" s="44"/>
      <c r="M527" s="232"/>
      <c r="N527" s="233"/>
      <c r="O527" s="91"/>
      <c r="P527" s="91"/>
      <c r="Q527" s="91"/>
      <c r="R527" s="91"/>
      <c r="S527" s="91"/>
      <c r="T527" s="92"/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T527" s="17" t="s">
        <v>133</v>
      </c>
      <c r="AU527" s="17" t="s">
        <v>83</v>
      </c>
    </row>
    <row r="528" s="13" customFormat="1">
      <c r="A528" s="13"/>
      <c r="B528" s="234"/>
      <c r="C528" s="235"/>
      <c r="D528" s="229" t="s">
        <v>134</v>
      </c>
      <c r="E528" s="236" t="s">
        <v>1</v>
      </c>
      <c r="F528" s="237" t="s">
        <v>702</v>
      </c>
      <c r="G528" s="235"/>
      <c r="H528" s="238">
        <v>1</v>
      </c>
      <c r="I528" s="239"/>
      <c r="J528" s="235"/>
      <c r="K528" s="235"/>
      <c r="L528" s="240"/>
      <c r="M528" s="241"/>
      <c r="N528" s="242"/>
      <c r="O528" s="242"/>
      <c r="P528" s="242"/>
      <c r="Q528" s="242"/>
      <c r="R528" s="242"/>
      <c r="S528" s="242"/>
      <c r="T528" s="24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44" t="s">
        <v>134</v>
      </c>
      <c r="AU528" s="244" t="s">
        <v>83</v>
      </c>
      <c r="AV528" s="13" t="s">
        <v>83</v>
      </c>
      <c r="AW528" s="13" t="s">
        <v>32</v>
      </c>
      <c r="AX528" s="13" t="s">
        <v>75</v>
      </c>
      <c r="AY528" s="244" t="s">
        <v>125</v>
      </c>
    </row>
    <row r="529" s="15" customFormat="1">
      <c r="A529" s="15"/>
      <c r="B529" s="256"/>
      <c r="C529" s="257"/>
      <c r="D529" s="229" t="s">
        <v>134</v>
      </c>
      <c r="E529" s="258" t="s">
        <v>1</v>
      </c>
      <c r="F529" s="259" t="s">
        <v>703</v>
      </c>
      <c r="G529" s="257"/>
      <c r="H529" s="258" t="s">
        <v>1</v>
      </c>
      <c r="I529" s="260"/>
      <c r="J529" s="257"/>
      <c r="K529" s="257"/>
      <c r="L529" s="261"/>
      <c r="M529" s="262"/>
      <c r="N529" s="263"/>
      <c r="O529" s="263"/>
      <c r="P529" s="263"/>
      <c r="Q529" s="263"/>
      <c r="R529" s="263"/>
      <c r="S529" s="263"/>
      <c r="T529" s="264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T529" s="265" t="s">
        <v>134</v>
      </c>
      <c r="AU529" s="265" t="s">
        <v>83</v>
      </c>
      <c r="AV529" s="15" t="s">
        <v>81</v>
      </c>
      <c r="AW529" s="15" t="s">
        <v>32</v>
      </c>
      <c r="AX529" s="15" t="s">
        <v>75</v>
      </c>
      <c r="AY529" s="265" t="s">
        <v>125</v>
      </c>
    </row>
    <row r="530" s="14" customFormat="1">
      <c r="A530" s="14"/>
      <c r="B530" s="245"/>
      <c r="C530" s="246"/>
      <c r="D530" s="229" t="s">
        <v>134</v>
      </c>
      <c r="E530" s="247" t="s">
        <v>1</v>
      </c>
      <c r="F530" s="248" t="s">
        <v>136</v>
      </c>
      <c r="G530" s="246"/>
      <c r="H530" s="249">
        <v>1</v>
      </c>
      <c r="I530" s="250"/>
      <c r="J530" s="246"/>
      <c r="K530" s="246"/>
      <c r="L530" s="251"/>
      <c r="M530" s="252"/>
      <c r="N530" s="253"/>
      <c r="O530" s="253"/>
      <c r="P530" s="253"/>
      <c r="Q530" s="253"/>
      <c r="R530" s="253"/>
      <c r="S530" s="253"/>
      <c r="T530" s="25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55" t="s">
        <v>134</v>
      </c>
      <c r="AU530" s="255" t="s">
        <v>83</v>
      </c>
      <c r="AV530" s="14" t="s">
        <v>131</v>
      </c>
      <c r="AW530" s="14" t="s">
        <v>32</v>
      </c>
      <c r="AX530" s="14" t="s">
        <v>81</v>
      </c>
      <c r="AY530" s="255" t="s">
        <v>125</v>
      </c>
    </row>
    <row r="531" s="2" customFormat="1" ht="16.5" customHeight="1">
      <c r="A531" s="38"/>
      <c r="B531" s="39"/>
      <c r="C531" s="215" t="s">
        <v>704</v>
      </c>
      <c r="D531" s="215" t="s">
        <v>127</v>
      </c>
      <c r="E531" s="216" t="s">
        <v>705</v>
      </c>
      <c r="F531" s="217" t="s">
        <v>706</v>
      </c>
      <c r="G531" s="218" t="s">
        <v>657</v>
      </c>
      <c r="H531" s="219">
        <v>1</v>
      </c>
      <c r="I531" s="220"/>
      <c r="J531" s="221">
        <f>ROUND(I531*H531,2)</f>
        <v>0</v>
      </c>
      <c r="K531" s="222"/>
      <c r="L531" s="44"/>
      <c r="M531" s="223" t="s">
        <v>1</v>
      </c>
      <c r="N531" s="224" t="s">
        <v>40</v>
      </c>
      <c r="O531" s="91"/>
      <c r="P531" s="225">
        <f>O531*H531</f>
        <v>0</v>
      </c>
      <c r="Q531" s="225">
        <v>0</v>
      </c>
      <c r="R531" s="225">
        <f>Q531*H531</f>
        <v>0</v>
      </c>
      <c r="S531" s="225">
        <v>0</v>
      </c>
      <c r="T531" s="226">
        <f>S531*H531</f>
        <v>0</v>
      </c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R531" s="227" t="s">
        <v>658</v>
      </c>
      <c r="AT531" s="227" t="s">
        <v>127</v>
      </c>
      <c r="AU531" s="227" t="s">
        <v>83</v>
      </c>
      <c r="AY531" s="17" t="s">
        <v>125</v>
      </c>
      <c r="BE531" s="228">
        <f>IF(N531="základní",J531,0)</f>
        <v>0</v>
      </c>
      <c r="BF531" s="228">
        <f>IF(N531="snížená",J531,0)</f>
        <v>0</v>
      </c>
      <c r="BG531" s="228">
        <f>IF(N531="zákl. přenesená",J531,0)</f>
        <v>0</v>
      </c>
      <c r="BH531" s="228">
        <f>IF(N531="sníž. přenesená",J531,0)</f>
        <v>0</v>
      </c>
      <c r="BI531" s="228">
        <f>IF(N531="nulová",J531,0)</f>
        <v>0</v>
      </c>
      <c r="BJ531" s="17" t="s">
        <v>81</v>
      </c>
      <c r="BK531" s="228">
        <f>ROUND(I531*H531,2)</f>
        <v>0</v>
      </c>
      <c r="BL531" s="17" t="s">
        <v>658</v>
      </c>
      <c r="BM531" s="227" t="s">
        <v>707</v>
      </c>
    </row>
    <row r="532" s="2" customFormat="1">
      <c r="A532" s="38"/>
      <c r="B532" s="39"/>
      <c r="C532" s="40"/>
      <c r="D532" s="229" t="s">
        <v>133</v>
      </c>
      <c r="E532" s="40"/>
      <c r="F532" s="230" t="s">
        <v>706</v>
      </c>
      <c r="G532" s="40"/>
      <c r="H532" s="40"/>
      <c r="I532" s="231"/>
      <c r="J532" s="40"/>
      <c r="K532" s="40"/>
      <c r="L532" s="44"/>
      <c r="M532" s="232"/>
      <c r="N532" s="233"/>
      <c r="O532" s="91"/>
      <c r="P532" s="91"/>
      <c r="Q532" s="91"/>
      <c r="R532" s="91"/>
      <c r="S532" s="91"/>
      <c r="T532" s="92"/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T532" s="17" t="s">
        <v>133</v>
      </c>
      <c r="AU532" s="17" t="s">
        <v>83</v>
      </c>
    </row>
    <row r="533" s="13" customFormat="1">
      <c r="A533" s="13"/>
      <c r="B533" s="234"/>
      <c r="C533" s="235"/>
      <c r="D533" s="229" t="s">
        <v>134</v>
      </c>
      <c r="E533" s="236" t="s">
        <v>1</v>
      </c>
      <c r="F533" s="237" t="s">
        <v>708</v>
      </c>
      <c r="G533" s="235"/>
      <c r="H533" s="238">
        <v>1</v>
      </c>
      <c r="I533" s="239"/>
      <c r="J533" s="235"/>
      <c r="K533" s="235"/>
      <c r="L533" s="240"/>
      <c r="M533" s="241"/>
      <c r="N533" s="242"/>
      <c r="O533" s="242"/>
      <c r="P533" s="242"/>
      <c r="Q533" s="242"/>
      <c r="R533" s="242"/>
      <c r="S533" s="242"/>
      <c r="T533" s="24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44" t="s">
        <v>134</v>
      </c>
      <c r="AU533" s="244" t="s">
        <v>83</v>
      </c>
      <c r="AV533" s="13" t="s">
        <v>83</v>
      </c>
      <c r="AW533" s="13" t="s">
        <v>32</v>
      </c>
      <c r="AX533" s="13" t="s">
        <v>75</v>
      </c>
      <c r="AY533" s="244" t="s">
        <v>125</v>
      </c>
    </row>
    <row r="534" s="14" customFormat="1">
      <c r="A534" s="14"/>
      <c r="B534" s="245"/>
      <c r="C534" s="246"/>
      <c r="D534" s="229" t="s">
        <v>134</v>
      </c>
      <c r="E534" s="247" t="s">
        <v>1</v>
      </c>
      <c r="F534" s="248" t="s">
        <v>136</v>
      </c>
      <c r="G534" s="246"/>
      <c r="H534" s="249">
        <v>1</v>
      </c>
      <c r="I534" s="250"/>
      <c r="J534" s="246"/>
      <c r="K534" s="246"/>
      <c r="L534" s="251"/>
      <c r="M534" s="252"/>
      <c r="N534" s="253"/>
      <c r="O534" s="253"/>
      <c r="P534" s="253"/>
      <c r="Q534" s="253"/>
      <c r="R534" s="253"/>
      <c r="S534" s="253"/>
      <c r="T534" s="25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55" t="s">
        <v>134</v>
      </c>
      <c r="AU534" s="255" t="s">
        <v>83</v>
      </c>
      <c r="AV534" s="14" t="s">
        <v>131</v>
      </c>
      <c r="AW534" s="14" t="s">
        <v>32</v>
      </c>
      <c r="AX534" s="14" t="s">
        <v>81</v>
      </c>
      <c r="AY534" s="255" t="s">
        <v>125</v>
      </c>
    </row>
    <row r="535" s="12" customFormat="1" ht="22.8" customHeight="1">
      <c r="A535" s="12"/>
      <c r="B535" s="199"/>
      <c r="C535" s="200"/>
      <c r="D535" s="201" t="s">
        <v>74</v>
      </c>
      <c r="E535" s="213" t="s">
        <v>709</v>
      </c>
      <c r="F535" s="213" t="s">
        <v>710</v>
      </c>
      <c r="G535" s="200"/>
      <c r="H535" s="200"/>
      <c r="I535" s="203"/>
      <c r="J535" s="214">
        <f>BK535</f>
        <v>0</v>
      </c>
      <c r="K535" s="200"/>
      <c r="L535" s="205"/>
      <c r="M535" s="206"/>
      <c r="N535" s="207"/>
      <c r="O535" s="207"/>
      <c r="P535" s="208">
        <f>SUM(P536:P539)</f>
        <v>0</v>
      </c>
      <c r="Q535" s="207"/>
      <c r="R535" s="208">
        <f>SUM(R536:R539)</f>
        <v>0</v>
      </c>
      <c r="S535" s="207"/>
      <c r="T535" s="209">
        <f>SUM(T536:T539)</f>
        <v>0</v>
      </c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R535" s="210" t="s">
        <v>155</v>
      </c>
      <c r="AT535" s="211" t="s">
        <v>74</v>
      </c>
      <c r="AU535" s="211" t="s">
        <v>81</v>
      </c>
      <c r="AY535" s="210" t="s">
        <v>125</v>
      </c>
      <c r="BK535" s="212">
        <f>SUM(BK536:BK539)</f>
        <v>0</v>
      </c>
    </row>
    <row r="536" s="2" customFormat="1" ht="16.5" customHeight="1">
      <c r="A536" s="38"/>
      <c r="B536" s="39"/>
      <c r="C536" s="215" t="s">
        <v>711</v>
      </c>
      <c r="D536" s="215" t="s">
        <v>127</v>
      </c>
      <c r="E536" s="216" t="s">
        <v>712</v>
      </c>
      <c r="F536" s="217" t="s">
        <v>710</v>
      </c>
      <c r="G536" s="218" t="s">
        <v>657</v>
      </c>
      <c r="H536" s="219">
        <v>1</v>
      </c>
      <c r="I536" s="220"/>
      <c r="J536" s="221">
        <f>ROUND(I536*H536,2)</f>
        <v>0</v>
      </c>
      <c r="K536" s="222"/>
      <c r="L536" s="44"/>
      <c r="M536" s="223" t="s">
        <v>1</v>
      </c>
      <c r="N536" s="224" t="s">
        <v>40</v>
      </c>
      <c r="O536" s="91"/>
      <c r="P536" s="225">
        <f>O536*H536</f>
        <v>0</v>
      </c>
      <c r="Q536" s="225">
        <v>0</v>
      </c>
      <c r="R536" s="225">
        <f>Q536*H536</f>
        <v>0</v>
      </c>
      <c r="S536" s="225">
        <v>0</v>
      </c>
      <c r="T536" s="226">
        <f>S536*H536</f>
        <v>0</v>
      </c>
      <c r="U536" s="38"/>
      <c r="V536" s="38"/>
      <c r="W536" s="38"/>
      <c r="X536" s="38"/>
      <c r="Y536" s="38"/>
      <c r="Z536" s="38"/>
      <c r="AA536" s="38"/>
      <c r="AB536" s="38"/>
      <c r="AC536" s="38"/>
      <c r="AD536" s="38"/>
      <c r="AE536" s="38"/>
      <c r="AR536" s="227" t="s">
        <v>658</v>
      </c>
      <c r="AT536" s="227" t="s">
        <v>127</v>
      </c>
      <c r="AU536" s="227" t="s">
        <v>83</v>
      </c>
      <c r="AY536" s="17" t="s">
        <v>125</v>
      </c>
      <c r="BE536" s="228">
        <f>IF(N536="základní",J536,0)</f>
        <v>0</v>
      </c>
      <c r="BF536" s="228">
        <f>IF(N536="snížená",J536,0)</f>
        <v>0</v>
      </c>
      <c r="BG536" s="228">
        <f>IF(N536="zákl. přenesená",J536,0)</f>
        <v>0</v>
      </c>
      <c r="BH536" s="228">
        <f>IF(N536="sníž. přenesená",J536,0)</f>
        <v>0</v>
      </c>
      <c r="BI536" s="228">
        <f>IF(N536="nulová",J536,0)</f>
        <v>0</v>
      </c>
      <c r="BJ536" s="17" t="s">
        <v>81</v>
      </c>
      <c r="BK536" s="228">
        <f>ROUND(I536*H536,2)</f>
        <v>0</v>
      </c>
      <c r="BL536" s="17" t="s">
        <v>658</v>
      </c>
      <c r="BM536" s="227" t="s">
        <v>713</v>
      </c>
    </row>
    <row r="537" s="2" customFormat="1">
      <c r="A537" s="38"/>
      <c r="B537" s="39"/>
      <c r="C537" s="40"/>
      <c r="D537" s="229" t="s">
        <v>133</v>
      </c>
      <c r="E537" s="40"/>
      <c r="F537" s="230" t="s">
        <v>710</v>
      </c>
      <c r="G537" s="40"/>
      <c r="H537" s="40"/>
      <c r="I537" s="231"/>
      <c r="J537" s="40"/>
      <c r="K537" s="40"/>
      <c r="L537" s="44"/>
      <c r="M537" s="232"/>
      <c r="N537" s="233"/>
      <c r="O537" s="91"/>
      <c r="P537" s="91"/>
      <c r="Q537" s="91"/>
      <c r="R537" s="91"/>
      <c r="S537" s="91"/>
      <c r="T537" s="92"/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T537" s="17" t="s">
        <v>133</v>
      </c>
      <c r="AU537" s="17" t="s">
        <v>83</v>
      </c>
    </row>
    <row r="538" s="13" customFormat="1">
      <c r="A538" s="13"/>
      <c r="B538" s="234"/>
      <c r="C538" s="235"/>
      <c r="D538" s="229" t="s">
        <v>134</v>
      </c>
      <c r="E538" s="236" t="s">
        <v>1</v>
      </c>
      <c r="F538" s="237" t="s">
        <v>714</v>
      </c>
      <c r="G538" s="235"/>
      <c r="H538" s="238">
        <v>1</v>
      </c>
      <c r="I538" s="239"/>
      <c r="J538" s="235"/>
      <c r="K538" s="235"/>
      <c r="L538" s="240"/>
      <c r="M538" s="241"/>
      <c r="N538" s="242"/>
      <c r="O538" s="242"/>
      <c r="P538" s="242"/>
      <c r="Q538" s="242"/>
      <c r="R538" s="242"/>
      <c r="S538" s="242"/>
      <c r="T538" s="24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44" t="s">
        <v>134</v>
      </c>
      <c r="AU538" s="244" t="s">
        <v>83</v>
      </c>
      <c r="AV538" s="13" t="s">
        <v>83</v>
      </c>
      <c r="AW538" s="13" t="s">
        <v>32</v>
      </c>
      <c r="AX538" s="13" t="s">
        <v>75</v>
      </c>
      <c r="AY538" s="244" t="s">
        <v>125</v>
      </c>
    </row>
    <row r="539" s="14" customFormat="1">
      <c r="A539" s="14"/>
      <c r="B539" s="245"/>
      <c r="C539" s="246"/>
      <c r="D539" s="229" t="s">
        <v>134</v>
      </c>
      <c r="E539" s="247" t="s">
        <v>1</v>
      </c>
      <c r="F539" s="248" t="s">
        <v>136</v>
      </c>
      <c r="G539" s="246"/>
      <c r="H539" s="249">
        <v>1</v>
      </c>
      <c r="I539" s="250"/>
      <c r="J539" s="246"/>
      <c r="K539" s="246"/>
      <c r="L539" s="251"/>
      <c r="M539" s="277"/>
      <c r="N539" s="278"/>
      <c r="O539" s="278"/>
      <c r="P539" s="278"/>
      <c r="Q539" s="278"/>
      <c r="R539" s="278"/>
      <c r="S539" s="278"/>
      <c r="T539" s="279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55" t="s">
        <v>134</v>
      </c>
      <c r="AU539" s="255" t="s">
        <v>83</v>
      </c>
      <c r="AV539" s="14" t="s">
        <v>131</v>
      </c>
      <c r="AW539" s="14" t="s">
        <v>32</v>
      </c>
      <c r="AX539" s="14" t="s">
        <v>81</v>
      </c>
      <c r="AY539" s="255" t="s">
        <v>125</v>
      </c>
    </row>
    <row r="540" s="2" customFormat="1" ht="6.96" customHeight="1">
      <c r="A540" s="38"/>
      <c r="B540" s="66"/>
      <c r="C540" s="67"/>
      <c r="D540" s="67"/>
      <c r="E540" s="67"/>
      <c r="F540" s="67"/>
      <c r="G540" s="67"/>
      <c r="H540" s="67"/>
      <c r="I540" s="67"/>
      <c r="J540" s="67"/>
      <c r="K540" s="67"/>
      <c r="L540" s="44"/>
      <c r="M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  <c r="AA540" s="38"/>
      <c r="AB540" s="38"/>
      <c r="AC540" s="38"/>
      <c r="AD540" s="38"/>
      <c r="AE540" s="38"/>
    </row>
  </sheetData>
  <sheetProtection sheet="1" autoFilter="0" formatColumns="0" formatRows="0" objects="1" scenarios="1" spinCount="100000" saltValue="+cL9a3xw15zqy64yIqOkzWESzUvGwZqOFH0WpQ6KwJW8zv+2eRA7/6JRjBC6BWkO9vZ6zF4YR1qnHrXgXgsjeA==" hashValue="QcQK/rW0vjFGh8b9jhEOcpLqdBMsfk0+9VxN2lbOfHzI29hKyrcN4Hkkz73IuwuOwpau5jJrPgYgwKkmUE89vw==" algorithmName="SHA-512" password="CC35"/>
  <autoFilter ref="C133:K539"/>
  <mergeCells count="9">
    <mergeCell ref="E7:H7"/>
    <mergeCell ref="E9:H9"/>
    <mergeCell ref="E18:H18"/>
    <mergeCell ref="E27:H27"/>
    <mergeCell ref="E85:H85"/>
    <mergeCell ref="E87:H87"/>
    <mergeCell ref="E124:H124"/>
    <mergeCell ref="E126:H12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Zábranský Ladislav</dc:creator>
  <cp:lastModifiedBy>Zábranský Ladislav</cp:lastModifiedBy>
  <dcterms:created xsi:type="dcterms:W3CDTF">2026-01-16T13:47:05Z</dcterms:created>
  <dcterms:modified xsi:type="dcterms:W3CDTF">2026-01-16T13:47:07Z</dcterms:modified>
</cp:coreProperties>
</file>