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Přípravné a bourací ..." sheetId="2" r:id="rId2"/>
    <sheet name="01 - Vlastní objekt" sheetId="3" r:id="rId3"/>
    <sheet name="02 - Zdravotně technické ..." sheetId="4" r:id="rId4"/>
    <sheet name="03 - Vzduchotechnika" sheetId="5" r:id="rId5"/>
    <sheet name="04 - Vytápění" sheetId="6" r:id="rId6"/>
    <sheet name="05 - Elektroinstalace - s..." sheetId="7" r:id="rId7"/>
    <sheet name="06 - Úprava rozvodu plynu" sheetId="8" r:id="rId8"/>
    <sheet name="01 - Zpevněné plochy, oka..." sheetId="9" r:id="rId9"/>
    <sheet name="01 - Vedlejší a ostatní n..." sheetId="10" r:id="rId10"/>
    <sheet name="Pokyny pro vyplnění" sheetId="11" r:id="rId11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'01 - Přípravné a bourací ...'!$C$101:$K$259</definedName>
    <definedName name="_xlnm.Print_Area" localSheetId="1">'01 - Přípravné a bourací ...'!$C$4:$J$41,'01 - Přípravné a bourací ...'!$C$47:$J$81,'01 - Přípravné a bourací ...'!$C$87:$K$259</definedName>
    <definedName name="_xlnm.Print_Titles" localSheetId="1">'01 - Přípravné a bourací ...'!$101:$101</definedName>
    <definedName name="_xlnm._FilterDatabase" localSheetId="2" hidden="1">'01 - Vlastní objekt'!$C$116:$K$931</definedName>
    <definedName name="_xlnm.Print_Area" localSheetId="2">'01 - Vlastní objekt'!$C$4:$J$41,'01 - Vlastní objekt'!$C$47:$J$96,'01 - Vlastní objekt'!$C$102:$K$931</definedName>
    <definedName name="_xlnm.Print_Titles" localSheetId="2">'01 - Vlastní objekt'!$116:$116</definedName>
    <definedName name="_xlnm._FilterDatabase" localSheetId="3" hidden="1">'02 - Zdravotně technické ...'!$C$101:$K$294</definedName>
    <definedName name="_xlnm.Print_Area" localSheetId="3">'02 - Zdravotně technické ...'!$C$4:$J$41,'02 - Zdravotně technické ...'!$C$47:$J$81,'02 - Zdravotně technické ...'!$C$87:$K$294</definedName>
    <definedName name="_xlnm.Print_Titles" localSheetId="3">'02 - Zdravotně technické ...'!$101:$101</definedName>
    <definedName name="_xlnm._FilterDatabase" localSheetId="4" hidden="1">'03 - Vzduchotechnika'!$C$87:$K$100</definedName>
    <definedName name="_xlnm.Print_Area" localSheetId="4">'03 - Vzduchotechnika'!$C$4:$J$41,'03 - Vzduchotechnika'!$C$47:$J$67,'03 - Vzduchotechnika'!$C$73:$K$100</definedName>
    <definedName name="_xlnm.Print_Titles" localSheetId="4">'03 - Vzduchotechnika'!$87:$87</definedName>
    <definedName name="_xlnm._FilterDatabase" localSheetId="5" hidden="1">'04 - Vytápění'!$C$90:$K$132</definedName>
    <definedName name="_xlnm.Print_Area" localSheetId="5">'04 - Vytápění'!$C$4:$J$41,'04 - Vytápění'!$C$47:$J$70,'04 - Vytápění'!$C$76:$K$132</definedName>
    <definedName name="_xlnm.Print_Titles" localSheetId="5">'04 - Vytápění'!$90:$90</definedName>
    <definedName name="_xlnm._FilterDatabase" localSheetId="6" hidden="1">'05 - Elektroinstalace - s...'!$C$94:$K$430</definedName>
    <definedName name="_xlnm.Print_Area" localSheetId="6">'05 - Elektroinstalace - s...'!$C$4:$J$41,'05 - Elektroinstalace - s...'!$C$47:$J$74,'05 - Elektroinstalace - s...'!$C$80:$K$430</definedName>
    <definedName name="_xlnm.Print_Titles" localSheetId="6">'05 - Elektroinstalace - s...'!$94:$94</definedName>
    <definedName name="_xlnm._FilterDatabase" localSheetId="7" hidden="1">'06 - Úprava rozvodu plynu'!$C$89:$K$129</definedName>
    <definedName name="_xlnm.Print_Area" localSheetId="7">'06 - Úprava rozvodu plynu'!$C$4:$J$41,'06 - Úprava rozvodu plynu'!$C$47:$J$69,'06 - Úprava rozvodu plynu'!$C$75:$K$129</definedName>
    <definedName name="_xlnm.Print_Titles" localSheetId="7">'06 - Úprava rozvodu plynu'!$89:$89</definedName>
    <definedName name="_xlnm._FilterDatabase" localSheetId="8" hidden="1">'01 - Zpevněné plochy, oka...'!$C$91:$K$137</definedName>
    <definedName name="_xlnm.Print_Area" localSheetId="8">'01 - Zpevněné plochy, oka...'!$C$4:$J$41,'01 - Zpevněné plochy, oka...'!$C$47:$J$71,'01 - Zpevněné plochy, oka...'!$C$77:$K$137</definedName>
    <definedName name="_xlnm.Print_Titles" localSheetId="8">'01 - Zpevněné plochy, oka...'!$91:$91</definedName>
    <definedName name="_xlnm._FilterDatabase" localSheetId="9" hidden="1">'01 - Vedlejší a ostatní n...'!$C$89:$K$110</definedName>
    <definedName name="_xlnm.Print_Area" localSheetId="9">'01 - Vedlejší a ostatní n...'!$C$4:$J$41,'01 - Vedlejší a ostatní n...'!$C$47:$J$69,'01 - Vedlejší a ostatní n...'!$C$75:$K$110</definedName>
    <definedName name="_xlnm.Print_Titles" localSheetId="9">'01 - Vedlejší a ostatní n...'!$89:$89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9"/>
  <c r="J38"/>
  <c i="1" r="AY67"/>
  <c i="10" r="J37"/>
  <c i="1" r="AX67"/>
  <c i="10" r="BI110"/>
  <c r="BH110"/>
  <c r="BG110"/>
  <c r="BF110"/>
  <c r="T110"/>
  <c r="T109"/>
  <c r="R110"/>
  <c r="R109"/>
  <c r="P110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J87"/>
  <c r="J86"/>
  <c r="F86"/>
  <c r="F84"/>
  <c r="E82"/>
  <c r="J59"/>
  <c r="J58"/>
  <c r="F58"/>
  <c r="F56"/>
  <c r="E54"/>
  <c r="J20"/>
  <c r="E20"/>
  <c r="F87"/>
  <c r="J19"/>
  <c r="J14"/>
  <c r="J84"/>
  <c r="E7"/>
  <c r="E78"/>
  <c i="9" r="J39"/>
  <c r="J38"/>
  <c i="1" r="AY65"/>
  <c i="9" r="J37"/>
  <c i="1" r="AX65"/>
  <c i="9" r="BI136"/>
  <c r="BH136"/>
  <c r="BG136"/>
  <c r="BF136"/>
  <c r="T136"/>
  <c r="T135"/>
  <c r="R136"/>
  <c r="R135"/>
  <c r="P136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2"/>
  <c r="BH102"/>
  <c r="BG102"/>
  <c r="BF102"/>
  <c r="T102"/>
  <c r="T101"/>
  <c r="R102"/>
  <c r="R101"/>
  <c r="P102"/>
  <c r="P101"/>
  <c r="BI95"/>
  <c r="BH95"/>
  <c r="BG95"/>
  <c r="BF95"/>
  <c r="T95"/>
  <c r="T94"/>
  <c r="R95"/>
  <c r="R94"/>
  <c r="P95"/>
  <c r="P94"/>
  <c r="J89"/>
  <c r="J88"/>
  <c r="F88"/>
  <c r="F86"/>
  <c r="E84"/>
  <c r="J59"/>
  <c r="J58"/>
  <c r="F58"/>
  <c r="F56"/>
  <c r="E54"/>
  <c r="J20"/>
  <c r="E20"/>
  <c r="F89"/>
  <c r="J19"/>
  <c r="J14"/>
  <c r="J56"/>
  <c r="E7"/>
  <c r="E80"/>
  <c i="8" r="J39"/>
  <c r="J38"/>
  <c i="1" r="AY63"/>
  <c i="8" r="J37"/>
  <c i="1" r="AX63"/>
  <c i="8" r="BI128"/>
  <c r="BH128"/>
  <c r="BG128"/>
  <c r="BF128"/>
  <c r="T128"/>
  <c r="T127"/>
  <c r="R128"/>
  <c r="R127"/>
  <c r="P128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T92"/>
  <c r="R93"/>
  <c r="R92"/>
  <c r="P93"/>
  <c r="P92"/>
  <c r="J87"/>
  <c r="J86"/>
  <c r="F86"/>
  <c r="F84"/>
  <c r="E82"/>
  <c r="J59"/>
  <c r="J58"/>
  <c r="F58"/>
  <c r="F56"/>
  <c r="E54"/>
  <c r="J20"/>
  <c r="E20"/>
  <c r="F59"/>
  <c r="J19"/>
  <c r="J14"/>
  <c r="J56"/>
  <c r="E7"/>
  <c r="E50"/>
  <c i="7" r="J39"/>
  <c r="J38"/>
  <c i="1" r="AY62"/>
  <c i="7" r="J37"/>
  <c i="1" r="AX62"/>
  <c i="7" r="BI429"/>
  <c r="BH429"/>
  <c r="BG429"/>
  <c r="BF429"/>
  <c r="T429"/>
  <c r="T428"/>
  <c r="R429"/>
  <c r="R428"/>
  <c r="P429"/>
  <c r="P428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9"/>
  <c r="BH419"/>
  <c r="BG419"/>
  <c r="BF419"/>
  <c r="T419"/>
  <c r="R419"/>
  <c r="P419"/>
  <c r="BI417"/>
  <c r="BH417"/>
  <c r="BG417"/>
  <c r="BF417"/>
  <c r="T417"/>
  <c r="R417"/>
  <c r="P417"/>
  <c r="BI416"/>
  <c r="BH416"/>
  <c r="BG416"/>
  <c r="BF416"/>
  <c r="T416"/>
  <c r="R416"/>
  <c r="P416"/>
  <c r="BI415"/>
  <c r="BH415"/>
  <c r="BG415"/>
  <c r="BF415"/>
  <c r="T415"/>
  <c r="R415"/>
  <c r="P415"/>
  <c r="BI413"/>
  <c r="BH413"/>
  <c r="BG413"/>
  <c r="BF413"/>
  <c r="T413"/>
  <c r="R413"/>
  <c r="P413"/>
  <c r="BI412"/>
  <c r="BH412"/>
  <c r="BG412"/>
  <c r="BF412"/>
  <c r="T412"/>
  <c r="R412"/>
  <c r="P412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4"/>
  <c r="BH394"/>
  <c r="BG394"/>
  <c r="BF394"/>
  <c r="T394"/>
  <c r="R394"/>
  <c r="P394"/>
  <c r="BI393"/>
  <c r="BH393"/>
  <c r="BG393"/>
  <c r="BF393"/>
  <c r="T393"/>
  <c r="R393"/>
  <c r="P393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92"/>
  <c r="J19"/>
  <c r="J14"/>
  <c r="J56"/>
  <c r="E7"/>
  <c r="E50"/>
  <c i="6" r="J39"/>
  <c r="J38"/>
  <c i="1" r="AY61"/>
  <c i="6" r="J37"/>
  <c i="1" r="AX61"/>
  <c i="6" r="BI131"/>
  <c r="BH131"/>
  <c r="BG131"/>
  <c r="BF131"/>
  <c r="T131"/>
  <c r="T130"/>
  <c r="R131"/>
  <c r="R130"/>
  <c r="P131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85"/>
  <c r="E7"/>
  <c r="E50"/>
  <c i="5" r="J39"/>
  <c r="J38"/>
  <c i="1" r="AY60"/>
  <c i="5" r="J37"/>
  <c i="1" r="AX60"/>
  <c i="5" r="BI99"/>
  <c r="BH99"/>
  <c r="BG99"/>
  <c r="BF99"/>
  <c r="T99"/>
  <c r="T98"/>
  <c r="R99"/>
  <c r="R98"/>
  <c r="P99"/>
  <c r="P98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J85"/>
  <c r="J84"/>
  <c r="F84"/>
  <c r="F82"/>
  <c r="E80"/>
  <c r="J59"/>
  <c r="J58"/>
  <c r="F58"/>
  <c r="F56"/>
  <c r="E54"/>
  <c r="J20"/>
  <c r="E20"/>
  <c r="F85"/>
  <c r="J19"/>
  <c r="J14"/>
  <c r="J82"/>
  <c r="E7"/>
  <c r="E50"/>
  <c i="4" r="J39"/>
  <c r="J38"/>
  <c i="1" r="AY59"/>
  <c i="4" r="J37"/>
  <c i="1" r="AX59"/>
  <c i="4" r="BI293"/>
  <c r="BH293"/>
  <c r="BG293"/>
  <c r="BF293"/>
  <c r="T293"/>
  <c r="T292"/>
  <c r="R293"/>
  <c r="R292"/>
  <c r="P293"/>
  <c r="P292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T227"/>
  <c r="R228"/>
  <c r="R227"/>
  <c r="P228"/>
  <c r="P227"/>
  <c r="BI226"/>
  <c r="BH226"/>
  <c r="BG226"/>
  <c r="BF226"/>
  <c r="T226"/>
  <c r="T225"/>
  <c r="R226"/>
  <c r="R225"/>
  <c r="P226"/>
  <c r="P225"/>
  <c r="BI221"/>
  <c r="BH221"/>
  <c r="BG221"/>
  <c r="BF221"/>
  <c r="T221"/>
  <c r="T220"/>
  <c r="R221"/>
  <c r="R220"/>
  <c r="P221"/>
  <c r="P220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4"/>
  <c r="BH174"/>
  <c r="BG174"/>
  <c r="BF174"/>
  <c r="T174"/>
  <c r="T165"/>
  <c r="R174"/>
  <c r="R165"/>
  <c r="P174"/>
  <c r="P165"/>
  <c r="BI166"/>
  <c r="BH166"/>
  <c r="BG166"/>
  <c r="BF166"/>
  <c r="T166"/>
  <c r="R166"/>
  <c r="P166"/>
  <c r="BI162"/>
  <c r="BH162"/>
  <c r="BG162"/>
  <c r="BF162"/>
  <c r="T162"/>
  <c r="T161"/>
  <c r="R162"/>
  <c r="R161"/>
  <c r="P162"/>
  <c r="P161"/>
  <c r="BI157"/>
  <c r="BH157"/>
  <c r="BG157"/>
  <c r="BF157"/>
  <c r="T157"/>
  <c r="T156"/>
  <c r="R157"/>
  <c r="R156"/>
  <c r="P157"/>
  <c r="P156"/>
  <c r="BI150"/>
  <c r="BH150"/>
  <c r="BG150"/>
  <c r="BF150"/>
  <c r="T150"/>
  <c r="T149"/>
  <c r="R150"/>
  <c r="R149"/>
  <c r="P150"/>
  <c r="P149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19"/>
  <c r="BH119"/>
  <c r="BG119"/>
  <c r="BF119"/>
  <c r="T119"/>
  <c r="R119"/>
  <c r="P119"/>
  <c r="BI117"/>
  <c r="BH117"/>
  <c r="BG117"/>
  <c r="BF117"/>
  <c r="T117"/>
  <c r="R117"/>
  <c r="P117"/>
  <c r="BI112"/>
  <c r="BH112"/>
  <c r="BG112"/>
  <c r="BF112"/>
  <c r="T112"/>
  <c r="R112"/>
  <c r="P112"/>
  <c r="BI105"/>
  <c r="BH105"/>
  <c r="BG105"/>
  <c r="BF105"/>
  <c r="T105"/>
  <c r="R105"/>
  <c r="P105"/>
  <c r="J99"/>
  <c r="J98"/>
  <c r="F98"/>
  <c r="F96"/>
  <c r="E94"/>
  <c r="J59"/>
  <c r="J58"/>
  <c r="F58"/>
  <c r="F56"/>
  <c r="E54"/>
  <c r="J20"/>
  <c r="E20"/>
  <c r="F59"/>
  <c r="J19"/>
  <c r="J14"/>
  <c r="J96"/>
  <c r="E7"/>
  <c r="E50"/>
  <c i="3" r="J39"/>
  <c r="J38"/>
  <c i="1" r="AY58"/>
  <c i="3" r="J37"/>
  <c i="1" r="AX58"/>
  <c i="3" r="BI931"/>
  <c r="BH931"/>
  <c r="BG931"/>
  <c r="BF931"/>
  <c r="T931"/>
  <c r="R931"/>
  <c r="P931"/>
  <c r="BI930"/>
  <c r="BH930"/>
  <c r="BG930"/>
  <c r="BF930"/>
  <c r="T930"/>
  <c r="R930"/>
  <c r="P930"/>
  <c r="BI927"/>
  <c r="BH927"/>
  <c r="BG927"/>
  <c r="BF927"/>
  <c r="T927"/>
  <c r="R927"/>
  <c r="P927"/>
  <c r="BI925"/>
  <c r="BH925"/>
  <c r="BG925"/>
  <c r="BF925"/>
  <c r="T925"/>
  <c r="R925"/>
  <c r="P925"/>
  <c r="BI922"/>
  <c r="BH922"/>
  <c r="BG922"/>
  <c r="BF922"/>
  <c r="T922"/>
  <c r="R922"/>
  <c r="P922"/>
  <c r="BI919"/>
  <c r="BH919"/>
  <c r="BG919"/>
  <c r="BF919"/>
  <c r="T919"/>
  <c r="R919"/>
  <c r="P919"/>
  <c r="BI913"/>
  <c r="BH913"/>
  <c r="BG913"/>
  <c r="BF913"/>
  <c r="T913"/>
  <c r="R913"/>
  <c r="P913"/>
  <c r="BI904"/>
  <c r="BH904"/>
  <c r="BG904"/>
  <c r="BF904"/>
  <c r="T904"/>
  <c r="R904"/>
  <c r="P904"/>
  <c r="BI901"/>
  <c r="BH901"/>
  <c r="BG901"/>
  <c r="BF901"/>
  <c r="T901"/>
  <c r="R901"/>
  <c r="P901"/>
  <c r="BI897"/>
  <c r="BH897"/>
  <c r="BG897"/>
  <c r="BF897"/>
  <c r="T897"/>
  <c r="R897"/>
  <c r="P897"/>
  <c r="BI889"/>
  <c r="BH889"/>
  <c r="BG889"/>
  <c r="BF889"/>
  <c r="T889"/>
  <c r="R889"/>
  <c r="P889"/>
  <c r="BI887"/>
  <c r="BH887"/>
  <c r="BG887"/>
  <c r="BF887"/>
  <c r="T887"/>
  <c r="R887"/>
  <c r="P887"/>
  <c r="BI877"/>
  <c r="BH877"/>
  <c r="BG877"/>
  <c r="BF877"/>
  <c r="T877"/>
  <c r="R877"/>
  <c r="P877"/>
  <c r="BI873"/>
  <c r="BH873"/>
  <c r="BG873"/>
  <c r="BF873"/>
  <c r="T873"/>
  <c r="R873"/>
  <c r="P873"/>
  <c r="BI870"/>
  <c r="BH870"/>
  <c r="BG870"/>
  <c r="BF870"/>
  <c r="T870"/>
  <c r="R870"/>
  <c r="P870"/>
  <c r="BI868"/>
  <c r="BH868"/>
  <c r="BG868"/>
  <c r="BF868"/>
  <c r="T868"/>
  <c r="R868"/>
  <c r="P868"/>
  <c r="BI865"/>
  <c r="BH865"/>
  <c r="BG865"/>
  <c r="BF865"/>
  <c r="T865"/>
  <c r="R865"/>
  <c r="P865"/>
  <c r="BI863"/>
  <c r="BH863"/>
  <c r="BG863"/>
  <c r="BF863"/>
  <c r="T863"/>
  <c r="R863"/>
  <c r="P863"/>
  <c r="BI860"/>
  <c r="BH860"/>
  <c r="BG860"/>
  <c r="BF860"/>
  <c r="T860"/>
  <c r="R860"/>
  <c r="P860"/>
  <c r="BI858"/>
  <c r="BH858"/>
  <c r="BG858"/>
  <c r="BF858"/>
  <c r="T858"/>
  <c r="R858"/>
  <c r="P858"/>
  <c r="BI856"/>
  <c r="BH856"/>
  <c r="BG856"/>
  <c r="BF856"/>
  <c r="T856"/>
  <c r="R856"/>
  <c r="P856"/>
  <c r="BI853"/>
  <c r="BH853"/>
  <c r="BG853"/>
  <c r="BF853"/>
  <c r="T853"/>
  <c r="R853"/>
  <c r="P853"/>
  <c r="BI850"/>
  <c r="BH850"/>
  <c r="BG850"/>
  <c r="BF850"/>
  <c r="T850"/>
  <c r="R850"/>
  <c r="P850"/>
  <c r="BI849"/>
  <c r="BH849"/>
  <c r="BG849"/>
  <c r="BF849"/>
  <c r="T849"/>
  <c r="R849"/>
  <c r="P849"/>
  <c r="BI848"/>
  <c r="BH848"/>
  <c r="BG848"/>
  <c r="BF848"/>
  <c r="T848"/>
  <c r="R848"/>
  <c r="P848"/>
  <c r="BI844"/>
  <c r="BH844"/>
  <c r="BG844"/>
  <c r="BF844"/>
  <c r="T844"/>
  <c r="R844"/>
  <c r="P844"/>
  <c r="BI843"/>
  <c r="BH843"/>
  <c r="BG843"/>
  <c r="BF843"/>
  <c r="T843"/>
  <c r="R843"/>
  <c r="P843"/>
  <c r="BI839"/>
  <c r="BH839"/>
  <c r="BG839"/>
  <c r="BF839"/>
  <c r="T839"/>
  <c r="R839"/>
  <c r="P839"/>
  <c r="BI838"/>
  <c r="BH838"/>
  <c r="BG838"/>
  <c r="BF838"/>
  <c r="T838"/>
  <c r="R838"/>
  <c r="P838"/>
  <c r="BI836"/>
  <c r="BH836"/>
  <c r="BG836"/>
  <c r="BF836"/>
  <c r="T836"/>
  <c r="R836"/>
  <c r="P836"/>
  <c r="BI835"/>
  <c r="BH835"/>
  <c r="BG835"/>
  <c r="BF835"/>
  <c r="T835"/>
  <c r="R835"/>
  <c r="P835"/>
  <c r="BI831"/>
  <c r="BH831"/>
  <c r="BG831"/>
  <c r="BF831"/>
  <c r="T831"/>
  <c r="R831"/>
  <c r="P831"/>
  <c r="BI830"/>
  <c r="BH830"/>
  <c r="BG830"/>
  <c r="BF830"/>
  <c r="T830"/>
  <c r="R830"/>
  <c r="P830"/>
  <c r="BI826"/>
  <c r="BH826"/>
  <c r="BG826"/>
  <c r="BF826"/>
  <c r="T826"/>
  <c r="R826"/>
  <c r="P826"/>
  <c r="BI823"/>
  <c r="BH823"/>
  <c r="BG823"/>
  <c r="BF823"/>
  <c r="T823"/>
  <c r="R823"/>
  <c r="P823"/>
  <c r="BI822"/>
  <c r="BH822"/>
  <c r="BG822"/>
  <c r="BF822"/>
  <c r="T822"/>
  <c r="R822"/>
  <c r="P822"/>
  <c r="BI819"/>
  <c r="BH819"/>
  <c r="BG819"/>
  <c r="BF819"/>
  <c r="T819"/>
  <c r="R819"/>
  <c r="P819"/>
  <c r="BI816"/>
  <c r="BH816"/>
  <c r="BG816"/>
  <c r="BF816"/>
  <c r="T816"/>
  <c r="R816"/>
  <c r="P816"/>
  <c r="BI812"/>
  <c r="BH812"/>
  <c r="BG812"/>
  <c r="BF812"/>
  <c r="T812"/>
  <c r="R812"/>
  <c r="P812"/>
  <c r="BI809"/>
  <c r="BH809"/>
  <c r="BG809"/>
  <c r="BF809"/>
  <c r="T809"/>
  <c r="R809"/>
  <c r="P809"/>
  <c r="BI805"/>
  <c r="BH805"/>
  <c r="BG805"/>
  <c r="BF805"/>
  <c r="T805"/>
  <c r="R805"/>
  <c r="P805"/>
  <c r="BI802"/>
  <c r="BH802"/>
  <c r="BG802"/>
  <c r="BF802"/>
  <c r="T802"/>
  <c r="R802"/>
  <c r="P802"/>
  <c r="BI800"/>
  <c r="BH800"/>
  <c r="BG800"/>
  <c r="BF800"/>
  <c r="T800"/>
  <c r="R800"/>
  <c r="P800"/>
  <c r="BI794"/>
  <c r="BH794"/>
  <c r="BG794"/>
  <c r="BF794"/>
  <c r="T794"/>
  <c r="R794"/>
  <c r="P794"/>
  <c r="BI792"/>
  <c r="BH792"/>
  <c r="BG792"/>
  <c r="BF792"/>
  <c r="T792"/>
  <c r="R792"/>
  <c r="P792"/>
  <c r="BI786"/>
  <c r="BH786"/>
  <c r="BG786"/>
  <c r="BF786"/>
  <c r="T786"/>
  <c r="R786"/>
  <c r="P786"/>
  <c r="BI783"/>
  <c r="BH783"/>
  <c r="BG783"/>
  <c r="BF783"/>
  <c r="T783"/>
  <c r="R783"/>
  <c r="P783"/>
  <c r="BI780"/>
  <c r="BH780"/>
  <c r="BG780"/>
  <c r="BF780"/>
  <c r="T780"/>
  <c r="R780"/>
  <c r="P780"/>
  <c r="BI778"/>
  <c r="BH778"/>
  <c r="BG778"/>
  <c r="BF778"/>
  <c r="T778"/>
  <c r="R778"/>
  <c r="P778"/>
  <c r="BI776"/>
  <c r="BH776"/>
  <c r="BG776"/>
  <c r="BF776"/>
  <c r="T776"/>
  <c r="R776"/>
  <c r="P776"/>
  <c r="BI774"/>
  <c r="BH774"/>
  <c r="BG774"/>
  <c r="BF774"/>
  <c r="T774"/>
  <c r="R774"/>
  <c r="P774"/>
  <c r="BI772"/>
  <c r="BH772"/>
  <c r="BG772"/>
  <c r="BF772"/>
  <c r="T772"/>
  <c r="R772"/>
  <c r="P772"/>
  <c r="BI768"/>
  <c r="BH768"/>
  <c r="BG768"/>
  <c r="BF768"/>
  <c r="T768"/>
  <c r="R768"/>
  <c r="P768"/>
  <c r="BI764"/>
  <c r="BH764"/>
  <c r="BG764"/>
  <c r="BF764"/>
  <c r="T764"/>
  <c r="R764"/>
  <c r="P764"/>
  <c r="BI761"/>
  <c r="BH761"/>
  <c r="BG761"/>
  <c r="BF761"/>
  <c r="T761"/>
  <c r="R761"/>
  <c r="P761"/>
  <c r="BI759"/>
  <c r="BH759"/>
  <c r="BG759"/>
  <c r="BF759"/>
  <c r="T759"/>
  <c r="R759"/>
  <c r="P759"/>
  <c r="BI757"/>
  <c r="BH757"/>
  <c r="BG757"/>
  <c r="BF757"/>
  <c r="T757"/>
  <c r="R757"/>
  <c r="P757"/>
  <c r="BI754"/>
  <c r="BH754"/>
  <c r="BG754"/>
  <c r="BF754"/>
  <c r="T754"/>
  <c r="R754"/>
  <c r="P754"/>
  <c r="BI751"/>
  <c r="BH751"/>
  <c r="BG751"/>
  <c r="BF751"/>
  <c r="T751"/>
  <c r="R751"/>
  <c r="P751"/>
  <c r="BI745"/>
  <c r="BH745"/>
  <c r="BG745"/>
  <c r="BF745"/>
  <c r="T745"/>
  <c r="R745"/>
  <c r="P745"/>
  <c r="BI739"/>
  <c r="BH739"/>
  <c r="BG739"/>
  <c r="BF739"/>
  <c r="T739"/>
  <c r="R739"/>
  <c r="P739"/>
  <c r="BI736"/>
  <c r="BH736"/>
  <c r="BG736"/>
  <c r="BF736"/>
  <c r="T736"/>
  <c r="R736"/>
  <c r="P736"/>
  <c r="BI735"/>
  <c r="BH735"/>
  <c r="BG735"/>
  <c r="BF735"/>
  <c r="T735"/>
  <c r="R735"/>
  <c r="P735"/>
  <c r="BI734"/>
  <c r="BH734"/>
  <c r="BG734"/>
  <c r="BF734"/>
  <c r="T734"/>
  <c r="R734"/>
  <c r="P734"/>
  <c r="BI732"/>
  <c r="BH732"/>
  <c r="BG732"/>
  <c r="BF732"/>
  <c r="T732"/>
  <c r="R732"/>
  <c r="P732"/>
  <c r="BI728"/>
  <c r="BH728"/>
  <c r="BG728"/>
  <c r="BF728"/>
  <c r="T728"/>
  <c r="R728"/>
  <c r="P728"/>
  <c r="BI727"/>
  <c r="BH727"/>
  <c r="BG727"/>
  <c r="BF727"/>
  <c r="T727"/>
  <c r="R727"/>
  <c r="P727"/>
  <c r="BI724"/>
  <c r="BH724"/>
  <c r="BG724"/>
  <c r="BF724"/>
  <c r="T724"/>
  <c r="R724"/>
  <c r="P724"/>
  <c r="BI722"/>
  <c r="BH722"/>
  <c r="BG722"/>
  <c r="BF722"/>
  <c r="T722"/>
  <c r="R722"/>
  <c r="P722"/>
  <c r="BI720"/>
  <c r="BH720"/>
  <c r="BG720"/>
  <c r="BF720"/>
  <c r="T720"/>
  <c r="R720"/>
  <c r="P720"/>
  <c r="BI714"/>
  <c r="BH714"/>
  <c r="BG714"/>
  <c r="BF714"/>
  <c r="T714"/>
  <c r="R714"/>
  <c r="P714"/>
  <c r="BI711"/>
  <c r="BH711"/>
  <c r="BG711"/>
  <c r="BF711"/>
  <c r="T711"/>
  <c r="R711"/>
  <c r="P711"/>
  <c r="BI708"/>
  <c r="BH708"/>
  <c r="BG708"/>
  <c r="BF708"/>
  <c r="T708"/>
  <c r="R708"/>
  <c r="P708"/>
  <c r="BI704"/>
  <c r="BH704"/>
  <c r="BG704"/>
  <c r="BF704"/>
  <c r="T704"/>
  <c r="R704"/>
  <c r="P704"/>
  <c r="BI699"/>
  <c r="BH699"/>
  <c r="BG699"/>
  <c r="BF699"/>
  <c r="T699"/>
  <c r="R699"/>
  <c r="P699"/>
  <c r="BI693"/>
  <c r="BH693"/>
  <c r="BG693"/>
  <c r="BF693"/>
  <c r="T693"/>
  <c r="R693"/>
  <c r="P693"/>
  <c r="BI688"/>
  <c r="BH688"/>
  <c r="BG688"/>
  <c r="BF688"/>
  <c r="T688"/>
  <c r="R688"/>
  <c r="P688"/>
  <c r="BI682"/>
  <c r="BH682"/>
  <c r="BG682"/>
  <c r="BF682"/>
  <c r="T682"/>
  <c r="R682"/>
  <c r="P682"/>
  <c r="BI680"/>
  <c r="BH680"/>
  <c r="BG680"/>
  <c r="BF680"/>
  <c r="T680"/>
  <c r="R680"/>
  <c r="P680"/>
  <c r="BI675"/>
  <c r="BH675"/>
  <c r="BG675"/>
  <c r="BF675"/>
  <c r="T675"/>
  <c r="R675"/>
  <c r="P675"/>
  <c r="BI670"/>
  <c r="BH670"/>
  <c r="BG670"/>
  <c r="BF670"/>
  <c r="T670"/>
  <c r="R670"/>
  <c r="P670"/>
  <c r="BI664"/>
  <c r="BH664"/>
  <c r="BG664"/>
  <c r="BF664"/>
  <c r="T664"/>
  <c r="R664"/>
  <c r="P664"/>
  <c r="BI661"/>
  <c r="BH661"/>
  <c r="BG661"/>
  <c r="BF661"/>
  <c r="T661"/>
  <c r="R661"/>
  <c r="P661"/>
  <c r="BI657"/>
  <c r="BH657"/>
  <c r="BG657"/>
  <c r="BF657"/>
  <c r="T657"/>
  <c r="R657"/>
  <c r="P657"/>
  <c r="BI654"/>
  <c r="BH654"/>
  <c r="BG654"/>
  <c r="BF654"/>
  <c r="T654"/>
  <c r="R654"/>
  <c r="P654"/>
  <c r="BI651"/>
  <c r="BH651"/>
  <c r="BG651"/>
  <c r="BF651"/>
  <c r="T651"/>
  <c r="R651"/>
  <c r="P651"/>
  <c r="BI650"/>
  <c r="BH650"/>
  <c r="BG650"/>
  <c r="BF650"/>
  <c r="T650"/>
  <c r="R650"/>
  <c r="P650"/>
  <c r="BI648"/>
  <c r="BH648"/>
  <c r="BG648"/>
  <c r="BF648"/>
  <c r="T648"/>
  <c r="R648"/>
  <c r="P648"/>
  <c r="BI647"/>
  <c r="BH647"/>
  <c r="BG647"/>
  <c r="BF647"/>
  <c r="T647"/>
  <c r="R647"/>
  <c r="P647"/>
  <c r="BI645"/>
  <c r="BH645"/>
  <c r="BG645"/>
  <c r="BF645"/>
  <c r="T645"/>
  <c r="R645"/>
  <c r="P645"/>
  <c r="BI642"/>
  <c r="BH642"/>
  <c r="BG642"/>
  <c r="BF642"/>
  <c r="T642"/>
  <c r="R642"/>
  <c r="P642"/>
  <c r="BI640"/>
  <c r="BH640"/>
  <c r="BG640"/>
  <c r="BF640"/>
  <c r="T640"/>
  <c r="R640"/>
  <c r="P640"/>
  <c r="BI638"/>
  <c r="BH638"/>
  <c r="BG638"/>
  <c r="BF638"/>
  <c r="T638"/>
  <c r="R638"/>
  <c r="P638"/>
  <c r="BI635"/>
  <c r="BH635"/>
  <c r="BG635"/>
  <c r="BF635"/>
  <c r="T635"/>
  <c r="R635"/>
  <c r="P635"/>
  <c r="BI633"/>
  <c r="BH633"/>
  <c r="BG633"/>
  <c r="BF633"/>
  <c r="T633"/>
  <c r="R633"/>
  <c r="P633"/>
  <c r="BI629"/>
  <c r="BH629"/>
  <c r="BG629"/>
  <c r="BF629"/>
  <c r="T629"/>
  <c r="R629"/>
  <c r="P629"/>
  <c r="BI627"/>
  <c r="BH627"/>
  <c r="BG627"/>
  <c r="BF627"/>
  <c r="T627"/>
  <c r="R627"/>
  <c r="P627"/>
  <c r="BI624"/>
  <c r="BH624"/>
  <c r="BG624"/>
  <c r="BF624"/>
  <c r="T624"/>
  <c r="R624"/>
  <c r="P624"/>
  <c r="BI622"/>
  <c r="BH622"/>
  <c r="BG622"/>
  <c r="BF622"/>
  <c r="T622"/>
  <c r="R622"/>
  <c r="P622"/>
  <c r="BI620"/>
  <c r="BH620"/>
  <c r="BG620"/>
  <c r="BF620"/>
  <c r="T620"/>
  <c r="R620"/>
  <c r="P620"/>
  <c r="BI618"/>
  <c r="BH618"/>
  <c r="BG618"/>
  <c r="BF618"/>
  <c r="T618"/>
  <c r="R618"/>
  <c r="P618"/>
  <c r="BI612"/>
  <c r="BH612"/>
  <c r="BG612"/>
  <c r="BF612"/>
  <c r="T612"/>
  <c r="R612"/>
  <c r="P612"/>
  <c r="BI610"/>
  <c r="BH610"/>
  <c r="BG610"/>
  <c r="BF610"/>
  <c r="T610"/>
  <c r="R610"/>
  <c r="P610"/>
  <c r="BI608"/>
  <c r="BH608"/>
  <c r="BG608"/>
  <c r="BF608"/>
  <c r="T608"/>
  <c r="R608"/>
  <c r="P608"/>
  <c r="BI605"/>
  <c r="BH605"/>
  <c r="BG605"/>
  <c r="BF605"/>
  <c r="T605"/>
  <c r="R605"/>
  <c r="P605"/>
  <c r="BI601"/>
  <c r="BH601"/>
  <c r="BG601"/>
  <c r="BF601"/>
  <c r="T601"/>
  <c r="R601"/>
  <c r="P601"/>
  <c r="BI598"/>
  <c r="BH598"/>
  <c r="BG598"/>
  <c r="BF598"/>
  <c r="T598"/>
  <c r="R598"/>
  <c r="P598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90"/>
  <c r="BH590"/>
  <c r="BG590"/>
  <c r="BF590"/>
  <c r="T590"/>
  <c r="R590"/>
  <c r="P590"/>
  <c r="BI588"/>
  <c r="BH588"/>
  <c r="BG588"/>
  <c r="BF588"/>
  <c r="T588"/>
  <c r="R588"/>
  <c r="P588"/>
  <c r="BI585"/>
  <c r="BH585"/>
  <c r="BG585"/>
  <c r="BF585"/>
  <c r="T585"/>
  <c r="R585"/>
  <c r="P585"/>
  <c r="BI582"/>
  <c r="BH582"/>
  <c r="BG582"/>
  <c r="BF582"/>
  <c r="T582"/>
  <c r="R582"/>
  <c r="P582"/>
  <c r="BI580"/>
  <c r="BH580"/>
  <c r="BG580"/>
  <c r="BF580"/>
  <c r="T580"/>
  <c r="R580"/>
  <c r="P580"/>
  <c r="BI579"/>
  <c r="BH579"/>
  <c r="BG579"/>
  <c r="BF579"/>
  <c r="T579"/>
  <c r="R579"/>
  <c r="P579"/>
  <c r="BI576"/>
  <c r="BH576"/>
  <c r="BG576"/>
  <c r="BF576"/>
  <c r="T576"/>
  <c r="R576"/>
  <c r="P576"/>
  <c r="BI573"/>
  <c r="BH573"/>
  <c r="BG573"/>
  <c r="BF573"/>
  <c r="T573"/>
  <c r="R573"/>
  <c r="P573"/>
  <c r="BI570"/>
  <c r="BH570"/>
  <c r="BG570"/>
  <c r="BF570"/>
  <c r="T570"/>
  <c r="R570"/>
  <c r="P570"/>
  <c r="BI568"/>
  <c r="BH568"/>
  <c r="BG568"/>
  <c r="BF568"/>
  <c r="T568"/>
  <c r="R568"/>
  <c r="P568"/>
  <c r="BI564"/>
  <c r="BH564"/>
  <c r="BG564"/>
  <c r="BF564"/>
  <c r="T564"/>
  <c r="R564"/>
  <c r="P564"/>
  <c r="BI561"/>
  <c r="BH561"/>
  <c r="BG561"/>
  <c r="BF561"/>
  <c r="T561"/>
  <c r="R561"/>
  <c r="P561"/>
  <c r="BI555"/>
  <c r="BH555"/>
  <c r="BG555"/>
  <c r="BF555"/>
  <c r="T555"/>
  <c r="R555"/>
  <c r="P555"/>
  <c r="BI552"/>
  <c r="BH552"/>
  <c r="BG552"/>
  <c r="BF552"/>
  <c r="T552"/>
  <c r="R552"/>
  <c r="P552"/>
  <c r="BI548"/>
  <c r="BH548"/>
  <c r="BG548"/>
  <c r="BF548"/>
  <c r="T548"/>
  <c r="T547"/>
  <c r="R548"/>
  <c r="R547"/>
  <c r="P548"/>
  <c r="P547"/>
  <c r="BI545"/>
  <c r="BH545"/>
  <c r="BG545"/>
  <c r="BF545"/>
  <c r="T545"/>
  <c r="R545"/>
  <c r="P545"/>
  <c r="BI543"/>
  <c r="BH543"/>
  <c r="BG543"/>
  <c r="BF543"/>
  <c r="T543"/>
  <c r="R543"/>
  <c r="P543"/>
  <c r="BI540"/>
  <c r="BH540"/>
  <c r="BG540"/>
  <c r="BF540"/>
  <c r="T540"/>
  <c r="R540"/>
  <c r="P540"/>
  <c r="BI535"/>
  <c r="BH535"/>
  <c r="BG535"/>
  <c r="BF535"/>
  <c r="T535"/>
  <c r="R535"/>
  <c r="P535"/>
  <c r="BI534"/>
  <c r="BH534"/>
  <c r="BG534"/>
  <c r="BF534"/>
  <c r="T534"/>
  <c r="R534"/>
  <c r="P534"/>
  <c r="BI532"/>
  <c r="BH532"/>
  <c r="BG532"/>
  <c r="BF532"/>
  <c r="T532"/>
  <c r="R532"/>
  <c r="P532"/>
  <c r="BI529"/>
  <c r="BH529"/>
  <c r="BG529"/>
  <c r="BF529"/>
  <c r="T529"/>
  <c r="R529"/>
  <c r="P529"/>
  <c r="BI523"/>
  <c r="BH523"/>
  <c r="BG523"/>
  <c r="BF523"/>
  <c r="T523"/>
  <c r="R523"/>
  <c r="P523"/>
  <c r="BI519"/>
  <c r="BH519"/>
  <c r="BG519"/>
  <c r="BF519"/>
  <c r="T519"/>
  <c r="R519"/>
  <c r="P519"/>
  <c r="BI516"/>
  <c r="BH516"/>
  <c r="BG516"/>
  <c r="BF516"/>
  <c r="T516"/>
  <c r="R516"/>
  <c r="P516"/>
  <c r="BI511"/>
  <c r="BH511"/>
  <c r="BG511"/>
  <c r="BF511"/>
  <c r="T511"/>
  <c r="R511"/>
  <c r="P511"/>
  <c r="BI507"/>
  <c r="BH507"/>
  <c r="BG507"/>
  <c r="BF507"/>
  <c r="T507"/>
  <c r="R507"/>
  <c r="P507"/>
  <c r="BI505"/>
  <c r="BH505"/>
  <c r="BG505"/>
  <c r="BF505"/>
  <c r="T505"/>
  <c r="R505"/>
  <c r="P505"/>
  <c r="BI502"/>
  <c r="BH502"/>
  <c r="BG502"/>
  <c r="BF502"/>
  <c r="T502"/>
  <c r="R502"/>
  <c r="P502"/>
  <c r="BI497"/>
  <c r="BH497"/>
  <c r="BG497"/>
  <c r="BF497"/>
  <c r="T497"/>
  <c r="R497"/>
  <c r="P497"/>
  <c r="BI495"/>
  <c r="BH495"/>
  <c r="BG495"/>
  <c r="BF495"/>
  <c r="T495"/>
  <c r="R495"/>
  <c r="P495"/>
  <c r="BI491"/>
  <c r="BH491"/>
  <c r="BG491"/>
  <c r="BF491"/>
  <c r="T491"/>
  <c r="R491"/>
  <c r="P491"/>
  <c r="BI490"/>
  <c r="BH490"/>
  <c r="BG490"/>
  <c r="BF490"/>
  <c r="T490"/>
  <c r="R490"/>
  <c r="P490"/>
  <c r="BI488"/>
  <c r="BH488"/>
  <c r="BG488"/>
  <c r="BF488"/>
  <c r="T488"/>
  <c r="R488"/>
  <c r="P488"/>
  <c r="BI487"/>
  <c r="BH487"/>
  <c r="BG487"/>
  <c r="BF487"/>
  <c r="T487"/>
  <c r="R487"/>
  <c r="P487"/>
  <c r="BI485"/>
  <c r="BH485"/>
  <c r="BG485"/>
  <c r="BF485"/>
  <c r="T485"/>
  <c r="R485"/>
  <c r="P485"/>
  <c r="BI480"/>
  <c r="BH480"/>
  <c r="BG480"/>
  <c r="BF480"/>
  <c r="T480"/>
  <c r="R480"/>
  <c r="P480"/>
  <c r="BI477"/>
  <c r="BH477"/>
  <c r="BG477"/>
  <c r="BF477"/>
  <c r="T477"/>
  <c r="R477"/>
  <c r="P477"/>
  <c r="BI475"/>
  <c r="BH475"/>
  <c r="BG475"/>
  <c r="BF475"/>
  <c r="T475"/>
  <c r="R475"/>
  <c r="P475"/>
  <c r="BI471"/>
  <c r="BH471"/>
  <c r="BG471"/>
  <c r="BF471"/>
  <c r="T471"/>
  <c r="R471"/>
  <c r="P471"/>
  <c r="BI469"/>
  <c r="BH469"/>
  <c r="BG469"/>
  <c r="BF469"/>
  <c r="T469"/>
  <c r="R469"/>
  <c r="P469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6"/>
  <c r="BH456"/>
  <c r="BG456"/>
  <c r="BF456"/>
  <c r="T456"/>
  <c r="R456"/>
  <c r="P456"/>
  <c r="BI452"/>
  <c r="BH452"/>
  <c r="BG452"/>
  <c r="BF452"/>
  <c r="T452"/>
  <c r="R452"/>
  <c r="P452"/>
  <c r="BI448"/>
  <c r="BH448"/>
  <c r="BG448"/>
  <c r="BF448"/>
  <c r="T448"/>
  <c r="R448"/>
  <c r="P448"/>
  <c r="BI443"/>
  <c r="BH443"/>
  <c r="BG443"/>
  <c r="BF443"/>
  <c r="T443"/>
  <c r="R443"/>
  <c r="P443"/>
  <c r="BI439"/>
  <c r="BH439"/>
  <c r="BG439"/>
  <c r="BF439"/>
  <c r="T439"/>
  <c r="R439"/>
  <c r="P439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28"/>
  <c r="BH428"/>
  <c r="BG428"/>
  <c r="BF428"/>
  <c r="T428"/>
  <c r="R428"/>
  <c r="P428"/>
  <c r="BI426"/>
  <c r="BH426"/>
  <c r="BG426"/>
  <c r="BF426"/>
  <c r="T426"/>
  <c r="R426"/>
  <c r="P426"/>
  <c r="BI423"/>
  <c r="BH423"/>
  <c r="BG423"/>
  <c r="BF423"/>
  <c r="T423"/>
  <c r="R423"/>
  <c r="P423"/>
  <c r="BI421"/>
  <c r="BH421"/>
  <c r="BG421"/>
  <c r="BF421"/>
  <c r="T421"/>
  <c r="R421"/>
  <c r="P421"/>
  <c r="BI417"/>
  <c r="BH417"/>
  <c r="BG417"/>
  <c r="BF417"/>
  <c r="T417"/>
  <c r="R417"/>
  <c r="P417"/>
  <c r="BI413"/>
  <c r="BH413"/>
  <c r="BG413"/>
  <c r="BF413"/>
  <c r="T413"/>
  <c r="R413"/>
  <c r="P413"/>
  <c r="BI410"/>
  <c r="BH410"/>
  <c r="BG410"/>
  <c r="BF410"/>
  <c r="T410"/>
  <c r="R410"/>
  <c r="P410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4"/>
  <c r="BH394"/>
  <c r="BG394"/>
  <c r="BF394"/>
  <c r="T394"/>
  <c r="R394"/>
  <c r="P394"/>
  <c r="BI392"/>
  <c r="BH392"/>
  <c r="BG392"/>
  <c r="BF392"/>
  <c r="T392"/>
  <c r="R392"/>
  <c r="P392"/>
  <c r="BI385"/>
  <c r="BH385"/>
  <c r="BG385"/>
  <c r="BF385"/>
  <c r="T385"/>
  <c r="R385"/>
  <c r="P385"/>
  <c r="BI377"/>
  <c r="BH377"/>
  <c r="BG377"/>
  <c r="BF377"/>
  <c r="T377"/>
  <c r="R377"/>
  <c r="P377"/>
  <c r="BI373"/>
  <c r="BH373"/>
  <c r="BG373"/>
  <c r="BF373"/>
  <c r="T373"/>
  <c r="R373"/>
  <c r="P373"/>
  <c r="BI366"/>
  <c r="BH366"/>
  <c r="BG366"/>
  <c r="BF366"/>
  <c r="T366"/>
  <c r="R366"/>
  <c r="P366"/>
  <c r="BI362"/>
  <c r="BH362"/>
  <c r="BG362"/>
  <c r="BF362"/>
  <c r="T362"/>
  <c r="R362"/>
  <c r="P362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1"/>
  <c r="BH341"/>
  <c r="BG341"/>
  <c r="BF341"/>
  <c r="T341"/>
  <c r="R341"/>
  <c r="P341"/>
  <c r="BI339"/>
  <c r="BH339"/>
  <c r="BG339"/>
  <c r="BF339"/>
  <c r="T339"/>
  <c r="R339"/>
  <c r="P339"/>
  <c r="BI333"/>
  <c r="BH333"/>
  <c r="BG333"/>
  <c r="BF333"/>
  <c r="T333"/>
  <c r="R333"/>
  <c r="P333"/>
  <c r="BI327"/>
  <c r="BH327"/>
  <c r="BG327"/>
  <c r="BF327"/>
  <c r="T327"/>
  <c r="R327"/>
  <c r="P327"/>
  <c r="BI324"/>
  <c r="BH324"/>
  <c r="BG324"/>
  <c r="BF324"/>
  <c r="T324"/>
  <c r="R324"/>
  <c r="P324"/>
  <c r="BI320"/>
  <c r="BH320"/>
  <c r="BG320"/>
  <c r="BF320"/>
  <c r="T320"/>
  <c r="R320"/>
  <c r="P320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7"/>
  <c r="BH257"/>
  <c r="BG257"/>
  <c r="BF257"/>
  <c r="T257"/>
  <c r="R257"/>
  <c r="P257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29"/>
  <c r="BH229"/>
  <c r="BG229"/>
  <c r="BF229"/>
  <c r="T229"/>
  <c r="R229"/>
  <c r="P229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7"/>
  <c r="BH207"/>
  <c r="BG207"/>
  <c r="BF207"/>
  <c r="T207"/>
  <c r="R207"/>
  <c r="P207"/>
  <c r="BI201"/>
  <c r="BH201"/>
  <c r="BG201"/>
  <c r="BF201"/>
  <c r="T201"/>
  <c r="R201"/>
  <c r="P201"/>
  <c r="BI199"/>
  <c r="BH199"/>
  <c r="BG199"/>
  <c r="BF199"/>
  <c r="T199"/>
  <c r="R199"/>
  <c r="P199"/>
  <c r="BI184"/>
  <c r="BH184"/>
  <c r="BG184"/>
  <c r="BF184"/>
  <c r="T184"/>
  <c r="R184"/>
  <c r="P184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57"/>
  <c r="BH157"/>
  <c r="BG157"/>
  <c r="BF157"/>
  <c r="T157"/>
  <c r="R157"/>
  <c r="P157"/>
  <c r="BI153"/>
  <c r="BH153"/>
  <c r="BG153"/>
  <c r="BF153"/>
  <c r="T153"/>
  <c r="T152"/>
  <c r="R153"/>
  <c r="R152"/>
  <c r="P153"/>
  <c r="P152"/>
  <c r="BI150"/>
  <c r="BH150"/>
  <c r="BG150"/>
  <c r="BF150"/>
  <c r="T150"/>
  <c r="R150"/>
  <c r="P150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0"/>
  <c r="BH120"/>
  <c r="BG120"/>
  <c r="BF120"/>
  <c r="T120"/>
  <c r="T119"/>
  <c r="R120"/>
  <c r="R119"/>
  <c r="P120"/>
  <c r="P119"/>
  <c r="J114"/>
  <c r="J113"/>
  <c r="F113"/>
  <c r="F111"/>
  <c r="E109"/>
  <c r="J59"/>
  <c r="J58"/>
  <c r="F58"/>
  <c r="F56"/>
  <c r="E54"/>
  <c r="J20"/>
  <c r="E20"/>
  <c r="F114"/>
  <c r="J19"/>
  <c r="J14"/>
  <c r="J56"/>
  <c r="E7"/>
  <c r="E105"/>
  <c i="2" r="J39"/>
  <c r="J38"/>
  <c i="1" r="AY56"/>
  <c i="2" r="J37"/>
  <c i="1" r="AX56"/>
  <c i="2"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5"/>
  <c r="BH245"/>
  <c r="BG245"/>
  <c r="BF245"/>
  <c r="T245"/>
  <c r="T244"/>
  <c r="R245"/>
  <c r="R244"/>
  <c r="P245"/>
  <c r="P244"/>
  <c r="BI242"/>
  <c r="BH242"/>
  <c r="BG242"/>
  <c r="BF242"/>
  <c r="T242"/>
  <c r="T241"/>
  <c r="R242"/>
  <c r="R241"/>
  <c r="P242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T217"/>
  <c r="R218"/>
  <c r="R217"/>
  <c r="P218"/>
  <c r="P217"/>
  <c r="BI216"/>
  <c r="BH216"/>
  <c r="BG216"/>
  <c r="BF216"/>
  <c r="T216"/>
  <c r="T215"/>
  <c r="R216"/>
  <c r="R215"/>
  <c r="P216"/>
  <c r="P215"/>
  <c r="BI214"/>
  <c r="BH214"/>
  <c r="BG214"/>
  <c r="BF214"/>
  <c r="T214"/>
  <c r="T213"/>
  <c r="R214"/>
  <c r="R213"/>
  <c r="P214"/>
  <c r="P213"/>
  <c r="BI210"/>
  <c r="BH210"/>
  <c r="BG210"/>
  <c r="BF210"/>
  <c r="T210"/>
  <c r="R210"/>
  <c r="P210"/>
  <c r="BI205"/>
  <c r="BH205"/>
  <c r="BG205"/>
  <c r="BF205"/>
  <c r="T205"/>
  <c r="R205"/>
  <c r="P205"/>
  <c r="BI203"/>
  <c r="BH203"/>
  <c r="BG203"/>
  <c r="BF203"/>
  <c r="T203"/>
  <c r="R203"/>
  <c r="P203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78"/>
  <c r="BH178"/>
  <c r="BG178"/>
  <c r="BF178"/>
  <c r="T178"/>
  <c r="R178"/>
  <c r="P178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27"/>
  <c r="BH127"/>
  <c r="BG127"/>
  <c r="BF127"/>
  <c r="T127"/>
  <c r="R127"/>
  <c r="P127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5"/>
  <c r="BH105"/>
  <c r="BG105"/>
  <c r="BF105"/>
  <c r="T105"/>
  <c r="R105"/>
  <c r="P105"/>
  <c r="J99"/>
  <c r="J98"/>
  <c r="F98"/>
  <c r="F96"/>
  <c r="E94"/>
  <c r="J59"/>
  <c r="J58"/>
  <c r="F58"/>
  <c r="F56"/>
  <c r="E54"/>
  <c r="J20"/>
  <c r="E20"/>
  <c r="F99"/>
  <c r="J19"/>
  <c r="J14"/>
  <c r="J56"/>
  <c r="E7"/>
  <c r="E90"/>
  <c i="1" r="L50"/>
  <c r="AM50"/>
  <c r="AM49"/>
  <c r="L49"/>
  <c r="AM47"/>
  <c r="L47"/>
  <c r="L45"/>
  <c r="L44"/>
  <c i="3" r="J838"/>
  <c r="J688"/>
  <c r="BK610"/>
  <c r="BK739"/>
  <c r="J448"/>
  <c i="4" r="BK182"/>
  <c r="J279"/>
  <c i="6" r="J117"/>
  <c i="7" r="BK108"/>
  <c r="BK352"/>
  <c r="J257"/>
  <c i="9" r="J115"/>
  <c i="2" r="BK161"/>
  <c r="BK210"/>
  <c i="3" r="BK863"/>
  <c r="BK548"/>
  <c r="J377"/>
  <c r="J502"/>
  <c r="J428"/>
  <c r="BK647"/>
  <c r="J311"/>
  <c r="J657"/>
  <c r="J271"/>
  <c i="4" r="J166"/>
  <c r="J271"/>
  <c r="J253"/>
  <c i="6" r="J127"/>
  <c i="7" r="BK276"/>
  <c r="BK366"/>
  <c r="BK231"/>
  <c r="BK144"/>
  <c r="BK185"/>
  <c r="J338"/>
  <c r="BK179"/>
  <c i="9" r="J118"/>
  <c i="2" r="BK153"/>
  <c i="3" r="J477"/>
  <c r="BK580"/>
  <c r="J699"/>
  <c r="J858"/>
  <c r="J863"/>
  <c r="J865"/>
  <c i="7" r="BK160"/>
  <c r="J174"/>
  <c r="BK300"/>
  <c r="BK161"/>
  <c r="BK289"/>
  <c i="9" r="J125"/>
  <c i="2" r="BK144"/>
  <c r="BK218"/>
  <c r="BK149"/>
  <c i="3" r="J645"/>
  <c r="J320"/>
  <c r="BK439"/>
  <c r="BK657"/>
  <c r="BK856"/>
  <c i="4" r="BK261"/>
  <c r="BK277"/>
  <c i="6" r="J108"/>
  <c i="7" r="BK298"/>
  <c r="J372"/>
  <c r="J108"/>
  <c r="BK106"/>
  <c r="BK203"/>
  <c i="9" r="J95"/>
  <c i="2" r="J245"/>
  <c r="BK142"/>
  <c i="3" r="BK708"/>
  <c r="J463"/>
  <c r="J593"/>
  <c r="J931"/>
  <c r="BK219"/>
  <c i="4" r="J226"/>
  <c r="J127"/>
  <c i="7" r="J405"/>
  <c r="J294"/>
  <c r="J202"/>
  <c r="BK272"/>
  <c i="8" r="BK121"/>
  <c i="2" r="J229"/>
  <c i="3" r="BK320"/>
  <c r="J306"/>
  <c r="BK426"/>
  <c r="BK405"/>
  <c r="BK507"/>
  <c r="J601"/>
  <c i="5" r="BK99"/>
  <c i="7" r="J229"/>
  <c r="J266"/>
  <c r="J160"/>
  <c r="BK389"/>
  <c r="J413"/>
  <c r="BK183"/>
  <c i="10" r="BK108"/>
  <c i="2" r="BK235"/>
  <c i="3" r="J452"/>
  <c r="J735"/>
  <c r="J540"/>
  <c r="J727"/>
  <c i="4" r="J192"/>
  <c i="7" r="J316"/>
  <c r="J309"/>
  <c r="J158"/>
  <c r="BK405"/>
  <c i="2" r="BK118"/>
  <c i="3" r="J308"/>
  <c r="J423"/>
  <c r="BK400"/>
  <c r="BK860"/>
  <c r="J734"/>
  <c i="4" r="J185"/>
  <c r="BK287"/>
  <c i="6" r="BK128"/>
  <c i="7" r="BK138"/>
  <c r="BK338"/>
  <c r="J344"/>
  <c r="J155"/>
  <c r="J276"/>
  <c i="2" r="J168"/>
  <c i="3" r="J823"/>
  <c r="BK251"/>
  <c r="BK471"/>
  <c r="J608"/>
  <c r="BK475"/>
  <c i="4" r="J217"/>
  <c r="BK232"/>
  <c i="7" r="BK368"/>
  <c r="BK374"/>
  <c r="BK244"/>
  <c r="BK142"/>
  <c r="BK159"/>
  <c i="10" r="J97"/>
  <c i="3" r="J582"/>
  <c r="BK822"/>
  <c r="J930"/>
  <c r="J488"/>
  <c r="BK502"/>
  <c r="BK889"/>
  <c r="BK243"/>
  <c i="4" r="BK257"/>
  <c r="J182"/>
  <c r="J112"/>
  <c i="7" r="J178"/>
  <c r="BK245"/>
  <c r="BK191"/>
  <c r="J236"/>
  <c r="BK309"/>
  <c r="J110"/>
  <c i="10" r="J107"/>
  <c i="7" r="J176"/>
  <c r="BK148"/>
  <c i="9" r="BK95"/>
  <c i="2" r="J257"/>
  <c r="J153"/>
  <c i="3" r="J131"/>
  <c r="BK664"/>
  <c r="BK212"/>
  <c r="J437"/>
  <c r="J720"/>
  <c i="4" r="J142"/>
  <c r="J211"/>
  <c i="6" r="J128"/>
  <c i="7" r="BK361"/>
  <c r="BK248"/>
  <c r="J400"/>
  <c r="J359"/>
  <c r="BK315"/>
  <c r="J391"/>
  <c r="J239"/>
  <c i="9" r="BK133"/>
  <c i="2" r="J178"/>
  <c i="3" r="J802"/>
  <c r="BK235"/>
  <c i="6" r="BK108"/>
  <c i="7" r="J394"/>
  <c r="J101"/>
  <c r="BK206"/>
  <c r="J100"/>
  <c i="2" r="BK223"/>
  <c r="BK250"/>
  <c r="BK242"/>
  <c i="3" r="BK809"/>
  <c r="J588"/>
  <c r="BK490"/>
  <c r="BK306"/>
  <c r="J261"/>
  <c r="J545"/>
  <c i="4" r="J277"/>
  <c i="5" r="BK93"/>
  <c i="7" r="J398"/>
  <c r="BK297"/>
  <c r="J341"/>
  <c r="BK284"/>
  <c r="J246"/>
  <c r="BK134"/>
  <c i="9" r="J122"/>
  <c i="2" r="BK227"/>
  <c i="3" r="J505"/>
  <c r="BK598"/>
  <c r="J624"/>
  <c r="J754"/>
  <c r="J201"/>
  <c r="BK385"/>
  <c r="BK561"/>
  <c i="4" r="BK202"/>
  <c i="7" r="J272"/>
  <c r="J106"/>
  <c r="J142"/>
  <c r="BK175"/>
  <c r="BK263"/>
  <c i="9" r="BK118"/>
  <c i="2" r="BK245"/>
  <c i="3" r="BK927"/>
  <c r="BK931"/>
  <c r="J333"/>
  <c r="BK452"/>
  <c r="BK247"/>
  <c i="4" r="BK207"/>
  <c i="7" r="BK251"/>
  <c r="J401"/>
  <c r="J254"/>
  <c r="J366"/>
  <c i="3" r="BK588"/>
  <c r="BK274"/>
  <c r="J490"/>
  <c r="BK534"/>
  <c r="J251"/>
  <c i="4" r="J105"/>
  <c r="BK198"/>
  <c i="7" r="J389"/>
  <c r="BK355"/>
  <c r="BK140"/>
  <c r="J406"/>
  <c r="J199"/>
  <c i="9" r="BK127"/>
  <c i="2" r="J191"/>
  <c i="3" r="BK792"/>
  <c r="J576"/>
  <c r="J809"/>
  <c r="BK865"/>
  <c i="4" r="BK140"/>
  <c i="5" r="BK96"/>
  <c i="7" r="BK260"/>
  <c r="J363"/>
  <c r="BK301"/>
  <c r="J291"/>
  <c r="BK394"/>
  <c i="8" r="J116"/>
  <c i="3" r="BK488"/>
  <c r="J469"/>
  <c r="BK294"/>
  <c r="J410"/>
  <c r="BK648"/>
  <c r="BK201"/>
  <c i="4" r="BK194"/>
  <c r="BK255"/>
  <c i="6" r="J101"/>
  <c i="7" r="J361"/>
  <c r="BK177"/>
  <c r="J281"/>
  <c r="BK409"/>
  <c r="BK295"/>
  <c i="8" r="J96"/>
  <c i="10" r="BK102"/>
  <c i="3" r="BK772"/>
  <c r="BK783"/>
  <c i="7" r="BK402"/>
  <c r="J249"/>
  <c i="8" r="BK128"/>
  <c i="10" r="J104"/>
  <c i="2" r="F39"/>
  <c r="J223"/>
  <c r="J144"/>
  <c i="3" r="BK757"/>
  <c r="J843"/>
  <c r="J661"/>
  <c r="BK495"/>
  <c r="J548"/>
  <c r="BK675"/>
  <c i="4" r="J199"/>
  <c r="BK275"/>
  <c i="6" r="J125"/>
  <c i="7" r="BK323"/>
  <c r="BK258"/>
  <c r="J383"/>
  <c r="J263"/>
  <c i="8" r="BK118"/>
  <c i="2" r="BK164"/>
  <c r="BK186"/>
  <c i="3" r="BK843"/>
  <c r="J421"/>
  <c r="J826"/>
  <c r="J277"/>
  <c r="BK930"/>
  <c r="BK287"/>
  <c r="J358"/>
  <c i="4" r="J259"/>
  <c r="BK293"/>
  <c i="6" r="BK104"/>
  <c i="7" r="J365"/>
  <c r="J165"/>
  <c r="J335"/>
  <c r="J157"/>
  <c i="10" r="J103"/>
  <c i="3" r="J835"/>
  <c r="J736"/>
  <c r="J150"/>
  <c r="J296"/>
  <c r="J860"/>
  <c r="BK838"/>
  <c i="4" r="J273"/>
  <c i="6" r="BK122"/>
  <c i="7" r="BK391"/>
  <c r="J362"/>
  <c r="BK226"/>
  <c r="BK246"/>
  <c r="BK344"/>
  <c i="9" r="BK102"/>
  <c i="2" r="J186"/>
  <c r="BK135"/>
  <c i="3" r="J495"/>
  <c r="BK184"/>
  <c r="BK131"/>
  <c r="J519"/>
  <c i="4" r="J131"/>
  <c i="7" r="BK363"/>
  <c r="J370"/>
  <c r="J412"/>
  <c r="BK163"/>
  <c r="J327"/>
  <c i="3" r="BK761"/>
  <c r="BK704"/>
  <c r="BK543"/>
  <c r="J400"/>
  <c r="J257"/>
  <c r="BK373"/>
  <c i="4" r="J137"/>
  <c r="J239"/>
  <c i="7" r="BK270"/>
  <c r="BK199"/>
  <c r="BK100"/>
  <c i="8" r="BK101"/>
  <c i="2" r="J105"/>
  <c i="3" r="J732"/>
  <c r="J595"/>
  <c r="J165"/>
  <c r="J140"/>
  <c r="BK590"/>
  <c i="4" r="J289"/>
  <c i="6" r="BK118"/>
  <c i="7" r="J164"/>
  <c r="BK164"/>
  <c r="BK178"/>
  <c r="J321"/>
  <c i="9" r="J127"/>
  <c i="3" r="BK339"/>
  <c r="BK311"/>
  <c r="BK394"/>
  <c r="BK595"/>
  <c r="J394"/>
  <c r="J633"/>
  <c i="4" r="BK162"/>
  <c r="BK290"/>
  <c i="6" r="J100"/>
  <c i="7" r="BK279"/>
  <c r="BK146"/>
  <c r="J212"/>
  <c r="J355"/>
  <c r="J205"/>
  <c i="8" r="J105"/>
  <c i="10" r="BK101"/>
  <c i="2" r="F37"/>
  <c i="3" r="BK469"/>
  <c r="J605"/>
  <c i="4" r="J287"/>
  <c i="5" r="BK94"/>
  <c i="7" r="BK124"/>
  <c r="BK385"/>
  <c r="BK254"/>
  <c r="J113"/>
  <c r="J204"/>
  <c r="J419"/>
  <c r="BK122"/>
  <c i="9" r="BK115"/>
  <c i="2" r="J107"/>
  <c i="3" r="J274"/>
  <c r="J313"/>
  <c r="BK428"/>
  <c r="J764"/>
  <c i="4" r="BK205"/>
  <c i="7" r="BK239"/>
  <c r="J228"/>
  <c r="BK318"/>
  <c r="J407"/>
  <c r="J169"/>
  <c i="10" r="J110"/>
  <c i="2" r="BK195"/>
  <c r="BK214"/>
  <c i="1" r="AS66"/>
  <c i="3" r="J249"/>
  <c r="J648"/>
  <c r="BK362"/>
  <c r="J776"/>
  <c r="J137"/>
  <c r="J392"/>
  <c i="4" r="J293"/>
  <c r="J208"/>
  <c i="7" r="BK249"/>
  <c r="BK346"/>
  <c r="BK150"/>
  <c r="J180"/>
  <c i="2" r="BK221"/>
  <c i="3" r="BK887"/>
  <c r="BK618"/>
  <c r="J356"/>
  <c r="BK768"/>
  <c r="BK366"/>
  <c r="J724"/>
  <c i="4" r="J119"/>
  <c r="J204"/>
  <c i="7" r="BK162"/>
  <c r="BK264"/>
  <c r="BK304"/>
  <c r="BK305"/>
  <c i="8" r="J128"/>
  <c i="10" r="BK98"/>
  <c i="3" r="BK638"/>
  <c r="BK579"/>
  <c r="BK487"/>
  <c r="BK497"/>
  <c r="J704"/>
  <c r="J239"/>
  <c r="BK277"/>
  <c i="6" r="J118"/>
  <c i="7" r="BK390"/>
  <c r="J156"/>
  <c r="BK180"/>
  <c r="BK342"/>
  <c r="J352"/>
  <c i="8" r="BK113"/>
  <c i="2" r="BK114"/>
  <c r="J195"/>
  <c i="3" r="BK642"/>
  <c r="BK333"/>
  <c r="BK897"/>
  <c r="BK645"/>
  <c i="4" r="BK184"/>
  <c i="7" r="BK220"/>
  <c r="J240"/>
  <c r="J226"/>
  <c r="BK324"/>
  <c i="3" r="J849"/>
  <c r="J570"/>
  <c r="BK780"/>
  <c r="J772"/>
  <c r="J870"/>
  <c r="J133"/>
  <c i="4" r="J255"/>
  <c i="6" r="BK100"/>
  <c i="7" r="J368"/>
  <c r="BK169"/>
  <c r="J288"/>
  <c r="BK330"/>
  <c i="9" r="J112"/>
  <c i="2" r="J149"/>
  <c i="3" r="J439"/>
  <c r="J362"/>
  <c r="J283"/>
  <c r="BK699"/>
  <c i="4" r="BK271"/>
  <c i="6" r="BK101"/>
  <c i="7" r="J166"/>
  <c r="BK291"/>
  <c r="J115"/>
  <c r="J273"/>
  <c i="10" r="BK103"/>
  <c i="3" r="BK722"/>
  <c r="BK601"/>
  <c r="J264"/>
  <c r="J443"/>
  <c i="4" r="BK179"/>
  <c r="BK289"/>
  <c i="5" r="J99"/>
  <c i="7" r="J318"/>
  <c r="BK104"/>
  <c r="BK350"/>
  <c r="BK168"/>
  <c r="J167"/>
  <c r="J244"/>
  <c r="BK174"/>
  <c i="8" r="J117"/>
  <c i="10" r="BK95"/>
  <c i="3" r="J887"/>
  <c r="J783"/>
  <c r="J324"/>
  <c r="J635"/>
  <c i="4" r="BK279"/>
  <c r="J290"/>
  <c i="6" r="BK125"/>
  <c i="7" r="BK359"/>
  <c r="BK193"/>
  <c r="BK202"/>
  <c i="8" r="J113"/>
  <c i="2" r="J221"/>
  <c r="J216"/>
  <c i="3" r="BK850"/>
  <c r="BK751"/>
  <c r="BK199"/>
  <c r="BK207"/>
  <c r="BK140"/>
  <c r="J398"/>
  <c r="J786"/>
  <c r="BK532"/>
  <c i="4" r="J251"/>
  <c r="BK119"/>
  <c r="BK267"/>
  <c i="5" r="J93"/>
  <c i="6" r="J104"/>
  <c i="7" r="BK357"/>
  <c r="J177"/>
  <c r="J126"/>
  <c r="J175"/>
  <c r="J179"/>
  <c r="J377"/>
  <c r="J136"/>
  <c r="BK214"/>
  <c i="8" r="J98"/>
  <c i="2" r="BK253"/>
  <c i="3" r="BK839"/>
  <c r="J714"/>
  <c r="J922"/>
  <c r="BK720"/>
  <c r="BK133"/>
  <c r="J243"/>
  <c r="J373"/>
  <c r="J590"/>
  <c i="4" r="J257"/>
  <c r="J140"/>
  <c i="6" r="BK117"/>
  <c i="7" r="BK278"/>
  <c r="BK393"/>
  <c r="J182"/>
  <c r="BK403"/>
  <c r="BK154"/>
  <c i="10" r="BK110"/>
  <c i="2" r="J218"/>
  <c i="3" r="J819"/>
  <c r="BK627"/>
  <c r="BK654"/>
  <c r="BK640"/>
  <c r="BK823"/>
  <c r="J822"/>
  <c i="4" r="J247"/>
  <c i="7" r="BK333"/>
  <c r="BK377"/>
  <c r="BK339"/>
  <c r="J330"/>
  <c i="10" r="BK107"/>
  <c i="3" r="J774"/>
  <c r="J651"/>
  <c r="J812"/>
  <c r="BK919"/>
  <c r="J564"/>
  <c r="BK120"/>
  <c i="4" r="BK286"/>
  <c i="6" r="BK115"/>
  <c i="7" r="J214"/>
  <c r="BK370"/>
  <c r="J415"/>
  <c r="BK126"/>
  <c i="10" r="BK93"/>
  <c i="2" r="J210"/>
  <c i="3" r="J919"/>
  <c r="BK271"/>
  <c r="BK358"/>
  <c i="4" r="BK215"/>
  <c i="7" r="BK372"/>
  <c r="BK266"/>
  <c r="BK313"/>
  <c r="BK420"/>
  <c i="3" r="J638"/>
  <c r="J708"/>
  <c r="J757"/>
  <c r="BK805"/>
  <c i="4" r="J232"/>
  <c r="BK146"/>
  <c i="7" r="J326"/>
  <c r="J140"/>
  <c r="J287"/>
  <c r="J248"/>
  <c r="J187"/>
  <c i="9" r="BK125"/>
  <c i="2" r="F38"/>
  <c i="3" r="BK745"/>
  <c r="J535"/>
  <c r="J693"/>
  <c r="J327"/>
  <c r="J555"/>
  <c r="BK735"/>
  <c i="4" r="J190"/>
  <c r="BK133"/>
  <c i="3" r="BK229"/>
  <c r="J897"/>
  <c i="4" r="BK244"/>
  <c r="BK185"/>
  <c i="7" r="J207"/>
  <c r="BK410"/>
  <c r="J315"/>
  <c i="10" r="J101"/>
  <c i="2" r="J255"/>
  <c i="1" r="AS57"/>
  <c i="3" r="BK327"/>
  <c r="J850"/>
  <c r="BK922"/>
  <c r="J351"/>
  <c i="4" r="BK204"/>
  <c i="7" r="J206"/>
  <c r="J311"/>
  <c i="8" r="J111"/>
  <c i="2" r="J205"/>
  <c i="3" r="J585"/>
  <c r="J612"/>
  <c r="BK732"/>
  <c r="BK377"/>
  <c r="J629"/>
  <c i="4" r="BK190"/>
  <c i="7" r="BK281"/>
  <c r="BK327"/>
  <c r="BK426"/>
  <c r="J258"/>
  <c i="9" r="J109"/>
  <c i="2" r="BK232"/>
  <c r="BK191"/>
  <c i="3" r="J925"/>
  <c r="BK848"/>
  <c r="BK650"/>
  <c r="J618"/>
  <c r="BK812"/>
  <c i="4" r="J214"/>
  <c r="J282"/>
  <c i="7" r="BK157"/>
  <c r="J284"/>
  <c r="BK253"/>
  <c r="J333"/>
  <c i="8" r="J123"/>
  <c i="2" r="J173"/>
  <c r="J161"/>
  <c i="3" r="J120"/>
  <c r="J739"/>
  <c r="BK555"/>
  <c r="J413"/>
  <c r="J573"/>
  <c i="4" r="J261"/>
  <c i="5" r="J96"/>
  <c i="7" r="BK120"/>
  <c r="J124"/>
  <c r="J270"/>
  <c i="8" r="BK109"/>
  <c i="2" r="F36"/>
  <c i="10" r="J100"/>
  <c i="2" r="J164"/>
  <c i="3" r="J761"/>
  <c r="J487"/>
  <c r="J199"/>
  <c i="4" r="J124"/>
  <c r="BK131"/>
  <c i="7" r="BK166"/>
  <c r="J305"/>
  <c r="J360"/>
  <c r="BK234"/>
  <c r="J116"/>
  <c i="2" r="BK203"/>
  <c i="3" r="J830"/>
  <c r="J901"/>
  <c r="BK432"/>
  <c r="BK519"/>
  <c r="BK724"/>
  <c i="4" r="J275"/>
  <c r="J284"/>
  <c i="7" r="BK335"/>
  <c r="BK404"/>
  <c r="BK152"/>
  <c r="BK112"/>
  <c i="8" r="BK93"/>
  <c i="10" r="J108"/>
  <c i="3" r="J647"/>
  <c r="J507"/>
  <c i="8" r="BK96"/>
  <c i="3" r="J568"/>
  <c r="BK711"/>
  <c r="BK913"/>
  <c r="BK568"/>
  <c i="4" r="J286"/>
  <c i="6" r="J113"/>
  <c i="7" r="BK273"/>
  <c r="BK173"/>
  <c r="J261"/>
  <c i="8" r="J125"/>
  <c i="2" r="BK139"/>
  <c r="J127"/>
  <c i="3" r="BK261"/>
  <c r="J459"/>
  <c r="BK836"/>
  <c r="J580"/>
  <c r="J848"/>
  <c r="J212"/>
  <c i="4" r="BK217"/>
  <c r="BK221"/>
  <c i="6" r="J110"/>
  <c i="7" r="BK287"/>
  <c r="J184"/>
  <c r="BK345"/>
  <c r="J159"/>
  <c r="J422"/>
  <c r="J152"/>
  <c r="BK294"/>
  <c r="BK113"/>
  <c i="2" r="BK238"/>
  <c i="3" r="J873"/>
  <c r="J157"/>
  <c r="BK461"/>
  <c r="BK505"/>
  <c r="BK511"/>
  <c r="BK682"/>
  <c i="4" r="J117"/>
  <c i="6" r="J106"/>
  <c i="7" r="J173"/>
  <c r="BK413"/>
  <c r="BK118"/>
  <c r="BK204"/>
  <c i="8" r="J93"/>
  <c i="10" r="J93"/>
  <c i="7" r="BK381"/>
  <c r="J285"/>
  <c r="BK416"/>
  <c r="BK176"/>
  <c r="BK288"/>
  <c i="8" r="J101"/>
  <c i="2" r="J235"/>
  <c r="J203"/>
  <c r="J114"/>
  <c i="3" r="BK516"/>
  <c r="J176"/>
  <c r="J497"/>
  <c r="J215"/>
  <c r="J620"/>
  <c r="BK778"/>
  <c r="J207"/>
  <c i="4" r="J179"/>
  <c r="BK253"/>
  <c i="6" r="J131"/>
  <c i="7" r="J255"/>
  <c r="BK189"/>
  <c r="BK307"/>
  <c r="BK419"/>
  <c r="J231"/>
  <c r="J191"/>
  <c i="9" r="BK130"/>
  <c i="2" r="J142"/>
  <c i="3" r="BK877"/>
  <c r="BK410"/>
  <c r="BK535"/>
  <c r="BK620"/>
  <c r="J927"/>
  <c r="J299"/>
  <c r="BK759"/>
  <c r="J426"/>
  <c i="4" r="J215"/>
  <c i="6" r="BK131"/>
  <c i="7" r="J350"/>
  <c r="J132"/>
  <c r="BK261"/>
  <c r="J181"/>
  <c r="BK311"/>
  <c r="BK158"/>
  <c r="J245"/>
  <c r="BK115"/>
  <c i="2" r="J232"/>
  <c r="BK178"/>
  <c r="J139"/>
  <c i="3" r="J303"/>
  <c r="J291"/>
  <c r="BK651"/>
  <c r="BK268"/>
  <c r="BK570"/>
  <c r="BK830"/>
  <c i="4" r="BK174"/>
  <c i="7" r="J269"/>
  <c r="J403"/>
  <c r="J161"/>
  <c r="BK429"/>
  <c r="J168"/>
  <c r="J260"/>
  <c i="2" r="BK111"/>
  <c i="3" r="BK776"/>
  <c r="J354"/>
  <c r="J268"/>
  <c r="BK157"/>
  <c r="BK456"/>
  <c r="BK552"/>
  <c i="4" r="BK273"/>
  <c r="J157"/>
  <c i="5" r="J94"/>
  <c i="7" r="J122"/>
  <c r="BK195"/>
  <c r="J292"/>
  <c r="J329"/>
  <c r="BK171"/>
  <c r="J172"/>
  <c r="BK240"/>
  <c r="J162"/>
  <c r="BK103"/>
  <c i="2" r="J36"/>
  <c i="3" r="J680"/>
  <c r="J868"/>
  <c r="BK354"/>
  <c r="BK831"/>
  <c r="J341"/>
  <c i="4" r="J196"/>
  <c r="J241"/>
  <c r="J244"/>
  <c r="J207"/>
  <c i="6" r="BK94"/>
  <c i="7" r="J234"/>
  <c r="J163"/>
  <c r="BK379"/>
  <c r="J308"/>
  <c r="J146"/>
  <c r="J134"/>
  <c r="BK362"/>
  <c r="J120"/>
  <c i="9" r="BK122"/>
  <c i="10" r="BK99"/>
  <c i="3" r="BK480"/>
  <c r="BK249"/>
  <c r="J339"/>
  <c i="4" r="J201"/>
  <c i="6" r="J126"/>
  <c i="7" r="J150"/>
  <c r="BK415"/>
  <c i="8" r="BK98"/>
  <c i="2" r="J198"/>
  <c r="BK198"/>
  <c i="3" r="BK680"/>
  <c r="J675"/>
  <c r="BK774"/>
  <c r="BK670"/>
  <c r="BK728"/>
  <c r="BK176"/>
  <c r="J456"/>
  <c i="4" r="J162"/>
  <c r="BK228"/>
  <c i="7" r="BK341"/>
  <c r="J130"/>
  <c r="J357"/>
  <c r="BK229"/>
  <c r="J289"/>
  <c r="J424"/>
  <c r="BK408"/>
  <c r="BK110"/>
  <c i="2" r="BK107"/>
  <c i="3" r="J722"/>
  <c r="J670"/>
  <c r="J417"/>
  <c r="J642"/>
  <c r="BK165"/>
  <c r="BK324"/>
  <c r="J598"/>
  <c i="4" r="BK214"/>
  <c i="7" r="BK353"/>
  <c r="J353"/>
  <c r="J144"/>
  <c r="BK217"/>
  <c r="J402"/>
  <c r="J197"/>
  <c i="8" r="BK111"/>
  <c i="10" r="J99"/>
  <c i="2" r="J242"/>
  <c r="BK205"/>
  <c i="3" r="J839"/>
  <c r="J529"/>
  <c r="J768"/>
  <c r="BK734"/>
  <c r="J792"/>
  <c r="BK853"/>
  <c r="BK215"/>
  <c r="BK754"/>
  <c r="J219"/>
  <c i="4" r="BK199"/>
  <c r="BK150"/>
  <c i="6" r="J122"/>
  <c i="7" r="BK348"/>
  <c r="J193"/>
  <c r="BK207"/>
  <c r="BK167"/>
  <c r="BK285"/>
  <c r="J390"/>
  <c r="J220"/>
  <c i="10" r="BK94"/>
  <c i="2" r="J238"/>
  <c r="BK173"/>
  <c i="3" r="J800"/>
  <c r="BK819"/>
  <c r="BK303"/>
  <c r="BK459"/>
  <c r="J432"/>
  <c r="J751"/>
  <c r="BK901"/>
  <c r="J485"/>
  <c i="4" r="J267"/>
  <c r="BK166"/>
  <c i="6" r="J129"/>
  <c i="7" r="BK182"/>
  <c r="BK336"/>
  <c r="J381"/>
  <c r="BK329"/>
  <c r="BK316"/>
  <c r="J429"/>
  <c r="BK224"/>
  <c r="J278"/>
  <c i="8" r="BK123"/>
  <c i="2" r="BK220"/>
  <c r="BK255"/>
  <c i="3" r="BK635"/>
  <c r="BK564"/>
  <c r="J627"/>
  <c r="BK398"/>
  <c i="4" r="BK210"/>
  <c i="7" r="BK383"/>
  <c r="J323"/>
  <c r="J224"/>
  <c r="J408"/>
  <c r="BK208"/>
  <c r="BK205"/>
  <c i="3" r="J877"/>
  <c r="BK873"/>
  <c r="BK629"/>
  <c r="BK661"/>
  <c r="BK403"/>
  <c r="J664"/>
  <c i="4" r="BK241"/>
  <c r="BK208"/>
  <c i="6" r="J98"/>
  <c i="7" r="J393"/>
  <c r="J138"/>
  <c r="BK257"/>
  <c r="BK136"/>
  <c r="J324"/>
  <c r="J279"/>
  <c i="8" r="BK117"/>
  <c i="2" r="J250"/>
  <c r="BK121"/>
  <c i="3" r="J640"/>
  <c r="BK150"/>
  <c r="BK540"/>
  <c r="J247"/>
  <c r="J650"/>
  <c r="J471"/>
  <c r="J579"/>
  <c r="BK633"/>
  <c i="4" r="J221"/>
  <c r="J210"/>
  <c i="7" r="J253"/>
  <c r="BK282"/>
  <c r="J339"/>
  <c r="J98"/>
  <c r="J410"/>
  <c r="J379"/>
  <c r="BK98"/>
  <c i="9" r="J102"/>
  <c i="3" r="BK622"/>
  <c r="BK835"/>
  <c r="J385"/>
  <c r="BK463"/>
  <c r="J759"/>
  <c r="BK925"/>
  <c r="J610"/>
  <c r="BK171"/>
  <c r="BK529"/>
  <c r="J844"/>
  <c i="4" r="BK117"/>
  <c r="J205"/>
  <c i="5" r="J91"/>
  <c i="7" r="J387"/>
  <c r="J345"/>
  <c r="BK332"/>
  <c r="BK417"/>
  <c r="BK321"/>
  <c r="J201"/>
  <c r="J104"/>
  <c r="BK326"/>
  <c i="8" r="BK116"/>
  <c i="9" r="J130"/>
  <c i="2" r="BK229"/>
  <c i="3" r="J745"/>
  <c r="J403"/>
  <c r="J523"/>
  <c r="BK341"/>
  <c r="BK612"/>
  <c r="J235"/>
  <c i="4" r="BK247"/>
  <c r="J228"/>
  <c i="5" r="BK91"/>
  <c i="7" r="J304"/>
  <c r="J298"/>
  <c r="J416"/>
  <c r="J336"/>
  <c r="BK156"/>
  <c i="10" r="BK104"/>
  <c i="2" r="J111"/>
  <c r="J227"/>
  <c r="J183"/>
  <c i="3" r="J780"/>
  <c r="J853"/>
  <c r="BK545"/>
  <c r="BK816"/>
  <c r="J366"/>
  <c r="J543"/>
  <c r="BK858"/>
  <c r="J516"/>
  <c r="BK291"/>
  <c r="J816"/>
  <c r="BK585"/>
  <c r="BK826"/>
  <c i="4" r="BK196"/>
  <c r="J184"/>
  <c r="BK284"/>
  <c r="BK264"/>
  <c i="6" r="BK110"/>
  <c r="BK106"/>
  <c i="7" r="J320"/>
  <c r="BK407"/>
  <c r="J295"/>
  <c r="BK267"/>
  <c r="J189"/>
  <c r="J217"/>
  <c r="J170"/>
  <c r="J112"/>
  <c i="8" r="BK125"/>
  <c i="10" r="BK97"/>
  <c i="2" r="J253"/>
  <c i="3" r="J405"/>
  <c r="J532"/>
  <c r="BK573"/>
  <c r="BK421"/>
  <c i="4" r="J198"/>
  <c i="6" r="BK127"/>
  <c i="7" r="BK275"/>
  <c r="J148"/>
  <c r="J385"/>
  <c r="J307"/>
  <c i="8" r="J118"/>
  <c i="10" r="J98"/>
  <c i="2" r="J157"/>
  <c r="BK170"/>
  <c i="3" r="BK868"/>
  <c r="BK448"/>
  <c r="BK313"/>
  <c r="J168"/>
  <c r="J480"/>
  <c r="BK608"/>
  <c i="4" r="BK112"/>
  <c r="BK137"/>
  <c i="7" r="BK398"/>
  <c r="BK187"/>
  <c r="BK201"/>
  <c r="BK165"/>
  <c r="J264"/>
  <c i="9" r="BK112"/>
  <c i="1" r="AS55"/>
  <c i="2" r="BK127"/>
  <c i="3" r="J561"/>
  <c r="J831"/>
  <c r="BK576"/>
  <c r="J654"/>
  <c i="4" r="BK189"/>
  <c r="J264"/>
  <c i="7" r="BK360"/>
  <c r="BK130"/>
  <c r="J219"/>
  <c r="J225"/>
  <c r="J128"/>
  <c r="BK219"/>
  <c i="9" r="J133"/>
  <c i="2" r="BK216"/>
  <c i="3" r="J794"/>
  <c r="BK794"/>
  <c r="BK605"/>
  <c r="BK802"/>
  <c i="4" r="BK127"/>
  <c i="7" r="J342"/>
  <c r="BK155"/>
  <c r="BK184"/>
  <c r="J417"/>
  <c i="10" r="J94"/>
  <c i="3" r="J511"/>
  <c r="BK849"/>
  <c r="J889"/>
  <c r="BK624"/>
  <c r="BK597"/>
  <c i="4" r="BK251"/>
  <c r="J236"/>
  <c i="7" r="BK197"/>
  <c r="BK387"/>
  <c r="J171"/>
  <c r="BK412"/>
  <c i="8" r="J121"/>
  <c i="10" r="BK100"/>
  <c i="1" r="AS64"/>
  <c i="3" r="J534"/>
  <c r="J778"/>
  <c r="J728"/>
  <c r="BK786"/>
  <c i="4" r="BK201"/>
  <c r="BK124"/>
  <c i="7" r="BK349"/>
  <c r="BK101"/>
  <c r="BK216"/>
  <c r="BK400"/>
  <c r="J216"/>
  <c i="3" r="J805"/>
  <c r="J904"/>
  <c r="J184"/>
  <c r="BK137"/>
  <c r="BK173"/>
  <c r="J245"/>
  <c r="BK714"/>
  <c i="4" r="J189"/>
  <c r="BK282"/>
  <c r="BK236"/>
  <c i="6" r="BK113"/>
  <c i="7" r="J208"/>
  <c r="J118"/>
  <c r="BK401"/>
  <c r="J332"/>
  <c r="BK269"/>
  <c i="9" r="BK109"/>
  <c i="3" r="BK356"/>
  <c r="BK296"/>
  <c r="BK417"/>
  <c r="BK392"/>
  <c i="4" r="BK142"/>
  <c r="BK226"/>
  <c i="7" r="J348"/>
  <c r="BK303"/>
  <c r="J210"/>
  <c r="BK212"/>
  <c i="10" r="J105"/>
  <c i="2" r="J220"/>
  <c r="BK168"/>
  <c i="3" r="BK443"/>
  <c r="BK582"/>
  <c r="J597"/>
  <c r="BK351"/>
  <c r="J622"/>
  <c r="J229"/>
  <c i="4" r="BK239"/>
  <c r="J146"/>
  <c r="J213"/>
  <c i="6" r="BK98"/>
  <c i="7" r="J185"/>
  <c r="BK292"/>
  <c r="BK308"/>
  <c r="BK320"/>
  <c r="BK365"/>
  <c r="BK225"/>
  <c r="J275"/>
  <c i="8" r="BK115"/>
  <c i="2" r="BK157"/>
  <c i="3" r="J913"/>
  <c r="J856"/>
  <c r="BK485"/>
  <c r="BK239"/>
  <c r="BK257"/>
  <c i="4" r="BK213"/>
  <c i="7" r="J313"/>
  <c r="J374"/>
  <c r="J195"/>
  <c r="BK255"/>
  <c i="2" r="J118"/>
  <c r="J121"/>
  <c i="3" r="BK437"/>
  <c r="BK523"/>
  <c r="BK593"/>
  <c r="J434"/>
  <c r="BK434"/>
  <c r="BK299"/>
  <c i="4" r="J150"/>
  <c r="BK259"/>
  <c i="7" r="J346"/>
  <c r="BK128"/>
  <c r="BK172"/>
  <c r="J409"/>
  <c r="BK422"/>
  <c i="8" r="J115"/>
  <c i="2" r="BK257"/>
  <c r="J214"/>
  <c r="J170"/>
  <c i="3" r="J711"/>
  <c r="J682"/>
  <c r="J287"/>
  <c r="BK477"/>
  <c r="BK264"/>
  <c i="4" r="J133"/>
  <c r="BK192"/>
  <c i="7" r="J251"/>
  <c r="J349"/>
  <c r="BK170"/>
  <c r="BK236"/>
  <c i="10" r="BK105"/>
  <c i="2" r="BK183"/>
  <c i="3" r="J171"/>
  <c r="BK491"/>
  <c r="BK727"/>
  <c r="J153"/>
  <c r="BK283"/>
  <c r="J461"/>
  <c r="BK688"/>
  <c i="4" r="BK105"/>
  <c i="6" r="J94"/>
  <c i="7" r="J154"/>
  <c r="J300"/>
  <c r="BK237"/>
  <c r="J426"/>
  <c r="J301"/>
  <c i="8" r="BK105"/>
  <c i="2" r="J135"/>
  <c r="BK105"/>
  <c i="3" r="J552"/>
  <c r="BK870"/>
  <c r="J836"/>
  <c i="4" r="J174"/>
  <c i="7" r="J183"/>
  <c r="BK116"/>
  <c r="J103"/>
  <c r="BK132"/>
  <c i="10" r="J95"/>
  <c i="3" r="BK168"/>
  <c r="J475"/>
  <c r="BK245"/>
  <c r="BK308"/>
  <c i="4" r="J202"/>
  <c i="6" r="BK129"/>
  <c i="7" r="BK228"/>
  <c r="J203"/>
  <c r="BK424"/>
  <c r="BK406"/>
  <c i="8" r="J109"/>
  <c i="10" r="J102"/>
  <c i="3" r="BK904"/>
  <c r="J491"/>
  <c r="BK693"/>
  <c r="BK844"/>
  <c r="BK413"/>
  <c r="BK153"/>
  <c i="4" r="BK157"/>
  <c i="6" r="BK126"/>
  <c i="7" r="J282"/>
  <c r="BK181"/>
  <c r="BK210"/>
  <c r="J303"/>
  <c i="9" r="BK136"/>
  <c i="3" r="J173"/>
  <c r="BK764"/>
  <c r="BK800"/>
  <c r="BK736"/>
  <c r="J294"/>
  <c r="BK423"/>
  <c i="4" r="BK211"/>
  <c r="J194"/>
  <c i="6" r="J115"/>
  <c i="7" r="J267"/>
  <c r="J297"/>
  <c r="J420"/>
  <c r="J404"/>
  <c r="J237"/>
  <c i="9" r="J136"/>
  <c i="2" l="1" r="T104"/>
  <c r="R167"/>
  <c r="T219"/>
  <c r="R249"/>
  <c i="3" r="R136"/>
  <c r="P295"/>
  <c r="BK409"/>
  <c r="J409"/>
  <c r="J73"/>
  <c r="P496"/>
  <c r="R551"/>
  <c r="BK653"/>
  <c r="J653"/>
  <c r="J86"/>
  <c r="T713"/>
  <c r="R825"/>
  <c r="T903"/>
  <c i="4" r="BK126"/>
  <c r="J126"/>
  <c r="J66"/>
  <c r="BK178"/>
  <c r="J178"/>
  <c r="J72"/>
  <c r="R266"/>
  <c i="7" r="P209"/>
  <c r="P376"/>
  <c i="2" r="BK110"/>
  <c r="J110"/>
  <c r="J66"/>
  <c r="T134"/>
  <c r="P160"/>
  <c r="P202"/>
  <c r="R219"/>
  <c i="3" r="T136"/>
  <c r="R295"/>
  <c r="T455"/>
  <c r="T515"/>
  <c r="P584"/>
  <c r="R653"/>
  <c r="BK785"/>
  <c r="J785"/>
  <c r="J89"/>
  <c r="T804"/>
  <c r="R903"/>
  <c i="4" r="T104"/>
  <c r="P178"/>
  <c r="T231"/>
  <c i="6" r="BK103"/>
  <c r="J103"/>
  <c r="J66"/>
  <c i="7" r="BK209"/>
  <c r="J209"/>
  <c r="J70"/>
  <c r="BK376"/>
  <c r="J376"/>
  <c r="J72"/>
  <c i="8" r="R95"/>
  <c i="2" r="BK104"/>
  <c r="J104"/>
  <c r="J65"/>
  <c r="P134"/>
  <c r="P148"/>
  <c r="R160"/>
  <c i="3" r="BK130"/>
  <c r="J130"/>
  <c r="J66"/>
  <c r="R156"/>
  <c r="BK350"/>
  <c r="J350"/>
  <c r="J72"/>
  <c r="P455"/>
  <c r="P515"/>
  <c r="P551"/>
  <c r="R584"/>
  <c r="BK637"/>
  <c r="J637"/>
  <c r="J84"/>
  <c r="BK738"/>
  <c r="J738"/>
  <c r="J88"/>
  <c r="BK804"/>
  <c r="J804"/>
  <c r="J90"/>
  <c r="R872"/>
  <c i="4" r="P126"/>
  <c r="R178"/>
  <c r="R231"/>
  <c r="T281"/>
  <c i="5" r="P90"/>
  <c r="P89"/>
  <c r="P88"/>
  <c i="1" r="AU60"/>
  <c i="6" r="R93"/>
  <c r="T112"/>
  <c i="7" r="P97"/>
  <c r="P107"/>
  <c r="P117"/>
  <c i="8" r="BK95"/>
  <c r="J95"/>
  <c r="J66"/>
  <c i="2" r="BK134"/>
  <c r="J134"/>
  <c r="J67"/>
  <c r="T148"/>
  <c r="T202"/>
  <c r="BK219"/>
  <c r="J219"/>
  <c r="J76"/>
  <c r="T249"/>
  <c i="3" r="T130"/>
  <c r="T218"/>
  <c r="R409"/>
  <c r="R496"/>
  <c r="T539"/>
  <c r="P600"/>
  <c r="T637"/>
  <c r="R738"/>
  <c r="P804"/>
  <c r="BK872"/>
  <c r="J872"/>
  <c r="J93"/>
  <c r="BK929"/>
  <c r="J929"/>
  <c r="J95"/>
  <c i="4" r="R104"/>
  <c r="BK266"/>
  <c r="J266"/>
  <c r="J78"/>
  <c i="5" r="BK90"/>
  <c r="J90"/>
  <c r="J65"/>
  <c i="6" r="BK93"/>
  <c r="J93"/>
  <c r="J65"/>
  <c r="R103"/>
  <c r="R124"/>
  <c i="7" r="T121"/>
  <c r="BK317"/>
  <c r="J317"/>
  <c r="J71"/>
  <c i="8" r="P95"/>
  <c i="9" r="R108"/>
  <c i="2" r="R110"/>
  <c r="BK148"/>
  <c r="J148"/>
  <c r="J68"/>
  <c r="T160"/>
  <c r="P222"/>
  <c r="BK249"/>
  <c r="J249"/>
  <c r="J80"/>
  <c i="3" r="P130"/>
  <c r="P156"/>
  <c r="T295"/>
  <c r="R455"/>
  <c r="R515"/>
  <c r="R600"/>
  <c r="R637"/>
  <c r="T644"/>
  <c r="P713"/>
  <c r="T785"/>
  <c r="P852"/>
  <c r="R852"/>
  <c r="T929"/>
  <c i="4" r="T139"/>
  <c r="T266"/>
  <c i="6" r="P93"/>
  <c r="R112"/>
  <c i="7" r="R97"/>
  <c r="T107"/>
  <c r="T117"/>
  <c r="R186"/>
  <c r="T376"/>
  <c i="8" r="R120"/>
  <c i="2" r="P104"/>
  <c r="T167"/>
  <c r="BK222"/>
  <c r="J222"/>
  <c r="J77"/>
  <c i="3" r="R130"/>
  <c r="BK218"/>
  <c r="J218"/>
  <c r="J70"/>
  <c r="T350"/>
  <c r="P484"/>
  <c r="T484"/>
  <c r="BK539"/>
  <c r="J539"/>
  <c r="J78"/>
  <c r="T600"/>
  <c r="P644"/>
  <c r="T738"/>
  <c r="T825"/>
  <c r="BK903"/>
  <c r="J903"/>
  <c r="J94"/>
  <c i="4" r="BK139"/>
  <c r="J139"/>
  <c r="J67"/>
  <c r="T178"/>
  <c r="P266"/>
  <c i="6" r="BK112"/>
  <c r="J112"/>
  <c r="J67"/>
  <c i="7" r="BK121"/>
  <c r="J121"/>
  <c r="J68"/>
  <c r="P186"/>
  <c r="T317"/>
  <c i="8" r="T120"/>
  <c i="9" r="P108"/>
  <c i="2" r="R104"/>
  <c r="P167"/>
  <c r="R222"/>
  <c i="3" r="BK156"/>
  <c r="J156"/>
  <c r="J69"/>
  <c r="BK295"/>
  <c r="J295"/>
  <c r="J71"/>
  <c r="T409"/>
  <c r="T496"/>
  <c r="T551"/>
  <c r="P653"/>
  <c r="R713"/>
  <c r="P825"/>
  <c r="P903"/>
  <c i="4" r="T126"/>
  <c i="5" r="R90"/>
  <c r="R89"/>
  <c r="R88"/>
  <c i="6" r="P103"/>
  <c r="P124"/>
  <c i="7" r="T97"/>
  <c r="R107"/>
  <c r="R117"/>
  <c r="T186"/>
  <c r="R376"/>
  <c i="9" r="T121"/>
  <c i="2" r="P110"/>
  <c r="R134"/>
  <c r="BK160"/>
  <c r="J160"/>
  <c r="J69"/>
  <c r="BK202"/>
  <c r="J202"/>
  <c r="J72"/>
  <c r="T222"/>
  <c i="3" r="T156"/>
  <c r="P350"/>
  <c r="BK455"/>
  <c r="J455"/>
  <c r="J74"/>
  <c r="BK515"/>
  <c r="J515"/>
  <c r="J77"/>
  <c r="P539"/>
  <c r="BK584"/>
  <c r="J584"/>
  <c r="J82"/>
  <c r="T653"/>
  <c r="P785"/>
  <c r="R804"/>
  <c r="P872"/>
  <c r="R929"/>
  <c i="4" r="BK104"/>
  <c r="J104"/>
  <c r="J65"/>
  <c r="R139"/>
  <c r="BK231"/>
  <c r="J231"/>
  <c r="J77"/>
  <c r="P281"/>
  <c i="6" r="T93"/>
  <c r="BK124"/>
  <c r="J124"/>
  <c r="J68"/>
  <c i="7" r="R209"/>
  <c i="8" r="BK120"/>
  <c r="J120"/>
  <c r="J67"/>
  <c i="9" r="BK121"/>
  <c r="J121"/>
  <c r="J69"/>
  <c i="10" r="BK96"/>
  <c r="J96"/>
  <c r="J66"/>
  <c i="7" r="T209"/>
  <c i="10" r="BK92"/>
  <c r="J92"/>
  <c r="J65"/>
  <c r="R96"/>
  <c i="2" r="T110"/>
  <c r="R148"/>
  <c r="R202"/>
  <c r="R201"/>
  <c r="P219"/>
  <c i="3" r="BK136"/>
  <c r="J136"/>
  <c r="J67"/>
  <c r="R218"/>
  <c r="P409"/>
  <c r="BK496"/>
  <c r="J496"/>
  <c r="J76"/>
  <c r="R539"/>
  <c r="BK600"/>
  <c r="J600"/>
  <c r="J83"/>
  <c r="BK644"/>
  <c r="J644"/>
  <c r="J85"/>
  <c r="R644"/>
  <c r="BK713"/>
  <c r="J713"/>
  <c r="J87"/>
  <c r="R785"/>
  <c r="BK852"/>
  <c r="J852"/>
  <c r="J92"/>
  <c r="T852"/>
  <c r="P929"/>
  <c i="4" r="P104"/>
  <c r="P103"/>
  <c r="P139"/>
  <c r="BK281"/>
  <c r="J281"/>
  <c r="J79"/>
  <c i="6" r="P112"/>
  <c i="7" r="P121"/>
  <c i="8" r="T95"/>
  <c r="T91"/>
  <c r="T90"/>
  <c i="9" r="BK108"/>
  <c r="J108"/>
  <c r="J67"/>
  <c r="R121"/>
  <c i="10" r="P96"/>
  <c i="2" r="BK167"/>
  <c r="J167"/>
  <c r="J70"/>
  <c r="P249"/>
  <c i="3" r="P136"/>
  <c r="P218"/>
  <c r="R350"/>
  <c r="BK484"/>
  <c r="J484"/>
  <c r="J75"/>
  <c r="R484"/>
  <c r="BK551"/>
  <c r="J551"/>
  <c r="J81"/>
  <c r="T584"/>
  <c r="P637"/>
  <c r="P738"/>
  <c r="BK825"/>
  <c r="J825"/>
  <c r="J91"/>
  <c r="T872"/>
  <c i="4" r="R126"/>
  <c r="P231"/>
  <c r="P230"/>
  <c r="R281"/>
  <c i="5" r="T90"/>
  <c r="T89"/>
  <c r="T88"/>
  <c i="6" r="T103"/>
  <c r="T124"/>
  <c i="7" r="R121"/>
  <c r="R96"/>
  <c r="R95"/>
  <c r="R317"/>
  <c i="9" r="P121"/>
  <c i="10" r="P92"/>
  <c r="T92"/>
  <c r="R106"/>
  <c i="7" r="BK97"/>
  <c r="BK107"/>
  <c r="J107"/>
  <c r="J66"/>
  <c r="BK117"/>
  <c r="J117"/>
  <c r="J67"/>
  <c r="BK186"/>
  <c r="J186"/>
  <c r="J69"/>
  <c r="P317"/>
  <c i="8" r="P120"/>
  <c i="9" r="T108"/>
  <c r="T93"/>
  <c r="T92"/>
  <c i="10" r="R92"/>
  <c r="R91"/>
  <c r="R90"/>
  <c r="T96"/>
  <c r="BK106"/>
  <c r="J106"/>
  <c r="J67"/>
  <c r="P106"/>
  <c r="T106"/>
  <c i="3" r="BK152"/>
  <c r="J152"/>
  <c r="J68"/>
  <c i="4" r="BK227"/>
  <c r="J227"/>
  <c r="J75"/>
  <c i="2" r="BK213"/>
  <c r="J213"/>
  <c r="J73"/>
  <c r="BK215"/>
  <c r="J215"/>
  <c r="J74"/>
  <c r="BK241"/>
  <c r="J241"/>
  <c r="J78"/>
  <c i="9" r="BK101"/>
  <c r="J101"/>
  <c r="J66"/>
  <c r="BK117"/>
  <c r="J117"/>
  <c r="J68"/>
  <c r="BK135"/>
  <c r="J135"/>
  <c r="J70"/>
  <c i="4" r="BK149"/>
  <c r="J149"/>
  <c r="J68"/>
  <c r="BK161"/>
  <c r="J161"/>
  <c r="J70"/>
  <c i="7" r="BK428"/>
  <c r="J428"/>
  <c r="J73"/>
  <c i="3" r="BK547"/>
  <c r="J547"/>
  <c r="J79"/>
  <c i="4" r="BK165"/>
  <c r="J165"/>
  <c r="J71"/>
  <c r="BK220"/>
  <c r="J220"/>
  <c r="J73"/>
  <c i="8" r="BK92"/>
  <c r="J92"/>
  <c r="J65"/>
  <c i="2" r="BK244"/>
  <c r="J244"/>
  <c r="J79"/>
  <c i="4" r="BK225"/>
  <c r="J225"/>
  <c r="J74"/>
  <c i="5" r="BK98"/>
  <c r="J98"/>
  <c r="J66"/>
  <c i="6" r="BK130"/>
  <c r="J130"/>
  <c r="J69"/>
  <c i="9" r="BK94"/>
  <c r="J94"/>
  <c r="J65"/>
  <c i="4" r="BK156"/>
  <c r="J156"/>
  <c r="J69"/>
  <c r="BK292"/>
  <c r="J292"/>
  <c r="J80"/>
  <c i="2" r="BK217"/>
  <c r="J217"/>
  <c r="J75"/>
  <c i="3" r="BK119"/>
  <c r="J119"/>
  <c r="J65"/>
  <c i="8" r="BK127"/>
  <c r="J127"/>
  <c r="J68"/>
  <c i="10" r="BK109"/>
  <c r="J109"/>
  <c r="J68"/>
  <c i="9" r="BK93"/>
  <c r="J93"/>
  <c r="J64"/>
  <c i="10" r="BE99"/>
  <c r="BE93"/>
  <c r="J56"/>
  <c r="BE98"/>
  <c r="BE100"/>
  <c r="E50"/>
  <c r="BE94"/>
  <c r="BE102"/>
  <c r="BE103"/>
  <c r="BE105"/>
  <c r="BE110"/>
  <c r="BE95"/>
  <c r="F59"/>
  <c r="BE107"/>
  <c r="BE97"/>
  <c r="BE104"/>
  <c r="BE101"/>
  <c r="BE108"/>
  <c i="9" r="BE102"/>
  <c r="BE109"/>
  <c r="F59"/>
  <c r="BE127"/>
  <c r="BE115"/>
  <c r="BE112"/>
  <c r="J86"/>
  <c r="BE133"/>
  <c r="E50"/>
  <c i="8" r="BK91"/>
  <c r="BK90"/>
  <c r="J90"/>
  <c r="J63"/>
  <c i="9" r="BE125"/>
  <c r="BE122"/>
  <c r="BE136"/>
  <c r="BE95"/>
  <c r="BE118"/>
  <c r="BE130"/>
  <c i="8" r="J84"/>
  <c r="BE96"/>
  <c r="E78"/>
  <c r="BE115"/>
  <c r="F87"/>
  <c r="BE109"/>
  <c r="BE111"/>
  <c r="BE116"/>
  <c r="BE121"/>
  <c r="BE123"/>
  <c i="7" r="J97"/>
  <c r="J65"/>
  <c i="8" r="BE98"/>
  <c r="BE128"/>
  <c r="BE125"/>
  <c r="BE105"/>
  <c r="BE101"/>
  <c r="BE118"/>
  <c r="BE93"/>
  <c r="BE113"/>
  <c r="BE117"/>
  <c i="7" r="F59"/>
  <c r="BE138"/>
  <c r="BE172"/>
  <c r="BE176"/>
  <c r="BE181"/>
  <c r="BE202"/>
  <c r="BE208"/>
  <c r="BE225"/>
  <c r="BE226"/>
  <c r="BE272"/>
  <c r="BE282"/>
  <c r="BE298"/>
  <c r="BE300"/>
  <c r="BE305"/>
  <c r="BE318"/>
  <c r="BE323"/>
  <c r="BE335"/>
  <c r="BE345"/>
  <c i="6" r="BK92"/>
  <c r="BK91"/>
  <c r="J91"/>
  <c i="7" r="BE100"/>
  <c r="BE101"/>
  <c r="BE113"/>
  <c r="BE116"/>
  <c r="BE118"/>
  <c r="BE128"/>
  <c r="BE130"/>
  <c r="BE136"/>
  <c r="BE140"/>
  <c r="BE210"/>
  <c r="BE212"/>
  <c r="BE220"/>
  <c r="BE228"/>
  <c r="BE236"/>
  <c r="BE255"/>
  <c r="BE327"/>
  <c r="BE329"/>
  <c r="BE346"/>
  <c r="BE348"/>
  <c r="BE350"/>
  <c r="BE370"/>
  <c r="BE387"/>
  <c r="BE409"/>
  <c r="BE122"/>
  <c r="BE158"/>
  <c r="BE165"/>
  <c r="BE178"/>
  <c r="BE187"/>
  <c r="BE189"/>
  <c r="BE217"/>
  <c r="BE407"/>
  <c r="BE419"/>
  <c r="BE422"/>
  <c r="BE112"/>
  <c r="BE115"/>
  <c r="BE120"/>
  <c r="BE148"/>
  <c r="BE166"/>
  <c r="BE175"/>
  <c r="BE177"/>
  <c r="BE179"/>
  <c r="BE206"/>
  <c r="BE219"/>
  <c r="BE229"/>
  <c r="BE239"/>
  <c r="BE240"/>
  <c r="BE253"/>
  <c r="BE257"/>
  <c r="BE264"/>
  <c r="BE275"/>
  <c r="BE281"/>
  <c r="BE291"/>
  <c r="BE304"/>
  <c r="BE311"/>
  <c r="BE313"/>
  <c r="BE316"/>
  <c r="BE330"/>
  <c r="BE349"/>
  <c r="BE359"/>
  <c r="BE365"/>
  <c r="BE404"/>
  <c r="BE415"/>
  <c r="BE416"/>
  <c r="BE417"/>
  <c r="BE420"/>
  <c r="BE426"/>
  <c r="BE429"/>
  <c r="BE174"/>
  <c r="BE184"/>
  <c r="BE214"/>
  <c r="BE231"/>
  <c r="BE248"/>
  <c r="BE251"/>
  <c r="BE273"/>
  <c r="BE294"/>
  <c r="BE297"/>
  <c r="BE301"/>
  <c r="BE307"/>
  <c r="BE320"/>
  <c r="BE405"/>
  <c r="BE408"/>
  <c r="BE410"/>
  <c r="BE412"/>
  <c r="BE413"/>
  <c r="BE424"/>
  <c r="J89"/>
  <c r="BE126"/>
  <c r="BE159"/>
  <c r="BE160"/>
  <c r="BE161"/>
  <c r="BE163"/>
  <c r="BE164"/>
  <c r="BE168"/>
  <c r="BE183"/>
  <c r="BE245"/>
  <c r="BE267"/>
  <c r="BE269"/>
  <c r="BE295"/>
  <c r="BE321"/>
  <c r="BE326"/>
  <c r="BE336"/>
  <c r="BE342"/>
  <c r="BE357"/>
  <c r="BE372"/>
  <c r="BE381"/>
  <c r="BE383"/>
  <c r="BE394"/>
  <c r="E83"/>
  <c r="BE104"/>
  <c r="BE110"/>
  <c r="BE146"/>
  <c r="BE150"/>
  <c r="BE154"/>
  <c r="BE156"/>
  <c r="BE157"/>
  <c r="BE167"/>
  <c r="BE185"/>
  <c r="BE204"/>
  <c r="BE234"/>
  <c r="BE263"/>
  <c r="BE276"/>
  <c r="BE332"/>
  <c r="BE333"/>
  <c r="BE344"/>
  <c r="BE352"/>
  <c r="BE360"/>
  <c r="BE361"/>
  <c r="BE406"/>
  <c r="BE103"/>
  <c r="BE108"/>
  <c r="BE132"/>
  <c r="BE144"/>
  <c r="BE260"/>
  <c r="BE278"/>
  <c r="BE292"/>
  <c r="BE303"/>
  <c r="BE398"/>
  <c r="BE124"/>
  <c r="BE134"/>
  <c r="BE155"/>
  <c r="BE162"/>
  <c r="BE169"/>
  <c r="BE180"/>
  <c r="BE182"/>
  <c r="BE197"/>
  <c r="BE201"/>
  <c r="BE207"/>
  <c r="BE261"/>
  <c r="BE284"/>
  <c r="BE287"/>
  <c r="BE315"/>
  <c r="BE324"/>
  <c r="BE385"/>
  <c r="BE390"/>
  <c r="BE393"/>
  <c r="BE400"/>
  <c r="BE401"/>
  <c r="BE98"/>
  <c r="BE106"/>
  <c r="BE152"/>
  <c r="BE171"/>
  <c r="BE173"/>
  <c r="BE191"/>
  <c r="BE205"/>
  <c r="BE237"/>
  <c r="BE254"/>
  <c r="BE285"/>
  <c r="BE289"/>
  <c r="BE366"/>
  <c r="BE377"/>
  <c r="BE389"/>
  <c r="BE403"/>
  <c r="BE309"/>
  <c r="BE338"/>
  <c r="BE339"/>
  <c r="BE341"/>
  <c r="BE353"/>
  <c r="BE355"/>
  <c r="BE362"/>
  <c r="BE379"/>
  <c r="BE402"/>
  <c r="BE142"/>
  <c r="BE170"/>
  <c r="BE193"/>
  <c r="BE195"/>
  <c r="BE199"/>
  <c r="BE203"/>
  <c r="BE216"/>
  <c r="BE224"/>
  <c r="BE244"/>
  <c r="BE246"/>
  <c r="BE249"/>
  <c r="BE258"/>
  <c r="BE266"/>
  <c r="BE270"/>
  <c r="BE279"/>
  <c r="BE288"/>
  <c r="BE308"/>
  <c r="BE363"/>
  <c r="BE368"/>
  <c r="BE374"/>
  <c r="BE391"/>
  <c i="6" r="E79"/>
  <c r="BE100"/>
  <c r="BE104"/>
  <c r="F59"/>
  <c r="BE110"/>
  <c i="5" r="BK89"/>
  <c r="J89"/>
  <c r="J64"/>
  <c i="6" r="BE122"/>
  <c r="BE94"/>
  <c r="BE101"/>
  <c r="BE106"/>
  <c r="BE108"/>
  <c r="BE131"/>
  <c r="BE126"/>
  <c r="BE128"/>
  <c r="BE98"/>
  <c r="BE118"/>
  <c r="BE115"/>
  <c r="BE125"/>
  <c r="J56"/>
  <c r="BE113"/>
  <c r="BE117"/>
  <c r="BE127"/>
  <c r="BE129"/>
  <c i="5" r="J56"/>
  <c i="4" r="BK230"/>
  <c r="J230"/>
  <c r="J76"/>
  <c i="5" r="F59"/>
  <c r="E76"/>
  <c r="BE94"/>
  <c r="BE91"/>
  <c i="4" r="BK103"/>
  <c r="J103"/>
  <c r="J64"/>
  <c i="5" r="BE96"/>
  <c r="BE93"/>
  <c r="BE99"/>
  <c i="4" r="BE194"/>
  <c i="3" r="BK118"/>
  <c i="4" r="BE112"/>
  <c r="BE119"/>
  <c r="BE137"/>
  <c r="BE166"/>
  <c r="BE179"/>
  <c r="BE189"/>
  <c r="BE286"/>
  <c r="BE289"/>
  <c i="3" r="BK550"/>
  <c r="J550"/>
  <c r="J80"/>
  <c i="4" r="F99"/>
  <c r="BE117"/>
  <c r="BE142"/>
  <c r="BE185"/>
  <c r="BE196"/>
  <c r="BE213"/>
  <c r="BE215"/>
  <c r="BE277"/>
  <c r="BE282"/>
  <c r="BE284"/>
  <c r="BE287"/>
  <c r="BE105"/>
  <c r="BE174"/>
  <c r="BE204"/>
  <c r="BE207"/>
  <c r="BE214"/>
  <c r="BE217"/>
  <c r="BE228"/>
  <c r="BE290"/>
  <c r="BE293"/>
  <c r="E90"/>
  <c r="BE162"/>
  <c r="BE279"/>
  <c r="J56"/>
  <c r="BE124"/>
  <c r="BE190"/>
  <c r="BE205"/>
  <c r="BE208"/>
  <c r="BE221"/>
  <c r="BE236"/>
  <c r="BE239"/>
  <c r="BE251"/>
  <c r="BE255"/>
  <c r="BE259"/>
  <c r="BE140"/>
  <c r="BE211"/>
  <c r="BE232"/>
  <c r="BE271"/>
  <c r="BE150"/>
  <c r="BE182"/>
  <c r="BE198"/>
  <c r="BE210"/>
  <c r="BE226"/>
  <c r="BE241"/>
  <c r="BE261"/>
  <c r="BE267"/>
  <c r="BE275"/>
  <c r="BE184"/>
  <c r="BE201"/>
  <c r="BE131"/>
  <c r="BE133"/>
  <c r="BE146"/>
  <c r="BE244"/>
  <c r="BE253"/>
  <c r="BE273"/>
  <c r="BE127"/>
  <c r="BE157"/>
  <c r="BE192"/>
  <c r="BE199"/>
  <c r="BE202"/>
  <c r="BE247"/>
  <c r="BE257"/>
  <c r="BE264"/>
  <c i="3" r="BE823"/>
  <c r="BE831"/>
  <c r="BE853"/>
  <c r="BE877"/>
  <c r="BE927"/>
  <c r="F59"/>
  <c r="BE120"/>
  <c r="BE201"/>
  <c r="BE239"/>
  <c r="BE245"/>
  <c r="BE268"/>
  <c r="BE296"/>
  <c r="BE362"/>
  <c r="BE366"/>
  <c r="BE421"/>
  <c r="BE459"/>
  <c r="BE488"/>
  <c r="BE555"/>
  <c r="BE579"/>
  <c r="BE580"/>
  <c r="BE598"/>
  <c r="BE640"/>
  <c r="BE642"/>
  <c r="BE651"/>
  <c r="BE728"/>
  <c r="BE736"/>
  <c r="BE772"/>
  <c r="BE774"/>
  <c r="BE776"/>
  <c r="BE783"/>
  <c r="BE794"/>
  <c r="BE805"/>
  <c r="BE809"/>
  <c r="BE850"/>
  <c r="BE863"/>
  <c r="BE904"/>
  <c r="E50"/>
  <c r="BE133"/>
  <c r="BE168"/>
  <c r="BE173"/>
  <c r="BE184"/>
  <c r="BE212"/>
  <c r="BE235"/>
  <c r="BE283"/>
  <c r="BE306"/>
  <c r="BE356"/>
  <c r="BE377"/>
  <c r="BE400"/>
  <c r="BE426"/>
  <c r="BE432"/>
  <c r="BE439"/>
  <c r="BE463"/>
  <c r="BE475"/>
  <c r="BE490"/>
  <c r="BE497"/>
  <c r="BE505"/>
  <c r="BE511"/>
  <c r="BE523"/>
  <c r="BE545"/>
  <c r="BE573"/>
  <c r="BE588"/>
  <c r="BE601"/>
  <c r="BE612"/>
  <c r="BE638"/>
  <c r="BE645"/>
  <c r="BE670"/>
  <c r="BE680"/>
  <c r="BE693"/>
  <c r="BE724"/>
  <c r="BE727"/>
  <c r="BE732"/>
  <c r="BE754"/>
  <c r="BE761"/>
  <c r="BE819"/>
  <c r="BE843"/>
  <c r="BE922"/>
  <c r="BE830"/>
  <c r="BE835"/>
  <c r="BE856"/>
  <c r="BE870"/>
  <c r="BE913"/>
  <c r="J111"/>
  <c r="BE165"/>
  <c r="BE171"/>
  <c r="BE176"/>
  <c r="BE199"/>
  <c r="BE261"/>
  <c r="BE277"/>
  <c r="BE303"/>
  <c r="BE341"/>
  <c r="BE385"/>
  <c r="BE398"/>
  <c r="BE403"/>
  <c r="BE413"/>
  <c r="BE443"/>
  <c r="BE452"/>
  <c r="BE456"/>
  <c r="BE471"/>
  <c r="BE477"/>
  <c r="BE485"/>
  <c r="BE491"/>
  <c r="BE535"/>
  <c r="BE552"/>
  <c r="BE561"/>
  <c r="BE570"/>
  <c r="BE576"/>
  <c r="BE605"/>
  <c r="BE610"/>
  <c r="BE618"/>
  <c r="BE647"/>
  <c r="BE648"/>
  <c r="BE664"/>
  <c r="BE675"/>
  <c r="BE722"/>
  <c r="BE734"/>
  <c r="BE745"/>
  <c r="BE751"/>
  <c r="BE757"/>
  <c r="BE778"/>
  <c r="BE780"/>
  <c r="BE826"/>
  <c r="BE844"/>
  <c r="BE887"/>
  <c r="BE873"/>
  <c r="BE897"/>
  <c r="BE901"/>
  <c r="BE931"/>
  <c r="BE131"/>
  <c r="BE150"/>
  <c r="BE229"/>
  <c r="BE243"/>
  <c r="BE247"/>
  <c r="BE251"/>
  <c r="BE264"/>
  <c r="BE271"/>
  <c r="BE274"/>
  <c r="BE291"/>
  <c r="BE311"/>
  <c r="BE320"/>
  <c r="BE339"/>
  <c r="BE373"/>
  <c r="BE405"/>
  <c r="BE410"/>
  <c r="BE423"/>
  <c r="BE448"/>
  <c r="BE469"/>
  <c r="BE495"/>
  <c r="BE502"/>
  <c r="BE516"/>
  <c r="BE534"/>
  <c r="BE540"/>
  <c r="BE548"/>
  <c r="BE585"/>
  <c r="BE593"/>
  <c r="BE595"/>
  <c r="BE622"/>
  <c r="BE627"/>
  <c r="BE633"/>
  <c r="BE688"/>
  <c r="BE704"/>
  <c r="BE714"/>
  <c r="BE735"/>
  <c r="BE792"/>
  <c r="BE800"/>
  <c r="BE802"/>
  <c r="BE812"/>
  <c r="BE838"/>
  <c r="BE839"/>
  <c r="BE858"/>
  <c r="BE868"/>
  <c r="BE930"/>
  <c r="BE137"/>
  <c r="BE140"/>
  <c r="BE157"/>
  <c r="BE215"/>
  <c r="BE219"/>
  <c r="BE249"/>
  <c r="BE287"/>
  <c r="BE294"/>
  <c r="BE299"/>
  <c r="BE308"/>
  <c r="BE324"/>
  <c r="BE351"/>
  <c r="BE358"/>
  <c r="BE392"/>
  <c r="BE394"/>
  <c r="BE428"/>
  <c r="BE437"/>
  <c r="BE507"/>
  <c r="BE519"/>
  <c r="BE529"/>
  <c r="BE543"/>
  <c r="BE564"/>
  <c r="BE568"/>
  <c r="BE582"/>
  <c r="BE590"/>
  <c r="BE597"/>
  <c r="BE620"/>
  <c r="BE624"/>
  <c r="BE650"/>
  <c r="BE661"/>
  <c r="BE682"/>
  <c r="BE699"/>
  <c r="BE708"/>
  <c r="BE720"/>
  <c r="BE759"/>
  <c r="BE764"/>
  <c r="BE848"/>
  <c r="BE849"/>
  <c r="BE860"/>
  <c r="BE865"/>
  <c r="BE889"/>
  <c r="BE153"/>
  <c r="BE207"/>
  <c r="BE257"/>
  <c r="BE313"/>
  <c r="BE327"/>
  <c r="BE333"/>
  <c r="BE354"/>
  <c r="BE417"/>
  <c r="BE434"/>
  <c r="BE461"/>
  <c r="BE480"/>
  <c r="BE487"/>
  <c r="BE532"/>
  <c r="BE608"/>
  <c r="BE629"/>
  <c r="BE635"/>
  <c r="BE654"/>
  <c r="BE657"/>
  <c r="BE711"/>
  <c r="BE739"/>
  <c r="BE768"/>
  <c r="BE786"/>
  <c r="BE816"/>
  <c r="BE919"/>
  <c r="BE822"/>
  <c r="BE836"/>
  <c r="BE925"/>
  <c i="2" r="BE114"/>
  <c r="BE139"/>
  <c r="BE142"/>
  <c r="BE153"/>
  <c r="BE157"/>
  <c r="BE161"/>
  <c r="BE242"/>
  <c r="BE255"/>
  <c i="1" r="BC56"/>
  <c i="2" r="F59"/>
  <c r="BE107"/>
  <c r="BE135"/>
  <c r="BE144"/>
  <c r="BE149"/>
  <c r="BE170"/>
  <c r="BE173"/>
  <c r="BE183"/>
  <c r="BE186"/>
  <c r="BE191"/>
  <c r="BE203"/>
  <c r="BE205"/>
  <c r="BE210"/>
  <c r="BE214"/>
  <c r="BE216"/>
  <c r="BE218"/>
  <c r="BE220"/>
  <c r="BE235"/>
  <c r="BE238"/>
  <c r="BE253"/>
  <c r="BE257"/>
  <c i="1" r="BA56"/>
  <c r="BB56"/>
  <c i="2" r="E50"/>
  <c r="J96"/>
  <c r="BE111"/>
  <c r="BE121"/>
  <c r="BE164"/>
  <c r="BE178"/>
  <c r="BE195"/>
  <c r="BE198"/>
  <c r="BE227"/>
  <c r="BE229"/>
  <c r="BE232"/>
  <c i="1" r="AW56"/>
  <c i="2" r="BE105"/>
  <c r="BE118"/>
  <c r="BE127"/>
  <c r="BE168"/>
  <c r="BE221"/>
  <c r="BE223"/>
  <c r="BE245"/>
  <c r="BE250"/>
  <c i="1" r="BD56"/>
  <c i="4" r="J36"/>
  <c i="1" r="AW59"/>
  <c i="8" r="F36"/>
  <c i="1" r="BA63"/>
  <c i="9" r="J36"/>
  <c i="1" r="AW65"/>
  <c r="BC55"/>
  <c r="AY55"/>
  <c i="3" r="F39"/>
  <c i="1" r="BD58"/>
  <c i="4" r="F37"/>
  <c i="1" r="BB59"/>
  <c i="8" r="F37"/>
  <c i="1" r="BB63"/>
  <c r="BB55"/>
  <c r="AX55"/>
  <c i="3" r="F38"/>
  <c i="1" r="BC58"/>
  <c i="8" r="J36"/>
  <c i="1" r="AW63"/>
  <c i="5" r="F37"/>
  <c i="1" r="BB60"/>
  <c i="6" r="F39"/>
  <c i="1" r="BD61"/>
  <c i="5" r="F39"/>
  <c i="1" r="BD60"/>
  <c i="8" r="F38"/>
  <c i="1" r="BC63"/>
  <c i="10" r="J36"/>
  <c i="1" r="AW67"/>
  <c i="3" r="F36"/>
  <c i="1" r="BA58"/>
  <c i="7" r="F37"/>
  <c i="1" r="BB62"/>
  <c i="10" r="F36"/>
  <c i="1" r="BA67"/>
  <c r="BA66"/>
  <c r="AW66"/>
  <c i="5" r="F36"/>
  <c i="1" r="BA60"/>
  <c i="7" r="F39"/>
  <c i="1" r="BD62"/>
  <c r="BA55"/>
  <c r="AW55"/>
  <c i="9" r="F36"/>
  <c i="1" r="BA65"/>
  <c r="BA64"/>
  <c r="AW64"/>
  <c i="6" r="F36"/>
  <c i="1" r="BA61"/>
  <c i="5" r="J36"/>
  <c i="1" r="AW60"/>
  <c i="6" r="F38"/>
  <c i="1" r="BC61"/>
  <c i="9" r="F38"/>
  <c i="1" r="BC65"/>
  <c r="BC64"/>
  <c r="AY64"/>
  <c i="7" r="J36"/>
  <c i="1" r="AW62"/>
  <c i="6" r="J32"/>
  <c i="10" r="F38"/>
  <c i="1" r="BC67"/>
  <c r="BC66"/>
  <c r="AY66"/>
  <c i="7" r="F36"/>
  <c i="1" r="BA62"/>
  <c i="9" r="F39"/>
  <c i="1" r="BD65"/>
  <c r="BD64"/>
  <c i="5" r="F38"/>
  <c i="1" r="BC60"/>
  <c r="AS54"/>
  <c i="7" r="F38"/>
  <c i="1" r="BC62"/>
  <c i="3" r="J36"/>
  <c i="1" r="AW58"/>
  <c i="4" r="F38"/>
  <c i="1" r="BC59"/>
  <c i="6" r="F37"/>
  <c i="1" r="BB61"/>
  <c i="10" r="F37"/>
  <c i="1" r="BB67"/>
  <c r="BB66"/>
  <c r="AX66"/>
  <c i="3" r="F37"/>
  <c i="1" r="BB58"/>
  <c i="9" r="F37"/>
  <c i="1" r="BB65"/>
  <c r="BB64"/>
  <c r="AX64"/>
  <c i="4" r="F36"/>
  <c i="1" r="BA59"/>
  <c i="6" r="J36"/>
  <c i="1" r="AW61"/>
  <c i="8" r="F39"/>
  <c i="1" r="BD63"/>
  <c i="10" r="F39"/>
  <c i="1" r="BD67"/>
  <c r="BD66"/>
  <c i="4" r="F39"/>
  <c i="1" r="BD59"/>
  <c r="BD55"/>
  <c i="9" l="1" r="R93"/>
  <c r="R92"/>
  <c i="4" r="R103"/>
  <c i="3" r="T550"/>
  <c i="9" r="P93"/>
  <c r="P92"/>
  <c i="1" r="AU65"/>
  <c i="2" r="P103"/>
  <c i="3" r="P118"/>
  <c i="8" r="P91"/>
  <c r="P90"/>
  <c i="1" r="AU63"/>
  <c i="6" r="P92"/>
  <c r="P91"/>
  <c i="1" r="AU61"/>
  <c i="4" r="P102"/>
  <c i="1" r="AU59"/>
  <c i="6" r="T92"/>
  <c r="T91"/>
  <c i="2" r="T201"/>
  <c i="4" r="R230"/>
  <c i="6" r="R92"/>
  <c r="R91"/>
  <c i="10" r="T91"/>
  <c r="T90"/>
  <c i="7" r="T96"/>
  <c r="T95"/>
  <c i="8" r="R91"/>
  <c r="R90"/>
  <c i="3" r="R118"/>
  <c i="2" r="P201"/>
  <c i="7" r="BK96"/>
  <c r="J96"/>
  <c r="J64"/>
  <c i="2" r="R103"/>
  <c r="R102"/>
  <c i="4" r="T230"/>
  <c i="10" r="P91"/>
  <c r="P90"/>
  <c i="1" r="AU67"/>
  <c i="3" r="T118"/>
  <c r="T117"/>
  <c i="7" r="P96"/>
  <c r="P95"/>
  <c i="1" r="AU62"/>
  <c i="3" r="P550"/>
  <c r="R550"/>
  <c i="4" r="T103"/>
  <c r="T102"/>
  <c i="2" r="T103"/>
  <c r="BK103"/>
  <c r="J103"/>
  <c r="J64"/>
  <c i="10" r="BK91"/>
  <c r="J91"/>
  <c r="J64"/>
  <c i="2" r="BK201"/>
  <c r="J201"/>
  <c r="J71"/>
  <c i="9" r="BK92"/>
  <c r="J92"/>
  <c i="8" r="J91"/>
  <c r="J64"/>
  <c i="1" r="AG61"/>
  <c i="6" r="J92"/>
  <c r="J64"/>
  <c r="J63"/>
  <c i="5" r="BK88"/>
  <c r="J88"/>
  <c r="J63"/>
  <c i="4" r="BK102"/>
  <c r="J102"/>
  <c i="3" r="BK117"/>
  <c r="J117"/>
  <c r="J118"/>
  <c r="J64"/>
  <c i="1" r="AU64"/>
  <c i="6" r="J35"/>
  <c i="1" r="AV61"/>
  <c r="AT61"/>
  <c r="AN61"/>
  <c i="4" r="J35"/>
  <c i="1" r="AV59"/>
  <c r="AT59"/>
  <c i="8" r="J35"/>
  <c i="1" r="AV63"/>
  <c r="AT63"/>
  <c i="9" r="J32"/>
  <c i="1" r="AG65"/>
  <c r="AG64"/>
  <c i="7" r="J35"/>
  <c i="1" r="AV62"/>
  <c r="AT62"/>
  <c r="BD57"/>
  <c i="2" r="F35"/>
  <c i="1" r="AZ56"/>
  <c r="AZ55"/>
  <c i="3" r="J35"/>
  <c i="1" r="AV58"/>
  <c r="AT58"/>
  <c i="2" r="J35"/>
  <c i="1" r="AV56"/>
  <c r="AT56"/>
  <c r="AU66"/>
  <c i="9" r="J35"/>
  <c i="1" r="AV65"/>
  <c r="AT65"/>
  <c i="5" r="F35"/>
  <c i="1" r="AZ60"/>
  <c i="9" r="F35"/>
  <c i="1" r="AZ65"/>
  <c r="AZ64"/>
  <c r="AV64"/>
  <c r="AT64"/>
  <c i="8" r="J32"/>
  <c i="1" r="AG63"/>
  <c i="10" r="F35"/>
  <c i="1" r="AZ67"/>
  <c r="AZ66"/>
  <c r="AV66"/>
  <c r="AT66"/>
  <c i="4" r="F35"/>
  <c i="1" r="AZ59"/>
  <c i="3" r="J32"/>
  <c i="1" r="AG58"/>
  <c i="7" r="F35"/>
  <c i="1" r="AZ62"/>
  <c i="5" r="J35"/>
  <c i="1" r="AV60"/>
  <c r="AT60"/>
  <c r="BA57"/>
  <c r="AW57"/>
  <c i="8" r="F35"/>
  <c i="1" r="AZ63"/>
  <c r="BB57"/>
  <c r="AX57"/>
  <c i="10" r="J35"/>
  <c i="1" r="AV67"/>
  <c r="AT67"/>
  <c i="6" r="F35"/>
  <c i="1" r="AZ61"/>
  <c r="BC57"/>
  <c r="AY57"/>
  <c i="3" r="F35"/>
  <c i="1" r="AZ58"/>
  <c i="4" r="J32"/>
  <c i="1" r="AG59"/>
  <c i="2" l="1" r="T102"/>
  <c i="3" r="R117"/>
  <c r="P117"/>
  <c i="1" r="AU58"/>
  <c i="4" r="R102"/>
  <c i="2" r="P102"/>
  <c i="1" r="AU56"/>
  <c i="7" r="BK95"/>
  <c r="J95"/>
  <c r="J63"/>
  <c i="2" r="BK102"/>
  <c r="J102"/>
  <c r="J63"/>
  <c i="10" r="BK90"/>
  <c r="J90"/>
  <c r="J63"/>
  <c i="1" r="AN65"/>
  <c r="AN64"/>
  <c i="9" r="J63"/>
  <c i="1" r="AN63"/>
  <c i="9" r="J41"/>
  <c i="8" r="J41"/>
  <c i="6" r="J41"/>
  <c i="1" r="AN59"/>
  <c i="4" r="J63"/>
  <c i="1" r="AN58"/>
  <c i="3" r="J63"/>
  <c i="4" r="J41"/>
  <c i="3" r="J41"/>
  <c i="5" r="J32"/>
  <c i="1" r="AG60"/>
  <c r="AN60"/>
  <c r="AV55"/>
  <c r="AT55"/>
  <c r="BB54"/>
  <c r="AX54"/>
  <c r="BA54"/>
  <c r="W30"/>
  <c r="AU57"/>
  <c r="BC54"/>
  <c r="W32"/>
  <c r="AU55"/>
  <c r="AU54"/>
  <c r="AZ57"/>
  <c r="AV57"/>
  <c r="AT57"/>
  <c r="BD54"/>
  <c r="W33"/>
  <c i="5" l="1" r="J41"/>
  <c i="10" r="J32"/>
  <c i="1" r="AG67"/>
  <c r="AG66"/>
  <c i="2" r="J32"/>
  <c i="1" r="AG56"/>
  <c r="AG55"/>
  <c r="AN55"/>
  <c r="W31"/>
  <c r="AY54"/>
  <c i="7" r="J32"/>
  <c i="1" r="AG62"/>
  <c r="AN62"/>
  <c r="AW54"/>
  <c r="AK30"/>
  <c r="AZ54"/>
  <c r="AV54"/>
  <c r="AK29"/>
  <c i="10" l="1" r="J41"/>
  <c i="2" r="J41"/>
  <c i="7" r="J41"/>
  <c i="1" r="AN56"/>
  <c r="AN67"/>
  <c r="AN66"/>
  <c r="AT54"/>
  <c r="AG57"/>
  <c r="W29"/>
  <c l="1" r="AN57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<sst xmlns="http://schemas.openxmlformats.org/spreadsheetml/2006/main">
  <si>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</si>
  <si>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</si>
  <si>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</si>
  <si>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</si>
  <si>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</si>
  <si>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{af68b8fb-44dc-4bc6-bad2-d8e623eb4c7e}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</si>
  <si>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</si>
  <si>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</si>
  <si>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</si>
  <si>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</si>
  <si>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</si>
  <si>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</si>
  <si>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</si>
  <si>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</si>
  <si>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</si>
  <si>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</si>
  <si>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</si>
  <si>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Dílna pro opravy vozidel v areálu SÚSPK Dvorec</t>
  </si>
  <si>
    <t>KSO:</t>
  </si>
  <si>
    <t/>
  </si>
  <si>
    <t>CC-CZ:</t>
  </si>
  <si>
    <t>Místo:</t>
  </si>
  <si>
    <t xml:space="preserve"> </t>
  </si>
  <si>
    <t>Datum:</t>
  </si>
  <si>
    <t>26. 1. 2025</t>
  </si>
  <si>
    <t>Zadavatel:</t>
  </si>
  <si>
    <t>IČ:</t>
  </si>
  <si>
    <t>Správa a údržba silnic Plzeňského kraje, p.o.</t>
  </si>
  <si>
    <t>DIČ:</t>
  </si>
  <si>
    <t>Účastník:</t>
  </si>
  <si>
    <t>Vyplň údaj</t>
  </si>
  <si>
    <t>Projektant:</t>
  </si>
  <si>
    <t>Ing. Jiří Olejník</t>
  </si>
  <si>
    <t>True</t>
  </si>
  <si>
    <t>Zpracovatel:</t>
  </si>
  <si>
    <t>Václav Nový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</si>
  <si>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</si>
  <si>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</si>
  <si>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</si>
  <si>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</si>
  <si>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</si>
  <si>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</si>
  <si>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</si>
  <si>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</si>
  <si>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</si>
  <si>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</si>
  <si>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</si>
  <si>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</si>
  <si>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</si>
  <si>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</si>
  <si>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</si>
  <si>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</si>
  <si>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</si>
  <si>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</si>
  <si>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</si>
  <si>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</si>
  <si>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</si>
  <si>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</si>
  <si>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</si>
  <si>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</si>
  <si>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</si>
  <si>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</si>
  <si>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</si>
  <si>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</si>
  <si>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</si>
  <si>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</si>
  <si>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</si>
  <si>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</si>
  <si>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</si>
  <si>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</si>
  <si>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</si>
  <si>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</si>
  <si>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</si>
  <si>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</si>
  <si>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</si>
  <si>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</si>
  <si>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</si>
  <si>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Přípravné a bourací práce</t>
  </si>
  <si>
    <t>STA</t>
  </si>
  <si>
    <t>1</t>
  </si>
  <si>
    <t>{811d1917-ee9f-454e-b09b-fb2a5bef8a7f}</t>
  </si>
  <si>
    <t>2</t>
  </si>
  <si>
    <t>/</t>
  </si>
  <si>
    <t>Soupis</t>
  </si>
  <si>
    <t>{62e83da7-c3e4-4a5b-9d0b-5047341ca970}</t>
  </si>
  <si>
    <t>02</t>
  </si>
  <si>
    <t>Objekt dílny pro opravy vozidel</t>
  </si>
  <si>
    <t>{be40ee71-ecf4-42fa-919a-5bdf75ff1fd1}</t>
  </si>
  <si>
    <t>Vlastní objekt</t>
  </si>
  <si>
    <t>{0668759b-c1e0-45ca-9bf0-aac9b4e0f75a}</t>
  </si>
  <si>
    <t>Zdravotně technické instalace</t>
  </si>
  <si>
    <t>{b065b2c7-dd69-4ec3-8f91-620bf27105fe}</t>
  </si>
  <si>
    <t>03</t>
  </si>
  <si>
    <t>Vzduchotechnika</t>
  </si>
  <si>
    <t>{aa5d1231-b9d8-4c12-bf1c-47dec559894a}</t>
  </si>
  <si>
    <t>04</t>
  </si>
  <si>
    <t>Vytápění</t>
  </si>
  <si>
    <t>{e4d42584-9cae-40b3-8eae-d9731fb0d949}</t>
  </si>
  <si>
    <t>05</t>
  </si>
  <si>
    <t>Elektroinstalace - silnoproud</t>
  </si>
  <si>
    <t>{27720009-0204-4513-af17-a030833fbd1e}</t>
  </si>
  <si>
    <t>06</t>
  </si>
  <si>
    <t>Úprava rozvodu plynu</t>
  </si>
  <si>
    <t>{f81e72be-a68f-422f-9ac3-40932f96ba17}</t>
  </si>
  <si>
    <t>Exteriér</t>
  </si>
  <si>
    <t>{6f4d0416-d27b-4a3f-8f3f-90d3a4b50540}</t>
  </si>
  <si>
    <t>Zpevněné plochy, okapový chodník</t>
  </si>
  <si>
    <t>{40bc1856-31da-475a-a07b-5ceead28336f}</t>
  </si>
  <si>
    <t>VON</t>
  </si>
  <si>
    <t>Vedlejší a ostatní náklady</t>
  </si>
  <si>
    <t>{e803e24f-5113-4bf2-b9d8-14ec693a0520}</t>
  </si>
  <si>
    <t>{dd004ce4-9c6d-4591-a04f-450dc15c1c93}</t>
  </si>
  <si>
    <t>KRYCÍ LIST SOUPISU PRACÍ</t>
  </si>
  <si>
    <t>Objekt:</t>
  </si>
  <si>
    <t>01 - Přípravné a bourací práce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</si>
  <si>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</si>
  <si>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</si>
  <si>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</si>
  <si>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</si>
  <si>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</si>
  <si>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</si>
  <si>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</si>
  <si>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</si>
  <si>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94 - Lešení a stavební výtahy</t>
  </si>
  <si>
    <t xml:space="preserve">    96 - Bourání konstrukcí</t>
  </si>
  <si>
    <t xml:space="preserve">    97 - Prorážení otvorů a ostatní bourací práce</t>
  </si>
  <si>
    <t xml:space="preserve">    997 - Přesun sutě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</si>
  <si>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</si>
  <si>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</si>
  <si>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</si>
  <si>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</si>
  <si>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730 - Ústřední vytápění</t>
  </si>
  <si>
    <t xml:space="preserve">    741 - Elektroinstalace - silnoproud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</si>
  <si>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</si>
  <si>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</si>
  <si>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</si>
  <si>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</si>
  <si>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</si>
  <si>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</si>
  <si>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</si>
  <si>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</si>
  <si>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</si>
  <si>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</si>
  <si>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</si>
  <si>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</si>
  <si>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</si>
  <si>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</si>
  <si>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</si>
  <si>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</si>
  <si>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</si>
  <si>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</si>
  <si>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</si>
  <si>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</si>
  <si>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</si>
  <si>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</si>
  <si>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113107165</t>
  </si>
  <si>
    <t>Odstranění podkladů nebo krytů strojně plochy jednotlivě přes 50 m2 do 200 m2 s přemístěním hmot na skládku na vzdálenost do 20 m nebo s naložením na dopravní prostředek z kameniva hrubého drceného, o tl. vrstvy přes 400 do 500 mm</t>
  </si>
  <si>
    <t>m2</t>
  </si>
  <si>
    <t>CS ÚRS 2025 01</t>
  </si>
  <si>
    <t>4</t>
  </si>
  <si>
    <t>948171216</t>
  </si>
  <si>
    <t>Online PSC</t>
  </si>
  <si>
    <t>https://podminky.urs.cz/item/CS_URS_2025_01/113107165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</si>
  <si>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</si>
  <si>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</si>
  <si>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-754787301</t>
  </si>
  <si>
    <t>https://podminky.urs.cz/item/CS_URS_2025_01/113107182</t>
  </si>
  <si>
    <t>VV</t>
  </si>
  <si>
    <t>6,05*11,1+10,3*4,85+0,24*4,85/2+2,65*4,85/2</t>
  </si>
  <si>
    <t>9</t>
  </si>
  <si>
    <t>Ostatní konstrukce a práce, bourání</t>
  </si>
  <si>
    <t>3</t>
  </si>
  <si>
    <t>919735112</t>
  </si>
  <si>
    <t>Řezání stávajícího živičného krytu nebo podkladu hloubky přes 50 do 100 mm</t>
  </si>
  <si>
    <t>m</t>
  </si>
  <si>
    <t>2000459347</t>
  </si>
  <si>
    <t>https://podminky.urs.cz/item/CS_URS_2025_01/919735112</t>
  </si>
  <si>
    <t>6,05+10,3+4,85+5,55</t>
  </si>
  <si>
    <t>968062355</t>
  </si>
  <si>
    <t>Vybourání dřevěných rámů oken s křídly, dveřních zárubní, vrat, stěn, ostění nebo obkladů rámů oken s křídly dvojitých, plochy do 2 m2</t>
  </si>
  <si>
    <t>2093407334</t>
  </si>
  <si>
    <t>https://podminky.urs.cz/item/CS_URS_2025_01/968062355</t>
  </si>
  <si>
    <t>3*1,15*1,5</t>
  </si>
  <si>
    <t>1,3*1,5</t>
  </si>
  <si>
    <t>5</t>
  </si>
  <si>
    <t>968072455</t>
  </si>
  <si>
    <t>Vybourání kovových rámů oken s křídly, dveřních zárubní, vrat, stěn, ostění nebo obkladů dveřních zárubní, plochy do 2 m2</t>
  </si>
  <si>
    <t>1325260075</t>
  </si>
  <si>
    <t>https://podminky.urs.cz/item/CS_URS_2025_01/968072455</t>
  </si>
  <si>
    <t>0,8*1,97</t>
  </si>
  <si>
    <t>6</t>
  </si>
  <si>
    <t>981513111</t>
  </si>
  <si>
    <t>Demolice konstrukcí objektů těžkými mechanizačními prostředky zdiva na maltu vápennou nebo vápenocementovou z cihel, tvárnic, kamene, zdiva smíšeného nebo hrázděného</t>
  </si>
  <si>
    <t>m3</t>
  </si>
  <si>
    <t>-1318833051</t>
  </si>
  <si>
    <t>https://podminky.urs.cz/item/CS_URS_2025_01/981513111</t>
  </si>
  <si>
    <t>0,3*(2*10,95*4,5)</t>
  </si>
  <si>
    <t>-0,3*(3*1,15*1,5+1,3*1,5+2*3,5*4,0)</t>
  </si>
  <si>
    <t>0,3*(4,5*7,05+7,05*0,9/2)</t>
  </si>
  <si>
    <t>-0,3*(0,8*1,97)</t>
  </si>
  <si>
    <t>7</t>
  </si>
  <si>
    <t>981513114</t>
  </si>
  <si>
    <t>Demolice konstrukcí objektů těžkými mechanizačními prostředky konstrukcí ze železobetonu</t>
  </si>
  <si>
    <t>-1429209183</t>
  </si>
  <si>
    <t>https://podminky.urs.cz/item/CS_URS_2025_01/981513114</t>
  </si>
  <si>
    <t>podlaha</t>
  </si>
  <si>
    <t>0,2*(7,9*10,95)</t>
  </si>
  <si>
    <t>pasy</t>
  </si>
  <si>
    <t>0,8*0,8*(10,95+7,3)</t>
  </si>
  <si>
    <t>0,8*1,5*(10,95)</t>
  </si>
  <si>
    <t>94</t>
  </si>
  <si>
    <t>Lešení a stavební výtahy</t>
  </si>
  <si>
    <t>8</t>
  </si>
  <si>
    <t>941211111</t>
  </si>
  <si>
    <t>Lešení řadové rámové lehké pracovní s podlahami s provozním zatížením tř. 3 do 200 kg/m2 šířky tř. SW06 od 0,6 do 0,9 m výšky do 10 m montáž</t>
  </si>
  <si>
    <t>-1244073689</t>
  </si>
  <si>
    <t>https://podminky.urs.cz/item/CS_URS_2025_01/941211111</t>
  </si>
  <si>
    <t>štíty + ocelové rámy</t>
  </si>
  <si>
    <t>4*(7,05*4,0)</t>
  </si>
  <si>
    <t>941211211</t>
  </si>
  <si>
    <t>Lešení řadové rámové lehké pracovní s podlahami s provozním zatížením tř. 3 do 200 kg/m2 šířky tř. SW06 od 0,6 do 0,9 m výšky do 10 m příplatek za každý den použití</t>
  </si>
  <si>
    <t>340893521</t>
  </si>
  <si>
    <t>https://podminky.urs.cz/item/CS_URS_2025_01/941211211</t>
  </si>
  <si>
    <t>7*112,8</t>
  </si>
  <si>
    <t>10</t>
  </si>
  <si>
    <t>941211811</t>
  </si>
  <si>
    <t>Lešení řadové rámové lehké pracovní s podlahami s provozním zatížením tř. 3 do 200 kg/m2 šířky tř. SW06 od 0,6 do 0,9 m výšky do 10 m demontáž</t>
  </si>
  <si>
    <t>-642408028</t>
  </si>
  <si>
    <t>https://podminky.urs.cz/item/CS_URS_2025_01/941211811</t>
  </si>
  <si>
    <t>11</t>
  </si>
  <si>
    <t>949101112</t>
  </si>
  <si>
    <t>Lešení pomocné pracovní pro objekty pozemních staveb pro zatížení do 150 kg/m2, o výšce lešeňové podlahy přes 1,9 do 3,5 m</t>
  </si>
  <si>
    <t>2087029330</t>
  </si>
  <si>
    <t>https://podminky.urs.cz/item/CS_URS_2025_01/949101112</t>
  </si>
  <si>
    <t>96</t>
  </si>
  <si>
    <t>Bourání konstrukcí</t>
  </si>
  <si>
    <t>966071111</t>
  </si>
  <si>
    <t>Demontáž ocelových konstrukcí profilů hmotnosti do 13 kg/m, hmotnosti konstrukce do 5 t</t>
  </si>
  <si>
    <t>t</t>
  </si>
  <si>
    <t>1297709417</t>
  </si>
  <si>
    <t>https://podminky.urs.cz/item/CS_URS_2025_01/966071111</t>
  </si>
  <si>
    <t>Z vaznice</t>
  </si>
  <si>
    <t>3*(2*6*3,25*8,42)*0,001</t>
  </si>
  <si>
    <t>13</t>
  </si>
  <si>
    <t>966071131</t>
  </si>
  <si>
    <t>Demontáž ocelových konstrukcí profilů hmotnosti přes 30 kg/m, hmotnosti konstrukce do 5 t</t>
  </si>
  <si>
    <t>1086595346</t>
  </si>
  <si>
    <t>https://podminky.urs.cz/item/CS_URS_2025_01/966071131</t>
  </si>
  <si>
    <t>rámy konstrukce</t>
  </si>
  <si>
    <t>4*(2*4,5+2*4,0)*36,56*0,001</t>
  </si>
  <si>
    <t>14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</si>
  <si>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</si>
  <si>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</si>
  <si>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1651236867</t>
  </si>
  <si>
    <t>https://podminky.urs.cz/item/CS_URS_2025_01/967031132</t>
  </si>
  <si>
    <t>2*0,3*4,5</t>
  </si>
  <si>
    <t>97</t>
  </si>
  <si>
    <t>Prorážení otvorů a ostatní bourací práce</t>
  </si>
  <si>
    <t>15</t>
  </si>
  <si>
    <t>978013191</t>
  </si>
  <si>
    <t>Otlučení vápenných nebo vápenocementových omítek vnitřních ploch stěn s vyškrabáním spar, s očištěním zdiva, v rozsahu přes 50 do 100 %</t>
  </si>
  <si>
    <t>851232252</t>
  </si>
  <si>
    <t>https://podminky.urs.cz/item/CS_URS_2025_01/978013191</t>
  </si>
  <si>
    <t>7,05*3,75+7,05*0,9/2</t>
  </si>
  <si>
    <t>16</t>
  </si>
  <si>
    <t>978059541</t>
  </si>
  <si>
    <t>Odsekání obkladů stěn včetně otlučení podkladní omítky až na zdivo z obkládaček vnitřních, z jakýchkoliv materiálů, plochy přes 1 m2</t>
  </si>
  <si>
    <t>666290676</t>
  </si>
  <si>
    <t>https://podminky.urs.cz/item/CS_URS_2025_01/978059541</t>
  </si>
  <si>
    <t>1,0*1,5</t>
  </si>
  <si>
    <t>997</t>
  </si>
  <si>
    <t>Přesun sutě</t>
  </si>
  <si>
    <t>17</t>
  </si>
  <si>
    <t>997006512</t>
  </si>
  <si>
    <t>Vodorovná doprava suti na skládku s naložením na dopravní prostředek a složením přes 100 m do 1 km</t>
  </si>
  <si>
    <t>-1588406373</t>
  </si>
  <si>
    <t>https://podminky.urs.cz/item/CS_URS_2025_01/997006512</t>
  </si>
  <si>
    <t>18</t>
  </si>
  <si>
    <t>997006519</t>
  </si>
  <si>
    <t>Vodorovná doprava suti na skládku Příplatek k ceně -6512 za každý další i započatý 1 km</t>
  </si>
  <si>
    <t>1495413479</t>
  </si>
  <si>
    <t>https://podminky.urs.cz/item/CS_URS_2025_01/997006519</t>
  </si>
  <si>
    <t>285,292*14 'Přepočtené koeficientem množství</t>
  </si>
  <si>
    <t>19</t>
  </si>
  <si>
    <t>997013151</t>
  </si>
  <si>
    <t>Vnitrostaveništní doprava suti a vybouraných hmot vodorovně do 50 m s naložením s omezením mechanizace pro budovy a haly výšky do 6 m</t>
  </si>
  <si>
    <t>1948876396</t>
  </si>
  <si>
    <t>https://podminky.urs.cz/item/CS_URS_2025_01/997013151</t>
  </si>
  <si>
    <t>automatický výpočet</t>
  </si>
  <si>
    <t>poníženo o podíl mechanizace</t>
  </si>
  <si>
    <t>285,292*0,25</t>
  </si>
  <si>
    <t>20</t>
  </si>
  <si>
    <t>997013814</t>
  </si>
  <si>
    <t>Poplatek za uložení stavebního odpadu na skládce (skládkovné) z izolačních materiálů zatříděného do Katalogu odpadů pod kódem 17 06 04</t>
  </si>
  <si>
    <t>-1085345489</t>
  </si>
  <si>
    <t>https://podminky.urs.cz/item/CS_URS_2025_01/997013814</t>
  </si>
  <si>
    <t>3,066</t>
  </si>
  <si>
    <t>0,182</t>
  </si>
  <si>
    <t>0,102</t>
  </si>
  <si>
    <t>997013862</t>
  </si>
  <si>
    <t>Poplatek za uložení stavebního odpadu na recyklační skládce (skládkovné) z armovaného betonu zatříděného do Katalogu odpadů pod kódem 17 01 01</t>
  </si>
  <si>
    <t>-1138499955</t>
  </si>
  <si>
    <t>https://podminky.urs.cz/item/CS_URS_2025_01/997013862</t>
  </si>
  <si>
    <t>101,512</t>
  </si>
  <si>
    <t>22</t>
  </si>
  <si>
    <t>997013863</t>
  </si>
  <si>
    <t>Poplatek za uložení stavebního odpadu na recyklační skládce (skládkovné) cihelného zatříděného do Katalogu odpadů pod kódem 17 01 02</t>
  </si>
  <si>
    <t>46678690</t>
  </si>
  <si>
    <t>https://podminky.urs.cz/item/CS_URS_2025_01/997013863</t>
  </si>
  <si>
    <t>52,387</t>
  </si>
  <si>
    <t>0,149</t>
  </si>
  <si>
    <t>23</t>
  </si>
  <si>
    <t>997013871</t>
  </si>
  <si>
    <t>Poplatek za uložení stavebního odpadu na recyklační skládce (skládkovné) směsného stavebního a demoličního zatříděného do Katalogu odpadů pod kódem 17 09 04</t>
  </si>
  <si>
    <t>-1315064010</t>
  </si>
  <si>
    <t>https://podminky.urs.cz/item/CS_URS_2025_01/997013871</t>
  </si>
  <si>
    <t>164,897</t>
  </si>
  <si>
    <t>-(3,35+101,512+52,638)</t>
  </si>
  <si>
    <t>24</t>
  </si>
  <si>
    <t>997013873</t>
  </si>
  <si>
    <t>Poplatek za uložení stavebního odpadu na recyklační skládce (skládkovné) zeminy a kamení zatříděného do Katalogu odpadů pod kódem 17 05 04</t>
  </si>
  <si>
    <t>CS ÚRS 2024 02</t>
  </si>
  <si>
    <t>1093681075</t>
  </si>
  <si>
    <t>https://podminky.urs.cz/item/CS_URS_2024_02/997013873</t>
  </si>
  <si>
    <t>93,089</t>
  </si>
  <si>
    <t>25</t>
  </si>
  <si>
    <t>997013875</t>
  </si>
  <si>
    <t>Poplatek za uložení stavebního odpadu na recyklační skládce (skládkovné) asfaltového bez obsahu dehtu zatříděného do Katalogu odpadů pod kódem 17 03 02</t>
  </si>
  <si>
    <t>2076173230</t>
  </si>
  <si>
    <t>https://podminky.urs.cz/item/CS_URS_2024_02/997013875</t>
  </si>
  <si>
    <t>27,306</t>
  </si>
  <si>
    <t>PSV</t>
  </si>
  <si>
    <t>Práce a dodávky PSV</t>
  </si>
  <si>
    <t>713</t>
  </si>
  <si>
    <t>Izolace tepelné</t>
  </si>
  <si>
    <t>26</t>
  </si>
  <si>
    <t>713130813</t>
  </si>
  <si>
    <t>Odstranění tepelné izolace stěn a příček z rohoží, pásů, dílců, desek, bloků volně kladených z vláknitých materiálů, tloušťka izolace přes 100 do 200 mm</t>
  </si>
  <si>
    <t>590043553</t>
  </si>
  <si>
    <t>https://podminky.urs.cz/item/CS_URS_2025_01/713130813</t>
  </si>
  <si>
    <t>27</t>
  </si>
  <si>
    <t>713130851</t>
  </si>
  <si>
    <t>Odstranění tepelné izolace stěn a příček z rohoží, pásů, dílců, desek, bloků připevněných lepením z polystyrenu, tloušťka izolace do 100 mm</t>
  </si>
  <si>
    <t>1734905147</t>
  </si>
  <si>
    <t>https://podminky.urs.cz/item/CS_URS_2025_01/713130851</t>
  </si>
  <si>
    <t>fasáda</t>
  </si>
  <si>
    <t>10,95*4,2</t>
  </si>
  <si>
    <t>-3*1,15*1,5</t>
  </si>
  <si>
    <t>28</t>
  </si>
  <si>
    <t>713151813</t>
  </si>
  <si>
    <t>Odstranění tepelné izolace střech šikmých nebo nadstřešních částí z rohoží, pásů, dílců, desek, bloků mezi krokve nebo pod krokve volně položených z vláknitých materiálů suchých, tloušťka izolace přes 100 do 200 mm</t>
  </si>
  <si>
    <t>-960933835</t>
  </si>
  <si>
    <t>https://podminky.urs.cz/item/CS_URS_2025_01/713151813</t>
  </si>
  <si>
    <t>2*10,95*4,0</t>
  </si>
  <si>
    <t>721</t>
  </si>
  <si>
    <t>Zdravotechnika - vnitřní kanalizace</t>
  </si>
  <si>
    <t>29</t>
  </si>
  <si>
    <t>721 0101 001</t>
  </si>
  <si>
    <t>Demontáž stávajících rozvodů kanalizace, vč. likvidace</t>
  </si>
  <si>
    <t>soubor</t>
  </si>
  <si>
    <t>-1445130657</t>
  </si>
  <si>
    <t>722</t>
  </si>
  <si>
    <t>Zdravotechnika - vnitřní vodovod</t>
  </si>
  <si>
    <t>30</t>
  </si>
  <si>
    <t>722 0101 001</t>
  </si>
  <si>
    <t>Demontáž stávajících rozvodů vodovodu, vč. likvidace</t>
  </si>
  <si>
    <t>-1302330876</t>
  </si>
  <si>
    <t>730</t>
  </si>
  <si>
    <t>Ústřední vytápění</t>
  </si>
  <si>
    <t>31</t>
  </si>
  <si>
    <t>730 0101 001</t>
  </si>
  <si>
    <t>Demontáž stávajících rozvodů, vč. likvidace</t>
  </si>
  <si>
    <t>-843833049</t>
  </si>
  <si>
    <t>741</t>
  </si>
  <si>
    <t>32</t>
  </si>
  <si>
    <t>741 0101 001</t>
  </si>
  <si>
    <t>Demontáž stávající elektroinstalace, vč. likvidace</t>
  </si>
  <si>
    <t>-1903044204</t>
  </si>
  <si>
    <t>33</t>
  </si>
  <si>
    <t>741 0101 002</t>
  </si>
  <si>
    <t>Demontáž stávajícího hromosvodu, vč. likvidace</t>
  </si>
  <si>
    <t>347864557</t>
  </si>
  <si>
    <t>764</t>
  </si>
  <si>
    <t>Konstrukce klempířské</t>
  </si>
  <si>
    <t>34</t>
  </si>
  <si>
    <t>764001821</t>
  </si>
  <si>
    <t>Demontáž klempířských konstrukcí krytiny ze svitků nebo tabulí do suti</t>
  </si>
  <si>
    <t>254648562</t>
  </si>
  <si>
    <t>https://podminky.urs.cz/item/CS_URS_2025_01/764001821</t>
  </si>
  <si>
    <t>2*10,95*4,5</t>
  </si>
  <si>
    <t>35</t>
  </si>
  <si>
    <t>764001861</t>
  </si>
  <si>
    <t>Demontáž klempířských konstrukcí oplechování hřebene z hřebenáčů do suti</t>
  </si>
  <si>
    <t>439415866</t>
  </si>
  <si>
    <t>https://podminky.urs.cz/item/CS_URS_2025_01/764001861</t>
  </si>
  <si>
    <t>36</t>
  </si>
  <si>
    <t>764002851</t>
  </si>
  <si>
    <t>Demontáž klempířských konstrukcí oplechování parapetů do suti</t>
  </si>
  <si>
    <t>2015729877</t>
  </si>
  <si>
    <t>https://podminky.urs.cz/item/CS_URS_2025_01/764002851</t>
  </si>
  <si>
    <t>3*1,15+1,3</t>
  </si>
  <si>
    <t>37</t>
  </si>
  <si>
    <t>764002871</t>
  </si>
  <si>
    <t>Demontáž klempířských konstrukcí lemování zdí do suti</t>
  </si>
  <si>
    <t>-1273377202</t>
  </si>
  <si>
    <t>https://podminky.urs.cz/item/CS_URS_2025_01/764002871</t>
  </si>
  <si>
    <t>2*4,5</t>
  </si>
  <si>
    <t>38</t>
  </si>
  <si>
    <t>764004801</t>
  </si>
  <si>
    <t>Demontáž klempířských konstrukcí žlabu podokapního do suti</t>
  </si>
  <si>
    <t>1981077010</t>
  </si>
  <si>
    <t>https://podminky.urs.cz/item/CS_URS_2025_01/764004801</t>
  </si>
  <si>
    <t>2*10,95</t>
  </si>
  <si>
    <t>39</t>
  </si>
  <si>
    <t>764004861</t>
  </si>
  <si>
    <t>Demontáž klempířských konstrukcí svodu do suti</t>
  </si>
  <si>
    <t>-1438577467</t>
  </si>
  <si>
    <t>https://podminky.urs.cz/item/CS_URS_2025_01/764004861</t>
  </si>
  <si>
    <t>4,5+0,5</t>
  </si>
  <si>
    <t>765</t>
  </si>
  <si>
    <t>Krytina skládaná</t>
  </si>
  <si>
    <t>40</t>
  </si>
  <si>
    <t>765191911</t>
  </si>
  <si>
    <t>Demontáž pojistné hydroizolační fólie kladené ve sklonu přes 30°</t>
  </si>
  <si>
    <t>806331755</t>
  </si>
  <si>
    <t>https://podminky.urs.cz/item/CS_URS_2025_01/765191911</t>
  </si>
  <si>
    <t>766</t>
  </si>
  <si>
    <t>Konstrukce truhlářské</t>
  </si>
  <si>
    <t>41</t>
  </si>
  <si>
    <t>766691811</t>
  </si>
  <si>
    <t>Demontáž parapetních desek šířky do 300 mm</t>
  </si>
  <si>
    <t>102370560</t>
  </si>
  <si>
    <t>https://podminky.urs.cz/item/CS_URS_2025_01/766691811</t>
  </si>
  <si>
    <t>3*1,15</t>
  </si>
  <si>
    <t>1,3</t>
  </si>
  <si>
    <t>767</t>
  </si>
  <si>
    <t>Konstrukce zámečnické</t>
  </si>
  <si>
    <t>42</t>
  </si>
  <si>
    <t>767132811</t>
  </si>
  <si>
    <t>Demontáž stěn a příček z plechů šroubovaných do suti</t>
  </si>
  <si>
    <t>-148257986</t>
  </si>
  <si>
    <t>https://podminky.urs.cz/item/CS_URS_2025_01/767132811</t>
  </si>
  <si>
    <t>0,5*10,4</t>
  </si>
  <si>
    <t>43</t>
  </si>
  <si>
    <t>767135831</t>
  </si>
  <si>
    <t>Demontáž stěn a příček z plechů roštu pro oplechování z lamel</t>
  </si>
  <si>
    <t>-625813285</t>
  </si>
  <si>
    <t>https://podminky.urs.cz/item/CS_URS_2025_01/767135831</t>
  </si>
  <si>
    <t>44</t>
  </si>
  <si>
    <t>767651805</t>
  </si>
  <si>
    <t>Demontáž vratových zárubní odřezáním od upevnění, plochy vrat přes 10 m2</t>
  </si>
  <si>
    <t>kus</t>
  </si>
  <si>
    <t>-1235837064</t>
  </si>
  <si>
    <t>https://podminky.urs.cz/item/CS_URS_2025_01/767651805</t>
  </si>
  <si>
    <t>45</t>
  </si>
  <si>
    <t>767651824</t>
  </si>
  <si>
    <t>Demontáž garážových a průmyslových vrat otvíravých, plochy přes 13 m2</t>
  </si>
  <si>
    <t>-1276030981</t>
  </si>
  <si>
    <t>https://podminky.urs.cz/item/CS_URS_2025_01/767651824</t>
  </si>
  <si>
    <t>02 - Objekt dílny pro opravy vozidel</t>
  </si>
  <si>
    <t>01 - Vlastní objekt</t>
  </si>
  <si>
    <t xml:space="preserve">    13 - Hloubené vykopávky</t>
  </si>
  <si>
    <t xml:space="preserve">    16 - Přemístění výkopku</t>
  </si>
  <si>
    <t xml:space="preserve">    17 - Konstrukce ze zemin</t>
  </si>
  <si>
    <t xml:space="preserve">    18 - Povrchové úpravy terénu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</si>
  <si>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</si>
  <si>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</si>
  <si>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</si>
  <si>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</si>
  <si>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</si>
  <si>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</si>
  <si>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64 - Osazování výplní otvorů</t>
  </si>
  <si>
    <t xml:space="preserve">    95 - Dokončovací konstrukce a práce pozemních staveb</t>
  </si>
  <si>
    <t xml:space="preserve">    98 - Demolice a sanace</t>
  </si>
  <si>
    <t xml:space="preserve">    998 - Přesun hmot</t>
  </si>
  <si>
    <t xml:space="preserve">    711 - Izolace proti vodě, vlhkosti a plynům</t>
  </si>
  <si>
    <t xml:space="preserve">    712 - Povlakové krytiny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</si>
  <si>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</si>
  <si>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</si>
  <si>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</si>
  <si>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</si>
  <si>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</si>
  <si>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</si>
  <si>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OST - Ostatní</t>
  </si>
  <si>
    <t>Hloubené vykopávky</t>
  </si>
  <si>
    <t>132253251</t>
  </si>
  <si>
    <t>Hloubení nezapažených rýh šířky přes 800 do 2 000 mm strojně s urovnáním dna do předepsaného profilu a spádu v omezeném prostoru v hornině třídy těžitelnosti I skupiny 3 do 20 m3</t>
  </si>
  <si>
    <t>1897198015</t>
  </si>
  <si>
    <t>https://podminky.urs.cz/item/CS_URS_2025_01/132253251</t>
  </si>
  <si>
    <t>(0,6+1,4)/2*0,75*11,04</t>
  </si>
  <si>
    <t>(0,5+1,3)/2*0,75*5,415</t>
  </si>
  <si>
    <t>2*(0,35*0,75/2)*3,045</t>
  </si>
  <si>
    <t>2*(0,35*0,75/2)*7,465</t>
  </si>
  <si>
    <t>(0,8*1,5/2)*10,95+(1,1*1,8/2)*10,95</t>
  </si>
  <si>
    <t>(0,9+0,5)/2*0,75*6,015</t>
  </si>
  <si>
    <t>(0,4*0,75/2)*7,4</t>
  </si>
  <si>
    <t>Přemístění výkopku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</si>
  <si>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</si>
  <si>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</si>
  <si>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-236672102</t>
  </si>
  <si>
    <t>https://podminky.urs.cz/item/CS_URS_2025_01/162351104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</si>
  <si>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</si>
  <si>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</si>
  <si>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927597447</t>
  </si>
  <si>
    <t>https://podminky.urs.cz/item/CS_URS_2025_01/162751119</t>
  </si>
  <si>
    <t>40,028</t>
  </si>
  <si>
    <t>Konstrukce ze zemin</t>
  </si>
  <si>
    <t>171201231</t>
  </si>
  <si>
    <t>1337228898</t>
  </si>
  <si>
    <t>https://podminky.urs.cz/item/CS_URS_2025_01/171201231</t>
  </si>
  <si>
    <t>40,028*1,85</t>
  </si>
  <si>
    <t>174151101</t>
  </si>
  <si>
    <t>Zásyp sypaninou z jakékoliv horniny strojně s uložením výkopku ve vrstvách se zhutněním jam, šachet, rýh nebo kolem objektů v těchto vykopávkách</t>
  </si>
  <si>
    <t>276075298</t>
  </si>
  <si>
    <t>https://podminky.urs.cz/item/CS_URS_2025_01/174151101</t>
  </si>
  <si>
    <t>2*(0,35*0,75/2)*11,04</t>
  </si>
  <si>
    <t>2*(0,35*0,75/2)*5,415</t>
  </si>
  <si>
    <t>(0,4*0,75/2)*6,015</t>
  </si>
  <si>
    <t>M</t>
  </si>
  <si>
    <t>58343810</t>
  </si>
  <si>
    <t>kamenivo drcené hrubé frakce 4/8</t>
  </si>
  <si>
    <t>292100875</t>
  </si>
  <si>
    <t>27,922*1,85</t>
  </si>
  <si>
    <t>Povrchové úpravy terénu</t>
  </si>
  <si>
    <t>181951112</t>
  </si>
  <si>
    <t>Úprava pláně vyrovnáním výškových rozdílů strojně v hornině třídy těžitelnosti I, skupiny 1 až 3 se zhutněním</t>
  </si>
  <si>
    <t>473140015</t>
  </si>
  <si>
    <t>https://podminky.urs.cz/item/CS_URS_2025_01/181951112</t>
  </si>
  <si>
    <t>11,04*14,08</t>
  </si>
  <si>
    <t>Zakládání</t>
  </si>
  <si>
    <t>271532212</t>
  </si>
  <si>
    <t>Podsyp pod základové konstrukce se zhutněním a urovnáním povrchu z kameniva hrubého, frakce 16 - 32 mm</t>
  </si>
  <si>
    <t>895338015</t>
  </si>
  <si>
    <t>https://podminky.urs.cz/item/CS_URS_2025_01/271532212</t>
  </si>
  <si>
    <t>pod pasy</t>
  </si>
  <si>
    <t>0,1*0,6*(10,95+11,04)</t>
  </si>
  <si>
    <t>0,1*0,5*(12,88+5,1+6,58+5,425+2,895)</t>
  </si>
  <si>
    <t>0,1*0,8*(1,2)</t>
  </si>
  <si>
    <t>pod desku</t>
  </si>
  <si>
    <t>0,2*(6,98*12,98+3,07*7,015+2,685*5,515)</t>
  </si>
  <si>
    <t>273321511</t>
  </si>
  <si>
    <t>Základy z betonu železového (bez výztuže) desky z betonu bez zvláštních nároků na prostředí tř. C 25/30</t>
  </si>
  <si>
    <t>-523376207</t>
  </si>
  <si>
    <t>https://podminky.urs.cz/item/CS_URS_2025_01/273321511</t>
  </si>
  <si>
    <t>0,15*(6,465*11,04+7,415*10,95)</t>
  </si>
  <si>
    <t>273351121</t>
  </si>
  <si>
    <t>Bednění základů desek zřízení</t>
  </si>
  <si>
    <t>-733207621</t>
  </si>
  <si>
    <t>https://podminky.urs.cz/item/CS_URS_2025_01/273351121</t>
  </si>
  <si>
    <t>0,2*(10,95+11,04+6,515)</t>
  </si>
  <si>
    <t>273351122</t>
  </si>
  <si>
    <t>Bednění základů desek odstranění</t>
  </si>
  <si>
    <t>-95001487</t>
  </si>
  <si>
    <t>https://podminky.urs.cz/item/CS_URS_2025_01/273351122</t>
  </si>
  <si>
    <t>273362021</t>
  </si>
  <si>
    <t>Výztuž základů desek ze svařovaných sítí z drátů typu KARI</t>
  </si>
  <si>
    <t>-755126794</t>
  </si>
  <si>
    <t>https://podminky.urs.cz/item/CS_URS_2025_01/273362021</t>
  </si>
  <si>
    <t>2*(6,465*11,040+7,415*10,95)/6,0*47,4*0,001*1,1</t>
  </si>
  <si>
    <t>274321411</t>
  </si>
  <si>
    <t>Základy z betonu železového (bez výztuže) pasy z betonu bez zvláštních nároků na prostředí tř. C 20/25</t>
  </si>
  <si>
    <t>1040882513</t>
  </si>
  <si>
    <t>https://podminky.urs.cz/item/CS_URS_2025_01/274321411</t>
  </si>
  <si>
    <t>0,6*0,8*(10,95)</t>
  </si>
  <si>
    <t>0,5*0,8*(2,05+0,55+3*1,5)</t>
  </si>
  <si>
    <t>0,5*0,85*(9,33)</t>
  </si>
  <si>
    <t>0,6*0,5*(11,04)</t>
  </si>
  <si>
    <t>0,8*0,6*(1,2+5,425)</t>
  </si>
  <si>
    <t>0,5*0,5*(5,1+2,895+3,1)</t>
  </si>
  <si>
    <t>274351121</t>
  </si>
  <si>
    <t>Bednění základů pasů rovné zřízení</t>
  </si>
  <si>
    <t>-588262703</t>
  </si>
  <si>
    <t>https://podminky.urs.cz/item/CS_URS_2025_01/274351121</t>
  </si>
  <si>
    <t>vnější strana</t>
  </si>
  <si>
    <t>0,8*(10,95)</t>
  </si>
  <si>
    <t>0,5*(11,04+6,515)</t>
  </si>
  <si>
    <t>vnitřní strana</t>
  </si>
  <si>
    <t>0,8*(3,045+2,05+1,5)</t>
  </si>
  <si>
    <t>0,5*(3,045+0,375+3,1)</t>
  </si>
  <si>
    <t>0,8*(6,905+0,55+1,5+1,5+1,5+2,05)</t>
  </si>
  <si>
    <t>0,85*(9,33)</t>
  </si>
  <si>
    <t>0,5*(6,905+5,1+0,15+1,2+0,15+3,1)</t>
  </si>
  <si>
    <t>0,5*(2*2,635+2*5,425)</t>
  </si>
  <si>
    <t>0,8*(10,95+3,045+6,905+3,55+2*1,5+2*2,05)</t>
  </si>
  <si>
    <t>0,5*(11,04+6,515+6,905+2,635+5,425+2,635+5,425+5,1+2*0,15+1,2+2*3,1)</t>
  </si>
  <si>
    <t>274351122</t>
  </si>
  <si>
    <t>Bednění základů pasů rovné odstranění</t>
  </si>
  <si>
    <t>1749243570</t>
  </si>
  <si>
    <t>https://podminky.urs.cz/item/CS_URS_2025_01/274351122</t>
  </si>
  <si>
    <t>274361821</t>
  </si>
  <si>
    <t>Výztuž základů pasů z betonářské oceli 10 505 (R) nebo BSt 500</t>
  </si>
  <si>
    <t>376492214</t>
  </si>
  <si>
    <t>https://podminky.urs.cz/item/CS_URS_2025_01/274361821</t>
  </si>
  <si>
    <t>R16</t>
  </si>
  <si>
    <t>6*(10,95+2,05+0,55+3*1,5+9,33+11,04+1,2+5,425+5,1+2,895+3,1)*1,58*0,001*1,1</t>
  </si>
  <si>
    <t>R8</t>
  </si>
  <si>
    <t>5*2,6*(10,95+2,05+0,55+3*1,5+9,33+11,04+1,2+5,425+5,1+2,895+3,1)*0,395*0,001*1,1</t>
  </si>
  <si>
    <t>279113145</t>
  </si>
  <si>
    <t>Základové zdi z tvárnic ztraceného bednění včetně výplně z betonu bez zvláštních nároků na vliv prostředí třídy C 20/25, tloušťky zdiva přes 300 do 400 mm</t>
  </si>
  <si>
    <t>716642221</t>
  </si>
  <si>
    <t>https://podminky.urs.cz/item/CS_URS_2025_01/279113145</t>
  </si>
  <si>
    <t>1,25*(10,95+2,05)</t>
  </si>
  <si>
    <t>0,5*(11,04+5,425+2,895+5,1+3,1)</t>
  </si>
  <si>
    <t>1,0*(1,5)</t>
  </si>
  <si>
    <t>279113146</t>
  </si>
  <si>
    <t>Základové zdi z tvárnic ztraceného bednění včetně výplně z betonu bez zvláštních nároků na vliv prostředí třídy C 20/25, tloušťky zdiva přes 400 do 500 mm</t>
  </si>
  <si>
    <t>-752352846</t>
  </si>
  <si>
    <t>https://podminky.urs.cz/item/CS_URS_2025_01/279113146</t>
  </si>
  <si>
    <t>0,5*1,2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</si>
  <si>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</si>
  <si>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</si>
  <si>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1611921997</t>
  </si>
  <si>
    <t>https://podminky.urs.cz/item/CS_URS_2025_01/279361821</t>
  </si>
  <si>
    <t>(31,53+0,6)*16,0*0,888*0,001*1,1</t>
  </si>
  <si>
    <t>Svislé a kompletní konstrukce</t>
  </si>
  <si>
    <t>311234111</t>
  </si>
  <si>
    <t>Zdivo jednovrstvé z cihel děrovaných nebroušených klasických spojených na pero a drážku na maltu M5, pevnost cihel do P10, tl. zdiva 440 mm</t>
  </si>
  <si>
    <t>-1614736527</t>
  </si>
  <si>
    <t>https://podminky.urs.cz/item/CS_URS_2025_01/311234111</t>
  </si>
  <si>
    <t>7,88*6,0-(4,0*4,4+2*0,5*6,0+4,0*0,25+6,88*0,25)</t>
  </si>
  <si>
    <t>3,22*2,905-(1,5*1,5+1,75*0,25)</t>
  </si>
  <si>
    <t>7,88*6,0-(4,0*1,75+0,65*0,65+1,25*0,25+5,0*0,25+7,88*0,25)</t>
  </si>
  <si>
    <t>3,07*3,18-(1,5*1,5+1,75*0,25)</t>
  </si>
  <si>
    <t>13,1*6,0-(1,08*2,02+2*0,5*6,0+1,33*0,15+12,1*0,25)</t>
  </si>
  <si>
    <t>5,6*2,905+13,1*2,345-(2*0,5*2,345)</t>
  </si>
  <si>
    <t>3,07*3,43-(2,0*2,1+2,5*0,25+3,07*0,25)</t>
  </si>
  <si>
    <t>7,5*3,405-(2*0,5*3,405)</t>
  </si>
  <si>
    <t>311234251</t>
  </si>
  <si>
    <t>Zdivo jednovrstvé z cihel děrovaných nebroušených klasických spojených na pero a drážku na maltu M10, pevnost cihel do P10, tl. zdiva 300 mm</t>
  </si>
  <si>
    <t>-615653560</t>
  </si>
  <si>
    <t>https://podminky.urs.cz/item/CS_URS_2025_01/311234251</t>
  </si>
  <si>
    <t>štíty</t>
  </si>
  <si>
    <t>14,0*2,48/2+14,0*2,18/2</t>
  </si>
  <si>
    <t>atika</t>
  </si>
  <si>
    <t>(3,22+5,75+5,75)*0,5</t>
  </si>
  <si>
    <t>312311961</t>
  </si>
  <si>
    <t>Nadzákladové zdi z betonu prostého výplňové bez zvláštních nároků na vliv prostředí tř. C 25/30</t>
  </si>
  <si>
    <t>-122289820</t>
  </si>
  <si>
    <t>https://podminky.urs.cz/item/CS_URS_2025_01/312311961</t>
  </si>
  <si>
    <t>podbetonování ocelové vrcholové vaznice</t>
  </si>
  <si>
    <t>2*0,25*0,25*0,3</t>
  </si>
  <si>
    <t>312351121</t>
  </si>
  <si>
    <t>Bednění nadzákladových zdí výplňových rovné oboustranné za každou stranu zřízení</t>
  </si>
  <si>
    <t>-1277295684</t>
  </si>
  <si>
    <t>https://podminky.urs.cz/item/CS_URS_2025_01/312351121</t>
  </si>
  <si>
    <t>2*2*0,25*0,25</t>
  </si>
  <si>
    <t>312351122</t>
  </si>
  <si>
    <t>Bednění nadzákladových zdí výplňových rovné oboustranné za každou stranu odstranění</t>
  </si>
  <si>
    <t>-1655719137</t>
  </si>
  <si>
    <t>https://podminky.urs.cz/item/CS_URS_2025_01/312351122</t>
  </si>
  <si>
    <t>317168052</t>
  </si>
  <si>
    <t>Překlady keramické vysoké osazené do maltového lože, šířky překladu 70 mm výšky 238 mm, délky 1250 mm</t>
  </si>
  <si>
    <t>1641450509</t>
  </si>
  <si>
    <t>https://podminky.urs.cz/item/CS_URS_2025_01/317168052</t>
  </si>
  <si>
    <t>317168054</t>
  </si>
  <si>
    <t>Překlady keramické vysoké osazené do maltového lože, šířky překladu 70 mm výšky 238 mm, délky 1750 mm</t>
  </si>
  <si>
    <t>1866171910</t>
  </si>
  <si>
    <t>https://podminky.urs.cz/item/CS_URS_2025_01/317168054</t>
  </si>
  <si>
    <t>317168057</t>
  </si>
  <si>
    <t>Překlady keramické vysoké osazené do maltového lože, šířky překladu 70 mm výšky 238 mm, délky 2500 mm</t>
  </si>
  <si>
    <t>686280829</t>
  </si>
  <si>
    <t>https://podminky.urs.cz/item/CS_URS_2025_01/317168057</t>
  </si>
  <si>
    <t>317234410</t>
  </si>
  <si>
    <t>Vyzdívka mezi nosníky cihlami pálenými na maltu cementovou</t>
  </si>
  <si>
    <t>-86870713</t>
  </si>
  <si>
    <t>https://podminky.urs.cz/item/CS_URS_2025_01/317234410</t>
  </si>
  <si>
    <t>P3</t>
  </si>
  <si>
    <t>1,7*0,45*0,25</t>
  </si>
  <si>
    <t>P2</t>
  </si>
  <si>
    <t>2*5,0*0,45*0,25</t>
  </si>
  <si>
    <t>317941121</t>
  </si>
  <si>
    <t>Osazování ocelových válcovaných nosníků na zdivu I nebo IE nebo U nebo UE nebo L do č. 12 nebo výšky do 120 mm</t>
  </si>
  <si>
    <t>853435651</t>
  </si>
  <si>
    <t>https://podminky.urs.cz/item/CS_URS_2025_01/317941121</t>
  </si>
  <si>
    <t>3*1,7*11,1*0,001</t>
  </si>
  <si>
    <t>13010714</t>
  </si>
  <si>
    <t>ocel profilová jakost S235JR (11 375) průřez I (IPN) 120</t>
  </si>
  <si>
    <t>964478982</t>
  </si>
  <si>
    <t>3*1,7*11,1*0,001*1,1</t>
  </si>
  <si>
    <t>317941125</t>
  </si>
  <si>
    <t>Osazování ocelových válcovaných nosníků na zdivu I nebo IE nebo U nebo UE nebo L č. 24 a výše nebo výšky přes 220 mm</t>
  </si>
  <si>
    <t>-1171019611</t>
  </si>
  <si>
    <t>https://podminky.urs.cz/item/CS_URS_2025_01/317941125</t>
  </si>
  <si>
    <t>2*3*5,0*30,7*0,001</t>
  </si>
  <si>
    <t>13010756</t>
  </si>
  <si>
    <t>ocel profilová jakost S235JR (11 375) průřez IPE 240</t>
  </si>
  <si>
    <t>-1783440944</t>
  </si>
  <si>
    <t>2*3*5,0*30,7*0,001*1,1</t>
  </si>
  <si>
    <t>317998135</t>
  </si>
  <si>
    <t>Izolace tepelná mezi překlady z extrudovaného polystyrenu výšky 24 cm, tloušťky 100 mm</t>
  </si>
  <si>
    <t>1669833009</t>
  </si>
  <si>
    <t>https://podminky.urs.cz/item/CS_URS_2025_01/317998135</t>
  </si>
  <si>
    <t>2,5+2*1,75+1,25</t>
  </si>
  <si>
    <t>331273013</t>
  </si>
  <si>
    <t>Pilíř z betonových tvárnic včetně zmonolitnění betonovou směsí bez výztuže, rozměru přes 300x300 do 400x400 mm</t>
  </si>
  <si>
    <t>-536054644</t>
  </si>
  <si>
    <t>https://podminky.urs.cz/item/CS_URS_2025_01/331273013</t>
  </si>
  <si>
    <t>0,4*0,5*(6*3,405+6*2,345)</t>
  </si>
  <si>
    <t>331361821</t>
  </si>
  <si>
    <t>Výztuž sloupů, pilířů, rámových stojek, táhel nebo vzpěr hranatých svislých nebo šikmých (odkloněných) z betonářské oceli 10 505 (R) nebo BSt 500</t>
  </si>
  <si>
    <t>618178162</t>
  </si>
  <si>
    <t>https://podminky.urs.cz/item/CS_URS_2025_01/331361821</t>
  </si>
  <si>
    <t>6*(6*3,405+6*2,345)*1,58*0,001*1,1</t>
  </si>
  <si>
    <t>6*24*1,38*0,3946*0,001*1,1</t>
  </si>
  <si>
    <t>342244121</t>
  </si>
  <si>
    <t>Příčky jednoduché z cihel děrovaných klasických spojených na pero a drážku na maltu M5, pevnost cihel do P15, tl. příčky 140 mm</t>
  </si>
  <si>
    <t>2130085946</t>
  </si>
  <si>
    <t>https://podminky.urs.cz/item/CS_URS_2025_01/342244121</t>
  </si>
  <si>
    <t>obezdívka pozednice</t>
  </si>
  <si>
    <t>2*2*0,25*3,0</t>
  </si>
  <si>
    <t>346244381</t>
  </si>
  <si>
    <t>Plentování ocelových válcovaných nosníků jednostranné cihlami na maltu, výška stojiny do 200 mm</t>
  </si>
  <si>
    <t>358666013</t>
  </si>
  <si>
    <t>https://podminky.urs.cz/item/CS_URS_2025_01/346244381</t>
  </si>
  <si>
    <t>2*0,2*1,7+0,45*1,08</t>
  </si>
  <si>
    <t>346244382</t>
  </si>
  <si>
    <t>Plentování ocelových válcovaných nosníků jednostranné cihlami na maltu, výška stojiny přes 200 do 300 mm</t>
  </si>
  <si>
    <t>-741978075</t>
  </si>
  <si>
    <t>https://podminky.urs.cz/item/CS_URS_2025_01/346244382</t>
  </si>
  <si>
    <t>2*(2*0,25*5,0+0,45*4,0)</t>
  </si>
  <si>
    <t>300 2000 001</t>
  </si>
  <si>
    <t>D + M ocelová pásovina P50x50, překlad P3</t>
  </si>
  <si>
    <t>2040726788</t>
  </si>
  <si>
    <t>Vodorovné konstrukce</t>
  </si>
  <si>
    <t>411168367</t>
  </si>
  <si>
    <t>Stropy keramické z cihelných stropních vložek MIAKO a keramobetonových nosníků včetně zmonolitnění konstrukce z betonu C 20/25 a svařované sítě při osové vzdálenosti nosníků 62,5 cm, z vložek výšky 19 cm (MIAKO 19/62,5), tloušťky stropní konstrukce 25 cm, z nosníků délky přes 7 do 8,25 m</t>
  </si>
  <si>
    <t>-965784229</t>
  </si>
  <si>
    <t>https://podminky.urs.cz/item/CS_URS_2025_01/411168367</t>
  </si>
  <si>
    <t>5,6*2,82</t>
  </si>
  <si>
    <t>413321414</t>
  </si>
  <si>
    <t>Nosníky z betonu železového (bez výztuže) včetně stěnových i jeřábových drah, volných trámů, průvlaků, rámových příčlí, ztužidel, konzol, vodorovných táhel apod., tyčových konstrukcí tř. C 25/30</t>
  </si>
  <si>
    <t>-760702350</t>
  </si>
  <si>
    <t>https://podminky.urs.cz/item/CS_URS_2025_01/413321414</t>
  </si>
  <si>
    <t>P1</t>
  </si>
  <si>
    <t>0,35*0,75*6,85</t>
  </si>
  <si>
    <t>413351111</t>
  </si>
  <si>
    <t>Bednění nosníků a průvlaků - bez podpěrné konstrukce výška nosníku po spodní líc stropní desky do 100 cm zřízení</t>
  </si>
  <si>
    <t>-84794215</t>
  </si>
  <si>
    <t>https://podminky.urs.cz/item/CS_URS_2025_01/413351111</t>
  </si>
  <si>
    <t>2*0,75*6,85+0,35*5,6</t>
  </si>
  <si>
    <t>413351112</t>
  </si>
  <si>
    <t>Bednění nosníků a průvlaků - bez podpěrné konstrukce výška nosníku po spodní líc stropní desky do 100 cm odstranění</t>
  </si>
  <si>
    <t>-651592563</t>
  </si>
  <si>
    <t>https://podminky.urs.cz/item/CS_URS_2025_01/413351112</t>
  </si>
  <si>
    <t>413352111</t>
  </si>
  <si>
    <t>Podpěrná konstrukce nosníků a průvlaků výšky podepření do 4 m výšky nosníku (po spodní hranu stropní desky) do 100 cm zřízení</t>
  </si>
  <si>
    <t>2125723422</t>
  </si>
  <si>
    <t>https://podminky.urs.cz/item/CS_URS_2025_01/413352111</t>
  </si>
  <si>
    <t>0,35*5,6</t>
  </si>
  <si>
    <t>413352112</t>
  </si>
  <si>
    <t>Podpěrná konstrukce nosníků a průvlaků výšky podepření do 4 m výšky nosníku (po spodní hranu stropní desky) do 100 cm odstranění</t>
  </si>
  <si>
    <t>-1574775471</t>
  </si>
  <si>
    <t>https://podminky.urs.cz/item/CS_URS_2025_01/413352112</t>
  </si>
  <si>
    <t>46</t>
  </si>
  <si>
    <t>413361821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</si>
  <si>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</si>
  <si>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-1726338627</t>
  </si>
  <si>
    <t>https://podminky.urs.cz/item/CS_URS_2025_01/413361821</t>
  </si>
  <si>
    <t>R20</t>
  </si>
  <si>
    <t>6*6,85*2,4662*0,001*1,1</t>
  </si>
  <si>
    <t>5*6,85*2,5*0,3946*0,001*1,1</t>
  </si>
  <si>
    <t>47</t>
  </si>
  <si>
    <t>413941123</t>
  </si>
  <si>
    <t>Osazování ocelových válcovaných nosníků ve stropech I nebo IE nebo U nebo UE nebo L č. 14 až 22 nebo výšky přes 120 do 220 mm</t>
  </si>
  <si>
    <t>734540913</t>
  </si>
  <si>
    <t>https://podminky.urs.cz/item/CS_URS_2025_01/413941123</t>
  </si>
  <si>
    <t>vrcholová vaznice</t>
  </si>
  <si>
    <t>3,55*21,7*0,001</t>
  </si>
  <si>
    <t>48</t>
  </si>
  <si>
    <t>14550302</t>
  </si>
  <si>
    <t>profil ocelový svařovaný jakost S235 průřez čtvercový 100x100x6mm</t>
  </si>
  <si>
    <t>214136444</t>
  </si>
  <si>
    <t>3,55*21,7*0,001*1,1</t>
  </si>
  <si>
    <t>49</t>
  </si>
  <si>
    <t>417321515</t>
  </si>
  <si>
    <t>Ztužující pásy a věnce z betonu železového (bez výztuže) tř. C 25/30</t>
  </si>
  <si>
    <t>-429884893</t>
  </si>
  <si>
    <t>https://podminky.urs.cz/item/CS_URS_2025_01/417321515</t>
  </si>
  <si>
    <t>0,4*0,25*(11,1+5,6+3,07+6,75+10,95+13,1)</t>
  </si>
  <si>
    <t>0,4*0,25*(2*7,88+2*13,1)</t>
  </si>
  <si>
    <t>0,3*0,15*(3,22+5,6)</t>
  </si>
  <si>
    <t>50</t>
  </si>
  <si>
    <t>417351115</t>
  </si>
  <si>
    <t>Bednění bočnic ztužujících pásů a věnců včetně vzpěr zřízení</t>
  </si>
  <si>
    <t>-1117038197</t>
  </si>
  <si>
    <t>https://podminky.urs.cz/item/CS_URS_2025_01/417351115</t>
  </si>
  <si>
    <t>2*0,3*(11,1+5,6+3,07+6,75+10,95+13,1)</t>
  </si>
  <si>
    <t>2*0,3*(2*7,88+2*13,1)</t>
  </si>
  <si>
    <t>2*0,2*(3,22+5,6)</t>
  </si>
  <si>
    <t>51</t>
  </si>
  <si>
    <t>417351116</t>
  </si>
  <si>
    <t>Bednění bočnic ztužujících pásů a věnců včetně vzpěr odstranění</t>
  </si>
  <si>
    <t>-983434741</t>
  </si>
  <si>
    <t>https://podminky.urs.cz/item/CS_URS_2025_01/417351116</t>
  </si>
  <si>
    <t>52</t>
  </si>
  <si>
    <t>417361821</t>
  </si>
  <si>
    <t>Výztuž ztužujících pásů a věnců z betonářské oceli 10 505 (R) nebo BSt 500</t>
  </si>
  <si>
    <t>1519416883</t>
  </si>
  <si>
    <t>https://podminky.urs.cz/item/CS_URS_2025_01/417361821</t>
  </si>
  <si>
    <t>4*(11,1+5,6+3,07+6,75+10,95+13,1)*2,4662*0,001*1,1</t>
  </si>
  <si>
    <t>5*(11,1+5,6+3,07+6,75+10,95+13,1)*1,5*0,3946*0,001*1,1</t>
  </si>
  <si>
    <t>4*(2*7,88+2*13,1)*2,4662*0,001*1,1</t>
  </si>
  <si>
    <t>5*(2*7,88+2*13,1)*1,5*0,3946*0,001*1,1</t>
  </si>
  <si>
    <t>4*(3,22+5,6)*2,4662*0,001*1,1</t>
  </si>
  <si>
    <t>5*(3,22+5,6)*1,1*0,3946*0,001*1,1</t>
  </si>
  <si>
    <t>61</t>
  </si>
  <si>
    <t>Úprava povrchů vnitřních</t>
  </si>
  <si>
    <t>53</t>
  </si>
  <si>
    <t>611131121</t>
  </si>
  <si>
    <t>Podkladní a spojovací vrstva vnitřních omítaných ploch penetrace disperzní nanášená ručně stropů</t>
  </si>
  <si>
    <t>350736484</t>
  </si>
  <si>
    <t>https://podminky.urs.cz/item/CS_URS_2025_01/611131121</t>
  </si>
  <si>
    <t>3,22*5,6</t>
  </si>
  <si>
    <t>54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</si>
  <si>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</si>
  <si>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</si>
  <si>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1255323832</t>
  </si>
  <si>
    <t>https://podminky.urs.cz/item/CS_URS_2025_01/611321141</t>
  </si>
  <si>
    <t>55</t>
  </si>
  <si>
    <t>612131121</t>
  </si>
  <si>
    <t>Podkladní a spojovací vrstva vnitřních omítaných ploch penetrace disperzní nanášená ručně stěn</t>
  </si>
  <si>
    <t>2022793032</t>
  </si>
  <si>
    <t>https://podminky.urs.cz/item/CS_URS_2025_01/612131121</t>
  </si>
  <si>
    <t>56</t>
  </si>
  <si>
    <t>612142001</t>
  </si>
  <si>
    <t>Pletivo vnitřních ploch v ploše nebo pruzích, na plném podkladu sklovláknité vtlačené do tmelu včetně tmelu stěn</t>
  </si>
  <si>
    <t>47890817</t>
  </si>
  <si>
    <t>https://podminky.urs.cz/item/CS_URS_2025_01/612142001</t>
  </si>
  <si>
    <t>dle potřeby</t>
  </si>
  <si>
    <t>25,0</t>
  </si>
  <si>
    <t>57</t>
  </si>
  <si>
    <t>612321121</t>
  </si>
  <si>
    <t>Omítka vápenocementová vnitřních ploch nanášená ručně jednovrstvá, tloušťky do 10 mm hladká svislých konstrukcí stěn</t>
  </si>
  <si>
    <t>-102825534</t>
  </si>
  <si>
    <t>https://podminky.urs.cz/item/CS_URS_2025_01/612321121</t>
  </si>
  <si>
    <t>umyvadla</t>
  </si>
  <si>
    <t>2*1,0*1,5</t>
  </si>
  <si>
    <t>58</t>
  </si>
  <si>
    <t>612321141</t>
  </si>
  <si>
    <t>Omítka vápenocementová vnitřních ploch nanášená ručně dvouvrstvá, tloušťky jádrové omítky do 10 mm a tloušťky štuku do 3 mm štuková svislých konstrukcí stěn</t>
  </si>
  <si>
    <t>-278424695</t>
  </si>
  <si>
    <t>https://podminky.urs.cz/item/CS_URS_2025_01/612321141</t>
  </si>
  <si>
    <t>sklad</t>
  </si>
  <si>
    <t>3,75*(2*7,05+2*3,07)+2*7,05*0,9/2-(1,5*1,5+2,0*2,1)+0,25*(3*1,5)+0,4*(2,0+2*2,1)</t>
  </si>
  <si>
    <t>Dílna 2</t>
  </si>
  <si>
    <t>6,25*(2*6,98+2*13,1)+2*13,1*2,042/2-(4,0*1,75+5,6*2,675+4,0*4,4+0,8*1,97)+0,25*(4,0+2*1,75)+0,4*(4,0+2*4,4+0,8+2*1,97)</t>
  </si>
  <si>
    <t>2,905*(2*5,6+2*3,22)-(2,0*2,1+1,5*1,5+5,6*2,675)+0,25*(3*1,5)</t>
  </si>
  <si>
    <t>59</t>
  </si>
  <si>
    <t>612321191</t>
  </si>
  <si>
    <t>Omítka vápenocementová vnitřních ploch nanášená ručně Příplatek k cenám za každých dalších i započatých 5 mm tloušťky omítky přes 10 mm stěn</t>
  </si>
  <si>
    <t>2052593084</t>
  </si>
  <si>
    <t>https://podminky.urs.cz/item/CS_URS_2025_01/612321191</t>
  </si>
  <si>
    <t>stávající stěna skladu</t>
  </si>
  <si>
    <t>3*(3,75*(7,05)+7,05*0,9/2)</t>
  </si>
  <si>
    <t>60</t>
  </si>
  <si>
    <t>619995001</t>
  </si>
  <si>
    <t>Začištění omítek (s dodáním hmot) kolem oken, dveří, podlah, obkladů apod.</t>
  </si>
  <si>
    <t>169257032</t>
  </si>
  <si>
    <t>https://podminky.urs.cz/item/CS_URS_2025_01/619995001</t>
  </si>
  <si>
    <t>okenní profily</t>
  </si>
  <si>
    <t>34,9</t>
  </si>
  <si>
    <t>zárubně</t>
  </si>
  <si>
    <t>4*1,97+2*0,8+4*2,1+2*2,0+4,0+2*4,4</t>
  </si>
  <si>
    <t>obklady/ukončovací lišty</t>
  </si>
  <si>
    <t>2*1,0+4*1,5</t>
  </si>
  <si>
    <t>622143003</t>
  </si>
  <si>
    <t>Montáž omítkových profilů plastových, pozinkovaných nebo dřevěných upevněných vtlačením do podkladní vrstvy nebo přibitím rohových s tkaninou</t>
  </si>
  <si>
    <t>-942423879</t>
  </si>
  <si>
    <t>https://podminky.urs.cz/item/CS_URS_2025_01/622143003</t>
  </si>
  <si>
    <t>otvory</t>
  </si>
  <si>
    <t>4,0+2*1,75+2*3*1,5+4,0+2*4,1</t>
  </si>
  <si>
    <t>2,0+2*2,1</t>
  </si>
  <si>
    <t>rohy zdiva</t>
  </si>
  <si>
    <t>2,675+5,6</t>
  </si>
  <si>
    <t>62</t>
  </si>
  <si>
    <t>55343023</t>
  </si>
  <si>
    <t>profil rohový Pz s kulatou hlavou pro vnitřní omítky tl 15mm</t>
  </si>
  <si>
    <t>1866528808</t>
  </si>
  <si>
    <t>43,175*1,1</t>
  </si>
  <si>
    <t>63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</si>
  <si>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</si>
  <si>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</si>
  <si>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995641009</t>
  </si>
  <si>
    <t>https://podminky.urs.cz/item/CS_URS_2025_01/622143004</t>
  </si>
  <si>
    <t>64</t>
  </si>
  <si>
    <t>59051476</t>
  </si>
  <si>
    <t>profil napojovací okenní PVC s výztužnou tkaninou 9mm</t>
  </si>
  <si>
    <t>-1346043319</t>
  </si>
  <si>
    <t>34,9*1,1</t>
  </si>
  <si>
    <t>65</t>
  </si>
  <si>
    <t>622143005</t>
  </si>
  <si>
    <t>Montáž omítkových profilů plastových, pozinkovaných nebo dřevěných upevněných vtlačením do podkladní vrstvy nebo přibitím omítníků</t>
  </si>
  <si>
    <t>1213114515</t>
  </si>
  <si>
    <t>https://podminky.urs.cz/item/CS_URS_2025_01/622143005</t>
  </si>
  <si>
    <t>3,0*1,5</t>
  </si>
  <si>
    <t>66</t>
  </si>
  <si>
    <t>56284233</t>
  </si>
  <si>
    <t>omítník PVC pro omítky tl 10mm</t>
  </si>
  <si>
    <t>-935757084</t>
  </si>
  <si>
    <t>4,5*1,1</t>
  </si>
  <si>
    <t>67</t>
  </si>
  <si>
    <t>629991012</t>
  </si>
  <si>
    <t>Zakrytí vnějších ploch před znečištěním včetně pozdějšího odkrytí výplní otvorů a svislých ploch fólií přilepenou na začišťovací lištu</t>
  </si>
  <si>
    <t>-1269556376</t>
  </si>
  <si>
    <t>https://podminky.urs.cz/item/CS_URS_2025_01/629991012</t>
  </si>
  <si>
    <t>2*0,8*1,97+2*2,0*2,1</t>
  </si>
  <si>
    <t>29,1</t>
  </si>
  <si>
    <t>Úprava povrchů vnějších</t>
  </si>
  <si>
    <t>68</t>
  </si>
  <si>
    <t>622131121</t>
  </si>
  <si>
    <t>Podkladní a spojovací vrstva vnějších omítaných ploch penetrace nanášená ručně stěn</t>
  </si>
  <si>
    <t>433035930</t>
  </si>
  <si>
    <t>https://podminky.urs.cz/item/CS_URS_2025_01/622131121</t>
  </si>
  <si>
    <t>12,855+168,246+18,978</t>
  </si>
  <si>
    <t>69</t>
  </si>
  <si>
    <t>622142001</t>
  </si>
  <si>
    <t>Pletivo vnějších ploch v ploše nebo pruzích, na plném podkladu sklovláknité vtlačené do tmelu stěn</t>
  </si>
  <si>
    <t>644513035</t>
  </si>
  <si>
    <t>https://podminky.urs.cz/item/CS_URS_2025_01/622142001</t>
  </si>
  <si>
    <t>70</t>
  </si>
  <si>
    <t>-69741216</t>
  </si>
  <si>
    <t>4,0+2*1,75+3*1,5+3*1,5</t>
  </si>
  <si>
    <t>6,5+3,5</t>
  </si>
  <si>
    <t>71</t>
  </si>
  <si>
    <t>63127416</t>
  </si>
  <si>
    <t>profil rohový PVC s výztužnou tkaninou š 100/100mm</t>
  </si>
  <si>
    <t>-1071367408</t>
  </si>
  <si>
    <t>26,5*1,1</t>
  </si>
  <si>
    <t>72</t>
  </si>
  <si>
    <t>-686585542</t>
  </si>
  <si>
    <t>73</t>
  </si>
  <si>
    <t>1817806714</t>
  </si>
  <si>
    <t>16,5*1,1</t>
  </si>
  <si>
    <t>74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</si>
  <si>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</si>
  <si>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</si>
  <si>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1589575864</t>
  </si>
  <si>
    <t>https://podminky.urs.cz/item/CS_URS_2025_01/622211011</t>
  </si>
  <si>
    <t>sokl</t>
  </si>
  <si>
    <t>7,405*1,25+3,545*1,5+5,965*0,75+0,75*(11,04-4,0)</t>
  </si>
  <si>
    <t>75</t>
  </si>
  <si>
    <t>28376014</t>
  </si>
  <si>
    <t>deska perimetrická fasádní soklová 150kPa λ=0,035 tl 60mm</t>
  </si>
  <si>
    <t>1809078996</t>
  </si>
  <si>
    <t>24,328*1,1</t>
  </si>
  <si>
    <t>76</t>
  </si>
  <si>
    <t>622252001</t>
  </si>
  <si>
    <t>Montáž profilů kontaktního zateplení zakládacích soklových připevněných hmoždinkami</t>
  </si>
  <si>
    <t>342931042</t>
  </si>
  <si>
    <t>https://podminky.urs.cz/item/CS_URS_2025_01/622252001</t>
  </si>
  <si>
    <t>7,405+3,545+5,965+(11,04-4,0)</t>
  </si>
  <si>
    <t>77</t>
  </si>
  <si>
    <t>59051643</t>
  </si>
  <si>
    <t>profil zakládací Al tl 0,7mm pro ETICS pro izolant tl 60mm</t>
  </si>
  <si>
    <t>-1955696613</t>
  </si>
  <si>
    <t>23,955*1,1</t>
  </si>
  <si>
    <t>78</t>
  </si>
  <si>
    <t>622321121</t>
  </si>
  <si>
    <t>Omítka vápenocementová vnějších ploch nanášená ručně jednovrstvá, tloušťky do 15 mm hladká stěn</t>
  </si>
  <si>
    <t>1349429235</t>
  </si>
  <si>
    <t>https://podminky.urs.cz/item/CS_URS_2025_01/622321121</t>
  </si>
  <si>
    <t>vnitřní strana atiky</t>
  </si>
  <si>
    <t>0,75*(2*2,92+2*5,65)</t>
  </si>
  <si>
    <t>79</t>
  </si>
  <si>
    <t>622321141</t>
  </si>
  <si>
    <t>Omítka vápenocementová vnějších ploch nanášená ručně dvouvrstvá, tloušťky jádrové omítky do 15 mm a tloušťky štuku do 3 mm štuková stěn</t>
  </si>
  <si>
    <t>1316112503</t>
  </si>
  <si>
    <t>https://podminky.urs.cz/item/CS_URS_2025_01/622321141</t>
  </si>
  <si>
    <t>7,88*(6,215)-(0,65*0,65+4,0*1,75)+3,07*(3,55)-(1,5*1,5)+0,25*(4,0+2*1,75+3*1,5)</t>
  </si>
  <si>
    <t>5,99*14,0-(3,45*7,95+0,5*1,015*7,95)+0,365*14,6+0,5*(1,845*14,6)</t>
  </si>
  <si>
    <t>7,88*6,215-(4,0*4,4+0,4*0,4)+3,575*3,22+0,25*(3*1,5)</t>
  </si>
  <si>
    <t>80</t>
  </si>
  <si>
    <t>622331141</t>
  </si>
  <si>
    <t>Omítka cementová vnějších ploch nanášená ručně dvouvrstvá, tloušťky jádrové omítky do 15 mm a tloušťky štuku do 3 mm štuková stěn</t>
  </si>
  <si>
    <t>2050294249</t>
  </si>
  <si>
    <t>https://podminky.urs.cz/item/CS_URS_2025_01/622331141</t>
  </si>
  <si>
    <t>0,95*10,95+6,05*0,5+11,1*0,5</t>
  </si>
  <si>
    <t>81</t>
  </si>
  <si>
    <t>629991011</t>
  </si>
  <si>
    <t>Zakrytí vnějších ploch před znečištěním včetně pozdějšího odkrytí výplní otvorů a svislých ploch fólií přilepenou lepící páskou</t>
  </si>
  <si>
    <t>-535417027</t>
  </si>
  <si>
    <t>https://podminky.urs.cz/item/CS_URS_2025_01/629991011</t>
  </si>
  <si>
    <t>4,0*1,75+2*1,5*1,5+4,0*4,4</t>
  </si>
  <si>
    <t>Podlahy a podlahové konstrukce</t>
  </si>
  <si>
    <t>82</t>
  </si>
  <si>
    <t>631311136</t>
  </si>
  <si>
    <t>Mazanina z betonu prostého bez zvýšených nároků na prostředí tl. přes 120 do 240 mm tř. C 25/30</t>
  </si>
  <si>
    <t>1510940104</t>
  </si>
  <si>
    <t>https://podminky.urs.cz/item/CS_URS_2025_01/631311136</t>
  </si>
  <si>
    <t>0,15*(6,98*13,1+1,08*0,45+4,0*0,45+3,22*5,6+2,02*0,45+3,07*7,05)</t>
  </si>
  <si>
    <t>83</t>
  </si>
  <si>
    <t>631319013</t>
  </si>
  <si>
    <t>Příplatek k cenám mazanin za úpravu povrchu mazaniny přehlazením, mazanina tl. přes 120 do 240 mm</t>
  </si>
  <si>
    <t>877982037</t>
  </si>
  <si>
    <t>https://podminky.urs.cz/item/CS_URS_2025_01/631319013</t>
  </si>
  <si>
    <t>84</t>
  </si>
  <si>
    <t>631319175</t>
  </si>
  <si>
    <t>Příplatek k cenám mazanin za stržení povrchu spodní vrstvy mazaniny latí před vložením výztuže nebo pletiva pro tl. obou vrstev mazaniny přes 120 do 240 mm</t>
  </si>
  <si>
    <t>-1672837588</t>
  </si>
  <si>
    <t>https://podminky.urs.cz/item/CS_URS_2025_01/631319175</t>
  </si>
  <si>
    <t>85</t>
  </si>
  <si>
    <t>631351101</t>
  </si>
  <si>
    <t>Bednění v podlahách rýh a hran zřízení</t>
  </si>
  <si>
    <t>-2083055824</t>
  </si>
  <si>
    <t>https://podminky.urs.cz/item/CS_URS_2025_01/631351101</t>
  </si>
  <si>
    <t>dveře</t>
  </si>
  <si>
    <t>0,25*(0,8+2,0)</t>
  </si>
  <si>
    <t>vrata</t>
  </si>
  <si>
    <t>0,25*4,0</t>
  </si>
  <si>
    <t>86</t>
  </si>
  <si>
    <t>631351102</t>
  </si>
  <si>
    <t>Bednění v podlahách rýh a hran odstranění</t>
  </si>
  <si>
    <t>408913382</t>
  </si>
  <si>
    <t>https://podminky.urs.cz/item/CS_URS_2025_01/631351102</t>
  </si>
  <si>
    <t>87</t>
  </si>
  <si>
    <t>631362021</t>
  </si>
  <si>
    <t>Výztuž mazanin ze svařovaných sítí z drátů typu KARI</t>
  </si>
  <si>
    <t>-1088114166</t>
  </si>
  <si>
    <t>https://podminky.urs.cz/item/CS_URS_2025_01/631362021</t>
  </si>
  <si>
    <t>kari 2x100/100/8</t>
  </si>
  <si>
    <t>2*134,309/6,0*47,4*0,001*1,1</t>
  </si>
  <si>
    <t>88</t>
  </si>
  <si>
    <t>632481215</t>
  </si>
  <si>
    <t>Separační vrstva k oddělení podlahových vrstev z geotextilie</t>
  </si>
  <si>
    <t>323071659</t>
  </si>
  <si>
    <t>https://podminky.urs.cz/item/CS_URS_2025_01/632481215</t>
  </si>
  <si>
    <t>89</t>
  </si>
  <si>
    <t>633121112</t>
  </si>
  <si>
    <t>Povrchová úprava vsypovou směsí průmyslových betonových podlah středně těžký provoz s přísadou korundu, tl. 3 mm</t>
  </si>
  <si>
    <t>-2037333854</t>
  </si>
  <si>
    <t>https://podminky.urs.cz/item/CS_URS_2025_01/633121112</t>
  </si>
  <si>
    <t>6,98*13,1+1,08*0,45+4,0*0,45+3,22*5,6+2,02*0,45+3,07*7,05</t>
  </si>
  <si>
    <t>90</t>
  </si>
  <si>
    <t>634112117</t>
  </si>
  <si>
    <t>Obvodová dilatace mezi stěnou a mazaninou nebo potěrem podlahovým páskem z pěnového PE tl. do 10 mm, výšky 200 mm</t>
  </si>
  <si>
    <t>-942771645</t>
  </si>
  <si>
    <t>https://podminky.urs.cz/item/CS_URS_2025_01/634112117</t>
  </si>
  <si>
    <t>2*10,2+2*13,1</t>
  </si>
  <si>
    <t>2*3,07+2*7,05</t>
  </si>
  <si>
    <t>Osazování výplní otvorů</t>
  </si>
  <si>
    <t>91</t>
  </si>
  <si>
    <t>642942221</t>
  </si>
  <si>
    <t>Osazování zárubní nebo rámů kovových dveřních lisovaných nebo z úhelníků bez dveřních křídel na cementovou maltu, plochy otvoru přes 2,5 do 4,5 m2</t>
  </si>
  <si>
    <t>1894881942</t>
  </si>
  <si>
    <t>https://podminky.urs.cz/item/CS_URS_2025_01/642942221</t>
  </si>
  <si>
    <t>92</t>
  </si>
  <si>
    <t>55331757R</t>
  </si>
  <si>
    <t>zárubeň dvoukřídlá ocelová pro zdění tl stěny 260-300mm rozměru 1600/1970, 2100mm</t>
  </si>
  <si>
    <t>-1969392618</t>
  </si>
  <si>
    <t>93</t>
  </si>
  <si>
    <t>642945111</t>
  </si>
  <si>
    <t>Osazování ocelových zárubní protipožárních nebo protiplynových dveří do vynechaného otvoru, s obetonováním, dveří jednokřídlových do 2,5 m2</t>
  </si>
  <si>
    <t>-1936637196</t>
  </si>
  <si>
    <t>https://podminky.urs.cz/item/CS_URS_2025_01/642945111</t>
  </si>
  <si>
    <t>55331577</t>
  </si>
  <si>
    <t>zárubeň jednokřídlá ocelová pro zdění s protipožární úpravou tl stěny 260-300mm rozměru 800/1970, 2100mm</t>
  </si>
  <si>
    <t>-1734304599</t>
  </si>
  <si>
    <t>95</t>
  </si>
  <si>
    <t>642942441</t>
  </si>
  <si>
    <t>Osazování zárubní nebo rámů kovových dveřních lisovaných nebo z úhelníků bez dveřních křídel na cementovou maltu, plochy otvoru přes 10 m2</t>
  </si>
  <si>
    <t>-181201198</t>
  </si>
  <si>
    <t>https://podminky.urs.cz/item/CS_URS_2025_01/642942441</t>
  </si>
  <si>
    <t>D1</t>
  </si>
  <si>
    <t>640 2000 001</t>
  </si>
  <si>
    <t>zárubeň ocelová pro vrata 4000/4400</t>
  </si>
  <si>
    <t>843080251</t>
  </si>
  <si>
    <t>-1581598253</t>
  </si>
  <si>
    <t>10,85*6,5+3,2*3,8</t>
  </si>
  <si>
    <t>17,0*2,9+17,0*2,15/2+6,0*3,8</t>
  </si>
  <si>
    <t>10,85*6,5+3,0*4,1</t>
  </si>
  <si>
    <t>98</t>
  </si>
  <si>
    <t>2040350393</t>
  </si>
  <si>
    <t>30*255,885</t>
  </si>
  <si>
    <t>99</t>
  </si>
  <si>
    <t>-1516886781</t>
  </si>
  <si>
    <t>100</t>
  </si>
  <si>
    <t>949101111</t>
  </si>
  <si>
    <t>Lešení pomocné pracovní pro objekty pozemních staveb pro zatížení do 150 kg/m2, o výšce lešeňové podlahy do 1,9 m</t>
  </si>
  <si>
    <t>-1189043974</t>
  </si>
  <si>
    <t>https://podminky.urs.cz/item/CS_URS_2025_01/949101111</t>
  </si>
  <si>
    <t>SDK podhledy</t>
  </si>
  <si>
    <t>7,05*3,07</t>
  </si>
  <si>
    <t>101</t>
  </si>
  <si>
    <t>1534015022</t>
  </si>
  <si>
    <t>13,1*6,98</t>
  </si>
  <si>
    <t>Dokončovací konstrukce a práce pozemních staveb</t>
  </si>
  <si>
    <t>102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</si>
  <si>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</si>
  <si>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</si>
  <si>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37508008</t>
  </si>
  <si>
    <t>https://podminky.urs.cz/item/CS_URS_2025_01/952901221</t>
  </si>
  <si>
    <t>6,465*11,04+7,415*10,95</t>
  </si>
  <si>
    <t>103</t>
  </si>
  <si>
    <t>953312125</t>
  </si>
  <si>
    <t>Vložky svislé do dilatačních spár z polystyrenových desek extrudovaných včetně dodání a osazení, v jakémkoliv zdivu přes 40 do 50 mm</t>
  </si>
  <si>
    <t>915009484</t>
  </si>
  <si>
    <t>https://podminky.urs.cz/item/CS_URS_2025_01/953312125</t>
  </si>
  <si>
    <t>14,0*7,35</t>
  </si>
  <si>
    <t>14,0*2,2/2</t>
  </si>
  <si>
    <t>104</t>
  </si>
  <si>
    <t>953942121</t>
  </si>
  <si>
    <t>Osazování drobných kovových předmětů se zalitím maltou cementovou, do vysekaných kapes nebo připravených otvorů ochranných úhelníků</t>
  </si>
  <si>
    <t>-891790816</t>
  </si>
  <si>
    <t>https://podminky.urs.cz/item/CS_URS_2025_01/953942121</t>
  </si>
  <si>
    <t>rohy zdiva vrat</t>
  </si>
  <si>
    <t>podlaha vrat</t>
  </si>
  <si>
    <t>105</t>
  </si>
  <si>
    <t>13010438</t>
  </si>
  <si>
    <t>úhelník ocelový rovnostranný jakost S235JR (11 375) 100x100x6mm</t>
  </si>
  <si>
    <t>-723865612</t>
  </si>
  <si>
    <t>2*3,0*9,26*0,001*1,1</t>
  </si>
  <si>
    <t>4,0*9,26*0,001*1,1</t>
  </si>
  <si>
    <t>106</t>
  </si>
  <si>
    <t>953943211</t>
  </si>
  <si>
    <t>Osazování drobných kovových předmětů kotvených do stěny hasicího přístroje</t>
  </si>
  <si>
    <t>-1585179360</t>
  </si>
  <si>
    <t>https://podminky.urs.cz/item/CS_URS_2025_01/953943211</t>
  </si>
  <si>
    <t>107</t>
  </si>
  <si>
    <t>44932114</t>
  </si>
  <si>
    <t>přístroj hasicí ruční práškový PG 6 LE</t>
  </si>
  <si>
    <t>1325764812</t>
  </si>
  <si>
    <t>108</t>
  </si>
  <si>
    <t>953961114</t>
  </si>
  <si>
    <t>Kotva chemická s vyvrtáním otvoru do betonu, železobetonu nebo tvrdého kamene tmel, velikost M 16, hloubka 125 mm</t>
  </si>
  <si>
    <t>1083069490</t>
  </si>
  <si>
    <t>https://podminky.urs.cz/item/CS_URS_2025_01/953961114</t>
  </si>
  <si>
    <t>kotvení pozednice</t>
  </si>
  <si>
    <t>2*8</t>
  </si>
  <si>
    <t>Demolice a sanace</t>
  </si>
  <si>
    <t>109</t>
  </si>
  <si>
    <t>985331113</t>
  </si>
  <si>
    <t>Dodatečné vlepování betonářské výztuže včetně vyvrtání a vyčištění otvoru cementovou aktivovanou maltou průměr výztuže 12 mm</t>
  </si>
  <si>
    <t>-724346506</t>
  </si>
  <si>
    <t>https://podminky.urs.cz/item/CS_URS_2025_01/985331113</t>
  </si>
  <si>
    <t>0,3*(2*4*13,0)</t>
  </si>
  <si>
    <t>110</t>
  </si>
  <si>
    <t>13021013</t>
  </si>
  <si>
    <t>tyč ocelová kruhová žebírková DIN 488 jakost B500B (10 505) výztuž do betonu D 12mm</t>
  </si>
  <si>
    <t>10160485</t>
  </si>
  <si>
    <t>31,2*0,00091 'Přepočtené koeficientem množství</t>
  </si>
  <si>
    <t>111</t>
  </si>
  <si>
    <t>985331912</t>
  </si>
  <si>
    <t>Dodatečné vlepování betonářské výztuže Příplatek k cenám za délku do 1 m jednotlivě</t>
  </si>
  <si>
    <t>556823893</t>
  </si>
  <si>
    <t>https://podminky.urs.cz/item/CS_URS_2025_01/985331912</t>
  </si>
  <si>
    <t>998</t>
  </si>
  <si>
    <t>Přesun hmot</t>
  </si>
  <si>
    <t>112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</si>
  <si>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</si>
  <si>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</si>
  <si>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-996944618</t>
  </si>
  <si>
    <t>https://podminky.urs.cz/item/CS_URS_2025_01/998011002</t>
  </si>
  <si>
    <t>711</t>
  </si>
  <si>
    <t>Izolace proti vodě, vlhkosti a plynům</t>
  </si>
  <si>
    <t>113</t>
  </si>
  <si>
    <t>711111001</t>
  </si>
  <si>
    <t>Provedení izolace proti zemní vlhkosti natěradly a tmely za studena na ploše vodorovné V nátěrem penetračním</t>
  </si>
  <si>
    <t>758435524</t>
  </si>
  <si>
    <t>https://podminky.urs.cz/item/CS_URS_2025_01/711111001</t>
  </si>
  <si>
    <t>114</t>
  </si>
  <si>
    <t>711112001</t>
  </si>
  <si>
    <t>Provedení izolace proti zemní vlhkosti natěradly a tmely za studena na ploše svislé S nátěrem penetračním</t>
  </si>
  <si>
    <t>1930064792</t>
  </si>
  <si>
    <t>https://podminky.urs.cz/item/CS_URS_2025_01/711112001</t>
  </si>
  <si>
    <t>0,3*13,88</t>
  </si>
  <si>
    <t>1,5*3,545+1,25*7,405</t>
  </si>
  <si>
    <t>0,75*5,965</t>
  </si>
  <si>
    <t>0,5*4,0+0,75*7,04</t>
  </si>
  <si>
    <t>115</t>
  </si>
  <si>
    <t>11163150</t>
  </si>
  <si>
    <t>lak penetrační asfaltový</t>
  </si>
  <si>
    <t>299893774</t>
  </si>
  <si>
    <t>0,0004*229,3*1,1</t>
  </si>
  <si>
    <t>0,0004*30,492*1,15</t>
  </si>
  <si>
    <t>116</t>
  </si>
  <si>
    <t>711131111</t>
  </si>
  <si>
    <t>Provedení izolace proti zemní vlhkosti pásy na sucho samolepícího asfaltového pásu na ploše vodorovné V</t>
  </si>
  <si>
    <t>1145423463</t>
  </si>
  <si>
    <t>https://podminky.urs.cz/item/CS_URS_2025_01/711131111</t>
  </si>
  <si>
    <t>pod pozednici vazníků</t>
  </si>
  <si>
    <t>2*0,4*7,0</t>
  </si>
  <si>
    <t>117</t>
  </si>
  <si>
    <t>62866281</t>
  </si>
  <si>
    <t>pás asfaltový samolepicí modifikovaný SBS s vložkou ze skleněné tkaniny se spalitelnou fólií nebo jemnozrnným minerálním posypem nebo textilií na horním povrchu tl 3,0mm</t>
  </si>
  <si>
    <t>-556829278</t>
  </si>
  <si>
    <t>5,6*1,1</t>
  </si>
  <si>
    <t>118</t>
  </si>
  <si>
    <t>711141559</t>
  </si>
  <si>
    <t>Provedení izolace proti zemní vlhkosti pásy přitavením NAIP na ploše vodorovné V</t>
  </si>
  <si>
    <t>1988252450</t>
  </si>
  <si>
    <t>https://podminky.urs.cz/item/CS_URS_2025_01/711141559</t>
  </si>
  <si>
    <t>2*152,568</t>
  </si>
  <si>
    <t>119</t>
  </si>
  <si>
    <t>711142559</t>
  </si>
  <si>
    <t>Provedení izolace proti zemní vlhkosti pásy přitavením NAIP na ploše svislé S</t>
  </si>
  <si>
    <t>1292554293</t>
  </si>
  <si>
    <t>https://podminky.urs.cz/item/CS_URS_2025_01/711142559</t>
  </si>
  <si>
    <t>2*30,492</t>
  </si>
  <si>
    <t>120</t>
  </si>
  <si>
    <t>62853004</t>
  </si>
  <si>
    <t>pás asfaltový natavitelný modifikovaný SBS s vložkou ze skleněné tkaniny a spalitelnou PE fólií nebo jemnozrnným minerálním posypem na horním povrchu tl 4,0mm</t>
  </si>
  <si>
    <t>-643023824</t>
  </si>
  <si>
    <t>152,568*1,1</t>
  </si>
  <si>
    <t>30,492*1,15</t>
  </si>
  <si>
    <t>121</t>
  </si>
  <si>
    <t>62855001</t>
  </si>
  <si>
    <t>pás asfaltový natavitelný modifikovaný SBS s vložkou z polyesterové rohože a spalitelnou PE fólií nebo jemnozrnným minerálním posypem na horním povrchu tl 4,0mm</t>
  </si>
  <si>
    <t>191810580</t>
  </si>
  <si>
    <t>122</t>
  </si>
  <si>
    <t>711199096</t>
  </si>
  <si>
    <t>Příplatek k cenám provedení izolace proti zemní vlhkosti za plochu do 10 m2 pásy na sucho a AIP</t>
  </si>
  <si>
    <t>-399612148</t>
  </si>
  <si>
    <t>https://podminky.urs.cz/item/CS_URS_2025_01/711199096</t>
  </si>
  <si>
    <t>123</t>
  </si>
  <si>
    <t>998711101</t>
  </si>
  <si>
    <t>Přesun hmot pro izolace proti vodě, vlhkosti a plynům stanovený z hmotnosti přesunovaného materiálu vodorovná dopravní vzdálenost do 50 m základní v objektech výšky do 6 m</t>
  </si>
  <si>
    <t>1003863613</t>
  </si>
  <si>
    <t>https://podminky.urs.cz/item/CS_URS_2025_01/998711101</t>
  </si>
  <si>
    <t>712</t>
  </si>
  <si>
    <t>Povlakové krytiny</t>
  </si>
  <si>
    <t>124</t>
  </si>
  <si>
    <t>712363412</t>
  </si>
  <si>
    <t>Provedení povlakové krytiny střech plochých do 10° z mechanicky kotvených hydroizolačních fólií včetně položení fólie a horkovzdušného svaření tl. tepelné izolace do 100 mm budovy výšky do 18 m, kotvené do trapézového plechu nebo do dřeva krajní pole</t>
  </si>
  <si>
    <t>-1379719302</t>
  </si>
  <si>
    <t>https://podminky.urs.cz/item/CS_URS_2025_01/712363412</t>
  </si>
  <si>
    <t>2,92*5,65+0,6*(2*2,92+2*5,65)+0,3*(2,92+5,95)</t>
  </si>
  <si>
    <t>125</t>
  </si>
  <si>
    <t>28322066</t>
  </si>
  <si>
    <t>fólie hydroizolační střešní mPVC mechanicky kotvená se zvýšenou odolností tl 1,2mm</t>
  </si>
  <si>
    <t>-1913699006</t>
  </si>
  <si>
    <t>29,443*1,1</t>
  </si>
  <si>
    <t>126</t>
  </si>
  <si>
    <t>712531111</t>
  </si>
  <si>
    <t>Provedení povlakové krytiny střech oblých pásy na sucho podkladní samolepící asfaltový pás</t>
  </si>
  <si>
    <t>-918595857</t>
  </si>
  <si>
    <t>https://podminky.urs.cz/item/CS_URS_2025_01/712531111</t>
  </si>
  <si>
    <t>2,92*5,65+0,75*(2*2,92+2*5,65)+0,3*(2,92+5,95)</t>
  </si>
  <si>
    <t>127</t>
  </si>
  <si>
    <t>62857025</t>
  </si>
  <si>
    <t>pás asfaltový samolepicí modifikovaný SBS mikroventilační s vložkou ze skleněné rohože se spalitelnou fólií na horním povrchu na podklady na bázi dřeva tl 4,0mm</t>
  </si>
  <si>
    <t>-1766434422</t>
  </si>
  <si>
    <t>32,014*1,1</t>
  </si>
  <si>
    <t>128</t>
  </si>
  <si>
    <t>712998001</t>
  </si>
  <si>
    <t>Provedení povlakové krytiny střech - ostatní práce montáž odvodňovacího prvku atikového chrliče z PVC na dešťovou vodu do DN 50</t>
  </si>
  <si>
    <t>311199535</t>
  </si>
  <si>
    <t>https://podminky.urs.cz/item/CS_URS_2025_01/712998001</t>
  </si>
  <si>
    <t>129</t>
  </si>
  <si>
    <t>28342473</t>
  </si>
  <si>
    <t>chrlič atikový DN 50 s manžetou pro hydroizolaci z PVC-P</t>
  </si>
  <si>
    <t>-827018457</t>
  </si>
  <si>
    <t>130</t>
  </si>
  <si>
    <t>998712101</t>
  </si>
  <si>
    <t>Přesun hmot pro povlakové krytiny stanovený z hmotnosti přesunovaného materiálu vodorovná dopravní vzdálenost do 50 m základní v objektech výšky do 6 m</t>
  </si>
  <si>
    <t>-2031693927</t>
  </si>
  <si>
    <t>https://podminky.urs.cz/item/CS_URS_2025_01/998712101</t>
  </si>
  <si>
    <t>131</t>
  </si>
  <si>
    <t>713111111</t>
  </si>
  <si>
    <t>Montáž tepelné izolace stropů rohožemi, pásy, dílci, deskami, bloky (izolační materiál ve specifikaci) vrchem bez překrytí lepenkou kladenými volně</t>
  </si>
  <si>
    <t>429321331</t>
  </si>
  <si>
    <t>https://podminky.urs.cz/item/CS_URS_2025_01/713111111</t>
  </si>
  <si>
    <t>S1</t>
  </si>
  <si>
    <t>2*13,1*6,98</t>
  </si>
  <si>
    <t>132</t>
  </si>
  <si>
    <t>63153708</t>
  </si>
  <si>
    <t>deska tepelně izolační minerální univerzální λ=0,036-0,037 tl 120mm</t>
  </si>
  <si>
    <t>-1487878427</t>
  </si>
  <si>
    <t>2*13,1*6,98*1,1</t>
  </si>
  <si>
    <t>133</t>
  </si>
  <si>
    <t>713121111</t>
  </si>
  <si>
    <t>Montáž tepelné izolace podlah rohožemi, pásy, deskami, dílci, bloky (izolační materiál ve specifikaci) kladenými volně jednovrstvá</t>
  </si>
  <si>
    <t>-2029401739</t>
  </si>
  <si>
    <t>https://podminky.urs.cz/item/CS_URS_2025_01/713121111</t>
  </si>
  <si>
    <t>134</t>
  </si>
  <si>
    <t>28376456</t>
  </si>
  <si>
    <t>deska XPS hrana polodrážková a hladký povrch 500kPA λ=0,035 tl 80mm</t>
  </si>
  <si>
    <t>-2117514155</t>
  </si>
  <si>
    <t>134,309*1,1</t>
  </si>
  <si>
    <t>135</t>
  </si>
  <si>
    <t>713131151</t>
  </si>
  <si>
    <t>Montáž tepelné izolace stěn rohožemi, pásy, deskami, dílci, bloky (izolační materiál ve specifikaci) vložením jednovrstvě</t>
  </si>
  <si>
    <t>310488652</t>
  </si>
  <si>
    <t>https://podminky.urs.cz/item/CS_URS_2025_01/713131151</t>
  </si>
  <si>
    <t>věnce</t>
  </si>
  <si>
    <t>0,25*(11,1+5,6+10,95+13,1+2*7,88+2*13,1)</t>
  </si>
  <si>
    <t>průvlak</t>
  </si>
  <si>
    <t>0,75*6,7+0,5*6,7</t>
  </si>
  <si>
    <t>136</t>
  </si>
  <si>
    <t>28375945</t>
  </si>
  <si>
    <t>deska EPS 100 fasádní λ=0,037 tl 50mm</t>
  </si>
  <si>
    <t>-869284640</t>
  </si>
  <si>
    <t>29,053*1,1</t>
  </si>
  <si>
    <t>137</t>
  </si>
  <si>
    <t>713141152</t>
  </si>
  <si>
    <t>Montáž tepelné izolace střech plochých rohožemi, pásy, deskami, dílci, bloky (izolační materiál ve specifikaci) kladenými volně dvouvrstvá</t>
  </si>
  <si>
    <t>1406015124</t>
  </si>
  <si>
    <t>https://podminky.urs.cz/item/CS_URS_2025_01/713141152</t>
  </si>
  <si>
    <t>138</t>
  </si>
  <si>
    <t>28375914</t>
  </si>
  <si>
    <t>deska EPS 150 pro konstrukce s vysokým zatížením λ=0,035 tl 100mm</t>
  </si>
  <si>
    <t>-761415601</t>
  </si>
  <si>
    <t>2*16,498*1,1</t>
  </si>
  <si>
    <t>139</t>
  </si>
  <si>
    <t>713141336</t>
  </si>
  <si>
    <t>Montáž tepelné izolace střech plochých spádovými klíny v ploše přilepenými za studena nízkoexpanzní (PUR) pěnou</t>
  </si>
  <si>
    <t>-1748229164</t>
  </si>
  <si>
    <t>https://podminky.urs.cz/item/CS_URS_2025_01/713141336</t>
  </si>
  <si>
    <t>2,92*5,65</t>
  </si>
  <si>
    <t>140</t>
  </si>
  <si>
    <t>28376143</t>
  </si>
  <si>
    <t>klín izolační spád do 5% EPS 200</t>
  </si>
  <si>
    <t>1062105610</t>
  </si>
  <si>
    <t>0,075*(2,92*5,65)*1,1</t>
  </si>
  <si>
    <t>141</t>
  </si>
  <si>
    <t>713151111</t>
  </si>
  <si>
    <t>Montáž tepelné izolace střech šikmých rohožemi, pásy, deskami (izolační materiál ve specifikaci) kladenými volně mezi krokve</t>
  </si>
  <si>
    <t>-140182239</t>
  </si>
  <si>
    <t>https://podminky.urs.cz/item/CS_URS_2025_01/713151111</t>
  </si>
  <si>
    <t>S3</t>
  </si>
  <si>
    <t>2*3,65*3,05</t>
  </si>
  <si>
    <t>142</t>
  </si>
  <si>
    <t>63148157</t>
  </si>
  <si>
    <t>deska tepelně izolační minerální univerzální λ=0,033-0,035 tl 160mm</t>
  </si>
  <si>
    <t>809707262</t>
  </si>
  <si>
    <t>22,265*1,1</t>
  </si>
  <si>
    <t>143</t>
  </si>
  <si>
    <t>998713102</t>
  </si>
  <si>
    <t>Přesun hmot pro izolace tepelné stanovený z hmotnosti přesunovaného materiálu vodorovná dopravní vzdálenost do 50 m s užitím mechanizace v objektech výšky přes 6 m do 12 m</t>
  </si>
  <si>
    <t>-2079414940</t>
  </si>
  <si>
    <t>https://podminky.urs.cz/item/CS_URS_2025_01/998713102</t>
  </si>
  <si>
    <t>144</t>
  </si>
  <si>
    <t>721173315</t>
  </si>
  <si>
    <t>Potrubí z trub PVC SN4 dešťové DN 110</t>
  </si>
  <si>
    <t>242345845</t>
  </si>
  <si>
    <t>https://podminky.urs.cz/item/CS_URS_2025_01/721173315</t>
  </si>
  <si>
    <t>145</t>
  </si>
  <si>
    <t>721233124</t>
  </si>
  <si>
    <t>Střešní vtoky (vpusti) polypropylenové (PP) pro ploché střechy s odtokem vodorovným s vyhříváním svěrná příruba DN 75/110</t>
  </si>
  <si>
    <t>-553433866</t>
  </si>
  <si>
    <t>https://podminky.urs.cz/item/CS_URS_2025_01/721233124</t>
  </si>
  <si>
    <t>146</t>
  </si>
  <si>
    <t>998721101</t>
  </si>
  <si>
    <t>Přesun hmot pro vnitřní kanalizaci stanovený z hmotnosti přesunovaného materiálu vodorovná dopravní vzdálenost do 50 m základní v objektech výšky do 6 m</t>
  </si>
  <si>
    <t>735369584</t>
  </si>
  <si>
    <t>https://podminky.urs.cz/item/CS_URS_2025_01/998721101</t>
  </si>
  <si>
    <t>751</t>
  </si>
  <si>
    <t>147</t>
  </si>
  <si>
    <t>751398024</t>
  </si>
  <si>
    <t>Montáž ostatních zařízení větrací mřížky stěnové, průřezu přes 0,150 do 0,200 m2</t>
  </si>
  <si>
    <t>1947054434</t>
  </si>
  <si>
    <t>https://podminky.urs.cz/item/CS_URS_2025_01/751398024</t>
  </si>
  <si>
    <t>148</t>
  </si>
  <si>
    <t>751 2000 001</t>
  </si>
  <si>
    <t>větrací mřížka 400/400, ozn. Z1</t>
  </si>
  <si>
    <t>-1728316771</t>
  </si>
  <si>
    <t>149</t>
  </si>
  <si>
    <t>751398025</t>
  </si>
  <si>
    <t>Montáž ostatních zařízení větrací mřížky stěnové, průřezu přes 0,200 m2</t>
  </si>
  <si>
    <t>-1378098657</t>
  </si>
  <si>
    <t>https://podminky.urs.cz/item/CS_URS_2025_01/751398025</t>
  </si>
  <si>
    <t>150</t>
  </si>
  <si>
    <t>751 2000 002</t>
  </si>
  <si>
    <t>větrací mřížka 700/700, ozn. Z2</t>
  </si>
  <si>
    <t>-105732072</t>
  </si>
  <si>
    <t>151</t>
  </si>
  <si>
    <t>998751101</t>
  </si>
  <si>
    <t>Přesun hmot pro vzduchotechniku stanovený z hmotnosti přesunovaného materiálu vodorovná dopravní vzdálenost do 100 m základní v objektech výšky do 12 m</t>
  </si>
  <si>
    <t>1559784994</t>
  </si>
  <si>
    <t>https://podminky.urs.cz/item/CS_URS_2025_01/998751101</t>
  </si>
  <si>
    <t>762</t>
  </si>
  <si>
    <t>Konstrukce tesařské</t>
  </si>
  <si>
    <t>152</t>
  </si>
  <si>
    <t>762083122</t>
  </si>
  <si>
    <t>Impregnace řeziva máčením proti dřevokaznému hmyzu, houbám a plísním, třída ohrožení 3 a 4 (dřevo v exteriéru)</t>
  </si>
  <si>
    <t>1864635728</t>
  </si>
  <si>
    <t>https://podminky.urs.cz/item/CS_URS_2025_01/762083122</t>
  </si>
  <si>
    <t>0,092+0,747</t>
  </si>
  <si>
    <t>153</t>
  </si>
  <si>
    <t>762332131</t>
  </si>
  <si>
    <t>Montáž vázaných konstrukcí krovů střech pultových, sedlových, valbových, stanových čtvercového nebo obdélníkového půdorysu z řeziva hraněného pomocí tesařských spojů průřezové plochy přes 50 do 120 cm2</t>
  </si>
  <si>
    <t>1643192512</t>
  </si>
  <si>
    <t>https://podminky.urs.cz/item/CS_URS_2025_01/762332131</t>
  </si>
  <si>
    <t>fošna pod vazníky 50/120</t>
  </si>
  <si>
    <t>2*7,0</t>
  </si>
  <si>
    <t>154</t>
  </si>
  <si>
    <t>60512125</t>
  </si>
  <si>
    <t>hranol stavební řezivo průřezu do 120cm2 do dl 6m</t>
  </si>
  <si>
    <t>-78929134</t>
  </si>
  <si>
    <t>2*7,0*0,05*0,12*1,1</t>
  </si>
  <si>
    <t>155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</si>
  <si>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</si>
  <si>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</si>
  <si>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-196431518</t>
  </si>
  <si>
    <t>https://podminky.urs.cz/item/CS_URS_2025_01/762332132</t>
  </si>
  <si>
    <t>pozednice 140/120</t>
  </si>
  <si>
    <t>2*3,05</t>
  </si>
  <si>
    <t>krokve 100/180</t>
  </si>
  <si>
    <t>8*4,0</t>
  </si>
  <si>
    <t>156</t>
  </si>
  <si>
    <t>60512130</t>
  </si>
  <si>
    <t>hranol stavební řezivo průřezu do 224cm2 do dl 6m</t>
  </si>
  <si>
    <t>-1927264888</t>
  </si>
  <si>
    <t>2*3,05*0,14*0,12*1,1</t>
  </si>
  <si>
    <t>8*4,0*0,1*0,18*1,1</t>
  </si>
  <si>
    <t>157</t>
  </si>
  <si>
    <t>762341660</t>
  </si>
  <si>
    <t>Montáž bednění střech štítových okapových říms, krajnic, závětrných prken a žaluzií ve spádu nebo rovnoběžně s okapem z palubek</t>
  </si>
  <si>
    <t>-1905680281</t>
  </si>
  <si>
    <t>https://podminky.urs.cz/item/CS_URS_2025_01/762341660</t>
  </si>
  <si>
    <t>přesah střechy</t>
  </si>
  <si>
    <t>2*0,66*8,03+4*0,25*0,25</t>
  </si>
  <si>
    <t>2*0,75*3,35</t>
  </si>
  <si>
    <t>158</t>
  </si>
  <si>
    <t>61191180</t>
  </si>
  <si>
    <t>palubky obkladové smrk profil klasický 19x146mm jakost A/B</t>
  </si>
  <si>
    <t>704973204</t>
  </si>
  <si>
    <t>15,875*1,15</t>
  </si>
  <si>
    <t>159</t>
  </si>
  <si>
    <t>762342216</t>
  </si>
  <si>
    <t>Montáž laťování střech jednoduchých sklonu do 60° při osové vzdálenosti latí přes 360 do 600 mm</t>
  </si>
  <si>
    <t>1979702866</t>
  </si>
  <si>
    <t>https://podminky.urs.cz/item/CS_URS_2025_01/762342216</t>
  </si>
  <si>
    <t>2*7,6*7,73</t>
  </si>
  <si>
    <t>4,1*3,07+4,5*3,07</t>
  </si>
  <si>
    <t>160</t>
  </si>
  <si>
    <t>60514114</t>
  </si>
  <si>
    <t>řezivo jehličnaté lať impregnovaná dl 4 m</t>
  </si>
  <si>
    <t>1655722399</t>
  </si>
  <si>
    <t>2*20*7,73*0,04*0,06*1,1</t>
  </si>
  <si>
    <t>(11+12)*3,07*0,04*0,06*1,1</t>
  </si>
  <si>
    <t>161</t>
  </si>
  <si>
    <t>762342511</t>
  </si>
  <si>
    <t>Montáž laťování montáž kontralatí na podklad bez tepelné izolace</t>
  </si>
  <si>
    <t>-2101666014</t>
  </si>
  <si>
    <t>https://podminky.urs.cz/item/CS_URS_2025_01/762342511</t>
  </si>
  <si>
    <t>2*8*7,6</t>
  </si>
  <si>
    <t>4*4,1+4*4,5</t>
  </si>
  <si>
    <t>162</t>
  </si>
  <si>
    <t>27204322</t>
  </si>
  <si>
    <t>2*8*7,6*0,025*0,05*1,1</t>
  </si>
  <si>
    <t>(4*4,1+4*4,5)*0,025*0,05*1,1</t>
  </si>
  <si>
    <t>163</t>
  </si>
  <si>
    <t>762361332</t>
  </si>
  <si>
    <t>Konstrukční vrstva pod klempířské prvky pro oplechování horních ploch zdí a nadezdívek (atik) z vodovzdorné překližky šroubovaných do podkladu, tloušťky desky 21 mm</t>
  </si>
  <si>
    <t>-1439033562</t>
  </si>
  <si>
    <t>https://podminky.urs.cz/item/CS_URS_2025_01/762361332</t>
  </si>
  <si>
    <t>0,3*(3,22+5,75)</t>
  </si>
  <si>
    <t>164</t>
  </si>
  <si>
    <t>762395000</t>
  </si>
  <si>
    <t>Spojovací prostředky krovů, bednění a laťování, nadstřešních konstrukcí svorníky, prkna, hřebíky, pásová ocel, vruty</t>
  </si>
  <si>
    <t>685885419</t>
  </si>
  <si>
    <t>https://podminky.urs.cz/item/CS_URS_2025_01/762395000</t>
  </si>
  <si>
    <t>(0,092+0,747+12,478*0,019+1,002+0,214)/1,1</t>
  </si>
  <si>
    <t>165</t>
  </si>
  <si>
    <t>998762102</t>
  </si>
  <si>
    <t>Přesun hmot pro konstrukce tesařské stanovený z hmotnosti přesunovaného materiálu vodorovná dopravní vzdálenost do 50 m základní v objektech výšky přes 6 do 12 m</t>
  </si>
  <si>
    <t>554956704</t>
  </si>
  <si>
    <t>https://podminky.urs.cz/item/CS_URS_2025_01/998762102</t>
  </si>
  <si>
    <t>763</t>
  </si>
  <si>
    <t>Konstrukce suché výstavby</t>
  </si>
  <si>
    <t>166</t>
  </si>
  <si>
    <t>763131431</t>
  </si>
  <si>
    <t>Podhled ze sádrokartonových desek dvouvrstvá zavěšená spodní konstrukce z ocelových profilů CD, UD jednoduše opláštěná deskou protipožární DF, tl. 12,5 mm, bez izolace, REI do 90</t>
  </si>
  <si>
    <t>1848560641</t>
  </si>
  <si>
    <t>https://podminky.urs.cz/item/CS_URS_2025_01/763131431</t>
  </si>
  <si>
    <t>2*3,35*3,05+0,65*3,05</t>
  </si>
  <si>
    <t>167</t>
  </si>
  <si>
    <t>763131751</t>
  </si>
  <si>
    <t>Podhled ze sádrokartonových desek ostatní práce a konstrukce na podhledech ze sádrokartonových desek montáž parotěsné zábrany</t>
  </si>
  <si>
    <t>235397206</t>
  </si>
  <si>
    <t>https://podminky.urs.cz/item/CS_URS_2025_01/763131751</t>
  </si>
  <si>
    <t>168</t>
  </si>
  <si>
    <t>28329274</t>
  </si>
  <si>
    <t>fólie PE vyztužená pro parotěsnou vrstvu (reakce na oheň - třída E) 110g/m2</t>
  </si>
  <si>
    <t>842485956</t>
  </si>
  <si>
    <t>113,856*1,1</t>
  </si>
  <si>
    <t>169</t>
  </si>
  <si>
    <t>763732115</t>
  </si>
  <si>
    <t>Montáž střešní konstrukce z vazníků příhradových, konstrukční délky přes 12,5 do 15,0 m</t>
  </si>
  <si>
    <t>985333021</t>
  </si>
  <si>
    <t>https://podminky.urs.cz/item/CS_URS_2025_01/763732115</t>
  </si>
  <si>
    <t>8*14,8</t>
  </si>
  <si>
    <t>170</t>
  </si>
  <si>
    <t>60512202</t>
  </si>
  <si>
    <t>příhradový vazník sedlový sušený neimpregnovaný dl do 15m</t>
  </si>
  <si>
    <t>-1476186334</t>
  </si>
  <si>
    <t>171</t>
  </si>
  <si>
    <t>763734112</t>
  </si>
  <si>
    <t>Montáž střešní konstrukce z ostatních prvků, krokví, vaznic, ztužidel, zavětrování, průřezové plochy přes 50 do 150 cm2</t>
  </si>
  <si>
    <t>-51725995</t>
  </si>
  <si>
    <t>https://podminky.urs.cz/item/CS_URS_2025_01/763734112</t>
  </si>
  <si>
    <t>zavětrování</t>
  </si>
  <si>
    <t>4*28,5</t>
  </si>
  <si>
    <t>172</t>
  </si>
  <si>
    <t>-1487701115</t>
  </si>
  <si>
    <t>118,4*0,025*0,2*1,1</t>
  </si>
  <si>
    <t>173</t>
  </si>
  <si>
    <t>763 2000 001</t>
  </si>
  <si>
    <t>D + M podélný příhradový ztužující prvek</t>
  </si>
  <si>
    <t>-845547980</t>
  </si>
  <si>
    <t>174</t>
  </si>
  <si>
    <t>763 2000 002</t>
  </si>
  <si>
    <t>Spojovací a kotevní prostředky příhradových vazníků</t>
  </si>
  <si>
    <t>-1361345792</t>
  </si>
  <si>
    <t>175</t>
  </si>
  <si>
    <t>998763101</t>
  </si>
  <si>
    <t>Přesun hmot pro dřevostavby stanovený z hmotnosti přesunovaného materiálu vodorovná dopravní vzdálenost do 50 m základní v objektech výšky přes 6 do 12 m</t>
  </si>
  <si>
    <t>-414536124</t>
  </si>
  <si>
    <t>https://podminky.urs.cz/item/CS_URS_2025_01/998763101</t>
  </si>
  <si>
    <t>176</t>
  </si>
  <si>
    <t>764101151</t>
  </si>
  <si>
    <t>Montáž krytiny z plechu s úpravou u okapů, prostupů a výčnělků střechy rovné ze šablon, počet kusů do 4 ks/m2 do 30°</t>
  </si>
  <si>
    <t>-668387647</t>
  </si>
  <si>
    <t>https://podminky.urs.cz/item/CS_URS_2025_01/764101151</t>
  </si>
  <si>
    <t>177</t>
  </si>
  <si>
    <t>55345000</t>
  </si>
  <si>
    <t>šablona z Pz plechu s povrchovou úpravou do 4ks/m2</t>
  </si>
  <si>
    <t>-632635304</t>
  </si>
  <si>
    <t>2*7,6*7,73*1,15</t>
  </si>
  <si>
    <t>(4,1*3,07+4,5*3,07)*1,15</t>
  </si>
  <si>
    <t>165,482*1,15 'Přepočtené koeficientem množství</t>
  </si>
  <si>
    <t>178</t>
  </si>
  <si>
    <t>764211626</t>
  </si>
  <si>
    <t>Oplechování střešních prvků z pozinkovaného plechu s povrchovou úpravou hřebene větraného s použitím hřebenového plechu s větracím pásem rš 500 mm</t>
  </si>
  <si>
    <t>-1913409782</t>
  </si>
  <si>
    <t>https://podminky.urs.cz/item/CS_URS_2025_01/764211626</t>
  </si>
  <si>
    <t>7,7+3,4</t>
  </si>
  <si>
    <t>179</t>
  </si>
  <si>
    <t>764212664</t>
  </si>
  <si>
    <t>Oplechování střešních prvků z pozinkovaného plechu s povrchovou úpravou okapu střechy rovné okapovým plechem rš 330 mm</t>
  </si>
  <si>
    <t>1589210551</t>
  </si>
  <si>
    <t>https://podminky.urs.cz/item/CS_URS_2025_01/764212664</t>
  </si>
  <si>
    <t>2*8,03+2*3,22</t>
  </si>
  <si>
    <t>180</t>
  </si>
  <si>
    <t>764214607</t>
  </si>
  <si>
    <t>Oplechování horních ploch zdí a nadezdívek (atik) z pozinkovaného plechu s povrchovou úpravou mechanicky kotvené rš 670 mm</t>
  </si>
  <si>
    <t>-1388239784</t>
  </si>
  <si>
    <t>https://podminky.urs.cz/item/CS_URS_2025_01/764214607</t>
  </si>
  <si>
    <t>181</t>
  </si>
  <si>
    <t>764215646</t>
  </si>
  <si>
    <t>Oplechování horních ploch zdí a nadezdívek (atik) z pozinkovaného plechu s povrchovou úpravou Příplatek k cenám za zvýšenou pracnost při provedení rohu nebo koutu přes rš 400 mm</t>
  </si>
  <si>
    <t>-1840816333</t>
  </si>
  <si>
    <t>https://podminky.urs.cz/item/CS_URS_2025_01/764215646</t>
  </si>
  <si>
    <t>182</t>
  </si>
  <si>
    <t>764216644</t>
  </si>
  <si>
    <t>Oplechování parapetů z pozinkovaného plechu s povrchovou úpravou rovných celoplošně lepené, bez rohů rš 330 mm</t>
  </si>
  <si>
    <t>-60657827</t>
  </si>
  <si>
    <t>https://podminky.urs.cz/item/CS_URS_2025_01/764216644</t>
  </si>
  <si>
    <t>4,0+2*1,5</t>
  </si>
  <si>
    <t>183</t>
  </si>
  <si>
    <t>764218607</t>
  </si>
  <si>
    <t>Oplechování říms a ozdobných prvků z pozinkovaného plechu s povrchovou úpravou rovných, bez rohů mechanicky kotvené rš 670 mm</t>
  </si>
  <si>
    <t>-1401965395</t>
  </si>
  <si>
    <t>https://podminky.urs.cz/item/CS_URS_2025_01/764218607</t>
  </si>
  <si>
    <t>16,0</t>
  </si>
  <si>
    <t>184</t>
  </si>
  <si>
    <t>764311606</t>
  </si>
  <si>
    <t>Lemování zdí z pozinkovaného plechu s povrchovou úpravou boční nebo horní rovné, střech s krytinou prejzovou nebo vlnitou rš 500 mm</t>
  </si>
  <si>
    <t>-211310100</t>
  </si>
  <si>
    <t>https://podminky.urs.cz/item/CS_URS_2025_01/764311606</t>
  </si>
  <si>
    <t>4*7,6</t>
  </si>
  <si>
    <t>4*4,5</t>
  </si>
  <si>
    <t>185</t>
  </si>
  <si>
    <t>764508131</t>
  </si>
  <si>
    <t>Montáž svodu kruhového, průměru svodu</t>
  </si>
  <si>
    <t>-317130629</t>
  </si>
  <si>
    <t>https://podminky.urs.cz/item/CS_URS_2025_01/764508131</t>
  </si>
  <si>
    <t>186</t>
  </si>
  <si>
    <t>764511602</t>
  </si>
  <si>
    <t>Žlab podokapní z pozinkovaného plechu s povrchovou úpravou včetně háků a čel půlkruhový rš 330 mm</t>
  </si>
  <si>
    <t>-659067504</t>
  </si>
  <si>
    <t>https://podminky.urs.cz/item/CS_URS_2025_01/764511602</t>
  </si>
  <si>
    <t>187</t>
  </si>
  <si>
    <t>764511642</t>
  </si>
  <si>
    <t>Žlab podokapní z pozinkovaného plechu s povrchovou úpravou kotlík oválný (trychtýřový), rš žlabu/průměr svodu 330/100 mm</t>
  </si>
  <si>
    <t>-1428958275</t>
  </si>
  <si>
    <t>https://podminky.urs.cz/item/CS_URS_2025_01/764511642</t>
  </si>
  <si>
    <t>188</t>
  </si>
  <si>
    <t>764518621</t>
  </si>
  <si>
    <t>Svod z pozinkovaného plechu s upraveným povrchem včetně objímek, kolen a odskoků kruhový, průměru do 90 mm</t>
  </si>
  <si>
    <t>889450002</t>
  </si>
  <si>
    <t>https://podminky.urs.cz/item/CS_URS_2025_01/764518621</t>
  </si>
  <si>
    <t>189</t>
  </si>
  <si>
    <t>764518622</t>
  </si>
  <si>
    <t>Svod z pozinkovaného plechu s upraveným povrchem včetně objímek, kolen a odskoků kruhový, průměru 100 mm</t>
  </si>
  <si>
    <t>603920997</t>
  </si>
  <si>
    <t>https://podminky.urs.cz/item/CS_URS_2025_01/764518622</t>
  </si>
  <si>
    <t>4,25+7,35+6,6</t>
  </si>
  <si>
    <t>190</t>
  </si>
  <si>
    <t>998764102</t>
  </si>
  <si>
    <t>Přesun hmot pro konstrukce klempířské stanovený z hmotnosti přesunovaného materiálu vodorovná dopravní vzdálenost do 50 m základní v objektech výšky přes 6 do 12 m</t>
  </si>
  <si>
    <t>-1270539749</t>
  </si>
  <si>
    <t>https://podminky.urs.cz/item/CS_URS_2025_01/998764102</t>
  </si>
  <si>
    <t>191</t>
  </si>
  <si>
    <t>765191021</t>
  </si>
  <si>
    <t>Montáž pojistné hydroizolační nebo parotěsné fólie kladené ve sklonu přes 20° s lepenými přesahy na krokve</t>
  </si>
  <si>
    <t>224910349</t>
  </si>
  <si>
    <t>https://podminky.urs.cz/item/CS_URS_2025_01/765191021</t>
  </si>
  <si>
    <t>192</t>
  </si>
  <si>
    <t>28329044</t>
  </si>
  <si>
    <t>fólie kontaktní difuzně propustná pro doplňkovou hydroizolační vrstvu, třívrstvá mikroporézní PP 150g/m2</t>
  </si>
  <si>
    <t>-1506509198</t>
  </si>
  <si>
    <t>143,898*1,1</t>
  </si>
  <si>
    <t>193</t>
  </si>
  <si>
    <t>765191031</t>
  </si>
  <si>
    <t>Montáž pojistné hydroizolační nebo parotěsné fólie lepení těsnících pásků pod kontralatě</t>
  </si>
  <si>
    <t>-2098799108</t>
  </si>
  <si>
    <t>https://podminky.urs.cz/item/CS_URS_2025_01/765191031</t>
  </si>
  <si>
    <t>194</t>
  </si>
  <si>
    <t>28329303</t>
  </si>
  <si>
    <t>páska těsnící jednostranně lepící butylkaučuková pod kontralatě š 50mm</t>
  </si>
  <si>
    <t>482731028</t>
  </si>
  <si>
    <t>156,0*1,1</t>
  </si>
  <si>
    <t>195</t>
  </si>
  <si>
    <t>998765102</t>
  </si>
  <si>
    <t>Přesun hmot pro krytiny skládané stanovený z hmotnosti přesunovaného materiálu vodorovná dopravní vzdálenost do 50 m základní na objektech výšky přes 6 do 12 m</t>
  </si>
  <si>
    <t>-854366461</t>
  </si>
  <si>
    <t>https://podminky.urs.cz/item/CS_URS_2025_01/998765102</t>
  </si>
  <si>
    <t>196</t>
  </si>
  <si>
    <t>766622131</t>
  </si>
  <si>
    <t>Montáž oken plastových včetně montáže rámu plochy přes 1 m2 otevíravých do zdiva, výšky do 1,5 m</t>
  </si>
  <si>
    <t>1946796980</t>
  </si>
  <si>
    <t>https://podminky.urs.cz/item/CS_URS_2025_01/766622131</t>
  </si>
  <si>
    <t>O2</t>
  </si>
  <si>
    <t>2*1,5*1,5</t>
  </si>
  <si>
    <t>197</t>
  </si>
  <si>
    <t>61140052</t>
  </si>
  <si>
    <t>okno plastové otevíravé/sklopné trojsklo přes plochu 1m2 do v 1,5m</t>
  </si>
  <si>
    <t>1425281234</t>
  </si>
  <si>
    <t>198</t>
  </si>
  <si>
    <t>766622132</t>
  </si>
  <si>
    <t>Montáž oken plastových včetně montáže rámu plochy přes 1 m2 otevíravých do zdiva, výšky přes 1,5 do 2,5 m</t>
  </si>
  <si>
    <t>1311628525</t>
  </si>
  <si>
    <t>https://podminky.urs.cz/item/CS_URS_2025_01/766622132</t>
  </si>
  <si>
    <t>O1</t>
  </si>
  <si>
    <t>4,0*1,75</t>
  </si>
  <si>
    <t>199</t>
  </si>
  <si>
    <t>61140054</t>
  </si>
  <si>
    <t>okno plastové otevíravé/sklopné trojsklo přes plochu 1m2 v 1,5-2,5m</t>
  </si>
  <si>
    <t>275747095</t>
  </si>
  <si>
    <t>200</t>
  </si>
  <si>
    <t>766694116</t>
  </si>
  <si>
    <t>Montáž ostatních truhlářských konstrukcí parapetních desek dřevěných nebo plastových šířky do 300 mm</t>
  </si>
  <si>
    <t>982123317</t>
  </si>
  <si>
    <t>https://podminky.urs.cz/item/CS_URS_2025_01/766694116</t>
  </si>
  <si>
    <t>201</t>
  </si>
  <si>
    <t>60794103</t>
  </si>
  <si>
    <t>parapet dřevotřískový vnitřní povrch laminátový š 300mm</t>
  </si>
  <si>
    <t>-936277173</t>
  </si>
  <si>
    <t>202</t>
  </si>
  <si>
    <t>998766101</t>
  </si>
  <si>
    <t>Přesun hmot pro konstrukce truhlářské stanovený z hmotnosti přesunovaného materiálu vodorovná dopravní vzdálenost do 50 m základní v objektech výšky do 6 m</t>
  </si>
  <si>
    <t>-1583850835</t>
  </si>
  <si>
    <t>https://podminky.urs.cz/item/CS_URS_2025_01/998766101</t>
  </si>
  <si>
    <t>203</t>
  </si>
  <si>
    <t>767640322</t>
  </si>
  <si>
    <t>Montáž dveří ocelových nebo hliníkových vnitřních dvoukřídlových</t>
  </si>
  <si>
    <t>1808738513</t>
  </si>
  <si>
    <t>https://podminky.urs.cz/item/CS_URS_2025_01/767640322</t>
  </si>
  <si>
    <t>D2</t>
  </si>
  <si>
    <t>204</t>
  </si>
  <si>
    <t>55341224R</t>
  </si>
  <si>
    <t>dveře dvoukřídlé ocelové interiérové plné hladké s polodrážkou 2000x2100mm</t>
  </si>
  <si>
    <t>735684687</t>
  </si>
  <si>
    <t>205</t>
  </si>
  <si>
    <t>767646510</t>
  </si>
  <si>
    <t>Montáž dveří ocelových nebo hliníkových protipožárních uzávěrů jednokřídlových</t>
  </si>
  <si>
    <t>504644258</t>
  </si>
  <si>
    <t>https://podminky.urs.cz/item/CS_URS_2025_01/767646510</t>
  </si>
  <si>
    <t>D3</t>
  </si>
  <si>
    <t>206</t>
  </si>
  <si>
    <t>55341168</t>
  </si>
  <si>
    <t>dveře jednokřídlé ocelové interierové protipožární EW 15, 30, 45 D1 rohová zárubeň 800x1970mm</t>
  </si>
  <si>
    <t>1371406514</t>
  </si>
  <si>
    <t>207</t>
  </si>
  <si>
    <t>767649191</t>
  </si>
  <si>
    <t>Montáž dveří ocelových nebo hliníkových doplňků dveří samozavírače hydraulického</t>
  </si>
  <si>
    <t>-535494717</t>
  </si>
  <si>
    <t>https://podminky.urs.cz/item/CS_URS_2025_01/767649191</t>
  </si>
  <si>
    <t>208</t>
  </si>
  <si>
    <t>54917250</t>
  </si>
  <si>
    <t>samozavírač dveří hydraulický</t>
  </si>
  <si>
    <t>1083590728</t>
  </si>
  <si>
    <t>209</t>
  </si>
  <si>
    <t>767651240</t>
  </si>
  <si>
    <t>Montáž vrat garážových nebo průmyslových otvíravých do ocelové zárubně z dílů, plochy přes 13 m2</t>
  </si>
  <si>
    <t>-2044524055</t>
  </si>
  <si>
    <t>https://podminky.urs.cz/item/CS_URS_2025_01/767651240</t>
  </si>
  <si>
    <t>210</t>
  </si>
  <si>
    <t>767 2000 001</t>
  </si>
  <si>
    <t>vrata dvoukřídlová ocelová 4000/4400, dveře 800/1970</t>
  </si>
  <si>
    <t>1954662099</t>
  </si>
  <si>
    <t>211</t>
  </si>
  <si>
    <t>767810113</t>
  </si>
  <si>
    <t>Montáž větracích mřížek ocelových čtyřhranných, průřezu přes 0,04 do 0,09 m2</t>
  </si>
  <si>
    <t>319878740</t>
  </si>
  <si>
    <t>https://podminky.urs.cz/item/CS_URS_2025_01/767810113</t>
  </si>
  <si>
    <t>větrací otvory střešního prostoru 400/150</t>
  </si>
  <si>
    <t>2*4</t>
  </si>
  <si>
    <t>212</t>
  </si>
  <si>
    <t>55341425R</t>
  </si>
  <si>
    <t>mřížka větrací nerezová se síťovinou 250x250mm</t>
  </si>
  <si>
    <t>-1210680059</t>
  </si>
  <si>
    <t>213</t>
  </si>
  <si>
    <t>767 2000 002</t>
  </si>
  <si>
    <t>D + M ocelové konstrukce vč. opláštění deskou, kompletní provedení, ozn. Z3</t>
  </si>
  <si>
    <t>-71992483</t>
  </si>
  <si>
    <t>214</t>
  </si>
  <si>
    <t>998767102</t>
  </si>
  <si>
    <t>Přesun hmot pro zámečnické konstrukce stanovený z hmotnosti přesunovaného materiálu vodorovná dopravní vzdálenost do 50 m základní v objektech výšky přes 6 do 12 m</t>
  </si>
  <si>
    <t>67083099</t>
  </si>
  <si>
    <t>https://podminky.urs.cz/item/CS_URS_2025_01/998767102</t>
  </si>
  <si>
    <t>781</t>
  </si>
  <si>
    <t>Dokončovací práce - obklady</t>
  </si>
  <si>
    <t>215</t>
  </si>
  <si>
    <t>781121011</t>
  </si>
  <si>
    <t>Příprava podkladu před provedením obkladu nátěr penetrační na stěnu</t>
  </si>
  <si>
    <t>628778705</t>
  </si>
  <si>
    <t>https://podminky.urs.cz/item/CS_URS_2025_01/781121011</t>
  </si>
  <si>
    <t>216</t>
  </si>
  <si>
    <t>781474154</t>
  </si>
  <si>
    <t>Montáž keramických obkladů stěn lepených cementovým flexibilním lepidlem hladkých přes 4 do 6 ks/m2</t>
  </si>
  <si>
    <t>1380397769</t>
  </si>
  <si>
    <t>https://podminky.urs.cz/item/CS_URS_2025_01/781474154</t>
  </si>
  <si>
    <t>217</t>
  </si>
  <si>
    <t>59761728</t>
  </si>
  <si>
    <t>obklad keramický nemrazuvzdorný povrch reliéfní/matný tl do 10mm přes 4 do 6ks/m2</t>
  </si>
  <si>
    <t>894582592</t>
  </si>
  <si>
    <t>3,0*1,1</t>
  </si>
  <si>
    <t>218</t>
  </si>
  <si>
    <t>781492251</t>
  </si>
  <si>
    <t>Obklad - dokončující práce montáž profilu lepeného flexibilním cementovým lepidlem ukončovacího</t>
  </si>
  <si>
    <t>-1959659873</t>
  </si>
  <si>
    <t>https://podminky.urs.cz/item/CS_URS_2025_01/781492251</t>
  </si>
  <si>
    <t>219</t>
  </si>
  <si>
    <t>19416005</t>
  </si>
  <si>
    <t>lišta ukončovací z eloxovaného hliníku 10mm</t>
  </si>
  <si>
    <t>-15378056</t>
  </si>
  <si>
    <t>8,8*1,1</t>
  </si>
  <si>
    <t>220</t>
  </si>
  <si>
    <t>781495115</t>
  </si>
  <si>
    <t>Obklad - dokončující práce ostatní práce spárování silikonem</t>
  </si>
  <si>
    <t>2012861892</t>
  </si>
  <si>
    <t>https://podminky.urs.cz/item/CS_URS_2025_01/781495115</t>
  </si>
  <si>
    <t>2*1,0</t>
  </si>
  <si>
    <t>221</t>
  </si>
  <si>
    <t>781495211</t>
  </si>
  <si>
    <t>Čištění vnitřních ploch po provedení obkladu stěn chemickými prostředky</t>
  </si>
  <si>
    <t>695109058</t>
  </si>
  <si>
    <t>https://podminky.urs.cz/item/CS_URS_2025_01/781495211</t>
  </si>
  <si>
    <t>222</t>
  </si>
  <si>
    <t>998781101</t>
  </si>
  <si>
    <t>Přesun hmot pro obklady keramické stanovený z hmotnosti přesunovaného materiálu vodorovná dopravní vzdálenost do 50 m základní v objektech výšky do 6 m</t>
  </si>
  <si>
    <t>1644213492</t>
  </si>
  <si>
    <t>https://podminky.urs.cz/item/CS_URS_2025_01/998781101</t>
  </si>
  <si>
    <t>783</t>
  </si>
  <si>
    <t>Dokončovací práce - nátěry</t>
  </si>
  <si>
    <t>223</t>
  </si>
  <si>
    <t>783268111</t>
  </si>
  <si>
    <t>Lazurovací nátěr tesařských konstrukcí dvojnásobný olejový</t>
  </si>
  <si>
    <t>-1334744554</t>
  </si>
  <si>
    <t>https://podminky.urs.cz/item/CS_URS_2025_01/783268111</t>
  </si>
  <si>
    <t>(2*0,75*3,35)*1,5</t>
  </si>
  <si>
    <t>224</t>
  </si>
  <si>
    <t>783314101</t>
  </si>
  <si>
    <t>Základní nátěr zámečnických konstrukcí jednonásobný syntetický</t>
  </si>
  <si>
    <t>-373623016</t>
  </si>
  <si>
    <t>https://podminky.urs.cz/item/CS_URS_2025_01/783314101</t>
  </si>
  <si>
    <t>I120</t>
  </si>
  <si>
    <t>3*1,7*(2*1,2+4*0,058)</t>
  </si>
  <si>
    <t>IPE240</t>
  </si>
  <si>
    <t>6*5,0*(2*0,24+4*0,12)</t>
  </si>
  <si>
    <t>profil 100/100/6</t>
  </si>
  <si>
    <t>3,55*(4*0,1)</t>
  </si>
  <si>
    <t>L100/100/6</t>
  </si>
  <si>
    <t>(2*3,0+4,0)*(4*0,1)</t>
  </si>
  <si>
    <t>225</t>
  </si>
  <si>
    <t>783317101</t>
  </si>
  <si>
    <t>Krycí nátěr (email) zámečnických konstrukcí jednonásobný syntetický standardní</t>
  </si>
  <si>
    <t>179449199</t>
  </si>
  <si>
    <t>https://podminky.urs.cz/item/CS_URS_2025_01/783317101</t>
  </si>
  <si>
    <t>226</t>
  </si>
  <si>
    <t>783823135</t>
  </si>
  <si>
    <t>Penetrační nátěr omítek hladkých omítek hladkých, zrnitých tenkovrstvých nebo štukových stupně členitosti 1 a 2 silikonový</t>
  </si>
  <si>
    <t>-17088963</t>
  </si>
  <si>
    <t>https://podminky.urs.cz/item/CS_URS_2025_01/783823135</t>
  </si>
  <si>
    <t>0,65*10,95+6,05*0,2+11,1*0,2</t>
  </si>
  <si>
    <t>227</t>
  </si>
  <si>
    <t>783826615</t>
  </si>
  <si>
    <t>Hydrofobizační nátěr omítek silikonový, transparentní, povrchů hladkých omítek hladkých, zrnitých tenkovrstvých nebo štukových stupně členitosti 1 a 2</t>
  </si>
  <si>
    <t>1831497372</t>
  </si>
  <si>
    <t>https://podminky.urs.cz/item/CS_URS_2025_01/783826615</t>
  </si>
  <si>
    <t>228</t>
  </si>
  <si>
    <t>783827425</t>
  </si>
  <si>
    <t>Krycí (ochranný) nátěr omítek dvojnásobný hladkých omítek hladkých, zrnitých tenkovrstvých nebo štukových stupně členitosti 1 a 2 silikonový</t>
  </si>
  <si>
    <t>-1572813741</t>
  </si>
  <si>
    <t>https://podminky.urs.cz/item/CS_URS_2025_01/783827425</t>
  </si>
  <si>
    <t>784</t>
  </si>
  <si>
    <t>Dokončovací práce - malby a tapety</t>
  </si>
  <si>
    <t>229</t>
  </si>
  <si>
    <t>784181121</t>
  </si>
  <si>
    <t>Penetrace podkladu jednonásobná hloubková akrylátová bezbarvá v místnostech výšky do 3,80 m</t>
  </si>
  <si>
    <t>1723089352</t>
  </si>
  <si>
    <t>https://podminky.urs.cz/item/CS_URS_2025_01/784181121</t>
  </si>
  <si>
    <t>SDK</t>
  </si>
  <si>
    <t>stěny</t>
  </si>
  <si>
    <t>strop</t>
  </si>
  <si>
    <t>18,032</t>
  </si>
  <si>
    <t>230</t>
  </si>
  <si>
    <t>784181125</t>
  </si>
  <si>
    <t>Penetrace podkladu jednonásobná hloubková akrylátová bezbarvá v místnostech výšky přes 5,00 m</t>
  </si>
  <si>
    <t>10230352</t>
  </si>
  <si>
    <t>https://podminky.urs.cz/item/CS_URS_2025_01/784181125</t>
  </si>
  <si>
    <t>231</t>
  </si>
  <si>
    <t>784191001</t>
  </si>
  <si>
    <t>Čištění vnitřních ploch hrubý úklid po provedení malířských prací omytím oken nebo balkonových dveří jednoduchých</t>
  </si>
  <si>
    <t>-1736200566</t>
  </si>
  <si>
    <t>https://podminky.urs.cz/item/CS_URS_2025_01/784191001</t>
  </si>
  <si>
    <t>4,0*1,75+2*1,5*1,5</t>
  </si>
  <si>
    <t>232</t>
  </si>
  <si>
    <t>784191005</t>
  </si>
  <si>
    <t>Čištění vnitřních ploch hrubý úklid po provedení malířských prací omytím dveří nebo vrat</t>
  </si>
  <si>
    <t>-1733210230</t>
  </si>
  <si>
    <t>https://podminky.urs.cz/item/CS_URS_2025_01/784191005</t>
  </si>
  <si>
    <t>4,0*4,4+2*2,0*2,1+2*0,8*1,97</t>
  </si>
  <si>
    <t>233</t>
  </si>
  <si>
    <t>784211101</t>
  </si>
  <si>
    <t>Malby z malířských směsí oděruvzdorných za mokra dvojnásobné, bílé za mokra oděruvzdorné výborně v místnostech výšky do 3,80 m</t>
  </si>
  <si>
    <t>1743985692</t>
  </si>
  <si>
    <t>https://podminky.urs.cz/item/CS_URS_2025_01/784211101</t>
  </si>
  <si>
    <t>234</t>
  </si>
  <si>
    <t>784211105</t>
  </si>
  <si>
    <t>Malby z malířských směsí oděruvzdorných za mokra dvojnásobné, bílé za mokra oděruvzdorné výborně v místnostech výšky přes 5,00 m</t>
  </si>
  <si>
    <t>1843323502</t>
  </si>
  <si>
    <t>https://podminky.urs.cz/item/CS_URS_2025_01/784211105</t>
  </si>
  <si>
    <t>OST</t>
  </si>
  <si>
    <t>Ostatní</t>
  </si>
  <si>
    <t>235</t>
  </si>
  <si>
    <t>OST 2000 001</t>
  </si>
  <si>
    <t>Ostatní práce spojené s napojením nové dílny na objekt stávající dílny</t>
  </si>
  <si>
    <t>512</t>
  </si>
  <si>
    <t>312696415</t>
  </si>
  <si>
    <t>236</t>
  </si>
  <si>
    <t>OST 2000 002</t>
  </si>
  <si>
    <t>Ostatní práce spojené s napojením nové dílny na objekt stávající garáže</t>
  </si>
  <si>
    <t>-742664878</t>
  </si>
  <si>
    <t>02 - Zdravotně technické instalace</t>
  </si>
  <si>
    <t xml:space="preserve">    11 - Zemní práce - přípravné a přidružené práce</t>
  </si>
  <si>
    <t xml:space="preserve">    16 - Zemní práce - přemístění výkopku</t>
  </si>
  <si>
    <t xml:space="preserve">    18 - Zemní práce - povrchové úpravy terénu</t>
  </si>
  <si>
    <t xml:space="preserve">    8 - Trubní vedení</t>
  </si>
  <si>
    <t xml:space="preserve">    721 - Vnitřní kanalizace</t>
  </si>
  <si>
    <t xml:space="preserve">    722 - Vnitřní vodovod</t>
  </si>
  <si>
    <t xml:space="preserve">    725 - Zařizovací předměty</t>
  </si>
  <si>
    <t>HZS - Hodinové zúčtovací sazby</t>
  </si>
  <si>
    <t>132251101</t>
  </si>
  <si>
    <t>Hloubení nezapažených rýh šířky do 800 mm strojně s urovnáním dna do předepsaného profilu a spádu v hornině třídy těžitelnosti I skupiny 3 do 20 m3</t>
  </si>
  <si>
    <t>1550890875</t>
  </si>
  <si>
    <t>https://podminky.urs.cz/item/CS_URS_2025_01/132251101</t>
  </si>
  <si>
    <t>0,6*1,0*(6,35+28,3+5,0)</t>
  </si>
  <si>
    <t>šachta</t>
  </si>
  <si>
    <t>1,0</t>
  </si>
  <si>
    <t>vpusť</t>
  </si>
  <si>
    <t>1746092500</t>
  </si>
  <si>
    <t>0,6*0,65*(6,35+28,3+5,0)</t>
  </si>
  <si>
    <t>okolo šachty</t>
  </si>
  <si>
    <t>0,5</t>
  </si>
  <si>
    <t>58343872</t>
  </si>
  <si>
    <t>kamenivo drcené hrubé frakce 8/16</t>
  </si>
  <si>
    <t>853734123</t>
  </si>
  <si>
    <t>15,964*1,85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</si>
  <si>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</si>
  <si>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</si>
  <si>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1619432221</t>
  </si>
  <si>
    <t>https://podminky.urs.cz/item/CS_URS_2025_01/175151101</t>
  </si>
  <si>
    <t>0,6*0,25*(6,35+28,3+5,0)</t>
  </si>
  <si>
    <t>obsyp UV</t>
  </si>
  <si>
    <t>0,15*0,94*(4*1,0)</t>
  </si>
  <si>
    <t>58344155</t>
  </si>
  <si>
    <t>štěrkodrť frakce 0/22</t>
  </si>
  <si>
    <t>-652602020</t>
  </si>
  <si>
    <t>6,512*1,85</t>
  </si>
  <si>
    <t>Zemní práce - přípravné a přidružené práce</t>
  </si>
  <si>
    <t>115101201</t>
  </si>
  <si>
    <t>Čerpání vody na dopravní výšku do 10 m s uvažovaným průměrným přítokem do 500 l/min</t>
  </si>
  <si>
    <t>hod</t>
  </si>
  <si>
    <t>1590148314</t>
  </si>
  <si>
    <t>https://podminky.urs.cz/item/CS_URS_2025_01/115101201</t>
  </si>
  <si>
    <t>115101301</t>
  </si>
  <si>
    <t>Pohotovost záložní čerpací soupravy pro dopravní výšku do 10 m s uvažovaným průměrným přítokem do 500 l/min</t>
  </si>
  <si>
    <t>den</t>
  </si>
  <si>
    <t>1016882775</t>
  </si>
  <si>
    <t>https://podminky.urs.cz/item/CS_URS_2025_01/115101301</t>
  </si>
  <si>
    <t>119004111</t>
  </si>
  <si>
    <t>Pomocné konstrukce při zabezpečení výkopu bezpečný vstup nebo výstup žebříkem zřízení</t>
  </si>
  <si>
    <t>-489981228</t>
  </si>
  <si>
    <t>https://podminky.urs.cz/item/CS_URS_2025_01/119004111</t>
  </si>
  <si>
    <t>119004112</t>
  </si>
  <si>
    <t>Pomocné konstrukce při zabezpečení výkopu bezpečný vstup nebo výstup žebříkem odstranění</t>
  </si>
  <si>
    <t>-2129942878</t>
  </si>
  <si>
    <t>https://podminky.urs.cz/item/CS_URS_2025_01/119004112</t>
  </si>
  <si>
    <t>Zemní práce - přemístění výkopku</t>
  </si>
  <si>
    <t>-798261979</t>
  </si>
  <si>
    <t>-1736535756</t>
  </si>
  <si>
    <t>25,79</t>
  </si>
  <si>
    <t>25,79*14 'Přepočtené koeficientem množství</t>
  </si>
  <si>
    <t>515237281</t>
  </si>
  <si>
    <t>25,79*1,85</t>
  </si>
  <si>
    <t>Zemní práce - povrchové úpravy terénu</t>
  </si>
  <si>
    <t>181152302</t>
  </si>
  <si>
    <t>Úprava pláně na stavbách silnic a dálnic strojně v zářezech mimo skalních se zhutněním</t>
  </si>
  <si>
    <t>-1158051515</t>
  </si>
  <si>
    <t>https://podminky.urs.cz/item/CS_URS_2025_01/181152302</t>
  </si>
  <si>
    <t>dno rýhy potrubí</t>
  </si>
  <si>
    <t>0,6*(6,35+28,3+5,0)</t>
  </si>
  <si>
    <t>dno UV</t>
  </si>
  <si>
    <t>1,0*1,0</t>
  </si>
  <si>
    <t>271532213</t>
  </si>
  <si>
    <t>Podsyp pod základové konstrukce se zhutněním a urovnáním povrchu z kameniva hrubého, frakce 8 - 16 mm</t>
  </si>
  <si>
    <t>148769081</t>
  </si>
  <si>
    <t>https://podminky.urs.cz/item/CS_URS_2025_01/271532213</t>
  </si>
  <si>
    <t>0,1*(1,0*1,0)</t>
  </si>
  <si>
    <t>359901211</t>
  </si>
  <si>
    <t>Monitoring stok (kamerový systém) jakékoli výšky nová kanalizace</t>
  </si>
  <si>
    <t>-930411991</t>
  </si>
  <si>
    <t>https://podminky.urs.cz/item/CS_URS_2025_01/359901211</t>
  </si>
  <si>
    <t>6,35+28,3+5,0</t>
  </si>
  <si>
    <t>452322131</t>
  </si>
  <si>
    <t>Podkladní a zajišťovací konstrukce z betonu železového v otevřeném výkopu bez zvýšených nároků na prostředí sedlové lože pod potrubí z betonu tř. C 12/15</t>
  </si>
  <si>
    <t>482558934</t>
  </si>
  <si>
    <t>https://podminky.urs.cz/item/CS_URS_2025_01/452322131</t>
  </si>
  <si>
    <t>prstenec UV</t>
  </si>
  <si>
    <t>2*3,14*0,35*0,2</t>
  </si>
  <si>
    <t>výtok vpustí</t>
  </si>
  <si>
    <t>0,6*0,2*0,75</t>
  </si>
  <si>
    <t>dno uliční vpustě</t>
  </si>
  <si>
    <t>0,1*1,0*1,0</t>
  </si>
  <si>
    <t>452368211</t>
  </si>
  <si>
    <t>Výztuž podkladních desek, bloků nebo pražců v otevřeném výkopu ze svařovaných sítí typu Kari</t>
  </si>
  <si>
    <t>-401060667</t>
  </si>
  <si>
    <t>https://podminky.urs.cz/item/CS_URS_2025_01/452368211</t>
  </si>
  <si>
    <t>(1,0*1,0)/6,0*18,2*0,001*1,1</t>
  </si>
  <si>
    <t>Trubní vedení</t>
  </si>
  <si>
    <t>451572111</t>
  </si>
  <si>
    <t>Lože pod potrubí, stoky a drobné objekty v otevřeném výkopu z kameniva drobného těženého 0 až 4 mm</t>
  </si>
  <si>
    <t>-811871081</t>
  </si>
  <si>
    <t>https://podminky.urs.cz/item/CS_URS_2025_01/451572111</t>
  </si>
  <si>
    <t>0,6*0,1*(6,35+28,3+5,0)</t>
  </si>
  <si>
    <t>877315123</t>
  </si>
  <si>
    <t>Montáž navrtávacího sedla kanalizační přípojky v otevřeném výkopu pro hlavní potrubí betonové nebo kameninové, přípojka DN 150</t>
  </si>
  <si>
    <t>-1747120929</t>
  </si>
  <si>
    <t>https://podminky.urs.cz/item/CS_URS_2025_01/877315123</t>
  </si>
  <si>
    <t>28651300</t>
  </si>
  <si>
    <t>sedlo kolmé univerzální beton/KG DN 250-350/160</t>
  </si>
  <si>
    <t>-96359600</t>
  </si>
  <si>
    <t>877315211</t>
  </si>
  <si>
    <t>Montáž tvarovek na kanalizačním plastovém potrubí z PP nebo PVC-U hladkého plnostěnného kolen, víček nebo hrdlových uzávěrů DN 150</t>
  </si>
  <si>
    <t>379284878</t>
  </si>
  <si>
    <t>https://podminky.urs.cz/item/CS_URS_2025_01/877315211</t>
  </si>
  <si>
    <t>UV</t>
  </si>
  <si>
    <t>28611361</t>
  </si>
  <si>
    <t>koleno kanalizační PVC KG 160x45°</t>
  </si>
  <si>
    <t>1477186465</t>
  </si>
  <si>
    <t>894812202</t>
  </si>
  <si>
    <t>Revizní a čistící šachta z polypropylenu PP pro hladké trouby DN 425 šachtové dno (DN šachty / DN trubního vedení) DN 425/150 průtočné 30°,60°,90°</t>
  </si>
  <si>
    <t>-1978603901</t>
  </si>
  <si>
    <t>https://podminky.urs.cz/item/CS_URS_2025_01/894812202</t>
  </si>
  <si>
    <t>894812231</t>
  </si>
  <si>
    <t>Revizní a čistící šachta z polypropylenu PP pro hladké trouby DN 425 roura šachtová korugovaná bez hrdla, světlé hloubky 1500 mm</t>
  </si>
  <si>
    <t>-1513985104</t>
  </si>
  <si>
    <t>https://podminky.urs.cz/item/CS_URS_2025_01/894812231</t>
  </si>
  <si>
    <t>894812255</t>
  </si>
  <si>
    <t>Revizní a čistící šachta z polypropylenu PP pro hladké trouby DN 425 poklop plastový (pro třídu zatížení) pachotěsný s madlem</t>
  </si>
  <si>
    <t>1281244089</t>
  </si>
  <si>
    <t>https://podminky.urs.cz/item/CS_URS_2025_01/894812255</t>
  </si>
  <si>
    <t>895941342</t>
  </si>
  <si>
    <t>Osazení vpusti uliční z betonových dílců DN 500 dno nízké s kalištěm</t>
  </si>
  <si>
    <t>-71039430</t>
  </si>
  <si>
    <t>https://podminky.urs.cz/item/CS_URS_2025_01/895941342</t>
  </si>
  <si>
    <t>59224469</t>
  </si>
  <si>
    <t>vpusť uliční DN 500 kaliště nízké 500/225x65mm</t>
  </si>
  <si>
    <t>-570129252</t>
  </si>
  <si>
    <t>895941351</t>
  </si>
  <si>
    <t>Osazení vpusti uliční z betonových dílců DN 500 skruž horní pro čtvercovou vtokovou mříž</t>
  </si>
  <si>
    <t>-2105412485</t>
  </si>
  <si>
    <t>https://podminky.urs.cz/item/CS_URS_2025_01/895941351</t>
  </si>
  <si>
    <t>59223864</t>
  </si>
  <si>
    <t>prstenec pro uliční vpusť vyrovnávací betonový 390x60x130mm</t>
  </si>
  <si>
    <t>609488766</t>
  </si>
  <si>
    <t>895941361</t>
  </si>
  <si>
    <t>Osazení vpusti uliční z betonových dílců DN 500 skruž středová 290 mm</t>
  </si>
  <si>
    <t>-927485928</t>
  </si>
  <si>
    <t>https://podminky.urs.cz/item/CS_URS_2025_01/895941361</t>
  </si>
  <si>
    <t>59224461</t>
  </si>
  <si>
    <t>vpusť uliční DN 500 skruž průběžná nízká betonová 500/290x65mm</t>
  </si>
  <si>
    <t>1574761682</t>
  </si>
  <si>
    <t>895941362</t>
  </si>
  <si>
    <t>Osazení vpusti uliční z betonových dílců DN 500 skruž středová 590 mm</t>
  </si>
  <si>
    <t>-1903188530</t>
  </si>
  <si>
    <t>https://podminky.urs.cz/item/CS_URS_2025_01/895941362</t>
  </si>
  <si>
    <t>59224462</t>
  </si>
  <si>
    <t>vpusť uliční DN 500 skruž průběžná vysoká betonová 500/590x65mm</t>
  </si>
  <si>
    <t>261893629</t>
  </si>
  <si>
    <t>895941366</t>
  </si>
  <si>
    <t>Osazení vpusti uliční z betonových dílců DN 500 skruž průběžná s výtokem</t>
  </si>
  <si>
    <t>-653976605</t>
  </si>
  <si>
    <t>https://podminky.urs.cz/item/CS_URS_2025_01/895941366</t>
  </si>
  <si>
    <t>59224464</t>
  </si>
  <si>
    <t>vpusť uliční DN 500 skruž průběžná 500/590x65mm betonová s odtokem 150mm PVC</t>
  </si>
  <si>
    <t>846907924</t>
  </si>
  <si>
    <t>899204112</t>
  </si>
  <si>
    <t>Osazení mříží litinových včetně rámů a košů na bahno pro třídu zatížení D400, E600</t>
  </si>
  <si>
    <t>-845058598</t>
  </si>
  <si>
    <t>https://podminky.urs.cz/item/CS_URS_2025_01/899204112</t>
  </si>
  <si>
    <t>55242320</t>
  </si>
  <si>
    <t>mříž vtoková litinová plochá 500x500mm</t>
  </si>
  <si>
    <t>-954211147</t>
  </si>
  <si>
    <t>28661789</t>
  </si>
  <si>
    <t>koš kalový ocelový pro silniční vpusť 425mm vč. madla</t>
  </si>
  <si>
    <t>728141621</t>
  </si>
  <si>
    <t>899623171</t>
  </si>
  <si>
    <t>Obetonování potrubí nebo zdiva stok betonem prostým v otevřeném výkopu, betonem tř. C 25/30</t>
  </si>
  <si>
    <t>1528716493</t>
  </si>
  <si>
    <t>https://podminky.urs.cz/item/CS_URS_2025_01/899623171</t>
  </si>
  <si>
    <t>899722114</t>
  </si>
  <si>
    <t>Krytí potrubí z plastů výstražnou fólií z PVC šířky přes 34 do 40 cm</t>
  </si>
  <si>
    <t>-329370249</t>
  </si>
  <si>
    <t>https://podminky.urs.cz/item/CS_URS_2025_01/899722114</t>
  </si>
  <si>
    <t>919124121</t>
  </si>
  <si>
    <t>Dilatační spáry vkládané v cementobetonovém krytu s odstraněním vložek, s vyčištěním a vyplněním spár asfaltovou zálivkou</t>
  </si>
  <si>
    <t>-96047575</t>
  </si>
  <si>
    <t>https://podminky.urs.cz/item/CS_URS_2025_01/919124121</t>
  </si>
  <si>
    <t>4*0,5</t>
  </si>
  <si>
    <t>96 0202 001</t>
  </si>
  <si>
    <t xml:space="preserve">Vybourání stávající uliční vpusti, vč. likvidace </t>
  </si>
  <si>
    <t>-1245642978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</si>
  <si>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</si>
  <si>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</si>
  <si>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797804384</t>
  </si>
  <si>
    <t>https://podminky.urs.cz/item/CS_URS_2025_01/998276101</t>
  </si>
  <si>
    <t>Vnitřní kanalizace</t>
  </si>
  <si>
    <t>721173401</t>
  </si>
  <si>
    <t>Potrubí z trub PVC SN4 svodné (ležaté) DN 110</t>
  </si>
  <si>
    <t>-662745300</t>
  </si>
  <si>
    <t>https://podminky.urs.cz/item/CS_URS_2025_01/721173401</t>
  </si>
  <si>
    <t>3*(0,5+0,5+0,7)</t>
  </si>
  <si>
    <t>0,5+0,75</t>
  </si>
  <si>
    <t>721173402</t>
  </si>
  <si>
    <t>Potrubí z trub PVC SN4 svodné (ležaté) DN 125</t>
  </si>
  <si>
    <t>-239067645</t>
  </si>
  <si>
    <t>https://podminky.urs.cz/item/CS_URS_2025_01/721173402</t>
  </si>
  <si>
    <t>1,5+0,8+14,5+0,5+4,1+1,9+4,3+0,7</t>
  </si>
  <si>
    <t>721173404</t>
  </si>
  <si>
    <t>Potrubí z trub PVC SN4 svodné (ležaté) DN 200</t>
  </si>
  <si>
    <t>-50805532</t>
  </si>
  <si>
    <t>https://podminky.urs.cz/item/CS_URS_2025_01/721173404</t>
  </si>
  <si>
    <t>721174041</t>
  </si>
  <si>
    <t>Potrubí z trub polypropylenových připojovací DN 32</t>
  </si>
  <si>
    <t>1286561728</t>
  </si>
  <si>
    <t>https://podminky.urs.cz/item/CS_URS_2025_01/721174041</t>
  </si>
  <si>
    <t>0,5+1,9+9,6+4,4+0,5+0,25+0,5</t>
  </si>
  <si>
    <t>721174042</t>
  </si>
  <si>
    <t>Potrubí z trub polypropylenových připojovací DN 40</t>
  </si>
  <si>
    <t>1434745452</t>
  </si>
  <si>
    <t>https://podminky.urs.cz/item/CS_URS_2025_01/721174042</t>
  </si>
  <si>
    <t>0,5+1,9+8,1+1,9+0,5</t>
  </si>
  <si>
    <t>721174045</t>
  </si>
  <si>
    <t>Potrubí z trub polypropylenových připojovací DN 110</t>
  </si>
  <si>
    <t>1160011161</t>
  </si>
  <si>
    <t>https://podminky.urs.cz/item/CS_URS_2025_01/721174045</t>
  </si>
  <si>
    <t>0,5+1,25+0,75</t>
  </si>
  <si>
    <t>721194103</t>
  </si>
  <si>
    <t>Vyměření přípojek na potrubí vyvedení a upevnění odpadních výpustek DN 32</t>
  </si>
  <si>
    <t>693378423</t>
  </si>
  <si>
    <t>https://podminky.urs.cz/item/CS_URS_2025_01/721194103</t>
  </si>
  <si>
    <t>721194104</t>
  </si>
  <si>
    <t>Vyměření přípojek na potrubí vyvedení a upevnění odpadních výpustek DN 40</t>
  </si>
  <si>
    <t>224714741</t>
  </si>
  <si>
    <t>https://podminky.urs.cz/item/CS_URS_2025_01/721194104</t>
  </si>
  <si>
    <t>721194109</t>
  </si>
  <si>
    <t>Vyměření přípojek na potrubí vyvedení a upevnění odpadních výpustek DN 110</t>
  </si>
  <si>
    <t>-1787176647</t>
  </si>
  <si>
    <t>https://podminky.urs.cz/item/CS_URS_2025_01/721194109</t>
  </si>
  <si>
    <t>721211421</t>
  </si>
  <si>
    <t>Podlahové vpusti se svislým odtokem DN 50/75/110 mřížka nerez 115x115</t>
  </si>
  <si>
    <t>1203918037</t>
  </si>
  <si>
    <t>https://podminky.urs.cz/item/CS_URS_2025_01/721211421</t>
  </si>
  <si>
    <t>721242105</t>
  </si>
  <si>
    <t>Lapače střešních splavenin polypropylenové (PP) se svislým odtokem DN 110</t>
  </si>
  <si>
    <t>159749638</t>
  </si>
  <si>
    <t>https://podminky.urs.cz/item/CS_URS_2025_01/721242105</t>
  </si>
  <si>
    <t>721290111</t>
  </si>
  <si>
    <t>Zkouška těsnosti kanalizace v objektech vodou do DN 125</t>
  </si>
  <si>
    <t>2143783760</t>
  </si>
  <si>
    <t>https://podminky.urs.cz/item/CS_URS_2025_01/721290111</t>
  </si>
  <si>
    <t>6,35+28,3+5,0+17,65+12,9+2,5</t>
  </si>
  <si>
    <t>-900033738</t>
  </si>
  <si>
    <t>Vnitřní vodovod</t>
  </si>
  <si>
    <t>722174002</t>
  </si>
  <si>
    <t>Potrubí z plastových trubek z polypropylenu PPR svařovaných polyfúzně PN 16 (SDR 7,4) D 20 x 2,8</t>
  </si>
  <si>
    <t>1352453323</t>
  </si>
  <si>
    <t>https://podminky.urs.cz/item/CS_URS_2025_01/722174002</t>
  </si>
  <si>
    <t>2*(0,5+1,9+8,1+1,9+0,5)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</si>
  <si>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</si>
  <si>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</si>
  <si>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-1005683982</t>
  </si>
  <si>
    <t>https://podminky.urs.cz/item/CS_URS_2025_01/722181221</t>
  </si>
  <si>
    <t>722220122</t>
  </si>
  <si>
    <t>Armatury s jedním závitem nástěnky pro baterii G 3/4"</t>
  </si>
  <si>
    <t>pár</t>
  </si>
  <si>
    <t>-1272355831</t>
  </si>
  <si>
    <t>https://podminky.urs.cz/item/CS_URS_2025_01/722220122</t>
  </si>
  <si>
    <t>722290234</t>
  </si>
  <si>
    <t>Zkoušky, proplach a desinfekce vodovodního potrubí proplach a desinfekce vodovodního potrubí do DN 80</t>
  </si>
  <si>
    <t>-1366091</t>
  </si>
  <si>
    <t>https://podminky.urs.cz/item/CS_URS_2025_01/722290234</t>
  </si>
  <si>
    <t>722290246</t>
  </si>
  <si>
    <t>Zkoušky, proplach a desinfekce vodovodního potrubí zkoušky těsnosti vodovodního potrubí plastového do DN 40</t>
  </si>
  <si>
    <t>1614003974</t>
  </si>
  <si>
    <t>https://podminky.urs.cz/item/CS_URS_2025_01/722290246</t>
  </si>
  <si>
    <t>998722101</t>
  </si>
  <si>
    <t>Přesun hmot pro vnitřní vodovod stanovený z hmotnosti přesunovaného materiálu vodorovná dopravní vzdálenost do 50 m základní v objektech výšky do 6 m</t>
  </si>
  <si>
    <t>1978210699</t>
  </si>
  <si>
    <t>https://podminky.urs.cz/item/CS_URS_2025_01/998722101</t>
  </si>
  <si>
    <t>725</t>
  </si>
  <si>
    <t>Zařizovací předměty</t>
  </si>
  <si>
    <t>725210821</t>
  </si>
  <si>
    <t>Demontáž umyvadel bez výtokových armatur umyvadel</t>
  </si>
  <si>
    <t>384093215</t>
  </si>
  <si>
    <t>https://podminky.urs.cz/item/CS_URS_2025_01/725210821</t>
  </si>
  <si>
    <t>725219102</t>
  </si>
  <si>
    <t>Umyvadla montáž umyvadel ostatních typů na šrouby</t>
  </si>
  <si>
    <t>-1387591578</t>
  </si>
  <si>
    <t>https://podminky.urs.cz/item/CS_URS_2025_01/725219102</t>
  </si>
  <si>
    <t>64211030</t>
  </si>
  <si>
    <t>umyvadlo keramické závěsné bílé š 500mm</t>
  </si>
  <si>
    <t>-723396920</t>
  </si>
  <si>
    <t>725829121</t>
  </si>
  <si>
    <t>Baterie umyvadlové montáž ostatních typů nástěnných pákových nebo klasických</t>
  </si>
  <si>
    <t>-290195076</t>
  </si>
  <si>
    <t>https://podminky.urs.cz/item/CS_URS_2025_01/725829121</t>
  </si>
  <si>
    <t>55145615</t>
  </si>
  <si>
    <t>baterie umyvadlová nástěnná páková 150mm chrom</t>
  </si>
  <si>
    <t>-1715187585</t>
  </si>
  <si>
    <t>998725101</t>
  </si>
  <si>
    <t>Přesun hmot pro zařizovací předměty stanovený z hmotnosti přesunovaného materiálu vodorovná dopravní vzdálenost do 50 m základní v objektech výšky do 6 m</t>
  </si>
  <si>
    <t>63092254</t>
  </si>
  <si>
    <t>https://podminky.urs.cz/item/CS_URS_2025_01/998725101</t>
  </si>
  <si>
    <t>HZS</t>
  </si>
  <si>
    <t>Hodinové zúčtovací sazby</t>
  </si>
  <si>
    <t>HZS1301</t>
  </si>
  <si>
    <t>Hodinové zúčtovací sazby profesí HSV provádění konstrukcí zedník</t>
  </si>
  <si>
    <t>907765765</t>
  </si>
  <si>
    <t>https://podminky.urs.cz/item/CS_URS_2025_01/HZS1301</t>
  </si>
  <si>
    <t>03 - Vzduchotechnika</t>
  </si>
  <si>
    <t>751111013</t>
  </si>
  <si>
    <t>Montáž ventilátoru axiálního nízkotlakého nástěnného základního, průměru přes 200 do 300 mm</t>
  </si>
  <si>
    <t>-1880802936</t>
  </si>
  <si>
    <t>https://podminky.urs.cz/item/CS_URS_2025_01/751111013</t>
  </si>
  <si>
    <t>42914150</t>
  </si>
  <si>
    <t>ventilátor axiální stěnový skříň z ocelového plechu 4 póly IP44 40W D 250mm</t>
  </si>
  <si>
    <t>228991446</t>
  </si>
  <si>
    <t>751510043</t>
  </si>
  <si>
    <t>Vzduchotechnické potrubí z pozinkovaného plechu kruhové, trouba spirálně vinutá bez příruby, průměru přes 200 do 300 mm</t>
  </si>
  <si>
    <t>127810286</t>
  </si>
  <si>
    <t>https://podminky.urs.cz/item/CS_URS_2025_01/751510043</t>
  </si>
  <si>
    <t>-1870506892</t>
  </si>
  <si>
    <t>-751271159</t>
  </si>
  <si>
    <t>04 -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</si>
  <si>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</si>
  <si>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</si>
  <si>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</si>
  <si>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733</t>
  </si>
  <si>
    <t>Ústřední vytápění - rozvodné potrubí</t>
  </si>
  <si>
    <t>733122301</t>
  </si>
  <si>
    <t>Potrubí z trubek ocelových hladkých spojovaných lisováním z ušlechtilé oceli (nerez 1.4520) PN 16, T= +110°C Ø 15/1,0</t>
  </si>
  <si>
    <t>1036785074</t>
  </si>
  <si>
    <t>https://podminky.urs.cz/item/CS_URS_2025_01/733122301</t>
  </si>
  <si>
    <t>2*(2,9+0,25+4,4+15,2+4,4+0,6+0,25)</t>
  </si>
  <si>
    <t>2*(14,25+3*0,25+3*0,25)</t>
  </si>
  <si>
    <t>733811232</t>
  </si>
  <si>
    <t>Ochrana potrubí termoizolačními trubicemi z pěnového polyetylenu PE přilepenými v příčných a podélných spojích, tloušťky izolace přes 9 do 13 mm, vnitřního průměru izolace DN přes 22 do 45 mm</t>
  </si>
  <si>
    <t>454205795</t>
  </si>
  <si>
    <t>https://podminky.urs.cz/item/CS_URS_2025_01/733811232</t>
  </si>
  <si>
    <t>733 0204 001</t>
  </si>
  <si>
    <t>Napojení na stávající rozvody</t>
  </si>
  <si>
    <t>-451597535</t>
  </si>
  <si>
    <t>998733101</t>
  </si>
  <si>
    <t>Přesun hmot pro rozvody potrubí stanovený z hmotnosti přesunovaného materiálu vodorovná dopravní vzdálenost do 50 m základní v objektech výšky do 6 m</t>
  </si>
  <si>
    <t>1678677369</t>
  </si>
  <si>
    <t>https://podminky.urs.cz/item/CS_URS_2025_01/998733101</t>
  </si>
  <si>
    <t>734</t>
  </si>
  <si>
    <t>Ústřední vytápění - armatury</t>
  </si>
  <si>
    <t>734221535</t>
  </si>
  <si>
    <t>Ventily regulační závitové termostatické bez hlavice ovládání PN 16 do 110°C rohové dvouregulační G 3/8</t>
  </si>
  <si>
    <t>1317674752</t>
  </si>
  <si>
    <t>https://podminky.urs.cz/item/CS_URS_2025_01/734221535</t>
  </si>
  <si>
    <t>734221684</t>
  </si>
  <si>
    <t>Ventily regulační závitové hlavice termostatické pro ovládání ventilů PN 10 do 110°C kapalinové pro veřejné prostory</t>
  </si>
  <si>
    <t>-1536704536</t>
  </si>
  <si>
    <t>https://podminky.urs.cz/item/CS_URS_2025_01/734221684</t>
  </si>
  <si>
    <t>734261413</t>
  </si>
  <si>
    <t>Šroubení regulační radiátorové rohové bez vypouštění G 3/4</t>
  </si>
  <si>
    <t>159009960</t>
  </si>
  <si>
    <t>https://podminky.urs.cz/item/CS_URS_2025_01/734261413</t>
  </si>
  <si>
    <t>998734101</t>
  </si>
  <si>
    <t>Přesun hmot pro armatury stanovený z hmotnosti přesunovaného materiálu vodorovná dopravní vzdálenost do 50 m základní v objektech výšky do 6 m</t>
  </si>
  <si>
    <t>-1768238031</t>
  </si>
  <si>
    <t>https://podminky.urs.cz/item/CS_URS_2025_01/998734101</t>
  </si>
  <si>
    <t>735</t>
  </si>
  <si>
    <t>Ústřední vytápění - otopná tělesa</t>
  </si>
  <si>
    <t>735151831</t>
  </si>
  <si>
    <t>Demontáž otopných těles panelových třířadých stavební délky do 1500 mm</t>
  </si>
  <si>
    <t>36093228</t>
  </si>
  <si>
    <t>https://podminky.urs.cz/item/CS_URS_2025_01/735151831</t>
  </si>
  <si>
    <t>735159220</t>
  </si>
  <si>
    <t>Montáž otopných těles panelových dvouřadých, stavební délky přes 1140 do 1500 mm</t>
  </si>
  <si>
    <t>-1916597283</t>
  </si>
  <si>
    <t>https://podminky.urs.cz/item/CS_URS_2025_01/735159220</t>
  </si>
  <si>
    <t>48457364</t>
  </si>
  <si>
    <t>těleso otopné panelové 2 deskové VK 1 přídavná přestupní plocha v 900mm dl 1200mm</t>
  </si>
  <si>
    <t>-846467451</t>
  </si>
  <si>
    <t>735159320</t>
  </si>
  <si>
    <t>Montáž otopných těles panelových třířadých, stavební délky přes 1140 do 1500 mm</t>
  </si>
  <si>
    <t>-279741667</t>
  </si>
  <si>
    <t>https://podminky.urs.cz/item/CS_URS_2025_01/735159320</t>
  </si>
  <si>
    <t>přesun tělesa</t>
  </si>
  <si>
    <t>998735101</t>
  </si>
  <si>
    <t>Přesun hmot pro otopná tělesa stanovený z hmotnosti přesunovaného materiálu vodorovná dopravní vzdálenost do 50 m základní v objektech výšky do 6 m</t>
  </si>
  <si>
    <t>570613754</t>
  </si>
  <si>
    <t>https://podminky.urs.cz/item/CS_URS_2025_01/998735101</t>
  </si>
  <si>
    <t>784 0204 001</t>
  </si>
  <si>
    <t>D + M koaxiální komínový systém s kompletem</t>
  </si>
  <si>
    <t>800470985</t>
  </si>
  <si>
    <t>784 0204 002</t>
  </si>
  <si>
    <t>D + M plynový teplovzdušný ventilátor</t>
  </si>
  <si>
    <t>505779621</t>
  </si>
  <si>
    <t>784 0204 003</t>
  </si>
  <si>
    <t>D + M závěs teplovzdušného ventilátoru</t>
  </si>
  <si>
    <t>736294904</t>
  </si>
  <si>
    <t>784 0204 004</t>
  </si>
  <si>
    <t>D + M termostat teplovzdušného ventilátoru</t>
  </si>
  <si>
    <t>1669503645</t>
  </si>
  <si>
    <t>784 0204 005</t>
  </si>
  <si>
    <t>D + M ovládací skříň teplovzdušného ventilátoru</t>
  </si>
  <si>
    <t>-1510055329</t>
  </si>
  <si>
    <t>1551744057</t>
  </si>
  <si>
    <t>05 - Elektroinstalace - silnoproud</t>
  </si>
  <si>
    <t>PSV - PSV</t>
  </si>
  <si>
    <t xml:space="preserve">    D1 - Odhadovaný rozsah úprav elektroinstalace v dílně 101</t>
  </si>
  <si>
    <t xml:space="preserve">    D2 - Rozvodnice RH - náhrada stávající rozvodnice novou</t>
  </si>
  <si>
    <t xml:space="preserve">    D3 - Rozvodnice R1 - náhrada stávající rozvodnice novou</t>
  </si>
  <si>
    <t xml:space="preserve">    D4 - Rozvodnice R2</t>
  </si>
  <si>
    <t xml:space="preserve">    D5 - Rozvodnice RP1</t>
  </si>
  <si>
    <t xml:space="preserve">    742 - Elektroinstalace - slaboproud</t>
  </si>
  <si>
    <t xml:space="preserve">    D6 - Bleskosvod</t>
  </si>
  <si>
    <t xml:space="preserve">    D7 - Revize</t>
  </si>
  <si>
    <t>Odhadovaný rozsah úprav elektroinstalace v dílně 101</t>
  </si>
  <si>
    <t>741310042</t>
  </si>
  <si>
    <t>Montáž spínačů jedno nebo dvoupólových nástěnných se zapojením vodičů, pro prostředí venkovní nebo mokré přepínačů, řazení 6-střídavých</t>
  </si>
  <si>
    <t>1859248211</t>
  </si>
  <si>
    <t>https://podminky.urs.cz/item/CS_URS_2025_01/741310042</t>
  </si>
  <si>
    <t>34535057</t>
  </si>
  <si>
    <t>přepínač nástěnný střídavý, řazení 6, IP54, šroubové svorky</t>
  </si>
  <si>
    <t>1885123835</t>
  </si>
  <si>
    <t>741310024</t>
  </si>
  <si>
    <t>Montáž spínačů jedno nebo dvoupólových nástěnných se zapojením vodičů, pro prostředí normální přepínačů, řazení 6+6 dvojitých střídavých</t>
  </si>
  <si>
    <t>-1227891755</t>
  </si>
  <si>
    <t>https://podminky.urs.cz/item/CS_URS_2025_01/741310024</t>
  </si>
  <si>
    <t>34535062</t>
  </si>
  <si>
    <t>přepínač nástěnný střídavý dvojitý, řazení 6+6(6+1), IP54, šroubové svorky</t>
  </si>
  <si>
    <t>-1654607849</t>
  </si>
  <si>
    <t>741313231</t>
  </si>
  <si>
    <t>Montáž zásuvek průmyslových se zapojením vodičů nástěnných, provedení IP 44 2P+PE 16 A</t>
  </si>
  <si>
    <t>-2085504526</t>
  </si>
  <si>
    <t>https://podminky.urs.cz/item/CS_URS_2025_01/741313231</t>
  </si>
  <si>
    <t>35811475</t>
  </si>
  <si>
    <t>zásuvka nástěnná 16A - 3pól, řazení 2P+PE IP44, šroubové svorky</t>
  </si>
  <si>
    <t>1931041662</t>
  </si>
  <si>
    <t>Rozvodnice RH - náhrada stávající rozvodnice novou</t>
  </si>
  <si>
    <t>741322002</t>
  </si>
  <si>
    <t>Montáž přepěťových ochran nn se zapojením vodičů svodiče bleskových proudů - typ 1 jednopólových, pro impulsní proud do 100 kA</t>
  </si>
  <si>
    <t>-1161804326</t>
  </si>
  <si>
    <t>https://podminky.urs.cz/item/CS_URS_2025_01/741322002</t>
  </si>
  <si>
    <t>741210001</t>
  </si>
  <si>
    <t>Montáž rozvodnic oceloplechových nebo plastových bez zapojení vodičů běžných, hmotnosti do 20 kg</t>
  </si>
  <si>
    <t>985052243</t>
  </si>
  <si>
    <t>https://podminky.urs.cz/item/CS_URS_2025_01/741210001</t>
  </si>
  <si>
    <t>200 0205 001</t>
  </si>
  <si>
    <t>rozvodnice přisazená, modulů, max. zatížení 160 A, IP66</t>
  </si>
  <si>
    <t>-1281328557</t>
  </si>
  <si>
    <t>741231014</t>
  </si>
  <si>
    <t>Montáž svorkovnic do rozváděčů s popisnými štítky se zapojením vodičů na jedné straně nulových</t>
  </si>
  <si>
    <t>-23985493</t>
  </si>
  <si>
    <t>https://podminky.urs.cz/item/CS_URS_2025_01/741231014</t>
  </si>
  <si>
    <t>200 0205 002</t>
  </si>
  <si>
    <t>svodič přepětí, typ B+C, 3-p</t>
  </si>
  <si>
    <t>-1195709602</t>
  </si>
  <si>
    <t>34565001</t>
  </si>
  <si>
    <t>svorkovnice ekvipotenciální 160x60mm</t>
  </si>
  <si>
    <t>1100383524</t>
  </si>
  <si>
    <t>Rozvodnice R1 - náhrada stávající rozvodnice novou</t>
  </si>
  <si>
    <t>1204712906</t>
  </si>
  <si>
    <t>300 0205 001</t>
  </si>
  <si>
    <t>rozvodnice přisazená, 120 modulů, max. zatížení 160 A, IP66</t>
  </si>
  <si>
    <t>-771598036</t>
  </si>
  <si>
    <t>D4</t>
  </si>
  <si>
    <t>Rozvodnice R2</t>
  </si>
  <si>
    <t>741127041</t>
  </si>
  <si>
    <t>Montáž přípojnicového rozvodu z vodičů hliníkových průmyslového dílů rovných bez odboček 500 A, délky 1200 mm</t>
  </si>
  <si>
    <t>-968055991</t>
  </si>
  <si>
    <t>https://podminky.urs.cz/item/CS_URS_2025_01/741127041</t>
  </si>
  <si>
    <t>1413223522</t>
  </si>
  <si>
    <t>741130064</t>
  </si>
  <si>
    <t>Ukončení vodičů izolovaných s označením a zapojením nastřelením kabelového oka se smršťovací záklopkou nebo páskou, průřezu žíly do 70 mm2</t>
  </si>
  <si>
    <t>-1749131038</t>
  </si>
  <si>
    <t>https://podminky.urs.cz/item/CS_URS_2025_01/741130064</t>
  </si>
  <si>
    <t>741231002</t>
  </si>
  <si>
    <t>Montáž svorkovnic do rozváděčů s popisnými štítky se zapojením vodičů na jedné straně řadových, průřezové plochy vodičů do 6 mm2</t>
  </si>
  <si>
    <t>1201985909</t>
  </si>
  <si>
    <t>https://podminky.urs.cz/item/CS_URS_2025_01/741231002</t>
  </si>
  <si>
    <t>741310211</t>
  </si>
  <si>
    <t>Montáž spínačů jedno nebo dvoupólových polozapuštěných nebo zapuštěných se zapojením vodičů šroubové připojení, pro prostředí normální ovladačů, řazení 0/1-tlačítkových zapínacích/vypínacích</t>
  </si>
  <si>
    <t>-852675618</t>
  </si>
  <si>
    <t>https://podminky.urs.cz/item/CS_URS_2025_01/741310211</t>
  </si>
  <si>
    <t>741320101</t>
  </si>
  <si>
    <t>Montáž jističů se zapojením vodičů jednopólových nn do 25 A bez krytu</t>
  </si>
  <si>
    <t>2144801135</t>
  </si>
  <si>
    <t>https://podminky.urs.cz/item/CS_URS_2025_01/741320101</t>
  </si>
  <si>
    <t>741320161</t>
  </si>
  <si>
    <t>Montáž jističů se zapojením vodičů třípólových nn do 25 A bez krytu</t>
  </si>
  <si>
    <t>-970298985</t>
  </si>
  <si>
    <t>https://podminky.urs.cz/item/CS_URS_2025_01/741320161</t>
  </si>
  <si>
    <t>741320171</t>
  </si>
  <si>
    <t>Montáž jističů se zapojením vodičů třípólových nn do 63 A bez krytu</t>
  </si>
  <si>
    <t>-895030953</t>
  </si>
  <si>
    <t>https://podminky.urs.cz/item/CS_URS_2025_01/741320171</t>
  </si>
  <si>
    <t>741320202</t>
  </si>
  <si>
    <t>Montáž jističů se zapojením vodičů čtyřpólových nn deionových vestavných do 300 A</t>
  </si>
  <si>
    <t>1511333559</t>
  </si>
  <si>
    <t>https://podminky.urs.cz/item/CS_URS_2025_01/741320202</t>
  </si>
  <si>
    <t>741320382</t>
  </si>
  <si>
    <t>Montáž jističů se zapojením vodičů čtyřpólových nn deionových doplňků blokovacího tlačítka, spouště na podpětí, vypínací spouště</t>
  </si>
  <si>
    <t>916547338</t>
  </si>
  <si>
    <t>https://podminky.urs.cz/item/CS_URS_2025_01/741320382</t>
  </si>
  <si>
    <t>741321001</t>
  </si>
  <si>
    <t>Montáž proudových chráničů se zapojením vodičů dvoupólových nn do 25 A bez krytu</t>
  </si>
  <si>
    <t>-761176313</t>
  </si>
  <si>
    <t>https://podminky.urs.cz/item/CS_URS_2025_01/741321001</t>
  </si>
  <si>
    <t>741321051</t>
  </si>
  <si>
    <t>Montáž proudových chráničů se zapojením vodičů čtyřpólových nn do 100 A bez krytu</t>
  </si>
  <si>
    <t>1542884727</t>
  </si>
  <si>
    <t>https://podminky.urs.cz/item/CS_URS_2025_01/741321051</t>
  </si>
  <si>
    <t>741330051</t>
  </si>
  <si>
    <t>Montáž stykačů nn se zapojením vodičů střídavých vestavných čtyřpólových do 16 A</t>
  </si>
  <si>
    <t>2064084404</t>
  </si>
  <si>
    <t>https://podminky.urs.cz/item/CS_URS_2025_01/741330051</t>
  </si>
  <si>
    <t>741350031</t>
  </si>
  <si>
    <t>Montáž jednofázových transformátorů nn se zapojením vodičů v krytu 1x primár - 1x sekundár do 200 VA</t>
  </si>
  <si>
    <t>1849622055</t>
  </si>
  <si>
    <t>https://podminky.urs.cz/item/CS_URS_2025_01/741350031</t>
  </si>
  <si>
    <t>742310001</t>
  </si>
  <si>
    <t>Montáž domovního telefonu napájecího modulu na DIN lištu</t>
  </si>
  <si>
    <t>285055582</t>
  </si>
  <si>
    <t>https://podminky.urs.cz/item/CS_URS_2025_01/742310001</t>
  </si>
  <si>
    <t>-236468936</t>
  </si>
  <si>
    <t>400 0205 001</t>
  </si>
  <si>
    <t>rozvodnice stojací, IP55, rozměry (š. x hl. x v.): 800 x 300 x 1600 mm</t>
  </si>
  <si>
    <t>2089380532</t>
  </si>
  <si>
    <t>35822107</t>
  </si>
  <si>
    <t>jistič 1-pólový 6 A vypínací charakteristika B vypínací schopnost 10 kA</t>
  </si>
  <si>
    <t>677256904</t>
  </si>
  <si>
    <t>35822109</t>
  </si>
  <si>
    <t>jistič 1pólový-charakteristika B 10A</t>
  </si>
  <si>
    <t>-1001485447</t>
  </si>
  <si>
    <t>35822124</t>
  </si>
  <si>
    <t>jistič 1-pólový 16 A vypínací charakteristika C vypínací schopnost 10 kA</t>
  </si>
  <si>
    <t>-176526592</t>
  </si>
  <si>
    <t>35822154</t>
  </si>
  <si>
    <t>jistič 3-pólový 6 A vypínací charakteristika B vypínací schopnost 10 kA</t>
  </si>
  <si>
    <t>645310649</t>
  </si>
  <si>
    <t>35822158</t>
  </si>
  <si>
    <t>jistič 3-pólový 10 A vypínací charakteristika B vypínací schopnost 10 kA</t>
  </si>
  <si>
    <t>991917179</t>
  </si>
  <si>
    <t>35822402</t>
  </si>
  <si>
    <t>jistič 3-pólový 20 A vypínací charakteristika B vypínací schopnost 10 kA</t>
  </si>
  <si>
    <t>1523750711</t>
  </si>
  <si>
    <t>35822178</t>
  </si>
  <si>
    <t>jistič 3-pólový 40 A vypínací charakteristika B vypínací schopnost 10 kA</t>
  </si>
  <si>
    <t>1465447552</t>
  </si>
  <si>
    <t>35822186</t>
  </si>
  <si>
    <t>jistič 3-pólový 63 A vypínací charakteristika B vypínací schopnost 10 kA</t>
  </si>
  <si>
    <t>-1834638822</t>
  </si>
  <si>
    <t>35822160</t>
  </si>
  <si>
    <t>jistič 3-pólový 10 A vypínací charakteristika C vypínací schopnost 10 kA</t>
  </si>
  <si>
    <t>1697051710</t>
  </si>
  <si>
    <t>35822166</t>
  </si>
  <si>
    <t>jistič 3-pólový 16 A vypínací charakteristika C vypínací schopnost 10 kA</t>
  </si>
  <si>
    <t>-1780397105</t>
  </si>
  <si>
    <t>35822170</t>
  </si>
  <si>
    <t>jistič 3-pólový 20 A vypínací charakteristika C vypínací schopnost 10 kA</t>
  </si>
  <si>
    <t>1376427088</t>
  </si>
  <si>
    <t>35822173</t>
  </si>
  <si>
    <t>jistič 3-pólový 25 A vypínací charakteristika C vypínací schopnost 10 kA</t>
  </si>
  <si>
    <t>1605944632</t>
  </si>
  <si>
    <t>35822183</t>
  </si>
  <si>
    <t>jistič 3-pólový 50 A vypínací charakteristika C vypínací schopnost 10 kA</t>
  </si>
  <si>
    <t>-1904043587</t>
  </si>
  <si>
    <t>35822635</t>
  </si>
  <si>
    <t>spoušť podpěťová, AC/DC 24, 48V</t>
  </si>
  <si>
    <t>-1282416444</t>
  </si>
  <si>
    <t>400 0205 002</t>
  </si>
  <si>
    <t>vypínač 3x 160 A, deionový</t>
  </si>
  <si>
    <t>1735229459</t>
  </si>
  <si>
    <t>400 0205 003</t>
  </si>
  <si>
    <t>boční ovládání, AC/DC 24 V, pro BC160</t>
  </si>
  <si>
    <t>-274882619</t>
  </si>
  <si>
    <t>35829020</t>
  </si>
  <si>
    <t>chránič proudový 1+N pólový 10A typ B</t>
  </si>
  <si>
    <t>-632814121</t>
  </si>
  <si>
    <t>35829008</t>
  </si>
  <si>
    <t>chránič proudový 4 pólový 40A typ A 0,3A</t>
  </si>
  <si>
    <t>1519849427</t>
  </si>
  <si>
    <t>35829010</t>
  </si>
  <si>
    <t>chránič proudový 4 pólový 63A typ AC</t>
  </si>
  <si>
    <t>-493107816</t>
  </si>
  <si>
    <t>400 0205 004</t>
  </si>
  <si>
    <t>relé monitorovací, ke sledování nadpětí, podpětí a výpadku fází</t>
  </si>
  <si>
    <t>381731269</t>
  </si>
  <si>
    <t>400 0205 005</t>
  </si>
  <si>
    <t>spínač 230 V, 25 A, ř.k.22</t>
  </si>
  <si>
    <t>112685931</t>
  </si>
  <si>
    <t>400 0205 006</t>
  </si>
  <si>
    <t>ovládací tlačítko, 230 V, 25 A, ř.k. 22, červené tl.</t>
  </si>
  <si>
    <t>-2107806548</t>
  </si>
  <si>
    <t>400 0205 007</t>
  </si>
  <si>
    <t>tlačítko vestavné, stop tlačítko, kontakt 1x NC, 230 V, IP66, s aretací ve stisknuté poloze, průměr otvoru 22 mm</t>
  </si>
  <si>
    <t>-55130659</t>
  </si>
  <si>
    <t>400 0205 008</t>
  </si>
  <si>
    <t>zdroj 230 V AC / 24 V DC SELV, 2,5 A, 60 W, 3 M</t>
  </si>
  <si>
    <t>-1322450319</t>
  </si>
  <si>
    <t>34562265</t>
  </si>
  <si>
    <t>svěrka koncová řadové svorkovnice lišty 35</t>
  </si>
  <si>
    <t>-279082052</t>
  </si>
  <si>
    <t>400 0205 009</t>
  </si>
  <si>
    <t>svornice 4 řadová bílá</t>
  </si>
  <si>
    <t>-1478744896</t>
  </si>
  <si>
    <t>400 0205 010</t>
  </si>
  <si>
    <t>lišta propojovací, 3-pól, 16 mm², délka 1 m</t>
  </si>
  <si>
    <t>-1205004383</t>
  </si>
  <si>
    <t>400 0205 011</t>
  </si>
  <si>
    <t>sběrnice Cu, 400 A, 25 x 5 mm, (1 m = 0,990 kg)</t>
  </si>
  <si>
    <t>559479601</t>
  </si>
  <si>
    <t>400 0205 012</t>
  </si>
  <si>
    <t>svorka ekvipotenciální</t>
  </si>
  <si>
    <t>937312324</t>
  </si>
  <si>
    <t>34567300</t>
  </si>
  <si>
    <t>oko kabelové Al 1-10kV lisovací plná 70x10</t>
  </si>
  <si>
    <t>-1989187318</t>
  </si>
  <si>
    <t>400 0205 013</t>
  </si>
  <si>
    <t>záložní zdroj UPS, 24 V DC, 5 Ah</t>
  </si>
  <si>
    <t>-899378827</t>
  </si>
  <si>
    <t>D5</t>
  </si>
  <si>
    <t>Rozvodnice RP1</t>
  </si>
  <si>
    <t>468091332</t>
  </si>
  <si>
    <t>Vysekání kapes nebo výklenků ve zdivu pro osazení kotevních prvků nebo elektroinstalačního zařízení cihelném, velikosti plochy přes 0,10 do 0,16 m2 a hloubky přes 15 do 30 cm</t>
  </si>
  <si>
    <t>257688075</t>
  </si>
  <si>
    <t>https://podminky.urs.cz/item/CS_URS_2025_01/468091332</t>
  </si>
  <si>
    <t>-1225057548</t>
  </si>
  <si>
    <t>741231007</t>
  </si>
  <si>
    <t>Montáž svorkovnic do rozváděčů s popisnými štítky se zapojením vodičů na jedné straně řadových, průřezové plochy vodičů do 95 mm2</t>
  </si>
  <si>
    <t>-1849374666</t>
  </si>
  <si>
    <t>https://podminky.urs.cz/item/CS_URS_2025_01/741231007</t>
  </si>
  <si>
    <t>521751284</t>
  </si>
  <si>
    <t>1408538534</t>
  </si>
  <si>
    <t>-1924761864</t>
  </si>
  <si>
    <t>-884194342</t>
  </si>
  <si>
    <t>500 0205 001</t>
  </si>
  <si>
    <t>skříň bez náplně, IP44, 1-modulová, vestavná, 555 x 220 x 280 mm (v x hl. x š)</t>
  </si>
  <si>
    <t>1059227568</t>
  </si>
  <si>
    <t>500 0205 002</t>
  </si>
  <si>
    <t>rošt přístrojový modulový do skříně bez náplně šířky 280 mm, s krytem IP20, 3x 12 modulů</t>
  </si>
  <si>
    <t>764781862</t>
  </si>
  <si>
    <t>500 0205 003</t>
  </si>
  <si>
    <t>ks</t>
  </si>
  <si>
    <t>-954311380</t>
  </si>
  <si>
    <t>500 0205 004</t>
  </si>
  <si>
    <t>podpěťová spoušť AC/DC 24, 48 V, pro BC160</t>
  </si>
  <si>
    <t>-1941313688</t>
  </si>
  <si>
    <t>500 0205 005</t>
  </si>
  <si>
    <t>kus1</t>
  </si>
  <si>
    <t>-606777335</t>
  </si>
  <si>
    <t>-751237230</t>
  </si>
  <si>
    <t>500 0205 006</t>
  </si>
  <si>
    <t>svornice 70 řadová bílá</t>
  </si>
  <si>
    <t>1777098050</t>
  </si>
  <si>
    <t>500 0205 007</t>
  </si>
  <si>
    <t>-584164767</t>
  </si>
  <si>
    <t>741110556</t>
  </si>
  <si>
    <t>Montáž lišt a kanálků elektroinstalačních se spojkami, ohyby a rohy a s nasunutím do krabic doplňkových prvků protipožárního utěsnění, šířky do 250 mm</t>
  </si>
  <si>
    <t>2050123437</t>
  </si>
  <si>
    <t>https://podminky.urs.cz/item/CS_URS_2025_01/741110556</t>
  </si>
  <si>
    <t>23170006</t>
  </si>
  <si>
    <t>pěna montážní PUR protipožární dvojsložková</t>
  </si>
  <si>
    <t>litr</t>
  </si>
  <si>
    <t>1363615892</t>
  </si>
  <si>
    <t>0,393939393939394*1,65 'Přepočtené koeficientem množství</t>
  </si>
  <si>
    <t>741112003</t>
  </si>
  <si>
    <t>Montáž krabic elektroinstalačních bez napojení na trubky a lišty, demontáže a montáže víčka a přístroje protahovacích nebo odbočných zapuštěných plastových čtyřhranných</t>
  </si>
  <si>
    <t>-1491360681</t>
  </si>
  <si>
    <t>https://podminky.urs.cz/item/CS_URS_2025_01/741112003</t>
  </si>
  <si>
    <t>34571524</t>
  </si>
  <si>
    <t>krabice pod omítku PVC odbočná čtvercová 125x125mm s víčkem</t>
  </si>
  <si>
    <t>-1301537755</t>
  </si>
  <si>
    <t>741112111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</si>
  <si>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</si>
  <si>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9846592</t>
  </si>
  <si>
    <t>https://podminky.urs.cz/item/CS_URS_2025_01/741112111</t>
  </si>
  <si>
    <t>34571483</t>
  </si>
  <si>
    <t>krabice v uzavřeném provedení PVC s krytím IP 54 čtvercová 120x120mm</t>
  </si>
  <si>
    <t>-1526444183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</si>
  <si>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</si>
  <si>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</si>
  <si>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478412967</t>
  </si>
  <si>
    <t>https://podminky.urs.cz/item/CS_URS_2025_01/741120301</t>
  </si>
  <si>
    <t>261,0</t>
  </si>
  <si>
    <t>37,0</t>
  </si>
  <si>
    <t>34140825</t>
  </si>
  <si>
    <t>vodič propojovací jádro Cu plné izolace PVC 450/750V (H07V-U) 1x4mm2</t>
  </si>
  <si>
    <t>-1753000072</t>
  </si>
  <si>
    <t>34141040</t>
  </si>
  <si>
    <t>vodič propojovací jádro Cu plné izolace PVC 450/750V (H07V-U) 1x10mm2</t>
  </si>
  <si>
    <t>652319253</t>
  </si>
  <si>
    <t>741120303</t>
  </si>
  <si>
    <t>Montáž vodičů izolovaných měděných bez ukončení uložených pevně plných a laněných s PVC pláštěm, bezhalogenových, ohniodolných (např. CY, CHAH-V) průřezu žíly 25 až 35 mm2</t>
  </si>
  <si>
    <t>-788588445</t>
  </si>
  <si>
    <t>https://podminky.urs.cz/item/CS_URS_2025_01/741120303</t>
  </si>
  <si>
    <t>34141030</t>
  </si>
  <si>
    <t>vodič propojovací flexibilní jádro Cu lanované izolace PVC 450/750V (H07V-K) 1x25mm2</t>
  </si>
  <si>
    <t>-329720648</t>
  </si>
  <si>
    <t>741122015</t>
  </si>
  <si>
    <t>Montáž kabelů měděných bez ukončení uložených pod omítku plných kulatých (např. CYKY), počtu a průřezu žil 3x1,5 mm2</t>
  </si>
  <si>
    <t>1301134310</t>
  </si>
  <si>
    <t>https://podminky.urs.cz/item/CS_URS_2025_01/741122015</t>
  </si>
  <si>
    <t>34111030</t>
  </si>
  <si>
    <t>kabel instalační jádro Cu plné izolace PVC plášť PVC 450/750V (CYKY) 3x1,5mm2</t>
  </si>
  <si>
    <t>-1216834372</t>
  </si>
  <si>
    <t>176,0</t>
  </si>
  <si>
    <t>398,0</t>
  </si>
  <si>
    <t>741122016</t>
  </si>
  <si>
    <t>Montáž kabelů měděných bez ukončení uložených pod omítku plných kulatých (např. CYKY), počtu a průřezu žil 3x2,5 až 6 mm2</t>
  </si>
  <si>
    <t>-585189393</t>
  </si>
  <si>
    <t>https://podminky.urs.cz/item/CS_URS_2025_01/741122016</t>
  </si>
  <si>
    <t>34111036</t>
  </si>
  <si>
    <t>kabel instalační jádro Cu plné izolace PVC plášť PVC 450/750V (CYKY) 3x2,5mm2</t>
  </si>
  <si>
    <t>-1897026208</t>
  </si>
  <si>
    <t>741122024</t>
  </si>
  <si>
    <t>Montáž kabelů měděných bez ukončení uložených pod omítku plných kulatých (např. CYKY), počtu a průřezu žil 4x10 mm2</t>
  </si>
  <si>
    <t>1411617748</t>
  </si>
  <si>
    <t>https://podminky.urs.cz/item/CS_URS_2025_01/741122024</t>
  </si>
  <si>
    <t>34111076</t>
  </si>
  <si>
    <t>kabel instalační jádro Cu plné izolace PVC plášť PVC 450/750V (CYKY) 4x10mm2</t>
  </si>
  <si>
    <t>1861150943</t>
  </si>
  <si>
    <t>741122031</t>
  </si>
  <si>
    <t>Montáž kabelů měděných bez ukončení uložených pod omítku plných kulatých (např. CYKY), počtu a průřezu žil 5x1,5 až 2,5 mm2</t>
  </si>
  <si>
    <t>1016889236</t>
  </si>
  <si>
    <t>https://podminky.urs.cz/item/CS_URS_2025_01/741122031</t>
  </si>
  <si>
    <t>21,0</t>
  </si>
  <si>
    <t>202,0</t>
  </si>
  <si>
    <t>34111090</t>
  </si>
  <si>
    <t>kabel instalační jádro Cu plné izolace PVC plášť PVC 450/750V (CYKY) 5x1,5mm2</t>
  </si>
  <si>
    <t>-1646314082</t>
  </si>
  <si>
    <t>34111094</t>
  </si>
  <si>
    <t>kabel instalační jádro Cu plné izolace PVC plášť PVC 450/750V (CYKY) 5x2,5mm2</t>
  </si>
  <si>
    <t>-1956316546</t>
  </si>
  <si>
    <t>741123315</t>
  </si>
  <si>
    <t>Montáž kabelů hliníkových bez ukončení uložených pevně plných nebo laněných kulatých (např. AYKY) počtu a průřezu žil 4x70 až 95 mm2</t>
  </si>
  <si>
    <t>983169444</t>
  </si>
  <si>
    <t>https://podminky.urs.cz/item/CS_URS_2025_01/741123315</t>
  </si>
  <si>
    <t>34113080</t>
  </si>
  <si>
    <t>kabel silový jádro Al izolace PVC plášť PVC 0,6/1kV (1-AYKY) 4x70mm2</t>
  </si>
  <si>
    <t>1994151581</t>
  </si>
  <si>
    <t>741130022</t>
  </si>
  <si>
    <t>Ukončení vodičů izolovaných s označením a zapojením na svorkovnici s otevřením a uzavřením krytu, průřezu žíly do 4 mm2</t>
  </si>
  <si>
    <t>-1890164363</t>
  </si>
  <si>
    <t>https://podminky.urs.cz/item/CS_URS_2025_01/741130022</t>
  </si>
  <si>
    <t>741231012</t>
  </si>
  <si>
    <t>Montáž svorkovnic do rozváděčů s popisnými štítky se zapojením vodičů na jedné straně ochranných</t>
  </si>
  <si>
    <t>-1213379502</t>
  </si>
  <si>
    <t>https://podminky.urs.cz/item/CS_URS_2025_01/741231012</t>
  </si>
  <si>
    <t>741 0205 001</t>
  </si>
  <si>
    <t>lišta DIN 35 x 7,5 x 200</t>
  </si>
  <si>
    <t>-1492706044</t>
  </si>
  <si>
    <t>741 0205 002</t>
  </si>
  <si>
    <t>-1162799453</t>
  </si>
  <si>
    <t>-387905882</t>
  </si>
  <si>
    <t>34535022</t>
  </si>
  <si>
    <t>přepínač nástěnný střídavý dvojitý, řazení 6+6(6+1), IP44, šroubové svorky</t>
  </si>
  <si>
    <t>-561252720</t>
  </si>
  <si>
    <t>741310031</t>
  </si>
  <si>
    <t>Montáž spínačů jedno nebo dvoupólových nástěnných se zapojením vodičů, pro prostředí venkovní nebo mokré spínačů, řazení 1-jednopólových</t>
  </si>
  <si>
    <t>-288681859</t>
  </si>
  <si>
    <t>https://podminky.urs.cz/item/CS_URS_2025_01/741310031</t>
  </si>
  <si>
    <t>34535054</t>
  </si>
  <si>
    <t>spínač nástěnný jednopólový, řazení 1, IP54, šroubové svorky</t>
  </si>
  <si>
    <t>104088235</t>
  </si>
  <si>
    <t>741310032</t>
  </si>
  <si>
    <t>Montáž spínačů jedno nebo dvoupólových nástěnných se zapojením vodičů, pro prostředí venkovní nebo mokré spínačů, řazení 2-dvoupólových</t>
  </si>
  <si>
    <t>495319707</t>
  </si>
  <si>
    <t>https://podminky.urs.cz/item/CS_URS_2025_01/741310032</t>
  </si>
  <si>
    <t>34535016</t>
  </si>
  <si>
    <t>spínač nástěnný dvojpólový, s čirým průzorem, se signalizační doutnavkou, řazení 2, IP44, šroubové svorky</t>
  </si>
  <si>
    <t>-708204490</t>
  </si>
  <si>
    <t>741310041</t>
  </si>
  <si>
    <t>Montáž spínačů jedno nebo dvoupólových nástěnných se zapojením vodičů, pro prostředí venkovní nebo mokré přepínačů, řazení 5-sériových</t>
  </si>
  <si>
    <t>217804191</t>
  </si>
  <si>
    <t>https://podminky.urs.cz/item/CS_URS_2025_01/741310041</t>
  </si>
  <si>
    <t>34535053</t>
  </si>
  <si>
    <t>přepínač nástěnný sériový, řazení 5, IP54, bezšroubové svorky</t>
  </si>
  <si>
    <t>2133283681</t>
  </si>
  <si>
    <t>2134819033</t>
  </si>
  <si>
    <t>1271665340</t>
  </si>
  <si>
    <t>741310413</t>
  </si>
  <si>
    <t>Montáž spínačů tří nebo čtyřpólových nástěnných se zapojením vodičů, pro prostředí venkovní nebo mokré do 63 A</t>
  </si>
  <si>
    <t>-1933635717</t>
  </si>
  <si>
    <t>https://podminky.urs.cz/item/CS_URS_2025_01/741310413</t>
  </si>
  <si>
    <t>34535115</t>
  </si>
  <si>
    <t>spínač nástěnný trojpólový v krytu IP65 40A</t>
  </si>
  <si>
    <t>-968473277</t>
  </si>
  <si>
    <t>741313251</t>
  </si>
  <si>
    <t>Montáž zásuvek průmyslových se zapojením vodičů nástěnných, provedení IP 44 3P+N+PE 16 A</t>
  </si>
  <si>
    <t>275034480</t>
  </si>
  <si>
    <t>https://podminky.urs.cz/item/CS_URS_2025_01/741313251</t>
  </si>
  <si>
    <t>741 0205 003</t>
  </si>
  <si>
    <t>zásuvka 400 V, 16 A, IP67, nástěnná</t>
  </si>
  <si>
    <t>-436246130</t>
  </si>
  <si>
    <t>741313252</t>
  </si>
  <si>
    <t>Montáž zásuvek průmyslových se zapojením vodičů nástěnných, provedení IP 44 3P+N+PE 32 A</t>
  </si>
  <si>
    <t>1417969618</t>
  </si>
  <si>
    <t>https://podminky.urs.cz/item/CS_URS_2025_01/741313252</t>
  </si>
  <si>
    <t>741 0205 004</t>
  </si>
  <si>
    <t>zásuvka 400 V, 32 A, IP67, nástěnná</t>
  </si>
  <si>
    <t>-794452760</t>
  </si>
  <si>
    <t>741313301</t>
  </si>
  <si>
    <t>Montáž zásuvek průmyslových se zapojením vodičů vestavných, provedení IP 67 2P+PE 16 A</t>
  </si>
  <si>
    <t>20052269</t>
  </si>
  <si>
    <t>https://podminky.urs.cz/item/CS_URS_2025_01/741313301</t>
  </si>
  <si>
    <t>35811315</t>
  </si>
  <si>
    <t>zásuvka vestavná 16A - 3pól, řazení 2P+PE IP67, šroubové svorky</t>
  </si>
  <si>
    <t>1479009512</t>
  </si>
  <si>
    <t>741313323</t>
  </si>
  <si>
    <t>Montáž zásuvek průmyslových se zapojením vodičů vestavných, provedení IP 67 3P+N+PE 63 A</t>
  </si>
  <si>
    <t>-270143139</t>
  </si>
  <si>
    <t>https://podminky.urs.cz/item/CS_URS_2025_01/741313323</t>
  </si>
  <si>
    <t>35811393</t>
  </si>
  <si>
    <t>zásuvka vestavná 63A - 5pól, řazení 3P+N+PE IP67, šroubové svorky</t>
  </si>
  <si>
    <t>-105500206</t>
  </si>
  <si>
    <t>741330371</t>
  </si>
  <si>
    <t>Montáž ovladačů tlačítkových ve skříni se zapojením vodičů 1 tlačítkových</t>
  </si>
  <si>
    <t>-1335921729</t>
  </si>
  <si>
    <t>https://podminky.urs.cz/item/CS_URS_2025_01/741330371</t>
  </si>
  <si>
    <t>741 0205 005</t>
  </si>
  <si>
    <t>stop tlačítko, IP44, zasklené</t>
  </si>
  <si>
    <t>-1128491830</t>
  </si>
  <si>
    <t>741 0205 006</t>
  </si>
  <si>
    <t>nouzové stop tlačítko, 1x NO, 1x NC, 10 A, IP66</t>
  </si>
  <si>
    <t>-397115349</t>
  </si>
  <si>
    <t>741330731</t>
  </si>
  <si>
    <t>Montáž relé pomocných se zapojením vodičů ostatních ventilátorových</t>
  </si>
  <si>
    <t>-1551988659</t>
  </si>
  <si>
    <t>https://podminky.urs.cz/item/CS_URS_2025_01/741330731</t>
  </si>
  <si>
    <t>741 0205 007</t>
  </si>
  <si>
    <t>relé časové, do krabice, 230 V, 2000 W odp. zátěže, 750 VA ind. zátěže, multifunkční</t>
  </si>
  <si>
    <t>448751293</t>
  </si>
  <si>
    <t>741370002</t>
  </si>
  <si>
    <t>Montáž svítidel žárovkových se zapojením vodičů bytových nebo společenských místností stropních přisazených 1 zdroj se sklem</t>
  </si>
  <si>
    <t>-679563571</t>
  </si>
  <si>
    <t>https://podminky.urs.cz/item/CS_URS_2025_01/741370002</t>
  </si>
  <si>
    <t>741 0205 008</t>
  </si>
  <si>
    <t>svítidlo LED s vlastním záložním zdrojem, viz příloha "Legenda půdorysů"</t>
  </si>
  <si>
    <t>-102508150</t>
  </si>
  <si>
    <t>741370131</t>
  </si>
  <si>
    <t>Montáž svítidel žárovkových se zapojením vodičů průmyslových nástěnných přisazených 1 zdroj s košem</t>
  </si>
  <si>
    <t>1022360912</t>
  </si>
  <si>
    <t>https://podminky.urs.cz/item/CS_URS_2025_01/741370131</t>
  </si>
  <si>
    <t>741 0205 009</t>
  </si>
  <si>
    <t>svítidlo LED, viz příloha "Legenda půdorysů" EL21</t>
  </si>
  <si>
    <t>-996792616</t>
  </si>
  <si>
    <t>741371012</t>
  </si>
  <si>
    <t>Montáž svítidel zářivkových se zapojením vodičů bytových nebo společenských místností stropních závěsných na trubkách 2 zdroje</t>
  </si>
  <si>
    <t>-1950390626</t>
  </si>
  <si>
    <t>https://podminky.urs.cz/item/CS_URS_2025_01/741371012</t>
  </si>
  <si>
    <t>741 0205 010</t>
  </si>
  <si>
    <t>svítidlo LED, viz příloha "Legenda půdorysů" EL11</t>
  </si>
  <si>
    <t>-1755882136</t>
  </si>
  <si>
    <t>741371104</t>
  </si>
  <si>
    <t>Montáž svítidel zářivkových se zapojením vodičů průmyslových stropních přisazených 2 zdroje s krytem</t>
  </si>
  <si>
    <t>1847049291</t>
  </si>
  <si>
    <t>https://podminky.urs.cz/item/CS_URS_2025_01/741371104</t>
  </si>
  <si>
    <t>741 0205 011</t>
  </si>
  <si>
    <t>svítidlo LED, viz příloha "Legenda půdorysů" EL12</t>
  </si>
  <si>
    <t>1911723414</t>
  </si>
  <si>
    <t>741 0205 012</t>
  </si>
  <si>
    <t>svítidlo LED, viz příloha "Legenda půdorysů" EL13</t>
  </si>
  <si>
    <t>1316620202</t>
  </si>
  <si>
    <t>741910412</t>
  </si>
  <si>
    <t>Montáž žlabů bez stojiny a výložníků kovových s podpěrkami a příslušenstvím bez víka, šířky do 100 mm</t>
  </si>
  <si>
    <t>-1888109714</t>
  </si>
  <si>
    <t>https://podminky.urs.cz/item/CS_URS_2025_01/741910412</t>
  </si>
  <si>
    <t>34575002</t>
  </si>
  <si>
    <t>víko žlabu pozinkované 2m/ks š 62mm</t>
  </si>
  <si>
    <t>1609115295</t>
  </si>
  <si>
    <t>34575491</t>
  </si>
  <si>
    <t>žlab kabelový pozinkovaný 2m/ks 50x62</t>
  </si>
  <si>
    <t>1962590945</t>
  </si>
  <si>
    <t>468091313</t>
  </si>
  <si>
    <t>Vysekání kapes nebo výklenků ve zdivu pro osazení kotevních prvků nebo elektroinstalačního zařízení cihelném, velikosti 15x15x10 cm</t>
  </si>
  <si>
    <t>1887391606</t>
  </si>
  <si>
    <t>https://podminky.urs.cz/item/CS_URS_2025_01/468091313</t>
  </si>
  <si>
    <t>468101411</t>
  </si>
  <si>
    <t>Vysekání rýh pro montáž trubek a kabelů v cihelných zdech hloubky do 3 cm a šířky do 3 cm</t>
  </si>
  <si>
    <t>1319506619</t>
  </si>
  <si>
    <t>https://podminky.urs.cz/item/CS_URS_2025_01/468101411</t>
  </si>
  <si>
    <t>468101412</t>
  </si>
  <si>
    <t>Vysekání rýh pro montáž trubek a kabelů v cihelných zdech hloubky do 3 cm a šířky přes 3 do 5 cm</t>
  </si>
  <si>
    <t>-1698255172</t>
  </si>
  <si>
    <t>https://podminky.urs.cz/item/CS_URS_2025_01/468101412</t>
  </si>
  <si>
    <t>59042125</t>
  </si>
  <si>
    <t>sádra šedá</t>
  </si>
  <si>
    <t>kg</t>
  </si>
  <si>
    <t>256</t>
  </si>
  <si>
    <t>-755911212</t>
  </si>
  <si>
    <t>741 0205 013</t>
  </si>
  <si>
    <t>řetěz ocelový, pevnost 250 N</t>
  </si>
  <si>
    <t>340224063</t>
  </si>
  <si>
    <t>742</t>
  </si>
  <si>
    <t>Elektroinstalace - slaboproud</t>
  </si>
  <si>
    <t>742121001</t>
  </si>
  <si>
    <t>Montáž kabelů sdělovacích pro vnitřní rozvody počtu žil do 15</t>
  </si>
  <si>
    <t>1070143441</t>
  </si>
  <si>
    <t>https://podminky.urs.cz/item/CS_URS_2025_01/742121001</t>
  </si>
  <si>
    <t>34121263</t>
  </si>
  <si>
    <t>kabel datový jádro Cu plné plášť PVC (U/UTP) kategorie 6</t>
  </si>
  <si>
    <t>-1426518130</t>
  </si>
  <si>
    <t>2115423763</t>
  </si>
  <si>
    <t>-1236894407</t>
  </si>
  <si>
    <t>741110061</t>
  </si>
  <si>
    <t>Montáž trubek elektroinstalačních s nasunutím nebo našroubováním do krabic plastových ohebných, uložených pod omítku, vnější Ø přes 11 do 23 mm</t>
  </si>
  <si>
    <t>480087120</t>
  </si>
  <si>
    <t>https://podminky.urs.cz/item/CS_URS_2025_01/741110061</t>
  </si>
  <si>
    <t>34571152</t>
  </si>
  <si>
    <t>trubka elektroinstalační ohebná z PH, D 12/20mm</t>
  </si>
  <si>
    <t>369484294</t>
  </si>
  <si>
    <t>741110062</t>
  </si>
  <si>
    <t>Montáž trubek elektroinstalačních s nasunutím nebo našroubováním do krabic plastových ohebných, uložených pod omítku, vnější Ø přes 23 do 35 mm</t>
  </si>
  <si>
    <t>-103611444</t>
  </si>
  <si>
    <t>https://podminky.urs.cz/item/CS_URS_2025_01/741110062</t>
  </si>
  <si>
    <t>34571064</t>
  </si>
  <si>
    <t>trubka elektroinstalační ohebná z PVC bílá d 29mm</t>
  </si>
  <si>
    <t>322496951</t>
  </si>
  <si>
    <t>741110063</t>
  </si>
  <si>
    <t>Montáž trubek elektroinstalačních s nasunutím nebo našroubováním do krabic plastových ohebných, uložených pod omítku, vnější Ø přes 35 mm</t>
  </si>
  <si>
    <t>307421068</t>
  </si>
  <si>
    <t>https://podminky.urs.cz/item/CS_URS_2025_01/741110063</t>
  </si>
  <si>
    <t>34571065</t>
  </si>
  <si>
    <t>trubka elektroinstalační ohebná z PVC bílá d 36mm</t>
  </si>
  <si>
    <t>-1300138408</t>
  </si>
  <si>
    <t>741112061</t>
  </si>
  <si>
    <t>Montáž krabic elektroinstalačních bez napojení na trubky a lišty, demontáže a montáže víčka a přístroje přístrojových zapuštěných plastových kruhových do zdiva</t>
  </si>
  <si>
    <t>903734810</t>
  </si>
  <si>
    <t>https://podminky.urs.cz/item/CS_URS_2025_01/741112061</t>
  </si>
  <si>
    <t>34571450</t>
  </si>
  <si>
    <t>krabice pod omítku PVC přístrojová kruhová D 70mm</t>
  </si>
  <si>
    <t>1808265916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</si>
  <si>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</si>
  <si>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</si>
  <si>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-1074492750</t>
  </si>
  <si>
    <t>https://podminky.urs.cz/item/CS_URS_2025_01/741112001</t>
  </si>
  <si>
    <t>34571457</t>
  </si>
  <si>
    <t>krabice pod omítku PVC odbočná kruhová D 70mm s víčkem</t>
  </si>
  <si>
    <t>-809704311</t>
  </si>
  <si>
    <t>-714853169</t>
  </si>
  <si>
    <t>150350735</t>
  </si>
  <si>
    <t>741322001</t>
  </si>
  <si>
    <t>Montáž přepěťových ochran nn se zapojením vodičů svodiče bleskových proudů - typ 1 jednopólových, pro impulsní proud do 35 kA</t>
  </si>
  <si>
    <t>972938136</t>
  </si>
  <si>
    <t>https://podminky.urs.cz/item/CS_URS_2025_01/741322001</t>
  </si>
  <si>
    <t>742 0205 001</t>
  </si>
  <si>
    <t>přepěťová ochrana SPD zkoušená pro tř. I,II,III, rozhraní LPZ 0 / LPZ 1 a vyšších, pro 1 port</t>
  </si>
  <si>
    <t>-252439800</t>
  </si>
  <si>
    <t>-111081494</t>
  </si>
  <si>
    <t>271155858</t>
  </si>
  <si>
    <t>742 0205 002</t>
  </si>
  <si>
    <t>rozvodnice na omítku, IP65, 8 modulů</t>
  </si>
  <si>
    <t>2011000223</t>
  </si>
  <si>
    <t>742 0205 003</t>
  </si>
  <si>
    <t>můstek rozbočovací PE12</t>
  </si>
  <si>
    <t>1062533201</t>
  </si>
  <si>
    <t>-1697935427</t>
  </si>
  <si>
    <t>742 0205 004</t>
  </si>
  <si>
    <t>lišta DIN 35 x 7,5 x 300</t>
  </si>
  <si>
    <t>1862301080</t>
  </si>
  <si>
    <t>742230003</t>
  </si>
  <si>
    <t>Montáž kamerového systému venkovní kamery</t>
  </si>
  <si>
    <t>1909344393</t>
  </si>
  <si>
    <t>https://podminky.urs.cz/item/CS_URS_2025_01/742230003</t>
  </si>
  <si>
    <t>742230007</t>
  </si>
  <si>
    <t>Montáž kamerového systému konzoly pro kryt nebo kameru</t>
  </si>
  <si>
    <t>-2034102934</t>
  </si>
  <si>
    <t>https://podminky.urs.cz/item/CS_URS_2025_01/742230007</t>
  </si>
  <si>
    <t>742330044</t>
  </si>
  <si>
    <t>Montáž strukturované kabeláže zásuvek datových pod omítku, do nábytku, do parapetního žlabu nebo podlahové krabice 1 až 6 pozic</t>
  </si>
  <si>
    <t>902709635</t>
  </si>
  <si>
    <t>https://podminky.urs.cz/item/CS_URS_2025_01/742330044</t>
  </si>
  <si>
    <t>742 0205 005</t>
  </si>
  <si>
    <t>rámeček vypínače, zásuvky, jednoduchý</t>
  </si>
  <si>
    <t>-1681793157</t>
  </si>
  <si>
    <t>742 0205 006</t>
  </si>
  <si>
    <t>zásuvka LAN, Cat. 6, nestíněná</t>
  </si>
  <si>
    <t>-991341113</t>
  </si>
  <si>
    <t>742 0205 007</t>
  </si>
  <si>
    <t>maska nosná LAN, jednonásobná</t>
  </si>
  <si>
    <t>2010033463</t>
  </si>
  <si>
    <t>742 0205 008</t>
  </si>
  <si>
    <t>kryt LAN zásuvky, s popisovým polem</t>
  </si>
  <si>
    <t>-2013219268</t>
  </si>
  <si>
    <t>742124005</t>
  </si>
  <si>
    <t>Montáž kabelů datových FTP, UTP, STP ukončení kabelu konektorem</t>
  </si>
  <si>
    <t>1644238298</t>
  </si>
  <si>
    <t>https://podminky.urs.cz/item/CS_URS_2025_01/742124005</t>
  </si>
  <si>
    <t>37459020</t>
  </si>
  <si>
    <t>konektor na drát/lanko s vložkou RJ45 UTP Cat6 nestíněný</t>
  </si>
  <si>
    <t>220342116</t>
  </si>
  <si>
    <t>468091311</t>
  </si>
  <si>
    <t>Vysekání kapes nebo výklenků ve zdivu pro osazení kotevních prvků nebo elektroinstalačního zařízení cihelném, velikosti 7x7x5 cm</t>
  </si>
  <si>
    <t>1137251024</t>
  </si>
  <si>
    <t>https://podminky.urs.cz/item/CS_URS_2025_01/468091311</t>
  </si>
  <si>
    <t>468091312</t>
  </si>
  <si>
    <t>Vysekání kapes nebo výklenků ve zdivu pro osazení kotevních prvků nebo elektroinstalačního zařízení cihelném, velikosti 10x10x8 cm</t>
  </si>
  <si>
    <t>853973285</t>
  </si>
  <si>
    <t>https://podminky.urs.cz/item/CS_URS_2025_01/468091312</t>
  </si>
  <si>
    <t>860157858</t>
  </si>
  <si>
    <t>-1575746672</t>
  </si>
  <si>
    <t>468101421</t>
  </si>
  <si>
    <t>Vysekání rýh pro montáž trubek a kabelů v cihelných zdech hloubky přes 3 do 5 cm a šířky do 5 cm</t>
  </si>
  <si>
    <t>1255456189</t>
  </si>
  <si>
    <t>https://podminky.urs.cz/item/CS_URS_2025_01/468101421</t>
  </si>
  <si>
    <t>D6</t>
  </si>
  <si>
    <t>Bleskosvod</t>
  </si>
  <si>
    <t>741410021</t>
  </si>
  <si>
    <t>Montáž uzemňovacího vedení s upevněním, propojením a připojením pomocí svorek v zemi s izolací spojů pásku průřezu do 120 mm2 v městské zástavbě</t>
  </si>
  <si>
    <t>237548343</t>
  </si>
  <si>
    <t>https://podminky.urs.cz/item/CS_URS_2025_01/741410021</t>
  </si>
  <si>
    <t>35442062</t>
  </si>
  <si>
    <t>pás zemnící 30x4mm FeZn</t>
  </si>
  <si>
    <t>-2042696343</t>
  </si>
  <si>
    <t>75*0,95</t>
  </si>
  <si>
    <t>741410041</t>
  </si>
  <si>
    <t>Montáž uzemňovacího vedení s upevněním, propojením a připojením pomocí svorek v zemi s izolací spojů drátu nebo lana Ø do 10 mm v městské zástavbě</t>
  </si>
  <si>
    <t>1008911838</t>
  </si>
  <si>
    <t>https://podminky.urs.cz/item/CS_URS_2025_01/741410041</t>
  </si>
  <si>
    <t>35441073</t>
  </si>
  <si>
    <t>drát D 10mm FeZn</t>
  </si>
  <si>
    <t>-302326063</t>
  </si>
  <si>
    <t>38*0,62</t>
  </si>
  <si>
    <t>741420001</t>
  </si>
  <si>
    <t>Montáž hromosvodného vedení svodových drátů nebo lan s podpěrami, Ø do 10 mm</t>
  </si>
  <si>
    <t>1615346839</t>
  </si>
  <si>
    <t>https://podminky.urs.cz/item/CS_URS_2025_01/741420001</t>
  </si>
  <si>
    <t>35441072</t>
  </si>
  <si>
    <t>drát D 8mm FeZn pro hromosvod</t>
  </si>
  <si>
    <t>-298597551</t>
  </si>
  <si>
    <t>151,0*0,4</t>
  </si>
  <si>
    <t>35441674</t>
  </si>
  <si>
    <t>podpěra vedení hromosvodu do zdiva - 250mm, Cu</t>
  </si>
  <si>
    <t>-494675521</t>
  </si>
  <si>
    <t>35441560</t>
  </si>
  <si>
    <t>podpěra vedení FeZn na plechovou krytinu 110mm</t>
  </si>
  <si>
    <t>-342396534</t>
  </si>
  <si>
    <t>741430003</t>
  </si>
  <si>
    <t>Montáž jímacích tyčí délky do 3 m, na konstrukci ocelovou</t>
  </si>
  <si>
    <t>-589714630</t>
  </si>
  <si>
    <t>https://podminky.urs.cz/item/CS_URS_2025_01/741430003</t>
  </si>
  <si>
    <t>35441123</t>
  </si>
  <si>
    <t>tyč jímací s rovným koncem 2000mm nerez</t>
  </si>
  <si>
    <t>-1458782454</t>
  </si>
  <si>
    <t>741420021</t>
  </si>
  <si>
    <t>Montáž hromosvodného vedení svorek se 2 šrouby</t>
  </si>
  <si>
    <t>-940466360</t>
  </si>
  <si>
    <t>https://podminky.urs.cz/item/CS_URS_2025_01/741420021</t>
  </si>
  <si>
    <t>741420022</t>
  </si>
  <si>
    <t>Montáž hromosvodného vedení svorek se 3 a více šrouby</t>
  </si>
  <si>
    <t>1711340533</t>
  </si>
  <si>
    <t>https://podminky.urs.cz/item/CS_URS_2025_01/741420022</t>
  </si>
  <si>
    <t>35441860</t>
  </si>
  <si>
    <t>svorka FeZn k jímací tyči - 4 šrouby</t>
  </si>
  <si>
    <t>-1039786449</t>
  </si>
  <si>
    <t>35441885</t>
  </si>
  <si>
    <t>svorka spojovací pro lano D 8-10mm</t>
  </si>
  <si>
    <t>-1569799687</t>
  </si>
  <si>
    <t>35441875</t>
  </si>
  <si>
    <t>svorka křížová pro vodič D 6-10mm</t>
  </si>
  <si>
    <t>-1721431404</t>
  </si>
  <si>
    <t>35441905</t>
  </si>
  <si>
    <t>svorka připojovací k připojení okapových žlabů</t>
  </si>
  <si>
    <t>-476483852</t>
  </si>
  <si>
    <t>35441895</t>
  </si>
  <si>
    <t>svorka připojovací k připojení kovových částí</t>
  </si>
  <si>
    <t>-1668860752</t>
  </si>
  <si>
    <t>35442196</t>
  </si>
  <si>
    <t>páska nerezová</t>
  </si>
  <si>
    <t>-1850116755</t>
  </si>
  <si>
    <t>35431014</t>
  </si>
  <si>
    <t>svorka uzemnění AlMgSi zkušební, 81mm</t>
  </si>
  <si>
    <t>1887775142</t>
  </si>
  <si>
    <t>35441996</t>
  </si>
  <si>
    <t>svorka odbočovací a spojovací pro spojování kruhových a páskových vodičů, FeZn</t>
  </si>
  <si>
    <t>2049778201</t>
  </si>
  <si>
    <t>35431036</t>
  </si>
  <si>
    <t>svorka uzemnění FeZn k zemnící tyči, 78x40mm</t>
  </si>
  <si>
    <t>162870284</t>
  </si>
  <si>
    <t>35431003</t>
  </si>
  <si>
    <t>svorka uzemnění AlMgSi univerzální s 1 příložkou</t>
  </si>
  <si>
    <t>-699465747</t>
  </si>
  <si>
    <t>741440031</t>
  </si>
  <si>
    <t>Montáž zemnicích desek a tyčí s připojením na svodové nebo uzemňovací vedení bez příslušenství tyčí, délky do 2 m</t>
  </si>
  <si>
    <t>1897598733</t>
  </si>
  <si>
    <t>https://podminky.urs.cz/item/CS_URS_2025_01/741440031</t>
  </si>
  <si>
    <t>35442090</t>
  </si>
  <si>
    <t>tyč zemnící 2m FeZn</t>
  </si>
  <si>
    <t>-714595311</t>
  </si>
  <si>
    <t>741420051</t>
  </si>
  <si>
    <t>Montáž hromosvodného vedení ochranných prvků úhelníků nebo trubek s držáky do zdiva</t>
  </si>
  <si>
    <t>-414984078</t>
  </si>
  <si>
    <t>https://podminky.urs.cz/item/CS_URS_2025_01/741420051</t>
  </si>
  <si>
    <t>35441831</t>
  </si>
  <si>
    <t>úhelník ochranný na ochranu svodu - 2000mm, FeZn</t>
  </si>
  <si>
    <t>-2000660984</t>
  </si>
  <si>
    <t>35441838</t>
  </si>
  <si>
    <t>držák ochranného úhelníku středový s vrutem - 250mm, Cu</t>
  </si>
  <si>
    <t>1996838698</t>
  </si>
  <si>
    <t>741420083</t>
  </si>
  <si>
    <t>Montáž hromosvodného vedení doplňků štítků k označení svodů</t>
  </si>
  <si>
    <t>1933469820</t>
  </si>
  <si>
    <t>https://podminky.urs.cz/item/CS_URS_2025_01/741420083</t>
  </si>
  <si>
    <t>35442110</t>
  </si>
  <si>
    <t>štítek plastový - čísla svodů</t>
  </si>
  <si>
    <t>-1112773064</t>
  </si>
  <si>
    <t>741820001</t>
  </si>
  <si>
    <t>Měření zemních odporů zemniče</t>
  </si>
  <si>
    <t>1308470891</t>
  </si>
  <si>
    <t>https://podminky.urs.cz/item/CS_URS_2025_01/741820001</t>
  </si>
  <si>
    <t>741820011</t>
  </si>
  <si>
    <t>Měření zemních odporů zemnicí sítě délky pásku do 100 m</t>
  </si>
  <si>
    <t>-1546477196</t>
  </si>
  <si>
    <t>https://podminky.urs.cz/item/CS_URS_2025_01/741820011</t>
  </si>
  <si>
    <t>460161283</t>
  </si>
  <si>
    <t>Hloubení kabelových rýh ručně včetně urovnání dna s přemístěním výkopku do vzdálenosti 3 m od okraje jámy nebo s naložením na dopravní prostředek šířky 50 cm hloubky 90 cm v hornině třídy těžitelnosti II skupiny 4</t>
  </si>
  <si>
    <t>-1217032582</t>
  </si>
  <si>
    <t>https://podminky.urs.cz/item/CS_URS_2025_01/460161283</t>
  </si>
  <si>
    <t>460431313</t>
  </si>
  <si>
    <t>Zásyp kabelových rýh ručně s přemístění sypaniny ze vzdálenosti do 10 m, s uložením výkopku ve vrstvách včetně zhutnění a úpravy povrchu šířky 50 cm hloubky 100 cm z hornině třídy těžitelnosti II skupiny 4</t>
  </si>
  <si>
    <t>-1629168439</t>
  </si>
  <si>
    <t>https://podminky.urs.cz/item/CS_URS_2025_01/460431313</t>
  </si>
  <si>
    <t>D7</t>
  </si>
  <si>
    <t>Revize</t>
  </si>
  <si>
    <t>741810002</t>
  </si>
  <si>
    <t>Zkoušky a prohlídky elektrických rozvodů a zařízení celková prohlídka a vyhotovení revizní zprávy pro objem montážních prací přes 100 do 500 tis. Kč</t>
  </si>
  <si>
    <t>315465452</t>
  </si>
  <si>
    <t>https://podminky.urs.cz/item/CS_URS_2025_01/741810002</t>
  </si>
  <si>
    <t>06 - Úprava rozvodu plynu</t>
  </si>
  <si>
    <t xml:space="preserve">    723 - Zdravotechnika - vnitřní plynovod</t>
  </si>
  <si>
    <t>722220861</t>
  </si>
  <si>
    <t>Demontáž armatur závitových se dvěma závity do G 3/4</t>
  </si>
  <si>
    <t>642265332</t>
  </si>
  <si>
    <t>https://podminky.urs.cz/item/CS_URS_2025_01/722220861</t>
  </si>
  <si>
    <t>723</t>
  </si>
  <si>
    <t>Zdravotechnika - vnitřní plynovod</t>
  </si>
  <si>
    <t>723150366</t>
  </si>
  <si>
    <t>Potrubí z ocelových trubek hladkých černých spojovaných chráničky Ø 44,5/3,2</t>
  </si>
  <si>
    <t>-181618172</t>
  </si>
  <si>
    <t>https://podminky.urs.cz/item/CS_URS_2025_01/723150366</t>
  </si>
  <si>
    <t>723181024</t>
  </si>
  <si>
    <t>Potrubí z měděných trubek tvrdých, spojovaných lisováním Ø 28/1,5</t>
  </si>
  <si>
    <t>502091745</t>
  </si>
  <si>
    <t>https://podminky.urs.cz/item/CS_URS_2025_01/723181024</t>
  </si>
  <si>
    <t>9,6+1,0+3,0</t>
  </si>
  <si>
    <t>723190204</t>
  </si>
  <si>
    <t>Přípojky plynovodní ke strojům a zařízením z trubek ocelových závitových černých spojovaných na závit, bezešvých, běžných DN 25</t>
  </si>
  <si>
    <t>-1897143718</t>
  </si>
  <si>
    <t>https://podminky.urs.cz/item/CS_URS_2025_01/723190204</t>
  </si>
  <si>
    <t>sahara</t>
  </si>
  <si>
    <t>723190253</t>
  </si>
  <si>
    <t>Přípojky plynovodní ke strojům a zařízením z trubek vyvedení a upevnění plynovodních výpustek na potrubí DN 25</t>
  </si>
  <si>
    <t>467154632</t>
  </si>
  <si>
    <t>https://podminky.urs.cz/item/CS_URS_2025_01/723190253</t>
  </si>
  <si>
    <t>723231166</t>
  </si>
  <si>
    <t>Armatury se dvěma závity kohouty kulové PN 42 do 650°C plnoprůtokové vnitřní závit těžká řada G 1 1/2"</t>
  </si>
  <si>
    <t>1968507000</t>
  </si>
  <si>
    <t>https://podminky.urs.cz/item/CS_URS_2025_01/723231166</t>
  </si>
  <si>
    <t>723260801</t>
  </si>
  <si>
    <t>Demontáž plynoměrů maximální průtok Q (m3/hod) do 16 m3/h</t>
  </si>
  <si>
    <t>-754580379</t>
  </si>
  <si>
    <t>https://podminky.urs.cz/item/CS_URS_2025_01/723260801</t>
  </si>
  <si>
    <t>723261913</t>
  </si>
  <si>
    <t>Montáž plynoměrů při rekonstrukci plynoinstalací s odvzdušněním a odzkoušením maximální průtok Q (m3/h) 16 m3/h</t>
  </si>
  <si>
    <t>258993430</t>
  </si>
  <si>
    <t>https://podminky.urs.cz/item/CS_URS_2025_01/723261913</t>
  </si>
  <si>
    <t>38822272</t>
  </si>
  <si>
    <t>plynoměr membránový nízkotlaký se šroubením Qmax 10m3/h, PN 0,05MPa, rozteč 250</t>
  </si>
  <si>
    <t>-24233039</t>
  </si>
  <si>
    <t>723 0206 001</t>
  </si>
  <si>
    <t>Repase stávající skříňky dle platných předpisů</t>
  </si>
  <si>
    <t>1057016897</t>
  </si>
  <si>
    <t>723 0206 002</t>
  </si>
  <si>
    <t>Vyvedení odbočky na stávajícím potrubí</t>
  </si>
  <si>
    <t>-1355443492</t>
  </si>
  <si>
    <t>998723102</t>
  </si>
  <si>
    <t>Přesun hmot pro vnitřní plynovod stanovený z hmotnosti přesunovaného materiálu vodorovná dopravní vzdálenost do 50 m základní v objektech výšky přes 6 do 12 m</t>
  </si>
  <si>
    <t>1670070369</t>
  </si>
  <si>
    <t>https://podminky.urs.cz/item/CS_URS_2025_01/998723102</t>
  </si>
  <si>
    <t>783601713</t>
  </si>
  <si>
    <t>Příprava podkladu armatur a kovových potrubí před provedením nátěru potrubí do DN 50 mm odmaštěním, odmašťovačem vodou ředitelným</t>
  </si>
  <si>
    <t>-777641271</t>
  </si>
  <si>
    <t>https://podminky.urs.cz/item/CS_URS_2025_01/783601713</t>
  </si>
  <si>
    <t>783634651</t>
  </si>
  <si>
    <t>Základní antikorozní nátěr armatur a kovových potrubí jednonásobný potrubí do DN 50 mm epoxidový</t>
  </si>
  <si>
    <t>1051400516</t>
  </si>
  <si>
    <t>https://podminky.urs.cz/item/CS_URS_2025_01/783634651</t>
  </si>
  <si>
    <t>783637611</t>
  </si>
  <si>
    <t>Krycí nátěr (email) armatur a kovových potrubí potrubí do DN 50 mm dvojnásobný epoxidový</t>
  </si>
  <si>
    <t>-1194442232</t>
  </si>
  <si>
    <t>https://podminky.urs.cz/item/CS_URS_2025_01/783637611</t>
  </si>
  <si>
    <t>1728790776</t>
  </si>
  <si>
    <t>03 - Exteriér</t>
  </si>
  <si>
    <t>01 - Zpevněné plochy, okapový chodník</t>
  </si>
  <si>
    <t xml:space="preserve">    57 - Kryty pozemních komunikací, letišť a ploch z kameniva nebo živičné</t>
  </si>
  <si>
    <t xml:space="preserve">    56 - Podkladní vrstvy komunikací, letišť a ploch</t>
  </si>
  <si>
    <t xml:space="preserve">    6 - Úpravy povrchů, podlahy a osazování výplní</t>
  </si>
  <si>
    <t>1848867103</t>
  </si>
  <si>
    <t>vjezd</t>
  </si>
  <si>
    <t>56,963</t>
  </si>
  <si>
    <t>chodník</t>
  </si>
  <si>
    <t>0,4*21,0</t>
  </si>
  <si>
    <t>Kryty pozemních komunikací, letišť a ploch z kameniva nebo živičné</t>
  </si>
  <si>
    <t>564861011</t>
  </si>
  <si>
    <t>Podklad ze štěrkodrti ŠD s rozprostřením a zhutněním plochy jednotlivě do 100 m2, po zhutnění tl. 200 mm</t>
  </si>
  <si>
    <t>-204277529</t>
  </si>
  <si>
    <t>https://podminky.urs.cz/item/CS_URS_2025_01/564861011</t>
  </si>
  <si>
    <t>nájezd</t>
  </si>
  <si>
    <t>2*56,963</t>
  </si>
  <si>
    <t>okapový chodník</t>
  </si>
  <si>
    <t>Podkladní vrstvy komunikací, letišť a ploch</t>
  </si>
  <si>
    <t>573231106</t>
  </si>
  <si>
    <t>Postřik spojovací PS bez posypu kamenivem ze silniční emulze, v množství 0,30 kg/m2</t>
  </si>
  <si>
    <t>322829834</t>
  </si>
  <si>
    <t>https://podminky.urs.cz/item/CS_URS_2025_01/573231106</t>
  </si>
  <si>
    <t>577144141</t>
  </si>
  <si>
    <t>Asfaltový beton vrstva obrusná ACO 11 (ABS) s rozprostřením a se zhutněním z modifikovaného asfaltu v pruhu šířky přes 3 m, po zhutnění tl. 50 mm</t>
  </si>
  <si>
    <t>1686734319</t>
  </si>
  <si>
    <t>https://podminky.urs.cz/item/CS_URS_2025_01/577144141</t>
  </si>
  <si>
    <t>10,3*4,85+0,24*4,85/2+2,65*4,85/2</t>
  </si>
  <si>
    <t>577165142</t>
  </si>
  <si>
    <t>Asfaltový beton vrstva ložní ACL 16 (ABH) s rozprostřením a zhutněním z modifikovaného asfaltu v pruhu šířky přes 3 m, po zhutnění tl. 70 mm</t>
  </si>
  <si>
    <t>-2114153139</t>
  </si>
  <si>
    <t>https://podminky.urs.cz/item/CS_URS_2025_01/577165142</t>
  </si>
  <si>
    <t>Úpravy povrchů, podlahy a osazování výplní</t>
  </si>
  <si>
    <t>637211131</t>
  </si>
  <si>
    <t>Okapový chodník z dlaždic betonových do kameniva s vyplněním spár drobným kamenivem, tl. dlaždic 40 mm</t>
  </si>
  <si>
    <t>-756891003</t>
  </si>
  <si>
    <t>https://podminky.urs.cz/item/CS_URS_2025_01/637211131</t>
  </si>
  <si>
    <t>0,3*21,0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</si>
  <si>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</si>
  <si>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</si>
  <si>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763286964</t>
  </si>
  <si>
    <t>https://podminky.urs.cz/item/CS_URS_2025_01/916231213</t>
  </si>
  <si>
    <t>0,4+21,0+0,4</t>
  </si>
  <si>
    <t>59217062</t>
  </si>
  <si>
    <t>obrubník parkový betonový 1000x50x250mm přírodní</t>
  </si>
  <si>
    <t>1953062485</t>
  </si>
  <si>
    <t>21,8*1,1</t>
  </si>
  <si>
    <t>916991121</t>
  </si>
  <si>
    <t>Lože pod obrubníky, krajníky nebo obruby z dlažebních kostek z betonu prostého</t>
  </si>
  <si>
    <t>-1751710704</t>
  </si>
  <si>
    <t>https://podminky.urs.cz/item/CS_URS_2025_01/916991121</t>
  </si>
  <si>
    <t>0,2*0,2*21,8</t>
  </si>
  <si>
    <t>919731122</t>
  </si>
  <si>
    <t>Zarovnání styčné plochy podkladu nebo krytu podél vybourané části komunikace nebo zpevněné plochy živičné tl. přes 50 do 100 mm</t>
  </si>
  <si>
    <t>988768784</t>
  </si>
  <si>
    <t>https://podminky.urs.cz/item/CS_URS_2025_01/919731122</t>
  </si>
  <si>
    <t>10,3+4,85+5,55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</si>
  <si>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</si>
  <si>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</si>
  <si>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66202249</t>
  </si>
  <si>
    <t>https://podminky.urs.cz/item/CS_URS_2025_01/919732221</t>
  </si>
  <si>
    <t>998225111</t>
  </si>
  <si>
    <t>Přesun hmot pro komunikace s krytem z kameniva, monolitickým betonovým nebo živičným dopravní vzdálenost do 200 m jakékoliv délky objektu</t>
  </si>
  <si>
    <t>880491480</t>
  </si>
  <si>
    <t>https://podminky.urs.cz/item/CS_URS_2025_01/998225111</t>
  </si>
  <si>
    <t>VON - Vedlejší a ostatní náklady</t>
  </si>
  <si>
    <t>01 -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</si>
  <si>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</si>
  <si>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</si>
  <si>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</si>
  <si>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</si>
  <si>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</si>
  <si>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</si>
  <si>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>Vedlejší rozpočtové náklady</t>
  </si>
  <si>
    <t>VRN1</t>
  </si>
  <si>
    <t>Průzkumné, geodetické a projektové práce</t>
  </si>
  <si>
    <t>012303000</t>
  </si>
  <si>
    <t>Geodetické práce po výstavbě</t>
  </si>
  <si>
    <t>1024</t>
  </si>
  <si>
    <t>84720898</t>
  </si>
  <si>
    <t>013254000</t>
  </si>
  <si>
    <t>Dokumentace skutečného provedení stavby</t>
  </si>
  <si>
    <t>-447937128</t>
  </si>
  <si>
    <t>VRN1 001</t>
  </si>
  <si>
    <t>Vytýčení inženýrských sítí</t>
  </si>
  <si>
    <t>1950313457</t>
  </si>
  <si>
    <t>VRN3</t>
  </si>
  <si>
    <t>Zařízení staveniště</t>
  </si>
  <si>
    <t>030001000</t>
  </si>
  <si>
    <t>-1126923528</t>
  </si>
  <si>
    <t>032002000</t>
  </si>
  <si>
    <t>Vybavení staveniště</t>
  </si>
  <si>
    <t>1700687485</t>
  </si>
  <si>
    <t>032103000</t>
  </si>
  <si>
    <t>Náklady na stavební buňky</t>
  </si>
  <si>
    <t>1215365788</t>
  </si>
  <si>
    <t>033002000</t>
  </si>
  <si>
    <t>Připojení staveniště na inženýrské sítě</t>
  </si>
  <si>
    <t>1035001384</t>
  </si>
  <si>
    <t>033203000</t>
  </si>
  <si>
    <t>Energie pro zařízení staveniště</t>
  </si>
  <si>
    <t>1908434827</t>
  </si>
  <si>
    <t>034002000</t>
  </si>
  <si>
    <t>Zabezpečení staveniště</t>
  </si>
  <si>
    <t>1864680063</t>
  </si>
  <si>
    <t>034303000</t>
  </si>
  <si>
    <t>Dopravní značení na staveništi</t>
  </si>
  <si>
    <t>-1294844643</t>
  </si>
  <si>
    <t>039002000</t>
  </si>
  <si>
    <t>Zrušení zařízení staveniště</t>
  </si>
  <si>
    <t>1184176508</t>
  </si>
  <si>
    <t>039103000</t>
  </si>
  <si>
    <t>Rozebrání, bourání a odvoz zařízení staveniště</t>
  </si>
  <si>
    <t>364860368</t>
  </si>
  <si>
    <t>VRN4</t>
  </si>
  <si>
    <t>Inženýrská činnost</t>
  </si>
  <si>
    <t>043002000</t>
  </si>
  <si>
    <t>Zkoušky a ostatní měření</t>
  </si>
  <si>
    <t>64904536</t>
  </si>
  <si>
    <t>044002000</t>
  </si>
  <si>
    <t>-1016624008</t>
  </si>
  <si>
    <t>VRN6</t>
  </si>
  <si>
    <t>Územní vlivy</t>
  </si>
  <si>
    <t>065002000</t>
  </si>
  <si>
    <t>Mimostaveništní doprava materiálů</t>
  </si>
  <si>
    <t>62406840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</si>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</sst>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65" TargetMode="External" /><Relationship Id="rId2" Type="http://schemas.openxmlformats.org/officeDocument/2006/relationships/hyperlink" Target="https://podminky.urs.cz/item/CS_URS_2025_01/113107182" TargetMode="External" /><Relationship Id="rId3" Type="http://schemas.openxmlformats.org/officeDocument/2006/relationships/hyperlink" Target="https://podminky.urs.cz/item/CS_URS_2025_01/919735112" TargetMode="External" /><Relationship Id="rId4" Type="http://schemas.openxmlformats.org/officeDocument/2006/relationships/hyperlink" Target="https://podminky.urs.cz/item/CS_URS_2025_01/968062355" TargetMode="External" /><Relationship Id="rId5" Type="http://schemas.openxmlformats.org/officeDocument/2006/relationships/hyperlink" Target="https://podminky.urs.cz/item/CS_URS_2025_01/968072455" TargetMode="External" /><Relationship Id="rId6" Type="http://schemas.openxmlformats.org/officeDocument/2006/relationships/hyperlink" Target="https://podminky.urs.cz/item/CS_URS_2025_01/981513111" TargetMode="External" /><Relationship Id="rId7" Type="http://schemas.openxmlformats.org/officeDocument/2006/relationships/hyperlink" Target="https://podminky.urs.cz/item/CS_URS_2025_01/981513114" TargetMode="External" /><Relationship Id="rId8" Type="http://schemas.openxmlformats.org/officeDocument/2006/relationships/hyperlink" Target="https://podminky.urs.cz/item/CS_URS_2025_01/941211111" TargetMode="External" /><Relationship Id="rId9" Type="http://schemas.openxmlformats.org/officeDocument/2006/relationships/hyperlink" Target="https://podminky.urs.cz/item/CS_URS_2025_01/941211211" TargetMode="External" /><Relationship Id="rId10" Type="http://schemas.openxmlformats.org/officeDocument/2006/relationships/hyperlink" Target="https://podminky.urs.cz/item/CS_URS_2025_01/941211811" TargetMode="External" /><Relationship Id="rId11" Type="http://schemas.openxmlformats.org/officeDocument/2006/relationships/hyperlink" Target="https://podminky.urs.cz/item/CS_URS_2025_01/949101112" TargetMode="External" /><Relationship Id="rId12" Type="http://schemas.openxmlformats.org/officeDocument/2006/relationships/hyperlink" Target="https://podminky.urs.cz/item/CS_URS_2025_01/966071111" TargetMode="External" /><Relationship Id="rId13" Type="http://schemas.openxmlformats.org/officeDocument/2006/relationships/hyperlink" Target="https://podminky.urs.cz/item/CS_URS_2025_01/966071131" TargetMode="External" /><Relationship Id="rId14" Type="http://schemas.openxmlformats.org/officeDocument/2006/relationships/hyperlink" Target="https://podminky.urs.cz/item/CS_URS_2025_01/967031132" TargetMode="External" /><Relationship Id="rId15" Type="http://schemas.openxmlformats.org/officeDocument/2006/relationships/hyperlink" Target="https://podminky.urs.cz/item/CS_URS_2025_01/978013191" TargetMode="External" /><Relationship Id="rId16" Type="http://schemas.openxmlformats.org/officeDocument/2006/relationships/hyperlink" Target="https://podminky.urs.cz/item/CS_URS_2025_01/978059541" TargetMode="External" /><Relationship Id="rId17" Type="http://schemas.openxmlformats.org/officeDocument/2006/relationships/hyperlink" Target="https://podminky.urs.cz/item/CS_URS_2025_01/997006512" TargetMode="External" /><Relationship Id="rId18" Type="http://schemas.openxmlformats.org/officeDocument/2006/relationships/hyperlink" Target="https://podminky.urs.cz/item/CS_URS_2025_01/997006519" TargetMode="External" /><Relationship Id="rId19" Type="http://schemas.openxmlformats.org/officeDocument/2006/relationships/hyperlink" Target="https://podminky.urs.cz/item/CS_URS_2025_01/997013151" TargetMode="External" /><Relationship Id="rId20" Type="http://schemas.openxmlformats.org/officeDocument/2006/relationships/hyperlink" Target="https://podminky.urs.cz/item/CS_URS_2025_01/997013814" TargetMode="External" /><Relationship Id="rId21" Type="http://schemas.openxmlformats.org/officeDocument/2006/relationships/hyperlink" Target="https://podminky.urs.cz/item/CS_URS_2025_01/997013862" TargetMode="External" /><Relationship Id="rId22" Type="http://schemas.openxmlformats.org/officeDocument/2006/relationships/hyperlink" Target="https://podminky.urs.cz/item/CS_URS_2025_01/997013863" TargetMode="External" /><Relationship Id="rId23" Type="http://schemas.openxmlformats.org/officeDocument/2006/relationships/hyperlink" Target="https://podminky.urs.cz/item/CS_URS_2025_01/997013871" TargetMode="External" /><Relationship Id="rId24" Type="http://schemas.openxmlformats.org/officeDocument/2006/relationships/hyperlink" Target="https://podminky.urs.cz/item/CS_URS_2024_02/997013873" TargetMode="External" /><Relationship Id="rId25" Type="http://schemas.openxmlformats.org/officeDocument/2006/relationships/hyperlink" Target="https://podminky.urs.cz/item/CS_URS_2024_02/997013875" TargetMode="External" /><Relationship Id="rId26" Type="http://schemas.openxmlformats.org/officeDocument/2006/relationships/hyperlink" Target="https://podminky.urs.cz/item/CS_URS_2025_01/713130813" TargetMode="External" /><Relationship Id="rId27" Type="http://schemas.openxmlformats.org/officeDocument/2006/relationships/hyperlink" Target="https://podminky.urs.cz/item/CS_URS_2025_01/713130851" TargetMode="External" /><Relationship Id="rId28" Type="http://schemas.openxmlformats.org/officeDocument/2006/relationships/hyperlink" Target="https://podminky.urs.cz/item/CS_URS_2025_01/713151813" TargetMode="External" /><Relationship Id="rId29" Type="http://schemas.openxmlformats.org/officeDocument/2006/relationships/hyperlink" Target="https://podminky.urs.cz/item/CS_URS_2025_01/764001821" TargetMode="External" /><Relationship Id="rId30" Type="http://schemas.openxmlformats.org/officeDocument/2006/relationships/hyperlink" Target="https://podminky.urs.cz/item/CS_URS_2025_01/764001861" TargetMode="External" /><Relationship Id="rId31" Type="http://schemas.openxmlformats.org/officeDocument/2006/relationships/hyperlink" Target="https://podminky.urs.cz/item/CS_URS_2025_01/764002851" TargetMode="External" /><Relationship Id="rId32" Type="http://schemas.openxmlformats.org/officeDocument/2006/relationships/hyperlink" Target="https://podminky.urs.cz/item/CS_URS_2025_01/764002871" TargetMode="External" /><Relationship Id="rId33" Type="http://schemas.openxmlformats.org/officeDocument/2006/relationships/hyperlink" Target="https://podminky.urs.cz/item/CS_URS_2025_01/764004801" TargetMode="External" /><Relationship Id="rId34" Type="http://schemas.openxmlformats.org/officeDocument/2006/relationships/hyperlink" Target="https://podminky.urs.cz/item/CS_URS_2025_01/764004861" TargetMode="External" /><Relationship Id="rId35" Type="http://schemas.openxmlformats.org/officeDocument/2006/relationships/hyperlink" Target="https://podminky.urs.cz/item/CS_URS_2025_01/765191911" TargetMode="External" /><Relationship Id="rId36" Type="http://schemas.openxmlformats.org/officeDocument/2006/relationships/hyperlink" Target="https://podminky.urs.cz/item/CS_URS_2025_01/766691811" TargetMode="External" /><Relationship Id="rId37" Type="http://schemas.openxmlformats.org/officeDocument/2006/relationships/hyperlink" Target="https://podminky.urs.cz/item/CS_URS_2025_01/767132811" TargetMode="External" /><Relationship Id="rId38" Type="http://schemas.openxmlformats.org/officeDocument/2006/relationships/hyperlink" Target="https://podminky.urs.cz/item/CS_URS_2025_01/767135831" TargetMode="External" /><Relationship Id="rId39" Type="http://schemas.openxmlformats.org/officeDocument/2006/relationships/hyperlink" Target="https://podminky.urs.cz/item/CS_URS_2025_01/767651805" TargetMode="External" /><Relationship Id="rId40" Type="http://schemas.openxmlformats.org/officeDocument/2006/relationships/hyperlink" Target="https://podminky.urs.cz/item/CS_URS_2025_01/767651824" TargetMode="External" /><Relationship Id="rId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3251" TargetMode="External" /><Relationship Id="rId2" Type="http://schemas.openxmlformats.org/officeDocument/2006/relationships/hyperlink" Target="https://podminky.urs.cz/item/CS_URS_2025_01/162351104" TargetMode="External" /><Relationship Id="rId3" Type="http://schemas.openxmlformats.org/officeDocument/2006/relationships/hyperlink" Target="https://podminky.urs.cz/item/CS_URS_2025_01/162751119" TargetMode="External" /><Relationship Id="rId4" Type="http://schemas.openxmlformats.org/officeDocument/2006/relationships/hyperlink" Target="https://podminky.urs.cz/item/CS_URS_2025_01/171201231" TargetMode="External" /><Relationship Id="rId5" Type="http://schemas.openxmlformats.org/officeDocument/2006/relationships/hyperlink" Target="https://podminky.urs.cz/item/CS_URS_2025_01/174151101" TargetMode="External" /><Relationship Id="rId6" Type="http://schemas.openxmlformats.org/officeDocument/2006/relationships/hyperlink" Target="https://podminky.urs.cz/item/CS_URS_2025_01/181951112" TargetMode="External" /><Relationship Id="rId7" Type="http://schemas.openxmlformats.org/officeDocument/2006/relationships/hyperlink" Target="https://podminky.urs.cz/item/CS_URS_2025_01/271532212" TargetMode="External" /><Relationship Id="rId8" Type="http://schemas.openxmlformats.org/officeDocument/2006/relationships/hyperlink" Target="https://podminky.urs.cz/item/CS_URS_2025_01/273321511" TargetMode="External" /><Relationship Id="rId9" Type="http://schemas.openxmlformats.org/officeDocument/2006/relationships/hyperlink" Target="https://podminky.urs.cz/item/CS_URS_2025_01/273351121" TargetMode="External" /><Relationship Id="rId10" Type="http://schemas.openxmlformats.org/officeDocument/2006/relationships/hyperlink" Target="https://podminky.urs.cz/item/CS_URS_2025_01/273351122" TargetMode="External" /><Relationship Id="rId11" Type="http://schemas.openxmlformats.org/officeDocument/2006/relationships/hyperlink" Target="https://podminky.urs.cz/item/CS_URS_2025_01/273362021" TargetMode="External" /><Relationship Id="rId12" Type="http://schemas.openxmlformats.org/officeDocument/2006/relationships/hyperlink" Target="https://podminky.urs.cz/item/CS_URS_2025_01/274321411" TargetMode="External" /><Relationship Id="rId13" Type="http://schemas.openxmlformats.org/officeDocument/2006/relationships/hyperlink" Target="https://podminky.urs.cz/item/CS_URS_2025_01/274351121" TargetMode="External" /><Relationship Id="rId14" Type="http://schemas.openxmlformats.org/officeDocument/2006/relationships/hyperlink" Target="https://podminky.urs.cz/item/CS_URS_2025_01/274351122" TargetMode="External" /><Relationship Id="rId15" Type="http://schemas.openxmlformats.org/officeDocument/2006/relationships/hyperlink" Target="https://podminky.urs.cz/item/CS_URS_2025_01/274361821" TargetMode="External" /><Relationship Id="rId16" Type="http://schemas.openxmlformats.org/officeDocument/2006/relationships/hyperlink" Target="https://podminky.urs.cz/item/CS_URS_2025_01/279113145" TargetMode="External" /><Relationship Id="rId17" Type="http://schemas.openxmlformats.org/officeDocument/2006/relationships/hyperlink" Target="https://podminky.urs.cz/item/CS_URS_2025_01/279113146" TargetMode="External" /><Relationship Id="rId18" Type="http://schemas.openxmlformats.org/officeDocument/2006/relationships/hyperlink" Target="https://podminky.urs.cz/item/CS_URS_2025_01/279361821" TargetMode="External" /><Relationship Id="rId19" Type="http://schemas.openxmlformats.org/officeDocument/2006/relationships/hyperlink" Target="https://podminky.urs.cz/item/CS_URS_2025_01/311234111" TargetMode="External" /><Relationship Id="rId20" Type="http://schemas.openxmlformats.org/officeDocument/2006/relationships/hyperlink" Target="https://podminky.urs.cz/item/CS_URS_2025_01/311234251" TargetMode="External" /><Relationship Id="rId21" Type="http://schemas.openxmlformats.org/officeDocument/2006/relationships/hyperlink" Target="https://podminky.urs.cz/item/CS_URS_2025_01/312311961" TargetMode="External" /><Relationship Id="rId22" Type="http://schemas.openxmlformats.org/officeDocument/2006/relationships/hyperlink" Target="https://podminky.urs.cz/item/CS_URS_2025_01/312351121" TargetMode="External" /><Relationship Id="rId23" Type="http://schemas.openxmlformats.org/officeDocument/2006/relationships/hyperlink" Target="https://podminky.urs.cz/item/CS_URS_2025_01/312351122" TargetMode="External" /><Relationship Id="rId24" Type="http://schemas.openxmlformats.org/officeDocument/2006/relationships/hyperlink" Target="https://podminky.urs.cz/item/CS_URS_2025_01/317168052" TargetMode="External" /><Relationship Id="rId25" Type="http://schemas.openxmlformats.org/officeDocument/2006/relationships/hyperlink" Target="https://podminky.urs.cz/item/CS_URS_2025_01/317168054" TargetMode="External" /><Relationship Id="rId26" Type="http://schemas.openxmlformats.org/officeDocument/2006/relationships/hyperlink" Target="https://podminky.urs.cz/item/CS_URS_2025_01/317168057" TargetMode="External" /><Relationship Id="rId27" Type="http://schemas.openxmlformats.org/officeDocument/2006/relationships/hyperlink" Target="https://podminky.urs.cz/item/CS_URS_2025_01/317234410" TargetMode="External" /><Relationship Id="rId28" Type="http://schemas.openxmlformats.org/officeDocument/2006/relationships/hyperlink" Target="https://podminky.urs.cz/item/CS_URS_2025_01/317941121" TargetMode="External" /><Relationship Id="rId29" Type="http://schemas.openxmlformats.org/officeDocument/2006/relationships/hyperlink" Target="https://podminky.urs.cz/item/CS_URS_2025_01/317941125" TargetMode="External" /><Relationship Id="rId30" Type="http://schemas.openxmlformats.org/officeDocument/2006/relationships/hyperlink" Target="https://podminky.urs.cz/item/CS_URS_2025_01/317998135" TargetMode="External" /><Relationship Id="rId31" Type="http://schemas.openxmlformats.org/officeDocument/2006/relationships/hyperlink" Target="https://podminky.urs.cz/item/CS_URS_2025_01/331273013" TargetMode="External" /><Relationship Id="rId32" Type="http://schemas.openxmlformats.org/officeDocument/2006/relationships/hyperlink" Target="https://podminky.urs.cz/item/CS_URS_2025_01/331361821" TargetMode="External" /><Relationship Id="rId33" Type="http://schemas.openxmlformats.org/officeDocument/2006/relationships/hyperlink" Target="https://podminky.urs.cz/item/CS_URS_2025_01/342244121" TargetMode="External" /><Relationship Id="rId34" Type="http://schemas.openxmlformats.org/officeDocument/2006/relationships/hyperlink" Target="https://podminky.urs.cz/item/CS_URS_2025_01/346244381" TargetMode="External" /><Relationship Id="rId35" Type="http://schemas.openxmlformats.org/officeDocument/2006/relationships/hyperlink" Target="https://podminky.urs.cz/item/CS_URS_2025_01/346244382" TargetMode="External" /><Relationship Id="rId36" Type="http://schemas.openxmlformats.org/officeDocument/2006/relationships/hyperlink" Target="https://podminky.urs.cz/item/CS_URS_2025_01/411168367" TargetMode="External" /><Relationship Id="rId37" Type="http://schemas.openxmlformats.org/officeDocument/2006/relationships/hyperlink" Target="https://podminky.urs.cz/item/CS_URS_2025_01/413321414" TargetMode="External" /><Relationship Id="rId38" Type="http://schemas.openxmlformats.org/officeDocument/2006/relationships/hyperlink" Target="https://podminky.urs.cz/item/CS_URS_2025_01/413351111" TargetMode="External" /><Relationship Id="rId39" Type="http://schemas.openxmlformats.org/officeDocument/2006/relationships/hyperlink" Target="https://podminky.urs.cz/item/CS_URS_2025_01/413351112" TargetMode="External" /><Relationship Id="rId40" Type="http://schemas.openxmlformats.org/officeDocument/2006/relationships/hyperlink" Target="https://podminky.urs.cz/item/CS_URS_2025_01/413352111" TargetMode="External" /><Relationship Id="rId41" Type="http://schemas.openxmlformats.org/officeDocument/2006/relationships/hyperlink" Target="https://podminky.urs.cz/item/CS_URS_2025_01/413352112" TargetMode="External" /><Relationship Id="rId42" Type="http://schemas.openxmlformats.org/officeDocument/2006/relationships/hyperlink" Target="https://podminky.urs.cz/item/CS_URS_2025_01/413361821" TargetMode="External" /><Relationship Id="rId43" Type="http://schemas.openxmlformats.org/officeDocument/2006/relationships/hyperlink" Target="https://podminky.urs.cz/item/CS_URS_2025_01/413941123" TargetMode="External" /><Relationship Id="rId44" Type="http://schemas.openxmlformats.org/officeDocument/2006/relationships/hyperlink" Target="https://podminky.urs.cz/item/CS_URS_2025_01/417321515" TargetMode="External" /><Relationship Id="rId45" Type="http://schemas.openxmlformats.org/officeDocument/2006/relationships/hyperlink" Target="https://podminky.urs.cz/item/CS_URS_2025_01/417351115" TargetMode="External" /><Relationship Id="rId46" Type="http://schemas.openxmlformats.org/officeDocument/2006/relationships/hyperlink" Target="https://podminky.urs.cz/item/CS_URS_2025_01/417351116" TargetMode="External" /><Relationship Id="rId47" Type="http://schemas.openxmlformats.org/officeDocument/2006/relationships/hyperlink" Target="https://podminky.urs.cz/item/CS_URS_2025_01/417361821" TargetMode="External" /><Relationship Id="rId48" Type="http://schemas.openxmlformats.org/officeDocument/2006/relationships/hyperlink" Target="https://podminky.urs.cz/item/CS_URS_2025_01/611131121" TargetMode="External" /><Relationship Id="rId49" Type="http://schemas.openxmlformats.org/officeDocument/2006/relationships/hyperlink" Target="https://podminky.urs.cz/item/CS_URS_2025_01/611321141" TargetMode="External" /><Relationship Id="rId50" Type="http://schemas.openxmlformats.org/officeDocument/2006/relationships/hyperlink" Target="https://podminky.urs.cz/item/CS_URS_2025_01/612131121" TargetMode="External" /><Relationship Id="rId51" Type="http://schemas.openxmlformats.org/officeDocument/2006/relationships/hyperlink" Target="https://podminky.urs.cz/item/CS_URS_2025_01/612142001" TargetMode="External" /><Relationship Id="rId52" Type="http://schemas.openxmlformats.org/officeDocument/2006/relationships/hyperlink" Target="https://podminky.urs.cz/item/CS_URS_2025_01/612321121" TargetMode="External" /><Relationship Id="rId53" Type="http://schemas.openxmlformats.org/officeDocument/2006/relationships/hyperlink" Target="https://podminky.urs.cz/item/CS_URS_2025_01/612321141" TargetMode="External" /><Relationship Id="rId54" Type="http://schemas.openxmlformats.org/officeDocument/2006/relationships/hyperlink" Target="https://podminky.urs.cz/item/CS_URS_2025_01/612321191" TargetMode="External" /><Relationship Id="rId55" Type="http://schemas.openxmlformats.org/officeDocument/2006/relationships/hyperlink" Target="https://podminky.urs.cz/item/CS_URS_2025_01/619995001" TargetMode="External" /><Relationship Id="rId56" Type="http://schemas.openxmlformats.org/officeDocument/2006/relationships/hyperlink" Target="https://podminky.urs.cz/item/CS_URS_2025_01/622143003" TargetMode="External" /><Relationship Id="rId57" Type="http://schemas.openxmlformats.org/officeDocument/2006/relationships/hyperlink" Target="https://podminky.urs.cz/item/CS_URS_2025_01/622143004" TargetMode="External" /><Relationship Id="rId58" Type="http://schemas.openxmlformats.org/officeDocument/2006/relationships/hyperlink" Target="https://podminky.urs.cz/item/CS_URS_2025_01/622143005" TargetMode="External" /><Relationship Id="rId59" Type="http://schemas.openxmlformats.org/officeDocument/2006/relationships/hyperlink" Target="https://podminky.urs.cz/item/CS_URS_2025_01/629991012" TargetMode="External" /><Relationship Id="rId60" Type="http://schemas.openxmlformats.org/officeDocument/2006/relationships/hyperlink" Target="https://podminky.urs.cz/item/CS_URS_2025_01/622131121" TargetMode="External" /><Relationship Id="rId61" Type="http://schemas.openxmlformats.org/officeDocument/2006/relationships/hyperlink" Target="https://podminky.urs.cz/item/CS_URS_2025_01/622142001" TargetMode="External" /><Relationship Id="rId62" Type="http://schemas.openxmlformats.org/officeDocument/2006/relationships/hyperlink" Target="https://podminky.urs.cz/item/CS_URS_2025_01/622143003" TargetMode="External" /><Relationship Id="rId63" Type="http://schemas.openxmlformats.org/officeDocument/2006/relationships/hyperlink" Target="https://podminky.urs.cz/item/CS_URS_2025_01/622143004" TargetMode="External" /><Relationship Id="rId64" Type="http://schemas.openxmlformats.org/officeDocument/2006/relationships/hyperlink" Target="https://podminky.urs.cz/item/CS_URS_2025_01/622211011" TargetMode="External" /><Relationship Id="rId65" Type="http://schemas.openxmlformats.org/officeDocument/2006/relationships/hyperlink" Target="https://podminky.urs.cz/item/CS_URS_2025_01/622252001" TargetMode="External" /><Relationship Id="rId66" Type="http://schemas.openxmlformats.org/officeDocument/2006/relationships/hyperlink" Target="https://podminky.urs.cz/item/CS_URS_2025_01/622321121" TargetMode="External" /><Relationship Id="rId67" Type="http://schemas.openxmlformats.org/officeDocument/2006/relationships/hyperlink" Target="https://podminky.urs.cz/item/CS_URS_2025_01/622321141" TargetMode="External" /><Relationship Id="rId68" Type="http://schemas.openxmlformats.org/officeDocument/2006/relationships/hyperlink" Target="https://podminky.urs.cz/item/CS_URS_2025_01/622331141" TargetMode="External" /><Relationship Id="rId69" Type="http://schemas.openxmlformats.org/officeDocument/2006/relationships/hyperlink" Target="https://podminky.urs.cz/item/CS_URS_2025_01/629991011" TargetMode="External" /><Relationship Id="rId70" Type="http://schemas.openxmlformats.org/officeDocument/2006/relationships/hyperlink" Target="https://podminky.urs.cz/item/CS_URS_2025_01/631311136" TargetMode="External" /><Relationship Id="rId71" Type="http://schemas.openxmlformats.org/officeDocument/2006/relationships/hyperlink" Target="https://podminky.urs.cz/item/CS_URS_2025_01/631319013" TargetMode="External" /><Relationship Id="rId72" Type="http://schemas.openxmlformats.org/officeDocument/2006/relationships/hyperlink" Target="https://podminky.urs.cz/item/CS_URS_2025_01/631319175" TargetMode="External" /><Relationship Id="rId73" Type="http://schemas.openxmlformats.org/officeDocument/2006/relationships/hyperlink" Target="https://podminky.urs.cz/item/CS_URS_2025_01/631351101" TargetMode="External" /><Relationship Id="rId74" Type="http://schemas.openxmlformats.org/officeDocument/2006/relationships/hyperlink" Target="https://podminky.urs.cz/item/CS_URS_2025_01/631351102" TargetMode="External" /><Relationship Id="rId75" Type="http://schemas.openxmlformats.org/officeDocument/2006/relationships/hyperlink" Target="https://podminky.urs.cz/item/CS_URS_2025_01/631362021" TargetMode="External" /><Relationship Id="rId76" Type="http://schemas.openxmlformats.org/officeDocument/2006/relationships/hyperlink" Target="https://podminky.urs.cz/item/CS_URS_2025_01/632481215" TargetMode="External" /><Relationship Id="rId77" Type="http://schemas.openxmlformats.org/officeDocument/2006/relationships/hyperlink" Target="https://podminky.urs.cz/item/CS_URS_2025_01/633121112" TargetMode="External" /><Relationship Id="rId78" Type="http://schemas.openxmlformats.org/officeDocument/2006/relationships/hyperlink" Target="https://podminky.urs.cz/item/CS_URS_2025_01/634112117" TargetMode="External" /><Relationship Id="rId79" Type="http://schemas.openxmlformats.org/officeDocument/2006/relationships/hyperlink" Target="https://podminky.urs.cz/item/CS_URS_2025_01/642942221" TargetMode="External" /><Relationship Id="rId80" Type="http://schemas.openxmlformats.org/officeDocument/2006/relationships/hyperlink" Target="https://podminky.urs.cz/item/CS_URS_2025_01/642945111" TargetMode="External" /><Relationship Id="rId81" Type="http://schemas.openxmlformats.org/officeDocument/2006/relationships/hyperlink" Target="https://podminky.urs.cz/item/CS_URS_2025_01/642942441" TargetMode="External" /><Relationship Id="rId82" Type="http://schemas.openxmlformats.org/officeDocument/2006/relationships/hyperlink" Target="https://podminky.urs.cz/item/CS_URS_2025_01/941211111" TargetMode="External" /><Relationship Id="rId83" Type="http://schemas.openxmlformats.org/officeDocument/2006/relationships/hyperlink" Target="https://podminky.urs.cz/item/CS_URS_2025_01/941211211" TargetMode="External" /><Relationship Id="rId84" Type="http://schemas.openxmlformats.org/officeDocument/2006/relationships/hyperlink" Target="https://podminky.urs.cz/item/CS_URS_2025_01/941211811" TargetMode="External" /><Relationship Id="rId85" Type="http://schemas.openxmlformats.org/officeDocument/2006/relationships/hyperlink" Target="https://podminky.urs.cz/item/CS_URS_2025_01/949101111" TargetMode="External" /><Relationship Id="rId86" Type="http://schemas.openxmlformats.org/officeDocument/2006/relationships/hyperlink" Target="https://podminky.urs.cz/item/CS_URS_2025_01/949101112" TargetMode="External" /><Relationship Id="rId87" Type="http://schemas.openxmlformats.org/officeDocument/2006/relationships/hyperlink" Target="https://podminky.urs.cz/item/CS_URS_2025_01/952901221" TargetMode="External" /><Relationship Id="rId88" Type="http://schemas.openxmlformats.org/officeDocument/2006/relationships/hyperlink" Target="https://podminky.urs.cz/item/CS_URS_2025_01/953312125" TargetMode="External" /><Relationship Id="rId89" Type="http://schemas.openxmlformats.org/officeDocument/2006/relationships/hyperlink" Target="https://podminky.urs.cz/item/CS_URS_2025_01/953942121" TargetMode="External" /><Relationship Id="rId90" Type="http://schemas.openxmlformats.org/officeDocument/2006/relationships/hyperlink" Target="https://podminky.urs.cz/item/CS_URS_2025_01/953943211" TargetMode="External" /><Relationship Id="rId91" Type="http://schemas.openxmlformats.org/officeDocument/2006/relationships/hyperlink" Target="https://podminky.urs.cz/item/CS_URS_2025_01/953961114" TargetMode="External" /><Relationship Id="rId92" Type="http://schemas.openxmlformats.org/officeDocument/2006/relationships/hyperlink" Target="https://podminky.urs.cz/item/CS_URS_2025_01/985331113" TargetMode="External" /><Relationship Id="rId93" Type="http://schemas.openxmlformats.org/officeDocument/2006/relationships/hyperlink" Target="https://podminky.urs.cz/item/CS_URS_2025_01/985331912" TargetMode="External" /><Relationship Id="rId94" Type="http://schemas.openxmlformats.org/officeDocument/2006/relationships/hyperlink" Target="https://podminky.urs.cz/item/CS_URS_2025_01/998011002" TargetMode="External" /><Relationship Id="rId95" Type="http://schemas.openxmlformats.org/officeDocument/2006/relationships/hyperlink" Target="https://podminky.urs.cz/item/CS_URS_2025_01/711111001" TargetMode="External" /><Relationship Id="rId96" Type="http://schemas.openxmlformats.org/officeDocument/2006/relationships/hyperlink" Target="https://podminky.urs.cz/item/CS_URS_2025_01/711112001" TargetMode="External" /><Relationship Id="rId97" Type="http://schemas.openxmlformats.org/officeDocument/2006/relationships/hyperlink" Target="https://podminky.urs.cz/item/CS_URS_2025_01/711131111" TargetMode="External" /><Relationship Id="rId98" Type="http://schemas.openxmlformats.org/officeDocument/2006/relationships/hyperlink" Target="https://podminky.urs.cz/item/CS_URS_2025_01/711141559" TargetMode="External" /><Relationship Id="rId99" Type="http://schemas.openxmlformats.org/officeDocument/2006/relationships/hyperlink" Target="https://podminky.urs.cz/item/CS_URS_2025_01/711142559" TargetMode="External" /><Relationship Id="rId100" Type="http://schemas.openxmlformats.org/officeDocument/2006/relationships/hyperlink" Target="https://podminky.urs.cz/item/CS_URS_2025_01/711199096" TargetMode="External" /><Relationship Id="rId101" Type="http://schemas.openxmlformats.org/officeDocument/2006/relationships/hyperlink" Target="https://podminky.urs.cz/item/CS_URS_2025_01/998711101" TargetMode="External" /><Relationship Id="rId102" Type="http://schemas.openxmlformats.org/officeDocument/2006/relationships/hyperlink" Target="https://podminky.urs.cz/item/CS_URS_2025_01/712363412" TargetMode="External" /><Relationship Id="rId103" Type="http://schemas.openxmlformats.org/officeDocument/2006/relationships/hyperlink" Target="https://podminky.urs.cz/item/CS_URS_2025_01/712531111" TargetMode="External" /><Relationship Id="rId104" Type="http://schemas.openxmlformats.org/officeDocument/2006/relationships/hyperlink" Target="https://podminky.urs.cz/item/CS_URS_2025_01/712998001" TargetMode="External" /><Relationship Id="rId105" Type="http://schemas.openxmlformats.org/officeDocument/2006/relationships/hyperlink" Target="https://podminky.urs.cz/item/CS_URS_2025_01/998712101" TargetMode="External" /><Relationship Id="rId106" Type="http://schemas.openxmlformats.org/officeDocument/2006/relationships/hyperlink" Target="https://podminky.urs.cz/item/CS_URS_2025_01/713111111" TargetMode="External" /><Relationship Id="rId107" Type="http://schemas.openxmlformats.org/officeDocument/2006/relationships/hyperlink" Target="https://podminky.urs.cz/item/CS_URS_2025_01/713121111" TargetMode="External" /><Relationship Id="rId108" Type="http://schemas.openxmlformats.org/officeDocument/2006/relationships/hyperlink" Target="https://podminky.urs.cz/item/CS_URS_2025_01/713131151" TargetMode="External" /><Relationship Id="rId109" Type="http://schemas.openxmlformats.org/officeDocument/2006/relationships/hyperlink" Target="https://podminky.urs.cz/item/CS_URS_2025_01/713141152" TargetMode="External" /><Relationship Id="rId110" Type="http://schemas.openxmlformats.org/officeDocument/2006/relationships/hyperlink" Target="https://podminky.urs.cz/item/CS_URS_2025_01/713141336" TargetMode="External" /><Relationship Id="rId111" Type="http://schemas.openxmlformats.org/officeDocument/2006/relationships/hyperlink" Target="https://podminky.urs.cz/item/CS_URS_2025_01/713151111" TargetMode="External" /><Relationship Id="rId112" Type="http://schemas.openxmlformats.org/officeDocument/2006/relationships/hyperlink" Target="https://podminky.urs.cz/item/CS_URS_2025_01/998713102" TargetMode="External" /><Relationship Id="rId113" Type="http://schemas.openxmlformats.org/officeDocument/2006/relationships/hyperlink" Target="https://podminky.urs.cz/item/CS_URS_2025_01/721173315" TargetMode="External" /><Relationship Id="rId114" Type="http://schemas.openxmlformats.org/officeDocument/2006/relationships/hyperlink" Target="https://podminky.urs.cz/item/CS_URS_2025_01/721233124" TargetMode="External" /><Relationship Id="rId115" Type="http://schemas.openxmlformats.org/officeDocument/2006/relationships/hyperlink" Target="https://podminky.urs.cz/item/CS_URS_2025_01/998721101" TargetMode="External" /><Relationship Id="rId116" Type="http://schemas.openxmlformats.org/officeDocument/2006/relationships/hyperlink" Target="https://podminky.urs.cz/item/CS_URS_2025_01/751398024" TargetMode="External" /><Relationship Id="rId117" Type="http://schemas.openxmlformats.org/officeDocument/2006/relationships/hyperlink" Target="https://podminky.urs.cz/item/CS_URS_2025_01/751398025" TargetMode="External" /><Relationship Id="rId118" Type="http://schemas.openxmlformats.org/officeDocument/2006/relationships/hyperlink" Target="https://podminky.urs.cz/item/CS_URS_2025_01/998751101" TargetMode="External" /><Relationship Id="rId119" Type="http://schemas.openxmlformats.org/officeDocument/2006/relationships/hyperlink" Target="https://podminky.urs.cz/item/CS_URS_2025_01/762083122" TargetMode="External" /><Relationship Id="rId120" Type="http://schemas.openxmlformats.org/officeDocument/2006/relationships/hyperlink" Target="https://podminky.urs.cz/item/CS_URS_2025_01/762332131" TargetMode="External" /><Relationship Id="rId121" Type="http://schemas.openxmlformats.org/officeDocument/2006/relationships/hyperlink" Target="https://podminky.urs.cz/item/CS_URS_2025_01/762332132" TargetMode="External" /><Relationship Id="rId122" Type="http://schemas.openxmlformats.org/officeDocument/2006/relationships/hyperlink" Target="https://podminky.urs.cz/item/CS_URS_2025_01/762341660" TargetMode="External" /><Relationship Id="rId123" Type="http://schemas.openxmlformats.org/officeDocument/2006/relationships/hyperlink" Target="https://podminky.urs.cz/item/CS_URS_2025_01/762342216" TargetMode="External" /><Relationship Id="rId124" Type="http://schemas.openxmlformats.org/officeDocument/2006/relationships/hyperlink" Target="https://podminky.urs.cz/item/CS_URS_2025_01/762342511" TargetMode="External" /><Relationship Id="rId125" Type="http://schemas.openxmlformats.org/officeDocument/2006/relationships/hyperlink" Target="https://podminky.urs.cz/item/CS_URS_2025_01/762361332" TargetMode="External" /><Relationship Id="rId126" Type="http://schemas.openxmlformats.org/officeDocument/2006/relationships/hyperlink" Target="https://podminky.urs.cz/item/CS_URS_2025_01/762395000" TargetMode="External" /><Relationship Id="rId127" Type="http://schemas.openxmlformats.org/officeDocument/2006/relationships/hyperlink" Target="https://podminky.urs.cz/item/CS_URS_2025_01/998762102" TargetMode="External" /><Relationship Id="rId128" Type="http://schemas.openxmlformats.org/officeDocument/2006/relationships/hyperlink" Target="https://podminky.urs.cz/item/CS_URS_2025_01/763131431" TargetMode="External" /><Relationship Id="rId129" Type="http://schemas.openxmlformats.org/officeDocument/2006/relationships/hyperlink" Target="https://podminky.urs.cz/item/CS_URS_2025_01/763131751" TargetMode="External" /><Relationship Id="rId130" Type="http://schemas.openxmlformats.org/officeDocument/2006/relationships/hyperlink" Target="https://podminky.urs.cz/item/CS_URS_2025_01/763732115" TargetMode="External" /><Relationship Id="rId131" Type="http://schemas.openxmlformats.org/officeDocument/2006/relationships/hyperlink" Target="https://podminky.urs.cz/item/CS_URS_2025_01/763734112" TargetMode="External" /><Relationship Id="rId132" Type="http://schemas.openxmlformats.org/officeDocument/2006/relationships/hyperlink" Target="https://podminky.urs.cz/item/CS_URS_2025_01/998763101" TargetMode="External" /><Relationship Id="rId133" Type="http://schemas.openxmlformats.org/officeDocument/2006/relationships/hyperlink" Target="https://podminky.urs.cz/item/CS_URS_2025_01/764101151" TargetMode="External" /><Relationship Id="rId134" Type="http://schemas.openxmlformats.org/officeDocument/2006/relationships/hyperlink" Target="https://podminky.urs.cz/item/CS_URS_2025_01/764211626" TargetMode="External" /><Relationship Id="rId135" Type="http://schemas.openxmlformats.org/officeDocument/2006/relationships/hyperlink" Target="https://podminky.urs.cz/item/CS_URS_2025_01/764212664" TargetMode="External" /><Relationship Id="rId136" Type="http://schemas.openxmlformats.org/officeDocument/2006/relationships/hyperlink" Target="https://podminky.urs.cz/item/CS_URS_2025_01/764214607" TargetMode="External" /><Relationship Id="rId137" Type="http://schemas.openxmlformats.org/officeDocument/2006/relationships/hyperlink" Target="https://podminky.urs.cz/item/CS_URS_2025_01/764215646" TargetMode="External" /><Relationship Id="rId138" Type="http://schemas.openxmlformats.org/officeDocument/2006/relationships/hyperlink" Target="https://podminky.urs.cz/item/CS_URS_2025_01/764216644" TargetMode="External" /><Relationship Id="rId139" Type="http://schemas.openxmlformats.org/officeDocument/2006/relationships/hyperlink" Target="https://podminky.urs.cz/item/CS_URS_2025_01/764218607" TargetMode="External" /><Relationship Id="rId140" Type="http://schemas.openxmlformats.org/officeDocument/2006/relationships/hyperlink" Target="https://podminky.urs.cz/item/CS_URS_2025_01/764311606" TargetMode="External" /><Relationship Id="rId141" Type="http://schemas.openxmlformats.org/officeDocument/2006/relationships/hyperlink" Target="https://podminky.urs.cz/item/CS_URS_2025_01/764508131" TargetMode="External" /><Relationship Id="rId142" Type="http://schemas.openxmlformats.org/officeDocument/2006/relationships/hyperlink" Target="https://podminky.urs.cz/item/CS_URS_2025_01/764511602" TargetMode="External" /><Relationship Id="rId143" Type="http://schemas.openxmlformats.org/officeDocument/2006/relationships/hyperlink" Target="https://podminky.urs.cz/item/CS_URS_2025_01/764511642" TargetMode="External" /><Relationship Id="rId144" Type="http://schemas.openxmlformats.org/officeDocument/2006/relationships/hyperlink" Target="https://podminky.urs.cz/item/CS_URS_2025_01/764518621" TargetMode="External" /><Relationship Id="rId145" Type="http://schemas.openxmlformats.org/officeDocument/2006/relationships/hyperlink" Target="https://podminky.urs.cz/item/CS_URS_2025_01/764518622" TargetMode="External" /><Relationship Id="rId146" Type="http://schemas.openxmlformats.org/officeDocument/2006/relationships/hyperlink" Target="https://podminky.urs.cz/item/CS_URS_2025_01/998764102" TargetMode="External" /><Relationship Id="rId147" Type="http://schemas.openxmlformats.org/officeDocument/2006/relationships/hyperlink" Target="https://podminky.urs.cz/item/CS_URS_2025_01/765191021" TargetMode="External" /><Relationship Id="rId148" Type="http://schemas.openxmlformats.org/officeDocument/2006/relationships/hyperlink" Target="https://podminky.urs.cz/item/CS_URS_2025_01/765191031" TargetMode="External" /><Relationship Id="rId149" Type="http://schemas.openxmlformats.org/officeDocument/2006/relationships/hyperlink" Target="https://podminky.urs.cz/item/CS_URS_2025_01/998765102" TargetMode="External" /><Relationship Id="rId150" Type="http://schemas.openxmlformats.org/officeDocument/2006/relationships/hyperlink" Target="https://podminky.urs.cz/item/CS_URS_2025_01/766622131" TargetMode="External" /><Relationship Id="rId151" Type="http://schemas.openxmlformats.org/officeDocument/2006/relationships/hyperlink" Target="https://podminky.urs.cz/item/CS_URS_2025_01/766622132" TargetMode="External" /><Relationship Id="rId152" Type="http://schemas.openxmlformats.org/officeDocument/2006/relationships/hyperlink" Target="https://podminky.urs.cz/item/CS_URS_2025_01/766694116" TargetMode="External" /><Relationship Id="rId153" Type="http://schemas.openxmlformats.org/officeDocument/2006/relationships/hyperlink" Target="https://podminky.urs.cz/item/CS_URS_2025_01/998766101" TargetMode="External" /><Relationship Id="rId154" Type="http://schemas.openxmlformats.org/officeDocument/2006/relationships/hyperlink" Target="https://podminky.urs.cz/item/CS_URS_2025_01/767640322" TargetMode="External" /><Relationship Id="rId155" Type="http://schemas.openxmlformats.org/officeDocument/2006/relationships/hyperlink" Target="https://podminky.urs.cz/item/CS_URS_2025_01/767646510" TargetMode="External" /><Relationship Id="rId156" Type="http://schemas.openxmlformats.org/officeDocument/2006/relationships/hyperlink" Target="https://podminky.urs.cz/item/CS_URS_2025_01/767649191" TargetMode="External" /><Relationship Id="rId157" Type="http://schemas.openxmlformats.org/officeDocument/2006/relationships/hyperlink" Target="https://podminky.urs.cz/item/CS_URS_2025_01/767651240" TargetMode="External" /><Relationship Id="rId158" Type="http://schemas.openxmlformats.org/officeDocument/2006/relationships/hyperlink" Target="https://podminky.urs.cz/item/CS_URS_2025_01/767810113" TargetMode="External" /><Relationship Id="rId159" Type="http://schemas.openxmlformats.org/officeDocument/2006/relationships/hyperlink" Target="https://podminky.urs.cz/item/CS_URS_2025_01/998767102" TargetMode="External" /><Relationship Id="rId160" Type="http://schemas.openxmlformats.org/officeDocument/2006/relationships/hyperlink" Target="https://podminky.urs.cz/item/CS_URS_2025_01/781121011" TargetMode="External" /><Relationship Id="rId161" Type="http://schemas.openxmlformats.org/officeDocument/2006/relationships/hyperlink" Target="https://podminky.urs.cz/item/CS_URS_2025_01/781474154" TargetMode="External" /><Relationship Id="rId162" Type="http://schemas.openxmlformats.org/officeDocument/2006/relationships/hyperlink" Target="https://podminky.urs.cz/item/CS_URS_2025_01/781492251" TargetMode="External" /><Relationship Id="rId163" Type="http://schemas.openxmlformats.org/officeDocument/2006/relationships/hyperlink" Target="https://podminky.urs.cz/item/CS_URS_2025_01/781495115" TargetMode="External" /><Relationship Id="rId164" Type="http://schemas.openxmlformats.org/officeDocument/2006/relationships/hyperlink" Target="https://podminky.urs.cz/item/CS_URS_2025_01/781495211" TargetMode="External" /><Relationship Id="rId165" Type="http://schemas.openxmlformats.org/officeDocument/2006/relationships/hyperlink" Target="https://podminky.urs.cz/item/CS_URS_2025_01/998781101" TargetMode="External" /><Relationship Id="rId166" Type="http://schemas.openxmlformats.org/officeDocument/2006/relationships/hyperlink" Target="https://podminky.urs.cz/item/CS_URS_2025_01/783268111" TargetMode="External" /><Relationship Id="rId167" Type="http://schemas.openxmlformats.org/officeDocument/2006/relationships/hyperlink" Target="https://podminky.urs.cz/item/CS_URS_2025_01/783314101" TargetMode="External" /><Relationship Id="rId168" Type="http://schemas.openxmlformats.org/officeDocument/2006/relationships/hyperlink" Target="https://podminky.urs.cz/item/CS_URS_2025_01/783317101" TargetMode="External" /><Relationship Id="rId169" Type="http://schemas.openxmlformats.org/officeDocument/2006/relationships/hyperlink" Target="https://podminky.urs.cz/item/CS_URS_2025_01/783823135" TargetMode="External" /><Relationship Id="rId170" Type="http://schemas.openxmlformats.org/officeDocument/2006/relationships/hyperlink" Target="https://podminky.urs.cz/item/CS_URS_2025_01/783826615" TargetMode="External" /><Relationship Id="rId171" Type="http://schemas.openxmlformats.org/officeDocument/2006/relationships/hyperlink" Target="https://podminky.urs.cz/item/CS_URS_2025_01/783827425" TargetMode="External" /><Relationship Id="rId172" Type="http://schemas.openxmlformats.org/officeDocument/2006/relationships/hyperlink" Target="https://podminky.urs.cz/item/CS_URS_2025_01/784181121" TargetMode="External" /><Relationship Id="rId173" Type="http://schemas.openxmlformats.org/officeDocument/2006/relationships/hyperlink" Target="https://podminky.urs.cz/item/CS_URS_2025_01/784181125" TargetMode="External" /><Relationship Id="rId174" Type="http://schemas.openxmlformats.org/officeDocument/2006/relationships/hyperlink" Target="https://podminky.urs.cz/item/CS_URS_2025_01/784191001" TargetMode="External" /><Relationship Id="rId175" Type="http://schemas.openxmlformats.org/officeDocument/2006/relationships/hyperlink" Target="https://podminky.urs.cz/item/CS_URS_2025_01/784191005" TargetMode="External" /><Relationship Id="rId176" Type="http://schemas.openxmlformats.org/officeDocument/2006/relationships/hyperlink" Target="https://podminky.urs.cz/item/CS_URS_2025_01/784211101" TargetMode="External" /><Relationship Id="rId177" Type="http://schemas.openxmlformats.org/officeDocument/2006/relationships/hyperlink" Target="https://podminky.urs.cz/item/CS_URS_2025_01/784211105" TargetMode="External" /><Relationship Id="rId17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101" TargetMode="External" /><Relationship Id="rId2" Type="http://schemas.openxmlformats.org/officeDocument/2006/relationships/hyperlink" Target="https://podminky.urs.cz/item/CS_URS_2025_01/174151101" TargetMode="External" /><Relationship Id="rId3" Type="http://schemas.openxmlformats.org/officeDocument/2006/relationships/hyperlink" Target="https://podminky.urs.cz/item/CS_URS_2025_01/175151101" TargetMode="External" /><Relationship Id="rId4" Type="http://schemas.openxmlformats.org/officeDocument/2006/relationships/hyperlink" Target="https://podminky.urs.cz/item/CS_URS_2025_01/115101201" TargetMode="External" /><Relationship Id="rId5" Type="http://schemas.openxmlformats.org/officeDocument/2006/relationships/hyperlink" Target="https://podminky.urs.cz/item/CS_URS_2025_01/115101301" TargetMode="External" /><Relationship Id="rId6" Type="http://schemas.openxmlformats.org/officeDocument/2006/relationships/hyperlink" Target="https://podminky.urs.cz/item/CS_URS_2025_01/119004111" TargetMode="External" /><Relationship Id="rId7" Type="http://schemas.openxmlformats.org/officeDocument/2006/relationships/hyperlink" Target="https://podminky.urs.cz/item/CS_URS_2025_01/119004112" TargetMode="External" /><Relationship Id="rId8" Type="http://schemas.openxmlformats.org/officeDocument/2006/relationships/hyperlink" Target="https://podminky.urs.cz/item/CS_URS_2025_01/162351104" TargetMode="External" /><Relationship Id="rId9" Type="http://schemas.openxmlformats.org/officeDocument/2006/relationships/hyperlink" Target="https://podminky.urs.cz/item/CS_URS_2025_01/162751119" TargetMode="External" /><Relationship Id="rId10" Type="http://schemas.openxmlformats.org/officeDocument/2006/relationships/hyperlink" Target="https://podminky.urs.cz/item/CS_URS_2025_01/171201231" TargetMode="External" /><Relationship Id="rId11" Type="http://schemas.openxmlformats.org/officeDocument/2006/relationships/hyperlink" Target="https://podminky.urs.cz/item/CS_URS_2025_01/181152302" TargetMode="External" /><Relationship Id="rId12" Type="http://schemas.openxmlformats.org/officeDocument/2006/relationships/hyperlink" Target="https://podminky.urs.cz/item/CS_URS_2025_01/271532213" TargetMode="External" /><Relationship Id="rId13" Type="http://schemas.openxmlformats.org/officeDocument/2006/relationships/hyperlink" Target="https://podminky.urs.cz/item/CS_URS_2025_01/359901211" TargetMode="External" /><Relationship Id="rId14" Type="http://schemas.openxmlformats.org/officeDocument/2006/relationships/hyperlink" Target="https://podminky.urs.cz/item/CS_URS_2025_01/452322131" TargetMode="External" /><Relationship Id="rId15" Type="http://schemas.openxmlformats.org/officeDocument/2006/relationships/hyperlink" Target="https://podminky.urs.cz/item/CS_URS_2025_01/452368211" TargetMode="External" /><Relationship Id="rId16" Type="http://schemas.openxmlformats.org/officeDocument/2006/relationships/hyperlink" Target="https://podminky.urs.cz/item/CS_URS_2025_01/451572111" TargetMode="External" /><Relationship Id="rId17" Type="http://schemas.openxmlformats.org/officeDocument/2006/relationships/hyperlink" Target="https://podminky.urs.cz/item/CS_URS_2025_01/877315123" TargetMode="External" /><Relationship Id="rId18" Type="http://schemas.openxmlformats.org/officeDocument/2006/relationships/hyperlink" Target="https://podminky.urs.cz/item/CS_URS_2025_01/877315211" TargetMode="External" /><Relationship Id="rId19" Type="http://schemas.openxmlformats.org/officeDocument/2006/relationships/hyperlink" Target="https://podminky.urs.cz/item/CS_URS_2025_01/894812202" TargetMode="External" /><Relationship Id="rId20" Type="http://schemas.openxmlformats.org/officeDocument/2006/relationships/hyperlink" Target="https://podminky.urs.cz/item/CS_URS_2025_01/894812231" TargetMode="External" /><Relationship Id="rId21" Type="http://schemas.openxmlformats.org/officeDocument/2006/relationships/hyperlink" Target="https://podminky.urs.cz/item/CS_URS_2025_01/894812255" TargetMode="External" /><Relationship Id="rId22" Type="http://schemas.openxmlformats.org/officeDocument/2006/relationships/hyperlink" Target="https://podminky.urs.cz/item/CS_URS_2025_01/895941342" TargetMode="External" /><Relationship Id="rId23" Type="http://schemas.openxmlformats.org/officeDocument/2006/relationships/hyperlink" Target="https://podminky.urs.cz/item/CS_URS_2025_01/895941351" TargetMode="External" /><Relationship Id="rId24" Type="http://schemas.openxmlformats.org/officeDocument/2006/relationships/hyperlink" Target="https://podminky.urs.cz/item/CS_URS_2025_01/895941361" TargetMode="External" /><Relationship Id="rId25" Type="http://schemas.openxmlformats.org/officeDocument/2006/relationships/hyperlink" Target="https://podminky.urs.cz/item/CS_URS_2025_01/895941362" TargetMode="External" /><Relationship Id="rId26" Type="http://schemas.openxmlformats.org/officeDocument/2006/relationships/hyperlink" Target="https://podminky.urs.cz/item/CS_URS_2025_01/895941366" TargetMode="External" /><Relationship Id="rId27" Type="http://schemas.openxmlformats.org/officeDocument/2006/relationships/hyperlink" Target="https://podminky.urs.cz/item/CS_URS_2025_01/899204112" TargetMode="External" /><Relationship Id="rId28" Type="http://schemas.openxmlformats.org/officeDocument/2006/relationships/hyperlink" Target="https://podminky.urs.cz/item/CS_URS_2025_01/899623171" TargetMode="External" /><Relationship Id="rId29" Type="http://schemas.openxmlformats.org/officeDocument/2006/relationships/hyperlink" Target="https://podminky.urs.cz/item/CS_URS_2025_01/899722114" TargetMode="External" /><Relationship Id="rId30" Type="http://schemas.openxmlformats.org/officeDocument/2006/relationships/hyperlink" Target="https://podminky.urs.cz/item/CS_URS_2025_01/919124121" TargetMode="External" /><Relationship Id="rId31" Type="http://schemas.openxmlformats.org/officeDocument/2006/relationships/hyperlink" Target="https://podminky.urs.cz/item/CS_URS_2025_01/998276101" TargetMode="External" /><Relationship Id="rId32" Type="http://schemas.openxmlformats.org/officeDocument/2006/relationships/hyperlink" Target="https://podminky.urs.cz/item/CS_URS_2025_01/721173401" TargetMode="External" /><Relationship Id="rId33" Type="http://schemas.openxmlformats.org/officeDocument/2006/relationships/hyperlink" Target="https://podminky.urs.cz/item/CS_URS_2025_01/721173402" TargetMode="External" /><Relationship Id="rId34" Type="http://schemas.openxmlformats.org/officeDocument/2006/relationships/hyperlink" Target="https://podminky.urs.cz/item/CS_URS_2025_01/721173404" TargetMode="External" /><Relationship Id="rId35" Type="http://schemas.openxmlformats.org/officeDocument/2006/relationships/hyperlink" Target="https://podminky.urs.cz/item/CS_URS_2025_01/721174041" TargetMode="External" /><Relationship Id="rId36" Type="http://schemas.openxmlformats.org/officeDocument/2006/relationships/hyperlink" Target="https://podminky.urs.cz/item/CS_URS_2025_01/721174042" TargetMode="External" /><Relationship Id="rId37" Type="http://schemas.openxmlformats.org/officeDocument/2006/relationships/hyperlink" Target="https://podminky.urs.cz/item/CS_URS_2025_01/721174045" TargetMode="External" /><Relationship Id="rId38" Type="http://schemas.openxmlformats.org/officeDocument/2006/relationships/hyperlink" Target="https://podminky.urs.cz/item/CS_URS_2025_01/721194103" TargetMode="External" /><Relationship Id="rId39" Type="http://schemas.openxmlformats.org/officeDocument/2006/relationships/hyperlink" Target="https://podminky.urs.cz/item/CS_URS_2025_01/721194104" TargetMode="External" /><Relationship Id="rId40" Type="http://schemas.openxmlformats.org/officeDocument/2006/relationships/hyperlink" Target="https://podminky.urs.cz/item/CS_URS_2025_01/721194109" TargetMode="External" /><Relationship Id="rId41" Type="http://schemas.openxmlformats.org/officeDocument/2006/relationships/hyperlink" Target="https://podminky.urs.cz/item/CS_URS_2025_01/721211421" TargetMode="External" /><Relationship Id="rId42" Type="http://schemas.openxmlformats.org/officeDocument/2006/relationships/hyperlink" Target="https://podminky.urs.cz/item/CS_URS_2025_01/721242105" TargetMode="External" /><Relationship Id="rId43" Type="http://schemas.openxmlformats.org/officeDocument/2006/relationships/hyperlink" Target="https://podminky.urs.cz/item/CS_URS_2025_01/721290111" TargetMode="External" /><Relationship Id="rId44" Type="http://schemas.openxmlformats.org/officeDocument/2006/relationships/hyperlink" Target="https://podminky.urs.cz/item/CS_URS_2025_01/998721101" TargetMode="External" /><Relationship Id="rId45" Type="http://schemas.openxmlformats.org/officeDocument/2006/relationships/hyperlink" Target="https://podminky.urs.cz/item/CS_URS_2025_01/722174002" TargetMode="External" /><Relationship Id="rId46" Type="http://schemas.openxmlformats.org/officeDocument/2006/relationships/hyperlink" Target="https://podminky.urs.cz/item/CS_URS_2025_01/722181221" TargetMode="External" /><Relationship Id="rId47" Type="http://schemas.openxmlformats.org/officeDocument/2006/relationships/hyperlink" Target="https://podminky.urs.cz/item/CS_URS_2025_01/722220122" TargetMode="External" /><Relationship Id="rId48" Type="http://schemas.openxmlformats.org/officeDocument/2006/relationships/hyperlink" Target="https://podminky.urs.cz/item/CS_URS_2025_01/722290234" TargetMode="External" /><Relationship Id="rId49" Type="http://schemas.openxmlformats.org/officeDocument/2006/relationships/hyperlink" Target="https://podminky.urs.cz/item/CS_URS_2025_01/722290246" TargetMode="External" /><Relationship Id="rId50" Type="http://schemas.openxmlformats.org/officeDocument/2006/relationships/hyperlink" Target="https://podminky.urs.cz/item/CS_URS_2025_01/998722101" TargetMode="External" /><Relationship Id="rId51" Type="http://schemas.openxmlformats.org/officeDocument/2006/relationships/hyperlink" Target="https://podminky.urs.cz/item/CS_URS_2025_01/725210821" TargetMode="External" /><Relationship Id="rId52" Type="http://schemas.openxmlformats.org/officeDocument/2006/relationships/hyperlink" Target="https://podminky.urs.cz/item/CS_URS_2025_01/725219102" TargetMode="External" /><Relationship Id="rId53" Type="http://schemas.openxmlformats.org/officeDocument/2006/relationships/hyperlink" Target="https://podminky.urs.cz/item/CS_URS_2025_01/725829121" TargetMode="External" /><Relationship Id="rId54" Type="http://schemas.openxmlformats.org/officeDocument/2006/relationships/hyperlink" Target="https://podminky.urs.cz/item/CS_URS_2025_01/998725101" TargetMode="External" /><Relationship Id="rId55" Type="http://schemas.openxmlformats.org/officeDocument/2006/relationships/hyperlink" Target="https://podminky.urs.cz/item/CS_URS_2025_01/HZS1301" TargetMode="External" /><Relationship Id="rId5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111013" TargetMode="External" /><Relationship Id="rId2" Type="http://schemas.openxmlformats.org/officeDocument/2006/relationships/hyperlink" Target="https://podminky.urs.cz/item/CS_URS_2025_01/751510043" TargetMode="External" /><Relationship Id="rId3" Type="http://schemas.openxmlformats.org/officeDocument/2006/relationships/hyperlink" Target="https://podminky.urs.cz/item/CS_URS_2025_01/998751101" TargetMode="External" /><Relationship Id="rId4" Type="http://schemas.openxmlformats.org/officeDocument/2006/relationships/hyperlink" Target="https://podminky.urs.cz/item/CS_URS_2025_01/HZS1301" TargetMode="External" /><Relationship Id="rId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33122301" TargetMode="External" /><Relationship Id="rId2" Type="http://schemas.openxmlformats.org/officeDocument/2006/relationships/hyperlink" Target="https://podminky.urs.cz/item/CS_URS_2025_01/733811232" TargetMode="External" /><Relationship Id="rId3" Type="http://schemas.openxmlformats.org/officeDocument/2006/relationships/hyperlink" Target="https://podminky.urs.cz/item/CS_URS_2025_01/998733101" TargetMode="External" /><Relationship Id="rId4" Type="http://schemas.openxmlformats.org/officeDocument/2006/relationships/hyperlink" Target="https://podminky.urs.cz/item/CS_URS_2025_01/734221535" TargetMode="External" /><Relationship Id="rId5" Type="http://schemas.openxmlformats.org/officeDocument/2006/relationships/hyperlink" Target="https://podminky.urs.cz/item/CS_URS_2025_01/734221684" TargetMode="External" /><Relationship Id="rId6" Type="http://schemas.openxmlformats.org/officeDocument/2006/relationships/hyperlink" Target="https://podminky.urs.cz/item/CS_URS_2025_01/734261413" TargetMode="External" /><Relationship Id="rId7" Type="http://schemas.openxmlformats.org/officeDocument/2006/relationships/hyperlink" Target="https://podminky.urs.cz/item/CS_URS_2025_01/998734101" TargetMode="External" /><Relationship Id="rId8" Type="http://schemas.openxmlformats.org/officeDocument/2006/relationships/hyperlink" Target="https://podminky.urs.cz/item/CS_URS_2025_01/735151831" TargetMode="External" /><Relationship Id="rId9" Type="http://schemas.openxmlformats.org/officeDocument/2006/relationships/hyperlink" Target="https://podminky.urs.cz/item/CS_URS_2025_01/735159220" TargetMode="External" /><Relationship Id="rId10" Type="http://schemas.openxmlformats.org/officeDocument/2006/relationships/hyperlink" Target="https://podminky.urs.cz/item/CS_URS_2025_01/735159320" TargetMode="External" /><Relationship Id="rId11" Type="http://schemas.openxmlformats.org/officeDocument/2006/relationships/hyperlink" Target="https://podminky.urs.cz/item/CS_URS_2025_01/998735101" TargetMode="External" /><Relationship Id="rId12" Type="http://schemas.openxmlformats.org/officeDocument/2006/relationships/hyperlink" Target="https://podminky.urs.cz/item/CS_URS_2025_01/HZS1301" TargetMode="External" /><Relationship Id="rId1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310042" TargetMode="External" /><Relationship Id="rId2" Type="http://schemas.openxmlformats.org/officeDocument/2006/relationships/hyperlink" Target="https://podminky.urs.cz/item/CS_URS_2025_01/741310024" TargetMode="External" /><Relationship Id="rId3" Type="http://schemas.openxmlformats.org/officeDocument/2006/relationships/hyperlink" Target="https://podminky.urs.cz/item/CS_URS_2025_01/741313231" TargetMode="External" /><Relationship Id="rId4" Type="http://schemas.openxmlformats.org/officeDocument/2006/relationships/hyperlink" Target="https://podminky.urs.cz/item/CS_URS_2025_01/741322002" TargetMode="External" /><Relationship Id="rId5" Type="http://schemas.openxmlformats.org/officeDocument/2006/relationships/hyperlink" Target="https://podminky.urs.cz/item/CS_URS_2025_01/741210001" TargetMode="External" /><Relationship Id="rId6" Type="http://schemas.openxmlformats.org/officeDocument/2006/relationships/hyperlink" Target="https://podminky.urs.cz/item/CS_URS_2025_01/741231014" TargetMode="External" /><Relationship Id="rId7" Type="http://schemas.openxmlformats.org/officeDocument/2006/relationships/hyperlink" Target="https://podminky.urs.cz/item/CS_URS_2025_01/741210001" TargetMode="External" /><Relationship Id="rId8" Type="http://schemas.openxmlformats.org/officeDocument/2006/relationships/hyperlink" Target="https://podminky.urs.cz/item/CS_URS_2025_01/741127041" TargetMode="External" /><Relationship Id="rId9" Type="http://schemas.openxmlformats.org/officeDocument/2006/relationships/hyperlink" Target="https://podminky.urs.cz/item/CS_URS_2025_01/741231014" TargetMode="External" /><Relationship Id="rId10" Type="http://schemas.openxmlformats.org/officeDocument/2006/relationships/hyperlink" Target="https://podminky.urs.cz/item/CS_URS_2025_01/741130064" TargetMode="External" /><Relationship Id="rId11" Type="http://schemas.openxmlformats.org/officeDocument/2006/relationships/hyperlink" Target="https://podminky.urs.cz/item/CS_URS_2025_01/741231002" TargetMode="External" /><Relationship Id="rId12" Type="http://schemas.openxmlformats.org/officeDocument/2006/relationships/hyperlink" Target="https://podminky.urs.cz/item/CS_URS_2025_01/741310211" TargetMode="External" /><Relationship Id="rId13" Type="http://schemas.openxmlformats.org/officeDocument/2006/relationships/hyperlink" Target="https://podminky.urs.cz/item/CS_URS_2025_01/741320101" TargetMode="External" /><Relationship Id="rId14" Type="http://schemas.openxmlformats.org/officeDocument/2006/relationships/hyperlink" Target="https://podminky.urs.cz/item/CS_URS_2025_01/741320161" TargetMode="External" /><Relationship Id="rId15" Type="http://schemas.openxmlformats.org/officeDocument/2006/relationships/hyperlink" Target="https://podminky.urs.cz/item/CS_URS_2025_01/741320171" TargetMode="External" /><Relationship Id="rId16" Type="http://schemas.openxmlformats.org/officeDocument/2006/relationships/hyperlink" Target="https://podminky.urs.cz/item/CS_URS_2025_01/741320202" TargetMode="External" /><Relationship Id="rId17" Type="http://schemas.openxmlformats.org/officeDocument/2006/relationships/hyperlink" Target="https://podminky.urs.cz/item/CS_URS_2025_01/741320382" TargetMode="External" /><Relationship Id="rId18" Type="http://schemas.openxmlformats.org/officeDocument/2006/relationships/hyperlink" Target="https://podminky.urs.cz/item/CS_URS_2025_01/741321001" TargetMode="External" /><Relationship Id="rId19" Type="http://schemas.openxmlformats.org/officeDocument/2006/relationships/hyperlink" Target="https://podminky.urs.cz/item/CS_URS_2025_01/741321051" TargetMode="External" /><Relationship Id="rId20" Type="http://schemas.openxmlformats.org/officeDocument/2006/relationships/hyperlink" Target="https://podminky.urs.cz/item/CS_URS_2025_01/741330051" TargetMode="External" /><Relationship Id="rId21" Type="http://schemas.openxmlformats.org/officeDocument/2006/relationships/hyperlink" Target="https://podminky.urs.cz/item/CS_URS_2025_01/741350031" TargetMode="External" /><Relationship Id="rId22" Type="http://schemas.openxmlformats.org/officeDocument/2006/relationships/hyperlink" Target="https://podminky.urs.cz/item/CS_URS_2025_01/742310001" TargetMode="External" /><Relationship Id="rId23" Type="http://schemas.openxmlformats.org/officeDocument/2006/relationships/hyperlink" Target="https://podminky.urs.cz/item/CS_URS_2025_01/741210001" TargetMode="External" /><Relationship Id="rId24" Type="http://schemas.openxmlformats.org/officeDocument/2006/relationships/hyperlink" Target="https://podminky.urs.cz/item/CS_URS_2025_01/468091332" TargetMode="External" /><Relationship Id="rId25" Type="http://schemas.openxmlformats.org/officeDocument/2006/relationships/hyperlink" Target="https://podminky.urs.cz/item/CS_URS_2025_01/741210001" TargetMode="External" /><Relationship Id="rId26" Type="http://schemas.openxmlformats.org/officeDocument/2006/relationships/hyperlink" Target="https://podminky.urs.cz/item/CS_URS_2025_01/741231007" TargetMode="External" /><Relationship Id="rId27" Type="http://schemas.openxmlformats.org/officeDocument/2006/relationships/hyperlink" Target="https://podminky.urs.cz/item/CS_URS_2025_01/741320202" TargetMode="External" /><Relationship Id="rId28" Type="http://schemas.openxmlformats.org/officeDocument/2006/relationships/hyperlink" Target="https://podminky.urs.cz/item/CS_URS_2025_01/741322002" TargetMode="External" /><Relationship Id="rId29" Type="http://schemas.openxmlformats.org/officeDocument/2006/relationships/hyperlink" Target="https://podminky.urs.cz/item/CS_URS_2025_01/741320382" TargetMode="External" /><Relationship Id="rId30" Type="http://schemas.openxmlformats.org/officeDocument/2006/relationships/hyperlink" Target="https://podminky.urs.cz/item/CS_URS_2025_01/741231014" TargetMode="External" /><Relationship Id="rId31" Type="http://schemas.openxmlformats.org/officeDocument/2006/relationships/hyperlink" Target="https://podminky.urs.cz/item/CS_URS_2025_01/741110556" TargetMode="External" /><Relationship Id="rId32" Type="http://schemas.openxmlformats.org/officeDocument/2006/relationships/hyperlink" Target="https://podminky.urs.cz/item/CS_URS_2025_01/741112003" TargetMode="External" /><Relationship Id="rId33" Type="http://schemas.openxmlformats.org/officeDocument/2006/relationships/hyperlink" Target="https://podminky.urs.cz/item/CS_URS_2025_01/741112111" TargetMode="External" /><Relationship Id="rId34" Type="http://schemas.openxmlformats.org/officeDocument/2006/relationships/hyperlink" Target="https://podminky.urs.cz/item/CS_URS_2025_01/741120301" TargetMode="External" /><Relationship Id="rId35" Type="http://schemas.openxmlformats.org/officeDocument/2006/relationships/hyperlink" Target="https://podminky.urs.cz/item/CS_URS_2025_01/741120303" TargetMode="External" /><Relationship Id="rId36" Type="http://schemas.openxmlformats.org/officeDocument/2006/relationships/hyperlink" Target="https://podminky.urs.cz/item/CS_URS_2025_01/741122015" TargetMode="External" /><Relationship Id="rId37" Type="http://schemas.openxmlformats.org/officeDocument/2006/relationships/hyperlink" Target="https://podminky.urs.cz/item/CS_URS_2025_01/741122016" TargetMode="External" /><Relationship Id="rId38" Type="http://schemas.openxmlformats.org/officeDocument/2006/relationships/hyperlink" Target="https://podminky.urs.cz/item/CS_URS_2025_01/741122024" TargetMode="External" /><Relationship Id="rId39" Type="http://schemas.openxmlformats.org/officeDocument/2006/relationships/hyperlink" Target="https://podminky.urs.cz/item/CS_URS_2025_01/741122031" TargetMode="External" /><Relationship Id="rId40" Type="http://schemas.openxmlformats.org/officeDocument/2006/relationships/hyperlink" Target="https://podminky.urs.cz/item/CS_URS_2025_01/741123315" TargetMode="External" /><Relationship Id="rId41" Type="http://schemas.openxmlformats.org/officeDocument/2006/relationships/hyperlink" Target="https://podminky.urs.cz/item/CS_URS_2025_01/741130022" TargetMode="External" /><Relationship Id="rId42" Type="http://schemas.openxmlformats.org/officeDocument/2006/relationships/hyperlink" Target="https://podminky.urs.cz/item/CS_URS_2025_01/741231012" TargetMode="External" /><Relationship Id="rId43" Type="http://schemas.openxmlformats.org/officeDocument/2006/relationships/hyperlink" Target="https://podminky.urs.cz/item/CS_URS_2025_01/741310024" TargetMode="External" /><Relationship Id="rId44" Type="http://schemas.openxmlformats.org/officeDocument/2006/relationships/hyperlink" Target="https://podminky.urs.cz/item/CS_URS_2025_01/741310031" TargetMode="External" /><Relationship Id="rId45" Type="http://schemas.openxmlformats.org/officeDocument/2006/relationships/hyperlink" Target="https://podminky.urs.cz/item/CS_URS_2025_01/741310032" TargetMode="External" /><Relationship Id="rId46" Type="http://schemas.openxmlformats.org/officeDocument/2006/relationships/hyperlink" Target="https://podminky.urs.cz/item/CS_URS_2025_01/741310041" TargetMode="External" /><Relationship Id="rId47" Type="http://schemas.openxmlformats.org/officeDocument/2006/relationships/hyperlink" Target="https://podminky.urs.cz/item/CS_URS_2025_01/741310042" TargetMode="External" /><Relationship Id="rId48" Type="http://schemas.openxmlformats.org/officeDocument/2006/relationships/hyperlink" Target="https://podminky.urs.cz/item/CS_URS_2025_01/741310413" TargetMode="External" /><Relationship Id="rId49" Type="http://schemas.openxmlformats.org/officeDocument/2006/relationships/hyperlink" Target="https://podminky.urs.cz/item/CS_URS_2025_01/741313251" TargetMode="External" /><Relationship Id="rId50" Type="http://schemas.openxmlformats.org/officeDocument/2006/relationships/hyperlink" Target="https://podminky.urs.cz/item/CS_URS_2025_01/741313252" TargetMode="External" /><Relationship Id="rId51" Type="http://schemas.openxmlformats.org/officeDocument/2006/relationships/hyperlink" Target="https://podminky.urs.cz/item/CS_URS_2025_01/741313301" TargetMode="External" /><Relationship Id="rId52" Type="http://schemas.openxmlformats.org/officeDocument/2006/relationships/hyperlink" Target="https://podminky.urs.cz/item/CS_URS_2025_01/741313323" TargetMode="External" /><Relationship Id="rId53" Type="http://schemas.openxmlformats.org/officeDocument/2006/relationships/hyperlink" Target="https://podminky.urs.cz/item/CS_URS_2025_01/741330371" TargetMode="External" /><Relationship Id="rId54" Type="http://schemas.openxmlformats.org/officeDocument/2006/relationships/hyperlink" Target="https://podminky.urs.cz/item/CS_URS_2025_01/741330731" TargetMode="External" /><Relationship Id="rId55" Type="http://schemas.openxmlformats.org/officeDocument/2006/relationships/hyperlink" Target="https://podminky.urs.cz/item/CS_URS_2025_01/741370002" TargetMode="External" /><Relationship Id="rId56" Type="http://schemas.openxmlformats.org/officeDocument/2006/relationships/hyperlink" Target="https://podminky.urs.cz/item/CS_URS_2025_01/741370131" TargetMode="External" /><Relationship Id="rId57" Type="http://schemas.openxmlformats.org/officeDocument/2006/relationships/hyperlink" Target="https://podminky.urs.cz/item/CS_URS_2025_01/741371012" TargetMode="External" /><Relationship Id="rId58" Type="http://schemas.openxmlformats.org/officeDocument/2006/relationships/hyperlink" Target="https://podminky.urs.cz/item/CS_URS_2025_01/741371104" TargetMode="External" /><Relationship Id="rId59" Type="http://schemas.openxmlformats.org/officeDocument/2006/relationships/hyperlink" Target="https://podminky.urs.cz/item/CS_URS_2025_01/741910412" TargetMode="External" /><Relationship Id="rId60" Type="http://schemas.openxmlformats.org/officeDocument/2006/relationships/hyperlink" Target="https://podminky.urs.cz/item/CS_URS_2025_01/468091313" TargetMode="External" /><Relationship Id="rId61" Type="http://schemas.openxmlformats.org/officeDocument/2006/relationships/hyperlink" Target="https://podminky.urs.cz/item/CS_URS_2025_01/468101411" TargetMode="External" /><Relationship Id="rId62" Type="http://schemas.openxmlformats.org/officeDocument/2006/relationships/hyperlink" Target="https://podminky.urs.cz/item/CS_URS_2025_01/468101412" TargetMode="External" /><Relationship Id="rId63" Type="http://schemas.openxmlformats.org/officeDocument/2006/relationships/hyperlink" Target="https://podminky.urs.cz/item/CS_URS_2025_01/742121001" TargetMode="External" /><Relationship Id="rId64" Type="http://schemas.openxmlformats.org/officeDocument/2006/relationships/hyperlink" Target="https://podminky.urs.cz/item/CS_URS_2025_01/741110556" TargetMode="External" /><Relationship Id="rId65" Type="http://schemas.openxmlformats.org/officeDocument/2006/relationships/hyperlink" Target="https://podminky.urs.cz/item/CS_URS_2025_01/741110061" TargetMode="External" /><Relationship Id="rId66" Type="http://schemas.openxmlformats.org/officeDocument/2006/relationships/hyperlink" Target="https://podminky.urs.cz/item/CS_URS_2025_01/741110062" TargetMode="External" /><Relationship Id="rId67" Type="http://schemas.openxmlformats.org/officeDocument/2006/relationships/hyperlink" Target="https://podminky.urs.cz/item/CS_URS_2025_01/741110063" TargetMode="External" /><Relationship Id="rId68" Type="http://schemas.openxmlformats.org/officeDocument/2006/relationships/hyperlink" Target="https://podminky.urs.cz/item/CS_URS_2025_01/741112061" TargetMode="External" /><Relationship Id="rId69" Type="http://schemas.openxmlformats.org/officeDocument/2006/relationships/hyperlink" Target="https://podminky.urs.cz/item/CS_URS_2025_01/741112001" TargetMode="External" /><Relationship Id="rId70" Type="http://schemas.openxmlformats.org/officeDocument/2006/relationships/hyperlink" Target="https://podminky.urs.cz/item/CS_URS_2025_01/741112003" TargetMode="External" /><Relationship Id="rId71" Type="http://schemas.openxmlformats.org/officeDocument/2006/relationships/hyperlink" Target="https://podminky.urs.cz/item/CS_URS_2025_01/741322001" TargetMode="External" /><Relationship Id="rId72" Type="http://schemas.openxmlformats.org/officeDocument/2006/relationships/hyperlink" Target="https://podminky.urs.cz/item/CS_URS_2025_01/741210001" TargetMode="External" /><Relationship Id="rId73" Type="http://schemas.openxmlformats.org/officeDocument/2006/relationships/hyperlink" Target="https://podminky.urs.cz/item/CS_URS_2025_01/741231012" TargetMode="External" /><Relationship Id="rId74" Type="http://schemas.openxmlformats.org/officeDocument/2006/relationships/hyperlink" Target="https://podminky.urs.cz/item/CS_URS_2025_01/742230003" TargetMode="External" /><Relationship Id="rId75" Type="http://schemas.openxmlformats.org/officeDocument/2006/relationships/hyperlink" Target="https://podminky.urs.cz/item/CS_URS_2025_01/742230007" TargetMode="External" /><Relationship Id="rId76" Type="http://schemas.openxmlformats.org/officeDocument/2006/relationships/hyperlink" Target="https://podminky.urs.cz/item/CS_URS_2025_01/742330044" TargetMode="External" /><Relationship Id="rId77" Type="http://schemas.openxmlformats.org/officeDocument/2006/relationships/hyperlink" Target="https://podminky.urs.cz/item/CS_URS_2025_01/742124005" TargetMode="External" /><Relationship Id="rId78" Type="http://schemas.openxmlformats.org/officeDocument/2006/relationships/hyperlink" Target="https://podminky.urs.cz/item/CS_URS_2025_01/468091311" TargetMode="External" /><Relationship Id="rId79" Type="http://schemas.openxmlformats.org/officeDocument/2006/relationships/hyperlink" Target="https://podminky.urs.cz/item/CS_URS_2025_01/468091312" TargetMode="External" /><Relationship Id="rId80" Type="http://schemas.openxmlformats.org/officeDocument/2006/relationships/hyperlink" Target="https://podminky.urs.cz/item/CS_URS_2025_01/468091313" TargetMode="External" /><Relationship Id="rId81" Type="http://schemas.openxmlformats.org/officeDocument/2006/relationships/hyperlink" Target="https://podminky.urs.cz/item/CS_URS_2025_01/468101411" TargetMode="External" /><Relationship Id="rId82" Type="http://schemas.openxmlformats.org/officeDocument/2006/relationships/hyperlink" Target="https://podminky.urs.cz/item/CS_URS_2025_01/468101421" TargetMode="External" /><Relationship Id="rId83" Type="http://schemas.openxmlformats.org/officeDocument/2006/relationships/hyperlink" Target="https://podminky.urs.cz/item/CS_URS_2025_01/741410021" TargetMode="External" /><Relationship Id="rId84" Type="http://schemas.openxmlformats.org/officeDocument/2006/relationships/hyperlink" Target="https://podminky.urs.cz/item/CS_URS_2025_01/741410041" TargetMode="External" /><Relationship Id="rId85" Type="http://schemas.openxmlformats.org/officeDocument/2006/relationships/hyperlink" Target="https://podminky.urs.cz/item/CS_URS_2025_01/741420001" TargetMode="External" /><Relationship Id="rId86" Type="http://schemas.openxmlformats.org/officeDocument/2006/relationships/hyperlink" Target="https://podminky.urs.cz/item/CS_URS_2025_01/741430003" TargetMode="External" /><Relationship Id="rId87" Type="http://schemas.openxmlformats.org/officeDocument/2006/relationships/hyperlink" Target="https://podminky.urs.cz/item/CS_URS_2025_01/741420021" TargetMode="External" /><Relationship Id="rId88" Type="http://schemas.openxmlformats.org/officeDocument/2006/relationships/hyperlink" Target="https://podminky.urs.cz/item/CS_URS_2025_01/741420022" TargetMode="External" /><Relationship Id="rId89" Type="http://schemas.openxmlformats.org/officeDocument/2006/relationships/hyperlink" Target="https://podminky.urs.cz/item/CS_URS_2025_01/741440031" TargetMode="External" /><Relationship Id="rId90" Type="http://schemas.openxmlformats.org/officeDocument/2006/relationships/hyperlink" Target="https://podminky.urs.cz/item/CS_URS_2025_01/741420051" TargetMode="External" /><Relationship Id="rId91" Type="http://schemas.openxmlformats.org/officeDocument/2006/relationships/hyperlink" Target="https://podminky.urs.cz/item/CS_URS_2025_01/741420083" TargetMode="External" /><Relationship Id="rId92" Type="http://schemas.openxmlformats.org/officeDocument/2006/relationships/hyperlink" Target="https://podminky.urs.cz/item/CS_URS_2025_01/741820001" TargetMode="External" /><Relationship Id="rId93" Type="http://schemas.openxmlformats.org/officeDocument/2006/relationships/hyperlink" Target="https://podminky.urs.cz/item/CS_URS_2025_01/741820011" TargetMode="External" /><Relationship Id="rId94" Type="http://schemas.openxmlformats.org/officeDocument/2006/relationships/hyperlink" Target="https://podminky.urs.cz/item/CS_URS_2025_01/460161283" TargetMode="External" /><Relationship Id="rId95" Type="http://schemas.openxmlformats.org/officeDocument/2006/relationships/hyperlink" Target="https://podminky.urs.cz/item/CS_URS_2025_01/460431313" TargetMode="External" /><Relationship Id="rId96" Type="http://schemas.openxmlformats.org/officeDocument/2006/relationships/hyperlink" Target="https://podminky.urs.cz/item/CS_URS_2025_01/741810002" TargetMode="External" /><Relationship Id="rId9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2220861" TargetMode="External" /><Relationship Id="rId2" Type="http://schemas.openxmlformats.org/officeDocument/2006/relationships/hyperlink" Target="https://podminky.urs.cz/item/CS_URS_2025_01/723150366" TargetMode="External" /><Relationship Id="rId3" Type="http://schemas.openxmlformats.org/officeDocument/2006/relationships/hyperlink" Target="https://podminky.urs.cz/item/CS_URS_2025_01/723181024" TargetMode="External" /><Relationship Id="rId4" Type="http://schemas.openxmlformats.org/officeDocument/2006/relationships/hyperlink" Target="https://podminky.urs.cz/item/CS_URS_2025_01/723190204" TargetMode="External" /><Relationship Id="rId5" Type="http://schemas.openxmlformats.org/officeDocument/2006/relationships/hyperlink" Target="https://podminky.urs.cz/item/CS_URS_2025_01/723190253" TargetMode="External" /><Relationship Id="rId6" Type="http://schemas.openxmlformats.org/officeDocument/2006/relationships/hyperlink" Target="https://podminky.urs.cz/item/CS_URS_2025_01/723231166" TargetMode="External" /><Relationship Id="rId7" Type="http://schemas.openxmlformats.org/officeDocument/2006/relationships/hyperlink" Target="https://podminky.urs.cz/item/CS_URS_2025_01/723260801" TargetMode="External" /><Relationship Id="rId8" Type="http://schemas.openxmlformats.org/officeDocument/2006/relationships/hyperlink" Target="https://podminky.urs.cz/item/CS_URS_2025_01/723261913" TargetMode="External" /><Relationship Id="rId9" Type="http://schemas.openxmlformats.org/officeDocument/2006/relationships/hyperlink" Target="https://podminky.urs.cz/item/CS_URS_2025_01/998723102" TargetMode="External" /><Relationship Id="rId10" Type="http://schemas.openxmlformats.org/officeDocument/2006/relationships/hyperlink" Target="https://podminky.urs.cz/item/CS_URS_2025_01/783601713" TargetMode="External" /><Relationship Id="rId11" Type="http://schemas.openxmlformats.org/officeDocument/2006/relationships/hyperlink" Target="https://podminky.urs.cz/item/CS_URS_2025_01/783634651" TargetMode="External" /><Relationship Id="rId12" Type="http://schemas.openxmlformats.org/officeDocument/2006/relationships/hyperlink" Target="https://podminky.urs.cz/item/CS_URS_2025_01/783637611" TargetMode="External" /><Relationship Id="rId13" Type="http://schemas.openxmlformats.org/officeDocument/2006/relationships/hyperlink" Target="https://podminky.urs.cz/item/CS_URS_2025_01/HZS1301" TargetMode="External" /><Relationship Id="rId14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1152302" TargetMode="External" /><Relationship Id="rId2" Type="http://schemas.openxmlformats.org/officeDocument/2006/relationships/hyperlink" Target="https://podminky.urs.cz/item/CS_URS_2025_01/564861011" TargetMode="External" /><Relationship Id="rId3" Type="http://schemas.openxmlformats.org/officeDocument/2006/relationships/hyperlink" Target="https://podminky.urs.cz/item/CS_URS_2025_01/573231106" TargetMode="External" /><Relationship Id="rId4" Type="http://schemas.openxmlformats.org/officeDocument/2006/relationships/hyperlink" Target="https://podminky.urs.cz/item/CS_URS_2025_01/577144141" TargetMode="External" /><Relationship Id="rId5" Type="http://schemas.openxmlformats.org/officeDocument/2006/relationships/hyperlink" Target="https://podminky.urs.cz/item/CS_URS_2025_01/577165142" TargetMode="External" /><Relationship Id="rId6" Type="http://schemas.openxmlformats.org/officeDocument/2006/relationships/hyperlink" Target="https://podminky.urs.cz/item/CS_URS_2025_01/637211131" TargetMode="External" /><Relationship Id="rId7" Type="http://schemas.openxmlformats.org/officeDocument/2006/relationships/hyperlink" Target="https://podminky.urs.cz/item/CS_URS_2025_01/916231213" TargetMode="External" /><Relationship Id="rId8" Type="http://schemas.openxmlformats.org/officeDocument/2006/relationships/hyperlink" Target="https://podminky.urs.cz/item/CS_URS_2025_01/916991121" TargetMode="External" /><Relationship Id="rId9" Type="http://schemas.openxmlformats.org/officeDocument/2006/relationships/hyperlink" Target="https://podminky.urs.cz/item/CS_URS_2025_01/919731122" TargetMode="External" /><Relationship Id="rId10" Type="http://schemas.openxmlformats.org/officeDocument/2006/relationships/hyperlink" Target="https://podminky.urs.cz/item/CS_URS_2025_01/919732221" TargetMode="External" /><Relationship Id="rId11" Type="http://schemas.openxmlformats.org/officeDocument/2006/relationships/hyperlink" Target="https://podminky.urs.cz/item/CS_URS_2025_01/998225111" TargetMode="External" /><Relationship Id="rId1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01-2025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Dílna pro opravy vozidel v areálu SÚSPK Dvorec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26. 1. 2025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Správa a údržba silnic Plzeňského kraje, p.o.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Jiří Olejník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Václav Nový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ROUND(AG55+AG57+AG64+AG66,2)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ROUND(AS55+AS57+AS64+AS66,2)</f>
        <v>0</v>
      </c>
      <c r="AT54" s="107">
        <f>ROUND(SUM(AV54:AW54),2)</f>
        <v>0</v>
      </c>
      <c r="AU54" s="108">
        <f>ROUND(AU55+AU57+AU64+AU66,5)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ROUND(AZ55+AZ57+AZ64+AZ66,2)</f>
        <v>0</v>
      </c>
      <c r="BA54" s="107">
        <f>ROUND(BA55+BA57+BA64+BA66,2)</f>
        <v>0</v>
      </c>
      <c r="BB54" s="107">
        <f>ROUND(BB55+BB57+BB64+BB66,2)</f>
        <v>0</v>
      </c>
      <c r="BC54" s="107">
        <f>ROUND(BC55+BC57+BC64+BC66,2)</f>
        <v>0</v>
      </c>
      <c r="BD54" s="109">
        <f>ROUND(BD55+BD57+BD64+BD66,2)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6.5" customHeight="1">
      <c r="A55" s="7"/>
      <c r="B55" s="112"/>
      <c r="C55" s="113"/>
      <c r="D55" s="114" t="s">
        <v>76</v>
      </c>
      <c r="E55" s="114"/>
      <c r="F55" s="114"/>
      <c r="G55" s="114"/>
      <c r="H55" s="114"/>
      <c r="I55" s="115"/>
      <c r="J55" s="114" t="s">
        <v>77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ROUND(AG56,2)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78</v>
      </c>
      <c r="AR55" s="119"/>
      <c r="AS55" s="120">
        <f>ROUND(AS56,2)</f>
        <v>0</v>
      </c>
      <c r="AT55" s="121">
        <f>ROUND(SUM(AV55:AW55),2)</f>
        <v>0</v>
      </c>
      <c r="AU55" s="122">
        <f>ROUND(AU56,5)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ROUND(AZ56,2)</f>
        <v>0</v>
      </c>
      <c r="BA55" s="121">
        <f>ROUND(BA56,2)</f>
        <v>0</v>
      </c>
      <c r="BB55" s="121">
        <f>ROUND(BB56,2)</f>
        <v>0</v>
      </c>
      <c r="BC55" s="121">
        <f>ROUND(BC56,2)</f>
        <v>0</v>
      </c>
      <c r="BD55" s="123">
        <f>ROUND(BD56,2)</f>
        <v>0</v>
      </c>
      <c r="BE55" s="7"/>
      <c r="BS55" s="124" t="s">
        <v>71</v>
      </c>
      <c r="BT55" s="124" t="s">
        <v>79</v>
      </c>
      <c r="BU55" s="124" t="s">
        <v>73</v>
      </c>
      <c r="BV55" s="124" t="s">
        <v>74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4" customFormat="1" ht="16.5" customHeight="1">
      <c r="A56" s="125" t="s">
        <v>82</v>
      </c>
      <c r="B56" s="64"/>
      <c r="C56" s="126"/>
      <c r="D56" s="126"/>
      <c r="E56" s="127" t="s">
        <v>76</v>
      </c>
      <c r="F56" s="127"/>
      <c r="G56" s="127"/>
      <c r="H56" s="127"/>
      <c r="I56" s="127"/>
      <c r="J56" s="126"/>
      <c r="K56" s="127" t="s">
        <v>77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'01 - Přípravné a bourací 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83</v>
      </c>
      <c r="AR56" s="66"/>
      <c r="AS56" s="130">
        <v>0</v>
      </c>
      <c r="AT56" s="131">
        <f>ROUND(SUM(AV56:AW56),2)</f>
        <v>0</v>
      </c>
      <c r="AU56" s="132">
        <f>'01 - Přípravné a bourací ...'!P102</f>
        <v>0</v>
      </c>
      <c r="AV56" s="131">
        <f>'01 - Přípravné a bourací ...'!J35</f>
        <v>0</v>
      </c>
      <c r="AW56" s="131">
        <f>'01 - Přípravné a bourací ...'!J36</f>
        <v>0</v>
      </c>
      <c r="AX56" s="131">
        <f>'01 - Přípravné a bourací ...'!J37</f>
        <v>0</v>
      </c>
      <c r="AY56" s="131">
        <f>'01 - Přípravné a bourací ...'!J38</f>
        <v>0</v>
      </c>
      <c r="AZ56" s="131">
        <f>'01 - Přípravné a bourací ...'!F35</f>
        <v>0</v>
      </c>
      <c r="BA56" s="131">
        <f>'01 - Přípravné a bourací ...'!F36</f>
        <v>0</v>
      </c>
      <c r="BB56" s="131">
        <f>'01 - Přípravné a bourací ...'!F37</f>
        <v>0</v>
      </c>
      <c r="BC56" s="131">
        <f>'01 - Přípravné a bourací ...'!F38</f>
        <v>0</v>
      </c>
      <c r="BD56" s="133">
        <f>'01 - Přípravné a bourací ...'!F39</f>
        <v>0</v>
      </c>
      <c r="BE56" s="4"/>
      <c r="BT56" s="134" t="s">
        <v>81</v>
      </c>
      <c r="BV56" s="134" t="s">
        <v>74</v>
      </c>
      <c r="BW56" s="134" t="s">
        <v>84</v>
      </c>
      <c r="BX56" s="134" t="s">
        <v>80</v>
      </c>
      <c r="CL56" s="134" t="s">
        <v>19</v>
      </c>
    </row>
    <row r="57" s="7" customFormat="1" ht="16.5" customHeight="1">
      <c r="A57" s="7"/>
      <c r="B57" s="112"/>
      <c r="C57" s="113"/>
      <c r="D57" s="114" t="s">
        <v>85</v>
      </c>
      <c r="E57" s="114"/>
      <c r="F57" s="114"/>
      <c r="G57" s="114"/>
      <c r="H57" s="114"/>
      <c r="I57" s="115"/>
      <c r="J57" s="114" t="s">
        <v>86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ROUND(SUM(AG58:AG63),2)</f>
        <v>0</v>
      </c>
      <c r="AH57" s="115"/>
      <c r="AI57" s="115"/>
      <c r="AJ57" s="115"/>
      <c r="AK57" s="115"/>
      <c r="AL57" s="115"/>
      <c r="AM57" s="115"/>
      <c r="AN57" s="117">
        <f>SUM(AG57,AT57)</f>
        <v>0</v>
      </c>
      <c r="AO57" s="115"/>
      <c r="AP57" s="115"/>
      <c r="AQ57" s="118" t="s">
        <v>78</v>
      </c>
      <c r="AR57" s="119"/>
      <c r="AS57" s="120">
        <f>ROUND(SUM(AS58:AS63),2)</f>
        <v>0</v>
      </c>
      <c r="AT57" s="121">
        <f>ROUND(SUM(AV57:AW57),2)</f>
        <v>0</v>
      </c>
      <c r="AU57" s="122">
        <f>ROUND(SUM(AU58:AU63),5)</f>
        <v>0</v>
      </c>
      <c r="AV57" s="121">
        <f>ROUND(AZ57*L29,2)</f>
        <v>0</v>
      </c>
      <c r="AW57" s="121">
        <f>ROUND(BA57*L30,2)</f>
        <v>0</v>
      </c>
      <c r="AX57" s="121">
        <f>ROUND(BB57*L29,2)</f>
        <v>0</v>
      </c>
      <c r="AY57" s="121">
        <f>ROUND(BC57*L30,2)</f>
        <v>0</v>
      </c>
      <c r="AZ57" s="121">
        <f>ROUND(SUM(AZ58:AZ63),2)</f>
        <v>0</v>
      </c>
      <c r="BA57" s="121">
        <f>ROUND(SUM(BA58:BA63),2)</f>
        <v>0</v>
      </c>
      <c r="BB57" s="121">
        <f>ROUND(SUM(BB58:BB63),2)</f>
        <v>0</v>
      </c>
      <c r="BC57" s="121">
        <f>ROUND(SUM(BC58:BC63),2)</f>
        <v>0</v>
      </c>
      <c r="BD57" s="123">
        <f>ROUND(SUM(BD58:BD63),2)</f>
        <v>0</v>
      </c>
      <c r="BE57" s="7"/>
      <c r="BS57" s="124" t="s">
        <v>71</v>
      </c>
      <c r="BT57" s="124" t="s">
        <v>79</v>
      </c>
      <c r="BU57" s="124" t="s">
        <v>73</v>
      </c>
      <c r="BV57" s="124" t="s">
        <v>74</v>
      </c>
      <c r="BW57" s="124" t="s">
        <v>87</v>
      </c>
      <c r="BX57" s="124" t="s">
        <v>5</v>
      </c>
      <c r="CL57" s="124" t="s">
        <v>19</v>
      </c>
      <c r="CM57" s="124" t="s">
        <v>81</v>
      </c>
    </row>
    <row r="58" s="4" customFormat="1" ht="16.5" customHeight="1">
      <c r="A58" s="125" t="s">
        <v>82</v>
      </c>
      <c r="B58" s="64"/>
      <c r="C58" s="126"/>
      <c r="D58" s="126"/>
      <c r="E58" s="127" t="s">
        <v>76</v>
      </c>
      <c r="F58" s="127"/>
      <c r="G58" s="127"/>
      <c r="H58" s="127"/>
      <c r="I58" s="127"/>
      <c r="J58" s="126"/>
      <c r="K58" s="127" t="s">
        <v>88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'01 - Vlastní objekt'!J32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83</v>
      </c>
      <c r="AR58" s="66"/>
      <c r="AS58" s="130">
        <v>0</v>
      </c>
      <c r="AT58" s="131">
        <f>ROUND(SUM(AV58:AW58),2)</f>
        <v>0</v>
      </c>
      <c r="AU58" s="132">
        <f>'01 - Vlastní objekt'!P117</f>
        <v>0</v>
      </c>
      <c r="AV58" s="131">
        <f>'01 - Vlastní objekt'!J35</f>
        <v>0</v>
      </c>
      <c r="AW58" s="131">
        <f>'01 - Vlastní objekt'!J36</f>
        <v>0</v>
      </c>
      <c r="AX58" s="131">
        <f>'01 - Vlastní objekt'!J37</f>
        <v>0</v>
      </c>
      <c r="AY58" s="131">
        <f>'01 - Vlastní objekt'!J38</f>
        <v>0</v>
      </c>
      <c r="AZ58" s="131">
        <f>'01 - Vlastní objekt'!F35</f>
        <v>0</v>
      </c>
      <c r="BA58" s="131">
        <f>'01 - Vlastní objekt'!F36</f>
        <v>0</v>
      </c>
      <c r="BB58" s="131">
        <f>'01 - Vlastní objekt'!F37</f>
        <v>0</v>
      </c>
      <c r="BC58" s="131">
        <f>'01 - Vlastní objekt'!F38</f>
        <v>0</v>
      </c>
      <c r="BD58" s="133">
        <f>'01 - Vlastní objekt'!F39</f>
        <v>0</v>
      </c>
      <c r="BE58" s="4"/>
      <c r="BT58" s="134" t="s">
        <v>81</v>
      </c>
      <c r="BV58" s="134" t="s">
        <v>74</v>
      </c>
      <c r="BW58" s="134" t="s">
        <v>89</v>
      </c>
      <c r="BX58" s="134" t="s">
        <v>87</v>
      </c>
      <c r="CL58" s="134" t="s">
        <v>19</v>
      </c>
    </row>
    <row r="59" s="4" customFormat="1" ht="16.5" customHeight="1">
      <c r="A59" s="125" t="s">
        <v>82</v>
      </c>
      <c r="B59" s="64"/>
      <c r="C59" s="126"/>
      <c r="D59" s="126"/>
      <c r="E59" s="127" t="s">
        <v>85</v>
      </c>
      <c r="F59" s="127"/>
      <c r="G59" s="127"/>
      <c r="H59" s="127"/>
      <c r="I59" s="127"/>
      <c r="J59" s="126"/>
      <c r="K59" s="127" t="s">
        <v>90</v>
      </c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8">
        <f>'02 - Zdravotně technické ...'!J32</f>
        <v>0</v>
      </c>
      <c r="AH59" s="126"/>
      <c r="AI59" s="126"/>
      <c r="AJ59" s="126"/>
      <c r="AK59" s="126"/>
      <c r="AL59" s="126"/>
      <c r="AM59" s="126"/>
      <c r="AN59" s="128">
        <f>SUM(AG59,AT59)</f>
        <v>0</v>
      </c>
      <c r="AO59" s="126"/>
      <c r="AP59" s="126"/>
      <c r="AQ59" s="129" t="s">
        <v>83</v>
      </c>
      <c r="AR59" s="66"/>
      <c r="AS59" s="130">
        <v>0</v>
      </c>
      <c r="AT59" s="131">
        <f>ROUND(SUM(AV59:AW59),2)</f>
        <v>0</v>
      </c>
      <c r="AU59" s="132">
        <f>'02 - Zdravotně technické ...'!P102</f>
        <v>0</v>
      </c>
      <c r="AV59" s="131">
        <f>'02 - Zdravotně technické ...'!J35</f>
        <v>0</v>
      </c>
      <c r="AW59" s="131">
        <f>'02 - Zdravotně technické ...'!J36</f>
        <v>0</v>
      </c>
      <c r="AX59" s="131">
        <f>'02 - Zdravotně technické ...'!J37</f>
        <v>0</v>
      </c>
      <c r="AY59" s="131">
        <f>'02 - Zdravotně technické ...'!J38</f>
        <v>0</v>
      </c>
      <c r="AZ59" s="131">
        <f>'02 - Zdravotně technické ...'!F35</f>
        <v>0</v>
      </c>
      <c r="BA59" s="131">
        <f>'02 - Zdravotně technické ...'!F36</f>
        <v>0</v>
      </c>
      <c r="BB59" s="131">
        <f>'02 - Zdravotně technické ...'!F37</f>
        <v>0</v>
      </c>
      <c r="BC59" s="131">
        <f>'02 - Zdravotně technické ...'!F38</f>
        <v>0</v>
      </c>
      <c r="BD59" s="133">
        <f>'02 - Zdravotně technické ...'!F39</f>
        <v>0</v>
      </c>
      <c r="BE59" s="4"/>
      <c r="BT59" s="134" t="s">
        <v>81</v>
      </c>
      <c r="BV59" s="134" t="s">
        <v>74</v>
      </c>
      <c r="BW59" s="134" t="s">
        <v>91</v>
      </c>
      <c r="BX59" s="134" t="s">
        <v>87</v>
      </c>
      <c r="CL59" s="134" t="s">
        <v>19</v>
      </c>
    </row>
    <row r="60" s="4" customFormat="1" ht="16.5" customHeight="1">
      <c r="A60" s="125" t="s">
        <v>82</v>
      </c>
      <c r="B60" s="64"/>
      <c r="C60" s="126"/>
      <c r="D60" s="126"/>
      <c r="E60" s="127" t="s">
        <v>92</v>
      </c>
      <c r="F60" s="127"/>
      <c r="G60" s="127"/>
      <c r="H60" s="127"/>
      <c r="I60" s="127"/>
      <c r="J60" s="126"/>
      <c r="K60" s="127" t="s">
        <v>93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'03 - Vzduchotechnika'!J32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83</v>
      </c>
      <c r="AR60" s="66"/>
      <c r="AS60" s="130">
        <v>0</v>
      </c>
      <c r="AT60" s="131">
        <f>ROUND(SUM(AV60:AW60),2)</f>
        <v>0</v>
      </c>
      <c r="AU60" s="132">
        <f>'03 - Vzduchotechnika'!P88</f>
        <v>0</v>
      </c>
      <c r="AV60" s="131">
        <f>'03 - Vzduchotechnika'!J35</f>
        <v>0</v>
      </c>
      <c r="AW60" s="131">
        <f>'03 - Vzduchotechnika'!J36</f>
        <v>0</v>
      </c>
      <c r="AX60" s="131">
        <f>'03 - Vzduchotechnika'!J37</f>
        <v>0</v>
      </c>
      <c r="AY60" s="131">
        <f>'03 - Vzduchotechnika'!J38</f>
        <v>0</v>
      </c>
      <c r="AZ60" s="131">
        <f>'03 - Vzduchotechnika'!F35</f>
        <v>0</v>
      </c>
      <c r="BA60" s="131">
        <f>'03 - Vzduchotechnika'!F36</f>
        <v>0</v>
      </c>
      <c r="BB60" s="131">
        <f>'03 - Vzduchotechnika'!F37</f>
        <v>0</v>
      </c>
      <c r="BC60" s="131">
        <f>'03 - Vzduchotechnika'!F38</f>
        <v>0</v>
      </c>
      <c r="BD60" s="133">
        <f>'03 - Vzduchotechnika'!F39</f>
        <v>0</v>
      </c>
      <c r="BE60" s="4"/>
      <c r="BT60" s="134" t="s">
        <v>81</v>
      </c>
      <c r="BV60" s="134" t="s">
        <v>74</v>
      </c>
      <c r="BW60" s="134" t="s">
        <v>94</v>
      </c>
      <c r="BX60" s="134" t="s">
        <v>87</v>
      </c>
      <c r="CL60" s="134" t="s">
        <v>19</v>
      </c>
    </row>
    <row r="61" s="4" customFormat="1" ht="16.5" customHeight="1">
      <c r="A61" s="125" t="s">
        <v>82</v>
      </c>
      <c r="B61" s="64"/>
      <c r="C61" s="126"/>
      <c r="D61" s="126"/>
      <c r="E61" s="127" t="s">
        <v>95</v>
      </c>
      <c r="F61" s="127"/>
      <c r="G61" s="127"/>
      <c r="H61" s="127"/>
      <c r="I61" s="127"/>
      <c r="J61" s="126"/>
      <c r="K61" s="127" t="s">
        <v>96</v>
      </c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8">
        <f>'04 - Vytápění'!J32</f>
        <v>0</v>
      </c>
      <c r="AH61" s="126"/>
      <c r="AI61" s="126"/>
      <c r="AJ61" s="126"/>
      <c r="AK61" s="126"/>
      <c r="AL61" s="126"/>
      <c r="AM61" s="126"/>
      <c r="AN61" s="128">
        <f>SUM(AG61,AT61)</f>
        <v>0</v>
      </c>
      <c r="AO61" s="126"/>
      <c r="AP61" s="126"/>
      <c r="AQ61" s="129" t="s">
        <v>83</v>
      </c>
      <c r="AR61" s="66"/>
      <c r="AS61" s="130">
        <v>0</v>
      </c>
      <c r="AT61" s="131">
        <f>ROUND(SUM(AV61:AW61),2)</f>
        <v>0</v>
      </c>
      <c r="AU61" s="132">
        <f>'04 - Vytápění'!P91</f>
        <v>0</v>
      </c>
      <c r="AV61" s="131">
        <f>'04 - Vytápění'!J35</f>
        <v>0</v>
      </c>
      <c r="AW61" s="131">
        <f>'04 - Vytápění'!J36</f>
        <v>0</v>
      </c>
      <c r="AX61" s="131">
        <f>'04 - Vytápění'!J37</f>
        <v>0</v>
      </c>
      <c r="AY61" s="131">
        <f>'04 - Vytápění'!J38</f>
        <v>0</v>
      </c>
      <c r="AZ61" s="131">
        <f>'04 - Vytápění'!F35</f>
        <v>0</v>
      </c>
      <c r="BA61" s="131">
        <f>'04 - Vytápění'!F36</f>
        <v>0</v>
      </c>
      <c r="BB61" s="131">
        <f>'04 - Vytápění'!F37</f>
        <v>0</v>
      </c>
      <c r="BC61" s="131">
        <f>'04 - Vytápění'!F38</f>
        <v>0</v>
      </c>
      <c r="BD61" s="133">
        <f>'04 - Vytápění'!F39</f>
        <v>0</v>
      </c>
      <c r="BE61" s="4"/>
      <c r="BT61" s="134" t="s">
        <v>81</v>
      </c>
      <c r="BV61" s="134" t="s">
        <v>74</v>
      </c>
      <c r="BW61" s="134" t="s">
        <v>97</v>
      </c>
      <c r="BX61" s="134" t="s">
        <v>87</v>
      </c>
      <c r="CL61" s="134" t="s">
        <v>19</v>
      </c>
    </row>
    <row r="62" s="4" customFormat="1" ht="16.5" customHeight="1">
      <c r="A62" s="125" t="s">
        <v>82</v>
      </c>
      <c r="B62" s="64"/>
      <c r="C62" s="126"/>
      <c r="D62" s="126"/>
      <c r="E62" s="127" t="s">
        <v>98</v>
      </c>
      <c r="F62" s="127"/>
      <c r="G62" s="127"/>
      <c r="H62" s="127"/>
      <c r="I62" s="127"/>
      <c r="J62" s="126"/>
      <c r="K62" s="127" t="s">
        <v>99</v>
      </c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8">
        <f>'05 - Elektroinstalace - s...'!J32</f>
        <v>0</v>
      </c>
      <c r="AH62" s="126"/>
      <c r="AI62" s="126"/>
      <c r="AJ62" s="126"/>
      <c r="AK62" s="126"/>
      <c r="AL62" s="126"/>
      <c r="AM62" s="126"/>
      <c r="AN62" s="128">
        <f>SUM(AG62,AT62)</f>
        <v>0</v>
      </c>
      <c r="AO62" s="126"/>
      <c r="AP62" s="126"/>
      <c r="AQ62" s="129" t="s">
        <v>83</v>
      </c>
      <c r="AR62" s="66"/>
      <c r="AS62" s="130">
        <v>0</v>
      </c>
      <c r="AT62" s="131">
        <f>ROUND(SUM(AV62:AW62),2)</f>
        <v>0</v>
      </c>
      <c r="AU62" s="132">
        <f>'05 - Elektroinstalace - s...'!P95</f>
        <v>0</v>
      </c>
      <c r="AV62" s="131">
        <f>'05 - Elektroinstalace - s...'!J35</f>
        <v>0</v>
      </c>
      <c r="AW62" s="131">
        <f>'05 - Elektroinstalace - s...'!J36</f>
        <v>0</v>
      </c>
      <c r="AX62" s="131">
        <f>'05 - Elektroinstalace - s...'!J37</f>
        <v>0</v>
      </c>
      <c r="AY62" s="131">
        <f>'05 - Elektroinstalace - s...'!J38</f>
        <v>0</v>
      </c>
      <c r="AZ62" s="131">
        <f>'05 - Elektroinstalace - s...'!F35</f>
        <v>0</v>
      </c>
      <c r="BA62" s="131">
        <f>'05 - Elektroinstalace - s...'!F36</f>
        <v>0</v>
      </c>
      <c r="BB62" s="131">
        <f>'05 - Elektroinstalace - s...'!F37</f>
        <v>0</v>
      </c>
      <c r="BC62" s="131">
        <f>'05 - Elektroinstalace - s...'!F38</f>
        <v>0</v>
      </c>
      <c r="BD62" s="133">
        <f>'05 - Elektroinstalace - s...'!F39</f>
        <v>0</v>
      </c>
      <c r="BE62" s="4"/>
      <c r="BT62" s="134" t="s">
        <v>81</v>
      </c>
      <c r="BV62" s="134" t="s">
        <v>74</v>
      </c>
      <c r="BW62" s="134" t="s">
        <v>100</v>
      </c>
      <c r="BX62" s="134" t="s">
        <v>87</v>
      </c>
      <c r="CL62" s="134" t="s">
        <v>19</v>
      </c>
    </row>
    <row r="63" s="4" customFormat="1" ht="16.5" customHeight="1">
      <c r="A63" s="125" t="s">
        <v>82</v>
      </c>
      <c r="B63" s="64"/>
      <c r="C63" s="126"/>
      <c r="D63" s="126"/>
      <c r="E63" s="127" t="s">
        <v>101</v>
      </c>
      <c r="F63" s="127"/>
      <c r="G63" s="127"/>
      <c r="H63" s="127"/>
      <c r="I63" s="127"/>
      <c r="J63" s="126"/>
      <c r="K63" s="127" t="s">
        <v>102</v>
      </c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8">
        <f>'06 - Úprava rozvodu plynu'!J32</f>
        <v>0</v>
      </c>
      <c r="AH63" s="126"/>
      <c r="AI63" s="126"/>
      <c r="AJ63" s="126"/>
      <c r="AK63" s="126"/>
      <c r="AL63" s="126"/>
      <c r="AM63" s="126"/>
      <c r="AN63" s="128">
        <f>SUM(AG63,AT63)</f>
        <v>0</v>
      </c>
      <c r="AO63" s="126"/>
      <c r="AP63" s="126"/>
      <c r="AQ63" s="129" t="s">
        <v>83</v>
      </c>
      <c r="AR63" s="66"/>
      <c r="AS63" s="130">
        <v>0</v>
      </c>
      <c r="AT63" s="131">
        <f>ROUND(SUM(AV63:AW63),2)</f>
        <v>0</v>
      </c>
      <c r="AU63" s="132">
        <f>'06 - Úprava rozvodu plynu'!P90</f>
        <v>0</v>
      </c>
      <c r="AV63" s="131">
        <f>'06 - Úprava rozvodu plynu'!J35</f>
        <v>0</v>
      </c>
      <c r="AW63" s="131">
        <f>'06 - Úprava rozvodu plynu'!J36</f>
        <v>0</v>
      </c>
      <c r="AX63" s="131">
        <f>'06 - Úprava rozvodu plynu'!J37</f>
        <v>0</v>
      </c>
      <c r="AY63" s="131">
        <f>'06 - Úprava rozvodu plynu'!J38</f>
        <v>0</v>
      </c>
      <c r="AZ63" s="131">
        <f>'06 - Úprava rozvodu plynu'!F35</f>
        <v>0</v>
      </c>
      <c r="BA63" s="131">
        <f>'06 - Úprava rozvodu plynu'!F36</f>
        <v>0</v>
      </c>
      <c r="BB63" s="131">
        <f>'06 - Úprava rozvodu plynu'!F37</f>
        <v>0</v>
      </c>
      <c r="BC63" s="131">
        <f>'06 - Úprava rozvodu plynu'!F38</f>
        <v>0</v>
      </c>
      <c r="BD63" s="133">
        <f>'06 - Úprava rozvodu plynu'!F39</f>
        <v>0</v>
      </c>
      <c r="BE63" s="4"/>
      <c r="BT63" s="134" t="s">
        <v>81</v>
      </c>
      <c r="BV63" s="134" t="s">
        <v>74</v>
      </c>
      <c r="BW63" s="134" t="s">
        <v>103</v>
      </c>
      <c r="BX63" s="134" t="s">
        <v>87</v>
      </c>
      <c r="CL63" s="134" t="s">
        <v>19</v>
      </c>
    </row>
    <row r="64" s="7" customFormat="1" ht="16.5" customHeight="1">
      <c r="A64" s="7"/>
      <c r="B64" s="112"/>
      <c r="C64" s="113"/>
      <c r="D64" s="114" t="s">
        <v>92</v>
      </c>
      <c r="E64" s="114"/>
      <c r="F64" s="114"/>
      <c r="G64" s="114"/>
      <c r="H64" s="114"/>
      <c r="I64" s="115"/>
      <c r="J64" s="114" t="s">
        <v>104</v>
      </c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6">
        <f>ROUND(AG65,2)</f>
        <v>0</v>
      </c>
      <c r="AH64" s="115"/>
      <c r="AI64" s="115"/>
      <c r="AJ64" s="115"/>
      <c r="AK64" s="115"/>
      <c r="AL64" s="115"/>
      <c r="AM64" s="115"/>
      <c r="AN64" s="117">
        <f>SUM(AG64,AT64)</f>
        <v>0</v>
      </c>
      <c r="AO64" s="115"/>
      <c r="AP64" s="115"/>
      <c r="AQ64" s="118" t="s">
        <v>78</v>
      </c>
      <c r="AR64" s="119"/>
      <c r="AS64" s="120">
        <f>ROUND(AS65,2)</f>
        <v>0</v>
      </c>
      <c r="AT64" s="121">
        <f>ROUND(SUM(AV64:AW64),2)</f>
        <v>0</v>
      </c>
      <c r="AU64" s="122">
        <f>ROUND(AU65,5)</f>
        <v>0</v>
      </c>
      <c r="AV64" s="121">
        <f>ROUND(AZ64*L29,2)</f>
        <v>0</v>
      </c>
      <c r="AW64" s="121">
        <f>ROUND(BA64*L30,2)</f>
        <v>0</v>
      </c>
      <c r="AX64" s="121">
        <f>ROUND(BB64*L29,2)</f>
        <v>0</v>
      </c>
      <c r="AY64" s="121">
        <f>ROUND(BC64*L30,2)</f>
        <v>0</v>
      </c>
      <c r="AZ64" s="121">
        <f>ROUND(AZ65,2)</f>
        <v>0</v>
      </c>
      <c r="BA64" s="121">
        <f>ROUND(BA65,2)</f>
        <v>0</v>
      </c>
      <c r="BB64" s="121">
        <f>ROUND(BB65,2)</f>
        <v>0</v>
      </c>
      <c r="BC64" s="121">
        <f>ROUND(BC65,2)</f>
        <v>0</v>
      </c>
      <c r="BD64" s="123">
        <f>ROUND(BD65,2)</f>
        <v>0</v>
      </c>
      <c r="BE64" s="7"/>
      <c r="BS64" s="124" t="s">
        <v>71</v>
      </c>
      <c r="BT64" s="124" t="s">
        <v>79</v>
      </c>
      <c r="BU64" s="124" t="s">
        <v>73</v>
      </c>
      <c r="BV64" s="124" t="s">
        <v>74</v>
      </c>
      <c r="BW64" s="124" t="s">
        <v>105</v>
      </c>
      <c r="BX64" s="124" t="s">
        <v>5</v>
      </c>
      <c r="CL64" s="124" t="s">
        <v>19</v>
      </c>
      <c r="CM64" s="124" t="s">
        <v>81</v>
      </c>
    </row>
    <row r="65" s="4" customFormat="1" ht="16.5" customHeight="1">
      <c r="A65" s="125" t="s">
        <v>82</v>
      </c>
      <c r="B65" s="64"/>
      <c r="C65" s="126"/>
      <c r="D65" s="126"/>
      <c r="E65" s="127" t="s">
        <v>76</v>
      </c>
      <c r="F65" s="127"/>
      <c r="G65" s="127"/>
      <c r="H65" s="127"/>
      <c r="I65" s="127"/>
      <c r="J65" s="126"/>
      <c r="K65" s="127" t="s">
        <v>106</v>
      </c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8">
        <f>'01 - Zpevněné plochy, oka...'!J32</f>
        <v>0</v>
      </c>
      <c r="AH65" s="126"/>
      <c r="AI65" s="126"/>
      <c r="AJ65" s="126"/>
      <c r="AK65" s="126"/>
      <c r="AL65" s="126"/>
      <c r="AM65" s="126"/>
      <c r="AN65" s="128">
        <f>SUM(AG65,AT65)</f>
        <v>0</v>
      </c>
      <c r="AO65" s="126"/>
      <c r="AP65" s="126"/>
      <c r="AQ65" s="129" t="s">
        <v>83</v>
      </c>
      <c r="AR65" s="66"/>
      <c r="AS65" s="130">
        <v>0</v>
      </c>
      <c r="AT65" s="131">
        <f>ROUND(SUM(AV65:AW65),2)</f>
        <v>0</v>
      </c>
      <c r="AU65" s="132">
        <f>'01 - Zpevněné plochy, oka...'!P92</f>
        <v>0</v>
      </c>
      <c r="AV65" s="131">
        <f>'01 - Zpevněné plochy, oka...'!J35</f>
        <v>0</v>
      </c>
      <c r="AW65" s="131">
        <f>'01 - Zpevněné plochy, oka...'!J36</f>
        <v>0</v>
      </c>
      <c r="AX65" s="131">
        <f>'01 - Zpevněné plochy, oka...'!J37</f>
        <v>0</v>
      </c>
      <c r="AY65" s="131">
        <f>'01 - Zpevněné plochy, oka...'!J38</f>
        <v>0</v>
      </c>
      <c r="AZ65" s="131">
        <f>'01 - Zpevněné plochy, oka...'!F35</f>
        <v>0</v>
      </c>
      <c r="BA65" s="131">
        <f>'01 - Zpevněné plochy, oka...'!F36</f>
        <v>0</v>
      </c>
      <c r="BB65" s="131">
        <f>'01 - Zpevněné plochy, oka...'!F37</f>
        <v>0</v>
      </c>
      <c r="BC65" s="131">
        <f>'01 - Zpevněné plochy, oka...'!F38</f>
        <v>0</v>
      </c>
      <c r="BD65" s="133">
        <f>'01 - Zpevněné plochy, oka...'!F39</f>
        <v>0</v>
      </c>
      <c r="BE65" s="4"/>
      <c r="BT65" s="134" t="s">
        <v>81</v>
      </c>
      <c r="BV65" s="134" t="s">
        <v>74</v>
      </c>
      <c r="BW65" s="134" t="s">
        <v>107</v>
      </c>
      <c r="BX65" s="134" t="s">
        <v>105</v>
      </c>
      <c r="CL65" s="134" t="s">
        <v>19</v>
      </c>
    </row>
    <row r="66" s="7" customFormat="1" ht="16.5" customHeight="1">
      <c r="A66" s="7"/>
      <c r="B66" s="112"/>
      <c r="C66" s="113"/>
      <c r="D66" s="114" t="s">
        <v>108</v>
      </c>
      <c r="E66" s="114"/>
      <c r="F66" s="114"/>
      <c r="G66" s="114"/>
      <c r="H66" s="114"/>
      <c r="I66" s="115"/>
      <c r="J66" s="114" t="s">
        <v>109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6">
        <f>ROUND(AG67,2)</f>
        <v>0</v>
      </c>
      <c r="AH66" s="115"/>
      <c r="AI66" s="115"/>
      <c r="AJ66" s="115"/>
      <c r="AK66" s="115"/>
      <c r="AL66" s="115"/>
      <c r="AM66" s="115"/>
      <c r="AN66" s="117">
        <f>SUM(AG66,AT66)</f>
        <v>0</v>
      </c>
      <c r="AO66" s="115"/>
      <c r="AP66" s="115"/>
      <c r="AQ66" s="118" t="s">
        <v>78</v>
      </c>
      <c r="AR66" s="119"/>
      <c r="AS66" s="120">
        <f>ROUND(AS67,2)</f>
        <v>0</v>
      </c>
      <c r="AT66" s="121">
        <f>ROUND(SUM(AV66:AW66),2)</f>
        <v>0</v>
      </c>
      <c r="AU66" s="122">
        <f>ROUND(AU67,5)</f>
        <v>0</v>
      </c>
      <c r="AV66" s="121">
        <f>ROUND(AZ66*L29,2)</f>
        <v>0</v>
      </c>
      <c r="AW66" s="121">
        <f>ROUND(BA66*L30,2)</f>
        <v>0</v>
      </c>
      <c r="AX66" s="121">
        <f>ROUND(BB66*L29,2)</f>
        <v>0</v>
      </c>
      <c r="AY66" s="121">
        <f>ROUND(BC66*L30,2)</f>
        <v>0</v>
      </c>
      <c r="AZ66" s="121">
        <f>ROUND(AZ67,2)</f>
        <v>0</v>
      </c>
      <c r="BA66" s="121">
        <f>ROUND(BA67,2)</f>
        <v>0</v>
      </c>
      <c r="BB66" s="121">
        <f>ROUND(BB67,2)</f>
        <v>0</v>
      </c>
      <c r="BC66" s="121">
        <f>ROUND(BC67,2)</f>
        <v>0</v>
      </c>
      <c r="BD66" s="123">
        <f>ROUND(BD67,2)</f>
        <v>0</v>
      </c>
      <c r="BE66" s="7"/>
      <c r="BS66" s="124" t="s">
        <v>71</v>
      </c>
      <c r="BT66" s="124" t="s">
        <v>79</v>
      </c>
      <c r="BU66" s="124" t="s">
        <v>73</v>
      </c>
      <c r="BV66" s="124" t="s">
        <v>74</v>
      </c>
      <c r="BW66" s="124" t="s">
        <v>110</v>
      </c>
      <c r="BX66" s="124" t="s">
        <v>5</v>
      </c>
      <c r="CL66" s="124" t="s">
        <v>19</v>
      </c>
      <c r="CM66" s="124" t="s">
        <v>81</v>
      </c>
    </row>
    <row r="67" s="4" customFormat="1" ht="16.5" customHeight="1">
      <c r="A67" s="125" t="s">
        <v>82</v>
      </c>
      <c r="B67" s="64"/>
      <c r="C67" s="126"/>
      <c r="D67" s="126"/>
      <c r="E67" s="127" t="s">
        <v>76</v>
      </c>
      <c r="F67" s="127"/>
      <c r="G67" s="127"/>
      <c r="H67" s="127"/>
      <c r="I67" s="127"/>
      <c r="J67" s="126"/>
      <c r="K67" s="127" t="s">
        <v>109</v>
      </c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8">
        <f>'01 - Vedlejší a ostatní n...'!J32</f>
        <v>0</v>
      </c>
      <c r="AH67" s="126"/>
      <c r="AI67" s="126"/>
      <c r="AJ67" s="126"/>
      <c r="AK67" s="126"/>
      <c r="AL67" s="126"/>
      <c r="AM67" s="126"/>
      <c r="AN67" s="128">
        <f>SUM(AG67,AT67)</f>
        <v>0</v>
      </c>
      <c r="AO67" s="126"/>
      <c r="AP67" s="126"/>
      <c r="AQ67" s="129" t="s">
        <v>83</v>
      </c>
      <c r="AR67" s="66"/>
      <c r="AS67" s="135">
        <v>0</v>
      </c>
      <c r="AT67" s="136">
        <f>ROUND(SUM(AV67:AW67),2)</f>
        <v>0</v>
      </c>
      <c r="AU67" s="137">
        <f>'01 - Vedlejší a ostatní n...'!P90</f>
        <v>0</v>
      </c>
      <c r="AV67" s="136">
        <f>'01 - Vedlejší a ostatní n...'!J35</f>
        <v>0</v>
      </c>
      <c r="AW67" s="136">
        <f>'01 - Vedlejší a ostatní n...'!J36</f>
        <v>0</v>
      </c>
      <c r="AX67" s="136">
        <f>'01 - Vedlejší a ostatní n...'!J37</f>
        <v>0</v>
      </c>
      <c r="AY67" s="136">
        <f>'01 - Vedlejší a ostatní n...'!J38</f>
        <v>0</v>
      </c>
      <c r="AZ67" s="136">
        <f>'01 - Vedlejší a ostatní n...'!F35</f>
        <v>0</v>
      </c>
      <c r="BA67" s="136">
        <f>'01 - Vedlejší a ostatní n...'!F36</f>
        <v>0</v>
      </c>
      <c r="BB67" s="136">
        <f>'01 - Vedlejší a ostatní n...'!F37</f>
        <v>0</v>
      </c>
      <c r="BC67" s="136">
        <f>'01 - Vedlejší a ostatní n...'!F38</f>
        <v>0</v>
      </c>
      <c r="BD67" s="138">
        <f>'01 - Vedlejší a ostatní n...'!F39</f>
        <v>0</v>
      </c>
      <c r="BE67" s="4"/>
      <c r="BT67" s="134" t="s">
        <v>81</v>
      </c>
      <c r="BV67" s="134" t="s">
        <v>74</v>
      </c>
      <c r="BW67" s="134" t="s">
        <v>111</v>
      </c>
      <c r="BX67" s="134" t="s">
        <v>110</v>
      </c>
      <c r="CL67" s="134" t="s">
        <v>19</v>
      </c>
    </row>
    <row r="68" s="2" customFormat="1" ht="30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5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45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</sheetData>
  <sheetProtection sheet="1" formatColumns="0" formatRows="0" objects="1" scenarios="1" spinCount="100000" saltValue="HQov5XuwpRUpyIYiTfEfOSaQjj9zgoPqKdz2CRR8ut2BjRWI22xXz42Pn8yefHaBkLHyN725rFSf757MRxrs/Q==" hashValue="OH1uc/LArZmQCFQrqbsg87KbtC17c2cmazQ5434EzFir5i4MDEUMGnSpRh0ziE92S7tb5fu3b+/6hyh9+0FmsA==" algorithmName="SHA-512" password="CC35"/>
  <mergeCells count="90">
    <mergeCell ref="C52:G52"/>
    <mergeCell ref="D64:H64"/>
    <mergeCell ref="D57:H57"/>
    <mergeCell ref="D55:H55"/>
    <mergeCell ref="E63:I63"/>
    <mergeCell ref="E58:I58"/>
    <mergeCell ref="E62:I62"/>
    <mergeCell ref="E61:I61"/>
    <mergeCell ref="E60:I60"/>
    <mergeCell ref="E56:I56"/>
    <mergeCell ref="E59:I59"/>
    <mergeCell ref="I52:AF52"/>
    <mergeCell ref="J57:AF57"/>
    <mergeCell ref="J64:AF64"/>
    <mergeCell ref="J55:AF55"/>
    <mergeCell ref="K56:AF56"/>
    <mergeCell ref="K60:AF60"/>
    <mergeCell ref="K61:AF61"/>
    <mergeCell ref="K62:AF62"/>
    <mergeCell ref="K63:AF63"/>
    <mergeCell ref="K59:AF59"/>
    <mergeCell ref="K58:AF58"/>
    <mergeCell ref="L45:AO45"/>
    <mergeCell ref="E65:I65"/>
    <mergeCell ref="K65:AF65"/>
    <mergeCell ref="D66:H66"/>
    <mergeCell ref="J66:AF66"/>
    <mergeCell ref="E67:I67"/>
    <mergeCell ref="K67:AF67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61:AM61"/>
    <mergeCell ref="AG57:AM57"/>
    <mergeCell ref="AG60:AM60"/>
    <mergeCell ref="AG52:AM52"/>
    <mergeCell ref="AG63:AM63"/>
    <mergeCell ref="AG55:AM55"/>
    <mergeCell ref="AG59:AM59"/>
    <mergeCell ref="AG56:AM56"/>
    <mergeCell ref="AG58:AM58"/>
    <mergeCell ref="AG64:AM64"/>
    <mergeCell ref="AG62:AM62"/>
    <mergeCell ref="AM49:AP49"/>
    <mergeCell ref="AM50:AP50"/>
    <mergeCell ref="AM47:AN47"/>
    <mergeCell ref="AN63:AP63"/>
    <mergeCell ref="AN52:AP52"/>
    <mergeCell ref="AN58:AP58"/>
    <mergeCell ref="AN61:AP61"/>
    <mergeCell ref="AN60:AP60"/>
    <mergeCell ref="AN55:AP55"/>
    <mergeCell ref="AN59:AP59"/>
    <mergeCell ref="AN56:AP56"/>
    <mergeCell ref="AN57:AP57"/>
    <mergeCell ref="AN62:AP62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54:AP54"/>
  </mergeCells>
  <hyperlinks>
    <hyperlink ref="A56" location="'01 - Přípravné a bourací ...'!C2" display="/"/>
    <hyperlink ref="A58" location="'01 - Vlastní objekt'!C2" display="/"/>
    <hyperlink ref="A59" location="'02 - Zdravotně technické ...'!C2" display="/"/>
    <hyperlink ref="A60" location="'03 - Vzduchotechnika'!C2" display="/"/>
    <hyperlink ref="A61" location="'04 - Vytápění'!C2" display="/"/>
    <hyperlink ref="A62" location="'05 - Elektroinstalace - s...'!C2" display="/"/>
    <hyperlink ref="A63" location="'06 - Úprava rozvodu plynu'!C2" display="/"/>
    <hyperlink ref="A65" location="'01 - Zpevněné plochy, oka...'!C2" display="/"/>
    <hyperlink ref="A67" location="'01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Dílna pro opravy vozidel v areálu SÚSPK Dvorec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3099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3100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26. 1. 2025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ROUND(J90,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ROUND((SUM(BE90:BE110)),  2)</f>
        <v>0</v>
      </c>
      <c r="G35" s="39"/>
      <c r="H35" s="39"/>
      <c r="I35" s="158">
        <v>0.20999999999999999</v>
      </c>
      <c r="J35" s="157">
        <f>ROUND(((SUM(BE90:BE110))*I35),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ROUND((SUM(BF90:BF110)),  2)</f>
        <v>0</v>
      </c>
      <c r="G36" s="39"/>
      <c r="H36" s="39"/>
      <c r="I36" s="158">
        <v>0.12</v>
      </c>
      <c r="J36" s="157">
        <f>ROUND(((SUM(BF90:BF110))*I36),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ROUND((SUM(BG90:BG110)),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ROUND((SUM(BH90:BH110)),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ROUND((SUM(BI90:BI110)),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Dílna pro opravy vozidel v areálu SÚSPK Dvorec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3099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01 - Vedlejší a ostatní náklady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26. 1. 2025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Správa a údržba silnic Plzeňského kraje, p.o.</v>
      </c>
      <c r="G58" s="41"/>
      <c r="H58" s="41"/>
      <c r="I58" s="33" t="s">
        <v>31</v>
      </c>
      <c r="J58" s="37" t="str">
        <f>E23</f>
        <v>Ing. Jiří Olejník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Václav Nový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117</v>
      </c>
      <c r="D61" s="172"/>
      <c r="E61" s="172"/>
      <c r="F61" s="172"/>
      <c r="G61" s="172"/>
      <c r="H61" s="172"/>
      <c r="I61" s="172"/>
      <c r="J61" s="173" t="s">
        <v>118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119</v>
      </c>
    </row>
    <row r="64" s="9" customFormat="1" ht="24.96" customHeight="1">
      <c r="A64" s="9"/>
      <c r="B64" s="175"/>
      <c r="C64" s="176"/>
      <c r="D64" s="177" t="s">
        <v>3101</v>
      </c>
      <c r="E64" s="178"/>
      <c r="F64" s="178"/>
      <c r="G64" s="178"/>
      <c r="H64" s="178"/>
      <c r="I64" s="178"/>
      <c r="J64" s="179">
        <f>J91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3102</v>
      </c>
      <c r="E65" s="183"/>
      <c r="F65" s="183"/>
      <c r="G65" s="183"/>
      <c r="H65" s="183"/>
      <c r="I65" s="183"/>
      <c r="J65" s="184">
        <f>J92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3103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3104</v>
      </c>
      <c r="E67" s="183"/>
      <c r="F67" s="183"/>
      <c r="G67" s="183"/>
      <c r="H67" s="183"/>
      <c r="I67" s="183"/>
      <c r="J67" s="184">
        <f>J106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3105</v>
      </c>
      <c r="E68" s="183"/>
      <c r="F68" s="183"/>
      <c r="G68" s="183"/>
      <c r="H68" s="183"/>
      <c r="I68" s="183"/>
      <c r="J68" s="184">
        <f>J109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137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70" t="str">
        <f>E7</f>
        <v>Dílna pro opravy vozidel v areálu SÚSPK Dvorec</v>
      </c>
      <c r="F78" s="33"/>
      <c r="G78" s="33"/>
      <c r="H78" s="33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113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5" customHeight="1">
      <c r="A80" s="39"/>
      <c r="B80" s="40"/>
      <c r="C80" s="41"/>
      <c r="D80" s="41"/>
      <c r="E80" s="170" t="s">
        <v>3099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115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01 - Vedlejší a ostatní náklady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 xml:space="preserve"> </v>
      </c>
      <c r="G84" s="41"/>
      <c r="H84" s="41"/>
      <c r="I84" s="33" t="s">
        <v>23</v>
      </c>
      <c r="J84" s="73" t="str">
        <f>IF(J14="","",J14)</f>
        <v>26. 1. 2025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E17</f>
        <v>Správa a údržba silnic Plzeňského kraje, p.o.</v>
      </c>
      <c r="G86" s="41"/>
      <c r="H86" s="41"/>
      <c r="I86" s="33" t="s">
        <v>31</v>
      </c>
      <c r="J86" s="37" t="str">
        <f>E23</f>
        <v>Ing. Jiří Olejník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IF(E20="","",E20)</f>
        <v>Vyplň údaj</v>
      </c>
      <c r="G87" s="41"/>
      <c r="H87" s="41"/>
      <c r="I87" s="33" t="s">
        <v>34</v>
      </c>
      <c r="J87" s="37" t="str">
        <f>E26</f>
        <v>Václav Nový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138</v>
      </c>
      <c r="D89" s="189" t="s">
        <v>57</v>
      </c>
      <c r="E89" s="189" t="s">
        <v>53</v>
      </c>
      <c r="F89" s="189" t="s">
        <v>54</v>
      </c>
      <c r="G89" s="189" t="s">
        <v>139</v>
      </c>
      <c r="H89" s="189" t="s">
        <v>140</v>
      </c>
      <c r="I89" s="189" t="s">
        <v>141</v>
      </c>
      <c r="J89" s="189" t="s">
        <v>118</v>
      </c>
      <c r="K89" s="190" t="s">
        <v>142</v>
      </c>
      <c r="L89" s="191"/>
      <c r="M89" s="93" t="s">
        <v>19</v>
      </c>
      <c r="N89" s="94" t="s">
        <v>42</v>
      </c>
      <c r="O89" s="94" t="s">
        <v>143</v>
      </c>
      <c r="P89" s="94" t="s">
        <v>144</v>
      </c>
      <c r="Q89" s="94" t="s">
        <v>145</v>
      </c>
      <c r="R89" s="94" t="s">
        <v>146</v>
      </c>
      <c r="S89" s="94" t="s">
        <v>147</v>
      </c>
      <c r="T89" s="95" t="s">
        <v>148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149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</f>
        <v>0</v>
      </c>
      <c r="Q90" s="97"/>
      <c r="R90" s="194">
        <f>R91</f>
        <v>0</v>
      </c>
      <c r="S90" s="97"/>
      <c r="T90" s="195">
        <f>T91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71</v>
      </c>
      <c r="AU90" s="18" t="s">
        <v>119</v>
      </c>
      <c r="BK90" s="196">
        <f>BK91</f>
        <v>0</v>
      </c>
    </row>
    <row r="91" s="12" customFormat="1" ht="25.92" customHeight="1">
      <c r="A91" s="12"/>
      <c r="B91" s="197"/>
      <c r="C91" s="198"/>
      <c r="D91" s="199" t="s">
        <v>71</v>
      </c>
      <c r="E91" s="200" t="s">
        <v>3106</v>
      </c>
      <c r="F91" s="200" t="s">
        <v>3107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P92+P96+P106+P109</f>
        <v>0</v>
      </c>
      <c r="Q91" s="205"/>
      <c r="R91" s="206">
        <f>R92+R96+R106+R109</f>
        <v>0</v>
      </c>
      <c r="S91" s="205"/>
      <c r="T91" s="207">
        <f>T92+T96+T106+T109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184</v>
      </c>
      <c r="AT91" s="209" t="s">
        <v>71</v>
      </c>
      <c r="AU91" s="209" t="s">
        <v>72</v>
      </c>
      <c r="AY91" s="208" t="s">
        <v>152</v>
      </c>
      <c r="BK91" s="210">
        <f>BK92+BK96+BK106+BK109</f>
        <v>0</v>
      </c>
    </row>
    <row r="92" s="12" customFormat="1" ht="22.8" customHeight="1">
      <c r="A92" s="12"/>
      <c r="B92" s="197"/>
      <c r="C92" s="198"/>
      <c r="D92" s="199" t="s">
        <v>71</v>
      </c>
      <c r="E92" s="211" t="s">
        <v>3108</v>
      </c>
      <c r="F92" s="211" t="s">
        <v>3109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SUM(P93:P95)</f>
        <v>0</v>
      </c>
      <c r="Q92" s="205"/>
      <c r="R92" s="206">
        <f>SUM(R93:R95)</f>
        <v>0</v>
      </c>
      <c r="S92" s="205"/>
      <c r="T92" s="207">
        <f>SUM(T93:T95)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184</v>
      </c>
      <c r="AT92" s="209" t="s">
        <v>71</v>
      </c>
      <c r="AU92" s="209" t="s">
        <v>79</v>
      </c>
      <c r="AY92" s="208" t="s">
        <v>152</v>
      </c>
      <c r="BK92" s="210">
        <f>SUM(BK93:BK95)</f>
        <v>0</v>
      </c>
    </row>
    <row r="93" s="2" customFormat="1" ht="16.5" customHeight="1">
      <c r="A93" s="39"/>
      <c r="B93" s="40"/>
      <c r="C93" s="213" t="s">
        <v>79</v>
      </c>
      <c r="D93" s="213" t="s">
        <v>154</v>
      </c>
      <c r="E93" s="214" t="s">
        <v>3110</v>
      </c>
      <c r="F93" s="215" t="s">
        <v>3111</v>
      </c>
      <c r="G93" s="216" t="s">
        <v>359</v>
      </c>
      <c r="H93" s="217">
        <v>1</v>
      </c>
      <c r="I93" s="218"/>
      <c r="J93" s="219">
        <f>ROUND(I93*H93,2)</f>
        <v>0</v>
      </c>
      <c r="K93" s="215" t="s">
        <v>19</v>
      </c>
      <c r="L93" s="45"/>
      <c r="M93" s="220" t="s">
        <v>19</v>
      </c>
      <c r="N93" s="221" t="s">
        <v>43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3112</v>
      </c>
      <c r="AT93" s="224" t="s">
        <v>154</v>
      </c>
      <c r="AU93" s="224" t="s">
        <v>81</v>
      </c>
      <c r="AY93" s="18" t="s">
        <v>152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79</v>
      </c>
      <c r="BK93" s="225">
        <f>ROUND(I93*H93,2)</f>
        <v>0</v>
      </c>
      <c r="BL93" s="18" t="s">
        <v>3112</v>
      </c>
      <c r="BM93" s="224" t="s">
        <v>3113</v>
      </c>
    </row>
    <row r="94" s="2" customFormat="1" ht="16.5" customHeight="1">
      <c r="A94" s="39"/>
      <c r="B94" s="40"/>
      <c r="C94" s="213" t="s">
        <v>81</v>
      </c>
      <c r="D94" s="213" t="s">
        <v>154</v>
      </c>
      <c r="E94" s="214" t="s">
        <v>3114</v>
      </c>
      <c r="F94" s="215" t="s">
        <v>3115</v>
      </c>
      <c r="G94" s="216" t="s">
        <v>359</v>
      </c>
      <c r="H94" s="217">
        <v>1</v>
      </c>
      <c r="I94" s="218"/>
      <c r="J94" s="219">
        <f>ROUND(I94*H94,2)</f>
        <v>0</v>
      </c>
      <c r="K94" s="215" t="s">
        <v>19</v>
      </c>
      <c r="L94" s="45"/>
      <c r="M94" s="220" t="s">
        <v>19</v>
      </c>
      <c r="N94" s="221" t="s">
        <v>43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3112</v>
      </c>
      <c r="AT94" s="224" t="s">
        <v>154</v>
      </c>
      <c r="AU94" s="224" t="s">
        <v>81</v>
      </c>
      <c r="AY94" s="18" t="s">
        <v>152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79</v>
      </c>
      <c r="BK94" s="225">
        <f>ROUND(I94*H94,2)</f>
        <v>0</v>
      </c>
      <c r="BL94" s="18" t="s">
        <v>3112</v>
      </c>
      <c r="BM94" s="224" t="s">
        <v>3116</v>
      </c>
    </row>
    <row r="95" s="2" customFormat="1" ht="16.5" customHeight="1">
      <c r="A95" s="39"/>
      <c r="B95" s="40"/>
      <c r="C95" s="213" t="s">
        <v>171</v>
      </c>
      <c r="D95" s="213" t="s">
        <v>154</v>
      </c>
      <c r="E95" s="214" t="s">
        <v>3117</v>
      </c>
      <c r="F95" s="215" t="s">
        <v>3118</v>
      </c>
      <c r="G95" s="216" t="s">
        <v>359</v>
      </c>
      <c r="H95" s="217">
        <v>1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43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3112</v>
      </c>
      <c r="AT95" s="224" t="s">
        <v>154</v>
      </c>
      <c r="AU95" s="224" t="s">
        <v>81</v>
      </c>
      <c r="AY95" s="18" t="s">
        <v>152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79</v>
      </c>
      <c r="BK95" s="225">
        <f>ROUND(I95*H95,2)</f>
        <v>0</v>
      </c>
      <c r="BL95" s="18" t="s">
        <v>3112</v>
      </c>
      <c r="BM95" s="224" t="s">
        <v>3119</v>
      </c>
    </row>
    <row r="96" s="12" customFormat="1" ht="22.8" customHeight="1">
      <c r="A96" s="12"/>
      <c r="B96" s="197"/>
      <c r="C96" s="198"/>
      <c r="D96" s="199" t="s">
        <v>71</v>
      </c>
      <c r="E96" s="211" t="s">
        <v>3120</v>
      </c>
      <c r="F96" s="211" t="s">
        <v>3121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SUM(P97:P105)</f>
        <v>0</v>
      </c>
      <c r="Q96" s="205"/>
      <c r="R96" s="206">
        <f>SUM(R97:R105)</f>
        <v>0</v>
      </c>
      <c r="S96" s="205"/>
      <c r="T96" s="207">
        <f>SUM(T97:T105)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184</v>
      </c>
      <c r="AT96" s="209" t="s">
        <v>71</v>
      </c>
      <c r="AU96" s="209" t="s">
        <v>79</v>
      </c>
      <c r="AY96" s="208" t="s">
        <v>152</v>
      </c>
      <c r="BK96" s="210">
        <f>SUM(BK97:BK105)</f>
        <v>0</v>
      </c>
    </row>
    <row r="97" s="2" customFormat="1" ht="16.5" customHeight="1">
      <c r="A97" s="39"/>
      <c r="B97" s="40"/>
      <c r="C97" s="213" t="s">
        <v>159</v>
      </c>
      <c r="D97" s="213" t="s">
        <v>154</v>
      </c>
      <c r="E97" s="214" t="s">
        <v>3122</v>
      </c>
      <c r="F97" s="215" t="s">
        <v>3121</v>
      </c>
      <c r="G97" s="216" t="s">
        <v>359</v>
      </c>
      <c r="H97" s="217">
        <v>1</v>
      </c>
      <c r="I97" s="218"/>
      <c r="J97" s="219">
        <f>ROUND(I97*H97,2)</f>
        <v>0</v>
      </c>
      <c r="K97" s="215" t="s">
        <v>19</v>
      </c>
      <c r="L97" s="45"/>
      <c r="M97" s="220" t="s">
        <v>19</v>
      </c>
      <c r="N97" s="221" t="s">
        <v>43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3112</v>
      </c>
      <c r="AT97" s="224" t="s">
        <v>154</v>
      </c>
      <c r="AU97" s="224" t="s">
        <v>81</v>
      </c>
      <c r="AY97" s="18" t="s">
        <v>152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79</v>
      </c>
      <c r="BK97" s="225">
        <f>ROUND(I97*H97,2)</f>
        <v>0</v>
      </c>
      <c r="BL97" s="18" t="s">
        <v>3112</v>
      </c>
      <c r="BM97" s="224" t="s">
        <v>3123</v>
      </c>
    </row>
    <row r="98" s="2" customFormat="1" ht="16.5" customHeight="1">
      <c r="A98" s="39"/>
      <c r="B98" s="40"/>
      <c r="C98" s="213" t="s">
        <v>184</v>
      </c>
      <c r="D98" s="213" t="s">
        <v>154</v>
      </c>
      <c r="E98" s="214" t="s">
        <v>3124</v>
      </c>
      <c r="F98" s="215" t="s">
        <v>3125</v>
      </c>
      <c r="G98" s="216" t="s">
        <v>359</v>
      </c>
      <c r="H98" s="217">
        <v>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43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3112</v>
      </c>
      <c r="AT98" s="224" t="s">
        <v>154</v>
      </c>
      <c r="AU98" s="224" t="s">
        <v>81</v>
      </c>
      <c r="AY98" s="18" t="s">
        <v>152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79</v>
      </c>
      <c r="BK98" s="225">
        <f>ROUND(I98*H98,2)</f>
        <v>0</v>
      </c>
      <c r="BL98" s="18" t="s">
        <v>3112</v>
      </c>
      <c r="BM98" s="224" t="s">
        <v>3126</v>
      </c>
    </row>
    <row r="99" s="2" customFormat="1" ht="16.5" customHeight="1">
      <c r="A99" s="39"/>
      <c r="B99" s="40"/>
      <c r="C99" s="213" t="s">
        <v>190</v>
      </c>
      <c r="D99" s="213" t="s">
        <v>154</v>
      </c>
      <c r="E99" s="214" t="s">
        <v>3127</v>
      </c>
      <c r="F99" s="215" t="s">
        <v>3128</v>
      </c>
      <c r="G99" s="216" t="s">
        <v>359</v>
      </c>
      <c r="H99" s="217">
        <v>1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43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3112</v>
      </c>
      <c r="AT99" s="224" t="s">
        <v>154</v>
      </c>
      <c r="AU99" s="224" t="s">
        <v>81</v>
      </c>
      <c r="AY99" s="18" t="s">
        <v>152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79</v>
      </c>
      <c r="BK99" s="225">
        <f>ROUND(I99*H99,2)</f>
        <v>0</v>
      </c>
      <c r="BL99" s="18" t="s">
        <v>3112</v>
      </c>
      <c r="BM99" s="224" t="s">
        <v>3129</v>
      </c>
    </row>
    <row r="100" s="2" customFormat="1" ht="16.5" customHeight="1">
      <c r="A100" s="39"/>
      <c r="B100" s="40"/>
      <c r="C100" s="213" t="s">
        <v>200</v>
      </c>
      <c r="D100" s="213" t="s">
        <v>154</v>
      </c>
      <c r="E100" s="214" t="s">
        <v>3130</v>
      </c>
      <c r="F100" s="215" t="s">
        <v>3131</v>
      </c>
      <c r="G100" s="216" t="s">
        <v>359</v>
      </c>
      <c r="H100" s="217">
        <v>1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43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3112</v>
      </c>
      <c r="AT100" s="224" t="s">
        <v>154</v>
      </c>
      <c r="AU100" s="224" t="s">
        <v>81</v>
      </c>
      <c r="AY100" s="18" t="s">
        <v>152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79</v>
      </c>
      <c r="BK100" s="225">
        <f>ROUND(I100*H100,2)</f>
        <v>0</v>
      </c>
      <c r="BL100" s="18" t="s">
        <v>3112</v>
      </c>
      <c r="BM100" s="224" t="s">
        <v>3132</v>
      </c>
    </row>
    <row r="101" s="2" customFormat="1" ht="16.5" customHeight="1">
      <c r="A101" s="39"/>
      <c r="B101" s="40"/>
      <c r="C101" s="213" t="s">
        <v>212</v>
      </c>
      <c r="D101" s="213" t="s">
        <v>154</v>
      </c>
      <c r="E101" s="214" t="s">
        <v>3133</v>
      </c>
      <c r="F101" s="215" t="s">
        <v>3134</v>
      </c>
      <c r="G101" s="216" t="s">
        <v>359</v>
      </c>
      <c r="H101" s="217">
        <v>1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43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3112</v>
      </c>
      <c r="AT101" s="224" t="s">
        <v>154</v>
      </c>
      <c r="AU101" s="224" t="s">
        <v>81</v>
      </c>
      <c r="AY101" s="18" t="s">
        <v>152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79</v>
      </c>
      <c r="BK101" s="225">
        <f>ROUND(I101*H101,2)</f>
        <v>0</v>
      </c>
      <c r="BL101" s="18" t="s">
        <v>3112</v>
      </c>
      <c r="BM101" s="224" t="s">
        <v>3135</v>
      </c>
    </row>
    <row r="102" s="2" customFormat="1" ht="16.5" customHeight="1">
      <c r="A102" s="39"/>
      <c r="B102" s="40"/>
      <c r="C102" s="213" t="s">
        <v>169</v>
      </c>
      <c r="D102" s="213" t="s">
        <v>154</v>
      </c>
      <c r="E102" s="214" t="s">
        <v>3136</v>
      </c>
      <c r="F102" s="215" t="s">
        <v>3137</v>
      </c>
      <c r="G102" s="216" t="s">
        <v>359</v>
      </c>
      <c r="H102" s="217">
        <v>1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43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3112</v>
      </c>
      <c r="AT102" s="224" t="s">
        <v>154</v>
      </c>
      <c r="AU102" s="224" t="s">
        <v>81</v>
      </c>
      <c r="AY102" s="18" t="s">
        <v>152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79</v>
      </c>
      <c r="BK102" s="225">
        <f>ROUND(I102*H102,2)</f>
        <v>0</v>
      </c>
      <c r="BL102" s="18" t="s">
        <v>3112</v>
      </c>
      <c r="BM102" s="224" t="s">
        <v>3138</v>
      </c>
    </row>
    <row r="103" s="2" customFormat="1" ht="16.5" customHeight="1">
      <c r="A103" s="39"/>
      <c r="B103" s="40"/>
      <c r="C103" s="213" t="s">
        <v>224</v>
      </c>
      <c r="D103" s="213" t="s">
        <v>154</v>
      </c>
      <c r="E103" s="214" t="s">
        <v>3139</v>
      </c>
      <c r="F103" s="215" t="s">
        <v>3140</v>
      </c>
      <c r="G103" s="216" t="s">
        <v>359</v>
      </c>
      <c r="H103" s="217">
        <v>1</v>
      </c>
      <c r="I103" s="218"/>
      <c r="J103" s="219">
        <f>ROUND(I103*H103,2)</f>
        <v>0</v>
      </c>
      <c r="K103" s="215" t="s">
        <v>19</v>
      </c>
      <c r="L103" s="45"/>
      <c r="M103" s="220" t="s">
        <v>19</v>
      </c>
      <c r="N103" s="221" t="s">
        <v>43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3112</v>
      </c>
      <c r="AT103" s="224" t="s">
        <v>154</v>
      </c>
      <c r="AU103" s="224" t="s">
        <v>81</v>
      </c>
      <c r="AY103" s="18" t="s">
        <v>152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79</v>
      </c>
      <c r="BK103" s="225">
        <f>ROUND(I103*H103,2)</f>
        <v>0</v>
      </c>
      <c r="BL103" s="18" t="s">
        <v>3112</v>
      </c>
      <c r="BM103" s="224" t="s">
        <v>3141</v>
      </c>
    </row>
    <row r="104" s="2" customFormat="1" ht="16.5" customHeight="1">
      <c r="A104" s="39"/>
      <c r="B104" s="40"/>
      <c r="C104" s="213" t="s">
        <v>229</v>
      </c>
      <c r="D104" s="213" t="s">
        <v>154</v>
      </c>
      <c r="E104" s="214" t="s">
        <v>3142</v>
      </c>
      <c r="F104" s="215" t="s">
        <v>3143</v>
      </c>
      <c r="G104" s="216" t="s">
        <v>359</v>
      </c>
      <c r="H104" s="217">
        <v>1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43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3112</v>
      </c>
      <c r="AT104" s="224" t="s">
        <v>154</v>
      </c>
      <c r="AU104" s="224" t="s">
        <v>81</v>
      </c>
      <c r="AY104" s="18" t="s">
        <v>152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79</v>
      </c>
      <c r="BK104" s="225">
        <f>ROUND(I104*H104,2)</f>
        <v>0</v>
      </c>
      <c r="BL104" s="18" t="s">
        <v>3112</v>
      </c>
      <c r="BM104" s="224" t="s">
        <v>3144</v>
      </c>
    </row>
    <row r="105" s="2" customFormat="1" ht="16.5" customHeight="1">
      <c r="A105" s="39"/>
      <c r="B105" s="40"/>
      <c r="C105" s="213" t="s">
        <v>8</v>
      </c>
      <c r="D105" s="213" t="s">
        <v>154</v>
      </c>
      <c r="E105" s="214" t="s">
        <v>3145</v>
      </c>
      <c r="F105" s="215" t="s">
        <v>3146</v>
      </c>
      <c r="G105" s="216" t="s">
        <v>359</v>
      </c>
      <c r="H105" s="217">
        <v>1</v>
      </c>
      <c r="I105" s="218"/>
      <c r="J105" s="219">
        <f>ROUND(I105*H105,2)</f>
        <v>0</v>
      </c>
      <c r="K105" s="215" t="s">
        <v>19</v>
      </c>
      <c r="L105" s="45"/>
      <c r="M105" s="220" t="s">
        <v>19</v>
      </c>
      <c r="N105" s="221" t="s">
        <v>43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3112</v>
      </c>
      <c r="AT105" s="224" t="s">
        <v>154</v>
      </c>
      <c r="AU105" s="224" t="s">
        <v>81</v>
      </c>
      <c r="AY105" s="18" t="s">
        <v>152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79</v>
      </c>
      <c r="BK105" s="225">
        <f>ROUND(I105*H105,2)</f>
        <v>0</v>
      </c>
      <c r="BL105" s="18" t="s">
        <v>3112</v>
      </c>
      <c r="BM105" s="224" t="s">
        <v>3147</v>
      </c>
    </row>
    <row r="106" s="12" customFormat="1" ht="22.8" customHeight="1">
      <c r="A106" s="12"/>
      <c r="B106" s="197"/>
      <c r="C106" s="198"/>
      <c r="D106" s="199" t="s">
        <v>71</v>
      </c>
      <c r="E106" s="211" t="s">
        <v>3148</v>
      </c>
      <c r="F106" s="211" t="s">
        <v>3149</v>
      </c>
      <c r="G106" s="198"/>
      <c r="H106" s="198"/>
      <c r="I106" s="201"/>
      <c r="J106" s="212">
        <f>BK106</f>
        <v>0</v>
      </c>
      <c r="K106" s="198"/>
      <c r="L106" s="203"/>
      <c r="M106" s="204"/>
      <c r="N106" s="205"/>
      <c r="O106" s="205"/>
      <c r="P106" s="206">
        <f>SUM(P107:P108)</f>
        <v>0</v>
      </c>
      <c r="Q106" s="205"/>
      <c r="R106" s="206">
        <f>SUM(R107:R108)</f>
        <v>0</v>
      </c>
      <c r="S106" s="205"/>
      <c r="T106" s="207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184</v>
      </c>
      <c r="AT106" s="209" t="s">
        <v>71</v>
      </c>
      <c r="AU106" s="209" t="s">
        <v>79</v>
      </c>
      <c r="AY106" s="208" t="s">
        <v>152</v>
      </c>
      <c r="BK106" s="210">
        <f>SUM(BK107:BK108)</f>
        <v>0</v>
      </c>
    </row>
    <row r="107" s="2" customFormat="1" ht="16.5" customHeight="1">
      <c r="A107" s="39"/>
      <c r="B107" s="40"/>
      <c r="C107" s="213" t="s">
        <v>243</v>
      </c>
      <c r="D107" s="213" t="s">
        <v>154</v>
      </c>
      <c r="E107" s="214" t="s">
        <v>3150</v>
      </c>
      <c r="F107" s="215" t="s">
        <v>3151</v>
      </c>
      <c r="G107" s="216" t="s">
        <v>359</v>
      </c>
      <c r="H107" s="217">
        <v>1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43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3112</v>
      </c>
      <c r="AT107" s="224" t="s">
        <v>154</v>
      </c>
      <c r="AU107" s="224" t="s">
        <v>81</v>
      </c>
      <c r="AY107" s="18" t="s">
        <v>152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79</v>
      </c>
      <c r="BK107" s="225">
        <f>ROUND(I107*H107,2)</f>
        <v>0</v>
      </c>
      <c r="BL107" s="18" t="s">
        <v>3112</v>
      </c>
      <c r="BM107" s="224" t="s">
        <v>3152</v>
      </c>
    </row>
    <row r="108" s="2" customFormat="1" ht="16.5" customHeight="1">
      <c r="A108" s="39"/>
      <c r="B108" s="40"/>
      <c r="C108" s="213" t="s">
        <v>250</v>
      </c>
      <c r="D108" s="213" t="s">
        <v>154</v>
      </c>
      <c r="E108" s="214" t="s">
        <v>3153</v>
      </c>
      <c r="F108" s="215" t="s">
        <v>2965</v>
      </c>
      <c r="G108" s="216" t="s">
        <v>359</v>
      </c>
      <c r="H108" s="217">
        <v>1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43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3112</v>
      </c>
      <c r="AT108" s="224" t="s">
        <v>154</v>
      </c>
      <c r="AU108" s="224" t="s">
        <v>81</v>
      </c>
      <c r="AY108" s="18" t="s">
        <v>152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79</v>
      </c>
      <c r="BK108" s="225">
        <f>ROUND(I108*H108,2)</f>
        <v>0</v>
      </c>
      <c r="BL108" s="18" t="s">
        <v>3112</v>
      </c>
      <c r="BM108" s="224" t="s">
        <v>3154</v>
      </c>
    </row>
    <row r="109" s="12" customFormat="1" ht="22.8" customHeight="1">
      <c r="A109" s="12"/>
      <c r="B109" s="197"/>
      <c r="C109" s="198"/>
      <c r="D109" s="199" t="s">
        <v>71</v>
      </c>
      <c r="E109" s="211" t="s">
        <v>3155</v>
      </c>
      <c r="F109" s="211" t="s">
        <v>3156</v>
      </c>
      <c r="G109" s="198"/>
      <c r="H109" s="198"/>
      <c r="I109" s="201"/>
      <c r="J109" s="212">
        <f>BK109</f>
        <v>0</v>
      </c>
      <c r="K109" s="198"/>
      <c r="L109" s="203"/>
      <c r="M109" s="204"/>
      <c r="N109" s="205"/>
      <c r="O109" s="205"/>
      <c r="P109" s="206">
        <f>P110</f>
        <v>0</v>
      </c>
      <c r="Q109" s="205"/>
      <c r="R109" s="206">
        <f>R110</f>
        <v>0</v>
      </c>
      <c r="S109" s="205"/>
      <c r="T109" s="207">
        <f>T110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8" t="s">
        <v>184</v>
      </c>
      <c r="AT109" s="209" t="s">
        <v>71</v>
      </c>
      <c r="AU109" s="209" t="s">
        <v>79</v>
      </c>
      <c r="AY109" s="208" t="s">
        <v>152</v>
      </c>
      <c r="BK109" s="210">
        <f>BK110</f>
        <v>0</v>
      </c>
    </row>
    <row r="110" s="2" customFormat="1" ht="16.5" customHeight="1">
      <c r="A110" s="39"/>
      <c r="B110" s="40"/>
      <c r="C110" s="213" t="s">
        <v>258</v>
      </c>
      <c r="D110" s="213" t="s">
        <v>154</v>
      </c>
      <c r="E110" s="214" t="s">
        <v>3157</v>
      </c>
      <c r="F110" s="215" t="s">
        <v>3158</v>
      </c>
      <c r="G110" s="216" t="s">
        <v>359</v>
      </c>
      <c r="H110" s="217">
        <v>1</v>
      </c>
      <c r="I110" s="218"/>
      <c r="J110" s="219">
        <f>ROUND(I110*H110,2)</f>
        <v>0</v>
      </c>
      <c r="K110" s="215" t="s">
        <v>19</v>
      </c>
      <c r="L110" s="45"/>
      <c r="M110" s="266" t="s">
        <v>19</v>
      </c>
      <c r="N110" s="267" t="s">
        <v>43</v>
      </c>
      <c r="O110" s="268"/>
      <c r="P110" s="269">
        <f>O110*H110</f>
        <v>0</v>
      </c>
      <c r="Q110" s="269">
        <v>0</v>
      </c>
      <c r="R110" s="269">
        <f>Q110*H110</f>
        <v>0</v>
      </c>
      <c r="S110" s="269">
        <v>0</v>
      </c>
      <c r="T110" s="270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3112</v>
      </c>
      <c r="AT110" s="224" t="s">
        <v>154</v>
      </c>
      <c r="AU110" s="224" t="s">
        <v>81</v>
      </c>
      <c r="AY110" s="18" t="s">
        <v>152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79</v>
      </c>
      <c r="BK110" s="225">
        <f>ROUND(I110*H110,2)</f>
        <v>0</v>
      </c>
      <c r="BL110" s="18" t="s">
        <v>3112</v>
      </c>
      <c r="BM110" s="224" t="s">
        <v>3159</v>
      </c>
    </row>
    <row r="111" s="2" customFormat="1" ht="6.96" customHeight="1">
      <c r="A111" s="39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45"/>
      <c r="M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</sheetData>
  <sheetProtection sheet="1" autoFilter="0" formatColumns="0" formatRows="0" objects="1" scenarios="1" spinCount="100000" saltValue="jgQ9VjU5ebnS7oyTxS/EKjoE5MHp5mOd7rBgpYzV52FmTtgsR5dDRcylVlvG48yXZmFN7lXty8/c+MX0vHJeSA==" hashValue="nRyTqGahyOKWDhuxs71Aqntcdf2Z9MfZtHfAjhSoVi52WsTEaUbJNG0kTk9eVhZHJ9shW0oB+GMCWHs3+OoYWQ==" algorithmName="SHA-512" password="CC35"/>
  <autoFilter ref="C89:K11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5" customFormat="1" ht="45" customHeight="1">
      <c r="B3" s="278"/>
      <c r="C3" s="279" t="s">
        <v>3160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3161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3162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3163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3164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3165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3166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3167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3168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3169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3170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78</v>
      </c>
      <c r="F18" s="285" t="s">
        <v>3171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3172</v>
      </c>
      <c r="F19" s="285" t="s">
        <v>3173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3174</v>
      </c>
      <c r="F20" s="285" t="s">
        <v>3175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108</v>
      </c>
      <c r="F21" s="285" t="s">
        <v>109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1835</v>
      </c>
      <c r="F22" s="285" t="s">
        <v>1836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83</v>
      </c>
      <c r="F23" s="285" t="s">
        <v>3176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3177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3178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3179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3180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3181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3182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3183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3184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3185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138</v>
      </c>
      <c r="F36" s="285"/>
      <c r="G36" s="285" t="s">
        <v>3186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3187</v>
      </c>
      <c r="F37" s="285"/>
      <c r="G37" s="285" t="s">
        <v>3188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53</v>
      </c>
      <c r="F38" s="285"/>
      <c r="G38" s="285" t="s">
        <v>3189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54</v>
      </c>
      <c r="F39" s="285"/>
      <c r="G39" s="285" t="s">
        <v>3190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139</v>
      </c>
      <c r="F40" s="285"/>
      <c r="G40" s="285" t="s">
        <v>3191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140</v>
      </c>
      <c r="F41" s="285"/>
      <c r="G41" s="285" t="s">
        <v>3192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3193</v>
      </c>
      <c r="F42" s="285"/>
      <c r="G42" s="285" t="s">
        <v>3194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3195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3196</v>
      </c>
      <c r="F44" s="285"/>
      <c r="G44" s="285" t="s">
        <v>3197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142</v>
      </c>
      <c r="F45" s="285"/>
      <c r="G45" s="285" t="s">
        <v>3198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3199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3200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3201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3202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3203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3204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3205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3206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3207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3208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3209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3210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3211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3212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3213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3214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3215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3216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3217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3218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3219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3220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3221</v>
      </c>
      <c r="D76" s="303"/>
      <c r="E76" s="303"/>
      <c r="F76" s="303" t="s">
        <v>3222</v>
      </c>
      <c r="G76" s="304"/>
      <c r="H76" s="303" t="s">
        <v>54</v>
      </c>
      <c r="I76" s="303" t="s">
        <v>57</v>
      </c>
      <c r="J76" s="303" t="s">
        <v>3223</v>
      </c>
      <c r="K76" s="302"/>
    </row>
    <row r="77" s="1" customFormat="1" ht="17.25" customHeight="1">
      <c r="B77" s="300"/>
      <c r="C77" s="305" t="s">
        <v>3224</v>
      </c>
      <c r="D77" s="305"/>
      <c r="E77" s="305"/>
      <c r="F77" s="306" t="s">
        <v>3225</v>
      </c>
      <c r="G77" s="307"/>
      <c r="H77" s="305"/>
      <c r="I77" s="305"/>
      <c r="J77" s="305" t="s">
        <v>3226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53</v>
      </c>
      <c r="D79" s="310"/>
      <c r="E79" s="310"/>
      <c r="F79" s="311" t="s">
        <v>3227</v>
      </c>
      <c r="G79" s="312"/>
      <c r="H79" s="288" t="s">
        <v>3228</v>
      </c>
      <c r="I79" s="288" t="s">
        <v>3229</v>
      </c>
      <c r="J79" s="288">
        <v>20</v>
      </c>
      <c r="K79" s="302"/>
    </row>
    <row r="80" s="1" customFormat="1" ht="15" customHeight="1">
      <c r="B80" s="300"/>
      <c r="C80" s="288" t="s">
        <v>3230</v>
      </c>
      <c r="D80" s="288"/>
      <c r="E80" s="288"/>
      <c r="F80" s="311" t="s">
        <v>3227</v>
      </c>
      <c r="G80" s="312"/>
      <c r="H80" s="288" t="s">
        <v>3231</v>
      </c>
      <c r="I80" s="288" t="s">
        <v>3229</v>
      </c>
      <c r="J80" s="288">
        <v>120</v>
      </c>
      <c r="K80" s="302"/>
    </row>
    <row r="81" s="1" customFormat="1" ht="15" customHeight="1">
      <c r="B81" s="313"/>
      <c r="C81" s="288" t="s">
        <v>3232</v>
      </c>
      <c r="D81" s="288"/>
      <c r="E81" s="288"/>
      <c r="F81" s="311" t="s">
        <v>3233</v>
      </c>
      <c r="G81" s="312"/>
      <c r="H81" s="288" t="s">
        <v>3234</v>
      </c>
      <c r="I81" s="288" t="s">
        <v>3229</v>
      </c>
      <c r="J81" s="288">
        <v>50</v>
      </c>
      <c r="K81" s="302"/>
    </row>
    <row r="82" s="1" customFormat="1" ht="15" customHeight="1">
      <c r="B82" s="313"/>
      <c r="C82" s="288" t="s">
        <v>3235</v>
      </c>
      <c r="D82" s="288"/>
      <c r="E82" s="288"/>
      <c r="F82" s="311" t="s">
        <v>3227</v>
      </c>
      <c r="G82" s="312"/>
      <c r="H82" s="288" t="s">
        <v>3236</v>
      </c>
      <c r="I82" s="288" t="s">
        <v>3237</v>
      </c>
      <c r="J82" s="288"/>
      <c r="K82" s="302"/>
    </row>
    <row r="83" s="1" customFormat="1" ht="15" customHeight="1">
      <c r="B83" s="313"/>
      <c r="C83" s="314" t="s">
        <v>3238</v>
      </c>
      <c r="D83" s="314"/>
      <c r="E83" s="314"/>
      <c r="F83" s="315" t="s">
        <v>3233</v>
      </c>
      <c r="G83" s="314"/>
      <c r="H83" s="314" t="s">
        <v>3239</v>
      </c>
      <c r="I83" s="314" t="s">
        <v>3229</v>
      </c>
      <c r="J83" s="314">
        <v>15</v>
      </c>
      <c r="K83" s="302"/>
    </row>
    <row r="84" s="1" customFormat="1" ht="15" customHeight="1">
      <c r="B84" s="313"/>
      <c r="C84" s="314" t="s">
        <v>3240</v>
      </c>
      <c r="D84" s="314"/>
      <c r="E84" s="314"/>
      <c r="F84" s="315" t="s">
        <v>3233</v>
      </c>
      <c r="G84" s="314"/>
      <c r="H84" s="314" t="s">
        <v>3241</v>
      </c>
      <c r="I84" s="314" t="s">
        <v>3229</v>
      </c>
      <c r="J84" s="314">
        <v>15</v>
      </c>
      <c r="K84" s="302"/>
    </row>
    <row r="85" s="1" customFormat="1" ht="15" customHeight="1">
      <c r="B85" s="313"/>
      <c r="C85" s="314" t="s">
        <v>3242</v>
      </c>
      <c r="D85" s="314"/>
      <c r="E85" s="314"/>
      <c r="F85" s="315" t="s">
        <v>3233</v>
      </c>
      <c r="G85" s="314"/>
      <c r="H85" s="314" t="s">
        <v>3243</v>
      </c>
      <c r="I85" s="314" t="s">
        <v>3229</v>
      </c>
      <c r="J85" s="314">
        <v>20</v>
      </c>
      <c r="K85" s="302"/>
    </row>
    <row r="86" s="1" customFormat="1" ht="15" customHeight="1">
      <c r="B86" s="313"/>
      <c r="C86" s="314" t="s">
        <v>3244</v>
      </c>
      <c r="D86" s="314"/>
      <c r="E86" s="314"/>
      <c r="F86" s="315" t="s">
        <v>3233</v>
      </c>
      <c r="G86" s="314"/>
      <c r="H86" s="314" t="s">
        <v>3245</v>
      </c>
      <c r="I86" s="314" t="s">
        <v>3229</v>
      </c>
      <c r="J86" s="314">
        <v>20</v>
      </c>
      <c r="K86" s="302"/>
    </row>
    <row r="87" s="1" customFormat="1" ht="15" customHeight="1">
      <c r="B87" s="313"/>
      <c r="C87" s="288" t="s">
        <v>3246</v>
      </c>
      <c r="D87" s="288"/>
      <c r="E87" s="288"/>
      <c r="F87" s="311" t="s">
        <v>3233</v>
      </c>
      <c r="G87" s="312"/>
      <c r="H87" s="288" t="s">
        <v>3247</v>
      </c>
      <c r="I87" s="288" t="s">
        <v>3229</v>
      </c>
      <c r="J87" s="288">
        <v>50</v>
      </c>
      <c r="K87" s="302"/>
    </row>
    <row r="88" s="1" customFormat="1" ht="15" customHeight="1">
      <c r="B88" s="313"/>
      <c r="C88" s="288" t="s">
        <v>3248</v>
      </c>
      <c r="D88" s="288"/>
      <c r="E88" s="288"/>
      <c r="F88" s="311" t="s">
        <v>3233</v>
      </c>
      <c r="G88" s="312"/>
      <c r="H88" s="288" t="s">
        <v>3249</v>
      </c>
      <c r="I88" s="288" t="s">
        <v>3229</v>
      </c>
      <c r="J88" s="288">
        <v>20</v>
      </c>
      <c r="K88" s="302"/>
    </row>
    <row r="89" s="1" customFormat="1" ht="15" customHeight="1">
      <c r="B89" s="313"/>
      <c r="C89" s="288" t="s">
        <v>3250</v>
      </c>
      <c r="D89" s="288"/>
      <c r="E89" s="288"/>
      <c r="F89" s="311" t="s">
        <v>3233</v>
      </c>
      <c r="G89" s="312"/>
      <c r="H89" s="288" t="s">
        <v>3251</v>
      </c>
      <c r="I89" s="288" t="s">
        <v>3229</v>
      </c>
      <c r="J89" s="288">
        <v>20</v>
      </c>
      <c r="K89" s="302"/>
    </row>
    <row r="90" s="1" customFormat="1" ht="15" customHeight="1">
      <c r="B90" s="313"/>
      <c r="C90" s="288" t="s">
        <v>3252</v>
      </c>
      <c r="D90" s="288"/>
      <c r="E90" s="288"/>
      <c r="F90" s="311" t="s">
        <v>3233</v>
      </c>
      <c r="G90" s="312"/>
      <c r="H90" s="288" t="s">
        <v>3253</v>
      </c>
      <c r="I90" s="288" t="s">
        <v>3229</v>
      </c>
      <c r="J90" s="288">
        <v>50</v>
      </c>
      <c r="K90" s="302"/>
    </row>
    <row r="91" s="1" customFormat="1" ht="15" customHeight="1">
      <c r="B91" s="313"/>
      <c r="C91" s="288" t="s">
        <v>3254</v>
      </c>
      <c r="D91" s="288"/>
      <c r="E91" s="288"/>
      <c r="F91" s="311" t="s">
        <v>3233</v>
      </c>
      <c r="G91" s="312"/>
      <c r="H91" s="288" t="s">
        <v>3254</v>
      </c>
      <c r="I91" s="288" t="s">
        <v>3229</v>
      </c>
      <c r="J91" s="288">
        <v>50</v>
      </c>
      <c r="K91" s="302"/>
    </row>
    <row r="92" s="1" customFormat="1" ht="15" customHeight="1">
      <c r="B92" s="313"/>
      <c r="C92" s="288" t="s">
        <v>3255</v>
      </c>
      <c r="D92" s="288"/>
      <c r="E92" s="288"/>
      <c r="F92" s="311" t="s">
        <v>3233</v>
      </c>
      <c r="G92" s="312"/>
      <c r="H92" s="288" t="s">
        <v>3256</v>
      </c>
      <c r="I92" s="288" t="s">
        <v>3229</v>
      </c>
      <c r="J92" s="288">
        <v>255</v>
      </c>
      <c r="K92" s="302"/>
    </row>
    <row r="93" s="1" customFormat="1" ht="15" customHeight="1">
      <c r="B93" s="313"/>
      <c r="C93" s="288" t="s">
        <v>3257</v>
      </c>
      <c r="D93" s="288"/>
      <c r="E93" s="288"/>
      <c r="F93" s="311" t="s">
        <v>3227</v>
      </c>
      <c r="G93" s="312"/>
      <c r="H93" s="288" t="s">
        <v>3258</v>
      </c>
      <c r="I93" s="288" t="s">
        <v>3259</v>
      </c>
      <c r="J93" s="288"/>
      <c r="K93" s="302"/>
    </row>
    <row r="94" s="1" customFormat="1" ht="15" customHeight="1">
      <c r="B94" s="313"/>
      <c r="C94" s="288" t="s">
        <v>3260</v>
      </c>
      <c r="D94" s="288"/>
      <c r="E94" s="288"/>
      <c r="F94" s="311" t="s">
        <v>3227</v>
      </c>
      <c r="G94" s="312"/>
      <c r="H94" s="288" t="s">
        <v>3261</v>
      </c>
      <c r="I94" s="288" t="s">
        <v>3262</v>
      </c>
      <c r="J94" s="288"/>
      <c r="K94" s="302"/>
    </row>
    <row r="95" s="1" customFormat="1" ht="15" customHeight="1">
      <c r="B95" s="313"/>
      <c r="C95" s="288" t="s">
        <v>3263</v>
      </c>
      <c r="D95" s="288"/>
      <c r="E95" s="288"/>
      <c r="F95" s="311" t="s">
        <v>3227</v>
      </c>
      <c r="G95" s="312"/>
      <c r="H95" s="288" t="s">
        <v>3263</v>
      </c>
      <c r="I95" s="288" t="s">
        <v>3262</v>
      </c>
      <c r="J95" s="288"/>
      <c r="K95" s="302"/>
    </row>
    <row r="96" s="1" customFormat="1" ht="15" customHeight="1">
      <c r="B96" s="313"/>
      <c r="C96" s="288" t="s">
        <v>38</v>
      </c>
      <c r="D96" s="288"/>
      <c r="E96" s="288"/>
      <c r="F96" s="311" t="s">
        <v>3227</v>
      </c>
      <c r="G96" s="312"/>
      <c r="H96" s="288" t="s">
        <v>3264</v>
      </c>
      <c r="I96" s="288" t="s">
        <v>3262</v>
      </c>
      <c r="J96" s="288"/>
      <c r="K96" s="302"/>
    </row>
    <row r="97" s="1" customFormat="1" ht="15" customHeight="1">
      <c r="B97" s="313"/>
      <c r="C97" s="288" t="s">
        <v>48</v>
      </c>
      <c r="D97" s="288"/>
      <c r="E97" s="288"/>
      <c r="F97" s="311" t="s">
        <v>3227</v>
      </c>
      <c r="G97" s="312"/>
      <c r="H97" s="288" t="s">
        <v>3265</v>
      </c>
      <c r="I97" s="288" t="s">
        <v>3262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3266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3221</v>
      </c>
      <c r="D103" s="303"/>
      <c r="E103" s="303"/>
      <c r="F103" s="303" t="s">
        <v>3222</v>
      </c>
      <c r="G103" s="304"/>
      <c r="H103" s="303" t="s">
        <v>54</v>
      </c>
      <c r="I103" s="303" t="s">
        <v>57</v>
      </c>
      <c r="J103" s="303" t="s">
        <v>3223</v>
      </c>
      <c r="K103" s="302"/>
    </row>
    <row r="104" s="1" customFormat="1" ht="17.25" customHeight="1">
      <c r="B104" s="300"/>
      <c r="C104" s="305" t="s">
        <v>3224</v>
      </c>
      <c r="D104" s="305"/>
      <c r="E104" s="305"/>
      <c r="F104" s="306" t="s">
        <v>3225</v>
      </c>
      <c r="G104" s="307"/>
      <c r="H104" s="305"/>
      <c r="I104" s="305"/>
      <c r="J104" s="305" t="s">
        <v>3226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53</v>
      </c>
      <c r="D106" s="310"/>
      <c r="E106" s="310"/>
      <c r="F106" s="311" t="s">
        <v>3227</v>
      </c>
      <c r="G106" s="288"/>
      <c r="H106" s="288" t="s">
        <v>3267</v>
      </c>
      <c r="I106" s="288" t="s">
        <v>3229</v>
      </c>
      <c r="J106" s="288">
        <v>20</v>
      </c>
      <c r="K106" s="302"/>
    </row>
    <row r="107" s="1" customFormat="1" ht="15" customHeight="1">
      <c r="B107" s="300"/>
      <c r="C107" s="288" t="s">
        <v>3230</v>
      </c>
      <c r="D107" s="288"/>
      <c r="E107" s="288"/>
      <c r="F107" s="311" t="s">
        <v>3227</v>
      </c>
      <c r="G107" s="288"/>
      <c r="H107" s="288" t="s">
        <v>3267</v>
      </c>
      <c r="I107" s="288" t="s">
        <v>3229</v>
      </c>
      <c r="J107" s="288">
        <v>120</v>
      </c>
      <c r="K107" s="302"/>
    </row>
    <row r="108" s="1" customFormat="1" ht="15" customHeight="1">
      <c r="B108" s="313"/>
      <c r="C108" s="288" t="s">
        <v>3232</v>
      </c>
      <c r="D108" s="288"/>
      <c r="E108" s="288"/>
      <c r="F108" s="311" t="s">
        <v>3233</v>
      </c>
      <c r="G108" s="288"/>
      <c r="H108" s="288" t="s">
        <v>3267</v>
      </c>
      <c r="I108" s="288" t="s">
        <v>3229</v>
      </c>
      <c r="J108" s="288">
        <v>50</v>
      </c>
      <c r="K108" s="302"/>
    </row>
    <row r="109" s="1" customFormat="1" ht="15" customHeight="1">
      <c r="B109" s="313"/>
      <c r="C109" s="288" t="s">
        <v>3235</v>
      </c>
      <c r="D109" s="288"/>
      <c r="E109" s="288"/>
      <c r="F109" s="311" t="s">
        <v>3227</v>
      </c>
      <c r="G109" s="288"/>
      <c r="H109" s="288" t="s">
        <v>3267</v>
      </c>
      <c r="I109" s="288" t="s">
        <v>3237</v>
      </c>
      <c r="J109" s="288"/>
      <c r="K109" s="302"/>
    </row>
    <row r="110" s="1" customFormat="1" ht="15" customHeight="1">
      <c r="B110" s="313"/>
      <c r="C110" s="288" t="s">
        <v>3246</v>
      </c>
      <c r="D110" s="288"/>
      <c r="E110" s="288"/>
      <c r="F110" s="311" t="s">
        <v>3233</v>
      </c>
      <c r="G110" s="288"/>
      <c r="H110" s="288" t="s">
        <v>3267</v>
      </c>
      <c r="I110" s="288" t="s">
        <v>3229</v>
      </c>
      <c r="J110" s="288">
        <v>50</v>
      </c>
      <c r="K110" s="302"/>
    </row>
    <row r="111" s="1" customFormat="1" ht="15" customHeight="1">
      <c r="B111" s="313"/>
      <c r="C111" s="288" t="s">
        <v>3254</v>
      </c>
      <c r="D111" s="288"/>
      <c r="E111" s="288"/>
      <c r="F111" s="311" t="s">
        <v>3233</v>
      </c>
      <c r="G111" s="288"/>
      <c r="H111" s="288" t="s">
        <v>3267</v>
      </c>
      <c r="I111" s="288" t="s">
        <v>3229</v>
      </c>
      <c r="J111" s="288">
        <v>50</v>
      </c>
      <c r="K111" s="302"/>
    </row>
    <row r="112" s="1" customFormat="1" ht="15" customHeight="1">
      <c r="B112" s="313"/>
      <c r="C112" s="288" t="s">
        <v>3252</v>
      </c>
      <c r="D112" s="288"/>
      <c r="E112" s="288"/>
      <c r="F112" s="311" t="s">
        <v>3233</v>
      </c>
      <c r="G112" s="288"/>
      <c r="H112" s="288" t="s">
        <v>3267</v>
      </c>
      <c r="I112" s="288" t="s">
        <v>3229</v>
      </c>
      <c r="J112" s="288">
        <v>50</v>
      </c>
      <c r="K112" s="302"/>
    </row>
    <row r="113" s="1" customFormat="1" ht="15" customHeight="1">
      <c r="B113" s="313"/>
      <c r="C113" s="288" t="s">
        <v>53</v>
      </c>
      <c r="D113" s="288"/>
      <c r="E113" s="288"/>
      <c r="F113" s="311" t="s">
        <v>3227</v>
      </c>
      <c r="G113" s="288"/>
      <c r="H113" s="288" t="s">
        <v>3268</v>
      </c>
      <c r="I113" s="288" t="s">
        <v>3229</v>
      </c>
      <c r="J113" s="288">
        <v>20</v>
      </c>
      <c r="K113" s="302"/>
    </row>
    <row r="114" s="1" customFormat="1" ht="15" customHeight="1">
      <c r="B114" s="313"/>
      <c r="C114" s="288" t="s">
        <v>3269</v>
      </c>
      <c r="D114" s="288"/>
      <c r="E114" s="288"/>
      <c r="F114" s="311" t="s">
        <v>3227</v>
      </c>
      <c r="G114" s="288"/>
      <c r="H114" s="288" t="s">
        <v>3270</v>
      </c>
      <c r="I114" s="288" t="s">
        <v>3229</v>
      </c>
      <c r="J114" s="288">
        <v>120</v>
      </c>
      <c r="K114" s="302"/>
    </row>
    <row r="115" s="1" customFormat="1" ht="15" customHeight="1">
      <c r="B115" s="313"/>
      <c r="C115" s="288" t="s">
        <v>38</v>
      </c>
      <c r="D115" s="288"/>
      <c r="E115" s="288"/>
      <c r="F115" s="311" t="s">
        <v>3227</v>
      </c>
      <c r="G115" s="288"/>
      <c r="H115" s="288" t="s">
        <v>3271</v>
      </c>
      <c r="I115" s="288" t="s">
        <v>3262</v>
      </c>
      <c r="J115" s="288"/>
      <c r="K115" s="302"/>
    </row>
    <row r="116" s="1" customFormat="1" ht="15" customHeight="1">
      <c r="B116" s="313"/>
      <c r="C116" s="288" t="s">
        <v>48</v>
      </c>
      <c r="D116" s="288"/>
      <c r="E116" s="288"/>
      <c r="F116" s="311" t="s">
        <v>3227</v>
      </c>
      <c r="G116" s="288"/>
      <c r="H116" s="288" t="s">
        <v>3272</v>
      </c>
      <c r="I116" s="288" t="s">
        <v>3262</v>
      </c>
      <c r="J116" s="288"/>
      <c r="K116" s="302"/>
    </row>
    <row r="117" s="1" customFormat="1" ht="15" customHeight="1">
      <c r="B117" s="313"/>
      <c r="C117" s="288" t="s">
        <v>57</v>
      </c>
      <c r="D117" s="288"/>
      <c r="E117" s="288"/>
      <c r="F117" s="311" t="s">
        <v>3227</v>
      </c>
      <c r="G117" s="288"/>
      <c r="H117" s="288" t="s">
        <v>3273</v>
      </c>
      <c r="I117" s="288" t="s">
        <v>3274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3275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3221</v>
      </c>
      <c r="D123" s="303"/>
      <c r="E123" s="303"/>
      <c r="F123" s="303" t="s">
        <v>3222</v>
      </c>
      <c r="G123" s="304"/>
      <c r="H123" s="303" t="s">
        <v>54</v>
      </c>
      <c r="I123" s="303" t="s">
        <v>57</v>
      </c>
      <c r="J123" s="303" t="s">
        <v>3223</v>
      </c>
      <c r="K123" s="332"/>
    </row>
    <row r="124" s="1" customFormat="1" ht="17.25" customHeight="1">
      <c r="B124" s="331"/>
      <c r="C124" s="305" t="s">
        <v>3224</v>
      </c>
      <c r="D124" s="305"/>
      <c r="E124" s="305"/>
      <c r="F124" s="306" t="s">
        <v>3225</v>
      </c>
      <c r="G124" s="307"/>
      <c r="H124" s="305"/>
      <c r="I124" s="305"/>
      <c r="J124" s="305" t="s">
        <v>3226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3230</v>
      </c>
      <c r="D126" s="310"/>
      <c r="E126" s="310"/>
      <c r="F126" s="311" t="s">
        <v>3227</v>
      </c>
      <c r="G126" s="288"/>
      <c r="H126" s="288" t="s">
        <v>3267</v>
      </c>
      <c r="I126" s="288" t="s">
        <v>3229</v>
      </c>
      <c r="J126" s="288">
        <v>120</v>
      </c>
      <c r="K126" s="336"/>
    </row>
    <row r="127" s="1" customFormat="1" ht="15" customHeight="1">
      <c r="B127" s="333"/>
      <c r="C127" s="288" t="s">
        <v>3276</v>
      </c>
      <c r="D127" s="288"/>
      <c r="E127" s="288"/>
      <c r="F127" s="311" t="s">
        <v>3227</v>
      </c>
      <c r="G127" s="288"/>
      <c r="H127" s="288" t="s">
        <v>3277</v>
      </c>
      <c r="I127" s="288" t="s">
        <v>3229</v>
      </c>
      <c r="J127" s="288" t="s">
        <v>3278</v>
      </c>
      <c r="K127" s="336"/>
    </row>
    <row r="128" s="1" customFormat="1" ht="15" customHeight="1">
      <c r="B128" s="333"/>
      <c r="C128" s="288" t="s">
        <v>83</v>
      </c>
      <c r="D128" s="288"/>
      <c r="E128" s="288"/>
      <c r="F128" s="311" t="s">
        <v>3227</v>
      </c>
      <c r="G128" s="288"/>
      <c r="H128" s="288" t="s">
        <v>3279</v>
      </c>
      <c r="I128" s="288" t="s">
        <v>3229</v>
      </c>
      <c r="J128" s="288" t="s">
        <v>3278</v>
      </c>
      <c r="K128" s="336"/>
    </row>
    <row r="129" s="1" customFormat="1" ht="15" customHeight="1">
      <c r="B129" s="333"/>
      <c r="C129" s="288" t="s">
        <v>3238</v>
      </c>
      <c r="D129" s="288"/>
      <c r="E129" s="288"/>
      <c r="F129" s="311" t="s">
        <v>3233</v>
      </c>
      <c r="G129" s="288"/>
      <c r="H129" s="288" t="s">
        <v>3239</v>
      </c>
      <c r="I129" s="288" t="s">
        <v>3229</v>
      </c>
      <c r="J129" s="288">
        <v>15</v>
      </c>
      <c r="K129" s="336"/>
    </row>
    <row r="130" s="1" customFormat="1" ht="15" customHeight="1">
      <c r="B130" s="333"/>
      <c r="C130" s="314" t="s">
        <v>3240</v>
      </c>
      <c r="D130" s="314"/>
      <c r="E130" s="314"/>
      <c r="F130" s="315" t="s">
        <v>3233</v>
      </c>
      <c r="G130" s="314"/>
      <c r="H130" s="314" t="s">
        <v>3241</v>
      </c>
      <c r="I130" s="314" t="s">
        <v>3229</v>
      </c>
      <c r="J130" s="314">
        <v>15</v>
      </c>
      <c r="K130" s="336"/>
    </row>
    <row r="131" s="1" customFormat="1" ht="15" customHeight="1">
      <c r="B131" s="333"/>
      <c r="C131" s="314" t="s">
        <v>3242</v>
      </c>
      <c r="D131" s="314"/>
      <c r="E131" s="314"/>
      <c r="F131" s="315" t="s">
        <v>3233</v>
      </c>
      <c r="G131" s="314"/>
      <c r="H131" s="314" t="s">
        <v>3243</v>
      </c>
      <c r="I131" s="314" t="s">
        <v>3229</v>
      </c>
      <c r="J131" s="314">
        <v>20</v>
      </c>
      <c r="K131" s="336"/>
    </row>
    <row r="132" s="1" customFormat="1" ht="15" customHeight="1">
      <c r="B132" s="333"/>
      <c r="C132" s="314" t="s">
        <v>3244</v>
      </c>
      <c r="D132" s="314"/>
      <c r="E132" s="314"/>
      <c r="F132" s="315" t="s">
        <v>3233</v>
      </c>
      <c r="G132" s="314"/>
      <c r="H132" s="314" t="s">
        <v>3245</v>
      </c>
      <c r="I132" s="314" t="s">
        <v>3229</v>
      </c>
      <c r="J132" s="314">
        <v>20</v>
      </c>
      <c r="K132" s="336"/>
    </row>
    <row r="133" s="1" customFormat="1" ht="15" customHeight="1">
      <c r="B133" s="333"/>
      <c r="C133" s="288" t="s">
        <v>3232</v>
      </c>
      <c r="D133" s="288"/>
      <c r="E133" s="288"/>
      <c r="F133" s="311" t="s">
        <v>3233</v>
      </c>
      <c r="G133" s="288"/>
      <c r="H133" s="288" t="s">
        <v>3267</v>
      </c>
      <c r="I133" s="288" t="s">
        <v>3229</v>
      </c>
      <c r="J133" s="288">
        <v>50</v>
      </c>
      <c r="K133" s="336"/>
    </row>
    <row r="134" s="1" customFormat="1" ht="15" customHeight="1">
      <c r="B134" s="333"/>
      <c r="C134" s="288" t="s">
        <v>3246</v>
      </c>
      <c r="D134" s="288"/>
      <c r="E134" s="288"/>
      <c r="F134" s="311" t="s">
        <v>3233</v>
      </c>
      <c r="G134" s="288"/>
      <c r="H134" s="288" t="s">
        <v>3267</v>
      </c>
      <c r="I134" s="288" t="s">
        <v>3229</v>
      </c>
      <c r="J134" s="288">
        <v>50</v>
      </c>
      <c r="K134" s="336"/>
    </row>
    <row r="135" s="1" customFormat="1" ht="15" customHeight="1">
      <c r="B135" s="333"/>
      <c r="C135" s="288" t="s">
        <v>3252</v>
      </c>
      <c r="D135" s="288"/>
      <c r="E135" s="288"/>
      <c r="F135" s="311" t="s">
        <v>3233</v>
      </c>
      <c r="G135" s="288"/>
      <c r="H135" s="288" t="s">
        <v>3267</v>
      </c>
      <c r="I135" s="288" t="s">
        <v>3229</v>
      </c>
      <c r="J135" s="288">
        <v>50</v>
      </c>
      <c r="K135" s="336"/>
    </row>
    <row r="136" s="1" customFormat="1" ht="15" customHeight="1">
      <c r="B136" s="333"/>
      <c r="C136" s="288" t="s">
        <v>3254</v>
      </c>
      <c r="D136" s="288"/>
      <c r="E136" s="288"/>
      <c r="F136" s="311" t="s">
        <v>3233</v>
      </c>
      <c r="G136" s="288"/>
      <c r="H136" s="288" t="s">
        <v>3267</v>
      </c>
      <c r="I136" s="288" t="s">
        <v>3229</v>
      </c>
      <c r="J136" s="288">
        <v>50</v>
      </c>
      <c r="K136" s="336"/>
    </row>
    <row r="137" s="1" customFormat="1" ht="15" customHeight="1">
      <c r="B137" s="333"/>
      <c r="C137" s="288" t="s">
        <v>3255</v>
      </c>
      <c r="D137" s="288"/>
      <c r="E137" s="288"/>
      <c r="F137" s="311" t="s">
        <v>3233</v>
      </c>
      <c r="G137" s="288"/>
      <c r="H137" s="288" t="s">
        <v>3280</v>
      </c>
      <c r="I137" s="288" t="s">
        <v>3229</v>
      </c>
      <c r="J137" s="288">
        <v>255</v>
      </c>
      <c r="K137" s="336"/>
    </row>
    <row r="138" s="1" customFormat="1" ht="15" customHeight="1">
      <c r="B138" s="333"/>
      <c r="C138" s="288" t="s">
        <v>3257</v>
      </c>
      <c r="D138" s="288"/>
      <c r="E138" s="288"/>
      <c r="F138" s="311" t="s">
        <v>3227</v>
      </c>
      <c r="G138" s="288"/>
      <c r="H138" s="288" t="s">
        <v>3281</v>
      </c>
      <c r="I138" s="288" t="s">
        <v>3259</v>
      </c>
      <c r="J138" s="288"/>
      <c r="K138" s="336"/>
    </row>
    <row r="139" s="1" customFormat="1" ht="15" customHeight="1">
      <c r="B139" s="333"/>
      <c r="C139" s="288" t="s">
        <v>3260</v>
      </c>
      <c r="D139" s="288"/>
      <c r="E139" s="288"/>
      <c r="F139" s="311" t="s">
        <v>3227</v>
      </c>
      <c r="G139" s="288"/>
      <c r="H139" s="288" t="s">
        <v>3282</v>
      </c>
      <c r="I139" s="288" t="s">
        <v>3262</v>
      </c>
      <c r="J139" s="288"/>
      <c r="K139" s="336"/>
    </row>
    <row r="140" s="1" customFormat="1" ht="15" customHeight="1">
      <c r="B140" s="333"/>
      <c r="C140" s="288" t="s">
        <v>3263</v>
      </c>
      <c r="D140" s="288"/>
      <c r="E140" s="288"/>
      <c r="F140" s="311" t="s">
        <v>3227</v>
      </c>
      <c r="G140" s="288"/>
      <c r="H140" s="288" t="s">
        <v>3263</v>
      </c>
      <c r="I140" s="288" t="s">
        <v>3262</v>
      </c>
      <c r="J140" s="288"/>
      <c r="K140" s="336"/>
    </row>
    <row r="141" s="1" customFormat="1" ht="15" customHeight="1">
      <c r="B141" s="333"/>
      <c r="C141" s="288" t="s">
        <v>38</v>
      </c>
      <c r="D141" s="288"/>
      <c r="E141" s="288"/>
      <c r="F141" s="311" t="s">
        <v>3227</v>
      </c>
      <c r="G141" s="288"/>
      <c r="H141" s="288" t="s">
        <v>3283</v>
      </c>
      <c r="I141" s="288" t="s">
        <v>3262</v>
      </c>
      <c r="J141" s="288"/>
      <c r="K141" s="336"/>
    </row>
    <row r="142" s="1" customFormat="1" ht="15" customHeight="1">
      <c r="B142" s="333"/>
      <c r="C142" s="288" t="s">
        <v>3284</v>
      </c>
      <c r="D142" s="288"/>
      <c r="E142" s="288"/>
      <c r="F142" s="311" t="s">
        <v>3227</v>
      </c>
      <c r="G142" s="288"/>
      <c r="H142" s="288" t="s">
        <v>3285</v>
      </c>
      <c r="I142" s="288" t="s">
        <v>3262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3286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3221</v>
      </c>
      <c r="D148" s="303"/>
      <c r="E148" s="303"/>
      <c r="F148" s="303" t="s">
        <v>3222</v>
      </c>
      <c r="G148" s="304"/>
      <c r="H148" s="303" t="s">
        <v>54</v>
      </c>
      <c r="I148" s="303" t="s">
        <v>57</v>
      </c>
      <c r="J148" s="303" t="s">
        <v>3223</v>
      </c>
      <c r="K148" s="302"/>
    </row>
    <row r="149" s="1" customFormat="1" ht="17.25" customHeight="1">
      <c r="B149" s="300"/>
      <c r="C149" s="305" t="s">
        <v>3224</v>
      </c>
      <c r="D149" s="305"/>
      <c r="E149" s="305"/>
      <c r="F149" s="306" t="s">
        <v>3225</v>
      </c>
      <c r="G149" s="307"/>
      <c r="H149" s="305"/>
      <c r="I149" s="305"/>
      <c r="J149" s="305" t="s">
        <v>3226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3230</v>
      </c>
      <c r="D151" s="288"/>
      <c r="E151" s="288"/>
      <c r="F151" s="341" t="s">
        <v>3227</v>
      </c>
      <c r="G151" s="288"/>
      <c r="H151" s="340" t="s">
        <v>3267</v>
      </c>
      <c r="I151" s="340" t="s">
        <v>3229</v>
      </c>
      <c r="J151" s="340">
        <v>120</v>
      </c>
      <c r="K151" s="336"/>
    </row>
    <row r="152" s="1" customFormat="1" ht="15" customHeight="1">
      <c r="B152" s="313"/>
      <c r="C152" s="340" t="s">
        <v>3276</v>
      </c>
      <c r="D152" s="288"/>
      <c r="E152" s="288"/>
      <c r="F152" s="341" t="s">
        <v>3227</v>
      </c>
      <c r="G152" s="288"/>
      <c r="H152" s="340" t="s">
        <v>3287</v>
      </c>
      <c r="I152" s="340" t="s">
        <v>3229</v>
      </c>
      <c r="J152" s="340" t="s">
        <v>3278</v>
      </c>
      <c r="K152" s="336"/>
    </row>
    <row r="153" s="1" customFormat="1" ht="15" customHeight="1">
      <c r="B153" s="313"/>
      <c r="C153" s="340" t="s">
        <v>83</v>
      </c>
      <c r="D153" s="288"/>
      <c r="E153" s="288"/>
      <c r="F153" s="341" t="s">
        <v>3227</v>
      </c>
      <c r="G153" s="288"/>
      <c r="H153" s="340" t="s">
        <v>3288</v>
      </c>
      <c r="I153" s="340" t="s">
        <v>3229</v>
      </c>
      <c r="J153" s="340" t="s">
        <v>3278</v>
      </c>
      <c r="K153" s="336"/>
    </row>
    <row r="154" s="1" customFormat="1" ht="15" customHeight="1">
      <c r="B154" s="313"/>
      <c r="C154" s="340" t="s">
        <v>3232</v>
      </c>
      <c r="D154" s="288"/>
      <c r="E154" s="288"/>
      <c r="F154" s="341" t="s">
        <v>3233</v>
      </c>
      <c r="G154" s="288"/>
      <c r="H154" s="340" t="s">
        <v>3267</v>
      </c>
      <c r="I154" s="340" t="s">
        <v>3229</v>
      </c>
      <c r="J154" s="340">
        <v>50</v>
      </c>
      <c r="K154" s="336"/>
    </row>
    <row r="155" s="1" customFormat="1" ht="15" customHeight="1">
      <c r="B155" s="313"/>
      <c r="C155" s="340" t="s">
        <v>3235</v>
      </c>
      <c r="D155" s="288"/>
      <c r="E155" s="288"/>
      <c r="F155" s="341" t="s">
        <v>3227</v>
      </c>
      <c r="G155" s="288"/>
      <c r="H155" s="340" t="s">
        <v>3267</v>
      </c>
      <c r="I155" s="340" t="s">
        <v>3237</v>
      </c>
      <c r="J155" s="340"/>
      <c r="K155" s="336"/>
    </row>
    <row r="156" s="1" customFormat="1" ht="15" customHeight="1">
      <c r="B156" s="313"/>
      <c r="C156" s="340" t="s">
        <v>3246</v>
      </c>
      <c r="D156" s="288"/>
      <c r="E156" s="288"/>
      <c r="F156" s="341" t="s">
        <v>3233</v>
      </c>
      <c r="G156" s="288"/>
      <c r="H156" s="340" t="s">
        <v>3267</v>
      </c>
      <c r="I156" s="340" t="s">
        <v>3229</v>
      </c>
      <c r="J156" s="340">
        <v>50</v>
      </c>
      <c r="K156" s="336"/>
    </row>
    <row r="157" s="1" customFormat="1" ht="15" customHeight="1">
      <c r="B157" s="313"/>
      <c r="C157" s="340" t="s">
        <v>3254</v>
      </c>
      <c r="D157" s="288"/>
      <c r="E157" s="288"/>
      <c r="F157" s="341" t="s">
        <v>3233</v>
      </c>
      <c r="G157" s="288"/>
      <c r="H157" s="340" t="s">
        <v>3267</v>
      </c>
      <c r="I157" s="340" t="s">
        <v>3229</v>
      </c>
      <c r="J157" s="340">
        <v>50</v>
      </c>
      <c r="K157" s="336"/>
    </row>
    <row r="158" s="1" customFormat="1" ht="15" customHeight="1">
      <c r="B158" s="313"/>
      <c r="C158" s="340" t="s">
        <v>3252</v>
      </c>
      <c r="D158" s="288"/>
      <c r="E158" s="288"/>
      <c r="F158" s="341" t="s">
        <v>3233</v>
      </c>
      <c r="G158" s="288"/>
      <c r="H158" s="340" t="s">
        <v>3267</v>
      </c>
      <c r="I158" s="340" t="s">
        <v>3229</v>
      </c>
      <c r="J158" s="340">
        <v>50</v>
      </c>
      <c r="K158" s="336"/>
    </row>
    <row r="159" s="1" customFormat="1" ht="15" customHeight="1">
      <c r="B159" s="313"/>
      <c r="C159" s="340" t="s">
        <v>117</v>
      </c>
      <c r="D159" s="288"/>
      <c r="E159" s="288"/>
      <c r="F159" s="341" t="s">
        <v>3227</v>
      </c>
      <c r="G159" s="288"/>
      <c r="H159" s="340" t="s">
        <v>3289</v>
      </c>
      <c r="I159" s="340" t="s">
        <v>3229</v>
      </c>
      <c r="J159" s="340" t="s">
        <v>3290</v>
      </c>
      <c r="K159" s="336"/>
    </row>
    <row r="160" s="1" customFormat="1" ht="15" customHeight="1">
      <c r="B160" s="313"/>
      <c r="C160" s="340" t="s">
        <v>3291</v>
      </c>
      <c r="D160" s="288"/>
      <c r="E160" s="288"/>
      <c r="F160" s="341" t="s">
        <v>3227</v>
      </c>
      <c r="G160" s="288"/>
      <c r="H160" s="340" t="s">
        <v>3292</v>
      </c>
      <c r="I160" s="340" t="s">
        <v>3262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3293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3221</v>
      </c>
      <c r="D166" s="303"/>
      <c r="E166" s="303"/>
      <c r="F166" s="303" t="s">
        <v>3222</v>
      </c>
      <c r="G166" s="345"/>
      <c r="H166" s="346" t="s">
        <v>54</v>
      </c>
      <c r="I166" s="346" t="s">
        <v>57</v>
      </c>
      <c r="J166" s="303" t="s">
        <v>3223</v>
      </c>
      <c r="K166" s="280"/>
    </row>
    <row r="167" s="1" customFormat="1" ht="17.25" customHeight="1">
      <c r="B167" s="281"/>
      <c r="C167" s="305" t="s">
        <v>3224</v>
      </c>
      <c r="D167" s="305"/>
      <c r="E167" s="305"/>
      <c r="F167" s="306" t="s">
        <v>3225</v>
      </c>
      <c r="G167" s="347"/>
      <c r="H167" s="348"/>
      <c r="I167" s="348"/>
      <c r="J167" s="305" t="s">
        <v>3226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3230</v>
      </c>
      <c r="D169" s="288"/>
      <c r="E169" s="288"/>
      <c r="F169" s="311" t="s">
        <v>3227</v>
      </c>
      <c r="G169" s="288"/>
      <c r="H169" s="288" t="s">
        <v>3267</v>
      </c>
      <c r="I169" s="288" t="s">
        <v>3229</v>
      </c>
      <c r="J169" s="288">
        <v>120</v>
      </c>
      <c r="K169" s="336"/>
    </row>
    <row r="170" s="1" customFormat="1" ht="15" customHeight="1">
      <c r="B170" s="313"/>
      <c r="C170" s="288" t="s">
        <v>3276</v>
      </c>
      <c r="D170" s="288"/>
      <c r="E170" s="288"/>
      <c r="F170" s="311" t="s">
        <v>3227</v>
      </c>
      <c r="G170" s="288"/>
      <c r="H170" s="288" t="s">
        <v>3277</v>
      </c>
      <c r="I170" s="288" t="s">
        <v>3229</v>
      </c>
      <c r="J170" s="288" t="s">
        <v>3278</v>
      </c>
      <c r="K170" s="336"/>
    </row>
    <row r="171" s="1" customFormat="1" ht="15" customHeight="1">
      <c r="B171" s="313"/>
      <c r="C171" s="288" t="s">
        <v>83</v>
      </c>
      <c r="D171" s="288"/>
      <c r="E171" s="288"/>
      <c r="F171" s="311" t="s">
        <v>3227</v>
      </c>
      <c r="G171" s="288"/>
      <c r="H171" s="288" t="s">
        <v>3294</v>
      </c>
      <c r="I171" s="288" t="s">
        <v>3229</v>
      </c>
      <c r="J171" s="288" t="s">
        <v>3278</v>
      </c>
      <c r="K171" s="336"/>
    </row>
    <row r="172" s="1" customFormat="1" ht="15" customHeight="1">
      <c r="B172" s="313"/>
      <c r="C172" s="288" t="s">
        <v>3232</v>
      </c>
      <c r="D172" s="288"/>
      <c r="E172" s="288"/>
      <c r="F172" s="311" t="s">
        <v>3233</v>
      </c>
      <c r="G172" s="288"/>
      <c r="H172" s="288" t="s">
        <v>3294</v>
      </c>
      <c r="I172" s="288" t="s">
        <v>3229</v>
      </c>
      <c r="J172" s="288">
        <v>50</v>
      </c>
      <c r="K172" s="336"/>
    </row>
    <row r="173" s="1" customFormat="1" ht="15" customHeight="1">
      <c r="B173" s="313"/>
      <c r="C173" s="288" t="s">
        <v>3235</v>
      </c>
      <c r="D173" s="288"/>
      <c r="E173" s="288"/>
      <c r="F173" s="311" t="s">
        <v>3227</v>
      </c>
      <c r="G173" s="288"/>
      <c r="H173" s="288" t="s">
        <v>3294</v>
      </c>
      <c r="I173" s="288" t="s">
        <v>3237</v>
      </c>
      <c r="J173" s="288"/>
      <c r="K173" s="336"/>
    </row>
    <row r="174" s="1" customFormat="1" ht="15" customHeight="1">
      <c r="B174" s="313"/>
      <c r="C174" s="288" t="s">
        <v>3246</v>
      </c>
      <c r="D174" s="288"/>
      <c r="E174" s="288"/>
      <c r="F174" s="311" t="s">
        <v>3233</v>
      </c>
      <c r="G174" s="288"/>
      <c r="H174" s="288" t="s">
        <v>3294</v>
      </c>
      <c r="I174" s="288" t="s">
        <v>3229</v>
      </c>
      <c r="J174" s="288">
        <v>50</v>
      </c>
      <c r="K174" s="336"/>
    </row>
    <row r="175" s="1" customFormat="1" ht="15" customHeight="1">
      <c r="B175" s="313"/>
      <c r="C175" s="288" t="s">
        <v>3254</v>
      </c>
      <c r="D175" s="288"/>
      <c r="E175" s="288"/>
      <c r="F175" s="311" t="s">
        <v>3233</v>
      </c>
      <c r="G175" s="288"/>
      <c r="H175" s="288" t="s">
        <v>3294</v>
      </c>
      <c r="I175" s="288" t="s">
        <v>3229</v>
      </c>
      <c r="J175" s="288">
        <v>50</v>
      </c>
      <c r="K175" s="336"/>
    </row>
    <row r="176" s="1" customFormat="1" ht="15" customHeight="1">
      <c r="B176" s="313"/>
      <c r="C176" s="288" t="s">
        <v>3252</v>
      </c>
      <c r="D176" s="288"/>
      <c r="E176" s="288"/>
      <c r="F176" s="311" t="s">
        <v>3233</v>
      </c>
      <c r="G176" s="288"/>
      <c r="H176" s="288" t="s">
        <v>3294</v>
      </c>
      <c r="I176" s="288" t="s">
        <v>3229</v>
      </c>
      <c r="J176" s="288">
        <v>50</v>
      </c>
      <c r="K176" s="336"/>
    </row>
    <row r="177" s="1" customFormat="1" ht="15" customHeight="1">
      <c r="B177" s="313"/>
      <c r="C177" s="288" t="s">
        <v>138</v>
      </c>
      <c r="D177" s="288"/>
      <c r="E177" s="288"/>
      <c r="F177" s="311" t="s">
        <v>3227</v>
      </c>
      <c r="G177" s="288"/>
      <c r="H177" s="288" t="s">
        <v>3295</v>
      </c>
      <c r="I177" s="288" t="s">
        <v>3296</v>
      </c>
      <c r="J177" s="288"/>
      <c r="K177" s="336"/>
    </row>
    <row r="178" s="1" customFormat="1" ht="15" customHeight="1">
      <c r="B178" s="313"/>
      <c r="C178" s="288" t="s">
        <v>57</v>
      </c>
      <c r="D178" s="288"/>
      <c r="E178" s="288"/>
      <c r="F178" s="311" t="s">
        <v>3227</v>
      </c>
      <c r="G178" s="288"/>
      <c r="H178" s="288" t="s">
        <v>3297</v>
      </c>
      <c r="I178" s="288" t="s">
        <v>3298</v>
      </c>
      <c r="J178" s="288">
        <v>1</v>
      </c>
      <c r="K178" s="336"/>
    </row>
    <row r="179" s="1" customFormat="1" ht="15" customHeight="1">
      <c r="B179" s="313"/>
      <c r="C179" s="288" t="s">
        <v>53</v>
      </c>
      <c r="D179" s="288"/>
      <c r="E179" s="288"/>
      <c r="F179" s="311" t="s">
        <v>3227</v>
      </c>
      <c r="G179" s="288"/>
      <c r="H179" s="288" t="s">
        <v>3299</v>
      </c>
      <c r="I179" s="288" t="s">
        <v>3229</v>
      </c>
      <c r="J179" s="288">
        <v>20</v>
      </c>
      <c r="K179" s="336"/>
    </row>
    <row r="180" s="1" customFormat="1" ht="15" customHeight="1">
      <c r="B180" s="313"/>
      <c r="C180" s="288" t="s">
        <v>54</v>
      </c>
      <c r="D180" s="288"/>
      <c r="E180" s="288"/>
      <c r="F180" s="311" t="s">
        <v>3227</v>
      </c>
      <c r="G180" s="288"/>
      <c r="H180" s="288" t="s">
        <v>3300</v>
      </c>
      <c r="I180" s="288" t="s">
        <v>3229</v>
      </c>
      <c r="J180" s="288">
        <v>255</v>
      </c>
      <c r="K180" s="336"/>
    </row>
    <row r="181" s="1" customFormat="1" ht="15" customHeight="1">
      <c r="B181" s="313"/>
      <c r="C181" s="288" t="s">
        <v>139</v>
      </c>
      <c r="D181" s="288"/>
      <c r="E181" s="288"/>
      <c r="F181" s="311" t="s">
        <v>3227</v>
      </c>
      <c r="G181" s="288"/>
      <c r="H181" s="288" t="s">
        <v>3191</v>
      </c>
      <c r="I181" s="288" t="s">
        <v>3229</v>
      </c>
      <c r="J181" s="288">
        <v>10</v>
      </c>
      <c r="K181" s="336"/>
    </row>
    <row r="182" s="1" customFormat="1" ht="15" customHeight="1">
      <c r="B182" s="313"/>
      <c r="C182" s="288" t="s">
        <v>140</v>
      </c>
      <c r="D182" s="288"/>
      <c r="E182" s="288"/>
      <c r="F182" s="311" t="s">
        <v>3227</v>
      </c>
      <c r="G182" s="288"/>
      <c r="H182" s="288" t="s">
        <v>3301</v>
      </c>
      <c r="I182" s="288" t="s">
        <v>3262</v>
      </c>
      <c r="J182" s="288"/>
      <c r="K182" s="336"/>
    </row>
    <row r="183" s="1" customFormat="1" ht="15" customHeight="1">
      <c r="B183" s="313"/>
      <c r="C183" s="288" t="s">
        <v>3302</v>
      </c>
      <c r="D183" s="288"/>
      <c r="E183" s="288"/>
      <c r="F183" s="311" t="s">
        <v>3227</v>
      </c>
      <c r="G183" s="288"/>
      <c r="H183" s="288" t="s">
        <v>3303</v>
      </c>
      <c r="I183" s="288" t="s">
        <v>3262</v>
      </c>
      <c r="J183" s="288"/>
      <c r="K183" s="336"/>
    </row>
    <row r="184" s="1" customFormat="1" ht="15" customHeight="1">
      <c r="B184" s="313"/>
      <c r="C184" s="288" t="s">
        <v>3291</v>
      </c>
      <c r="D184" s="288"/>
      <c r="E184" s="288"/>
      <c r="F184" s="311" t="s">
        <v>3227</v>
      </c>
      <c r="G184" s="288"/>
      <c r="H184" s="288" t="s">
        <v>3304</v>
      </c>
      <c r="I184" s="288" t="s">
        <v>3262</v>
      </c>
      <c r="J184" s="288"/>
      <c r="K184" s="336"/>
    </row>
    <row r="185" s="1" customFormat="1" ht="15" customHeight="1">
      <c r="B185" s="313"/>
      <c r="C185" s="288" t="s">
        <v>142</v>
      </c>
      <c r="D185" s="288"/>
      <c r="E185" s="288"/>
      <c r="F185" s="311" t="s">
        <v>3233</v>
      </c>
      <c r="G185" s="288"/>
      <c r="H185" s="288" t="s">
        <v>3305</v>
      </c>
      <c r="I185" s="288" t="s">
        <v>3229</v>
      </c>
      <c r="J185" s="288">
        <v>50</v>
      </c>
      <c r="K185" s="336"/>
    </row>
    <row r="186" s="1" customFormat="1" ht="15" customHeight="1">
      <c r="B186" s="313"/>
      <c r="C186" s="288" t="s">
        <v>3306</v>
      </c>
      <c r="D186" s="288"/>
      <c r="E186" s="288"/>
      <c r="F186" s="311" t="s">
        <v>3233</v>
      </c>
      <c r="G186" s="288"/>
      <c r="H186" s="288" t="s">
        <v>3307</v>
      </c>
      <c r="I186" s="288" t="s">
        <v>3308</v>
      </c>
      <c r="J186" s="288"/>
      <c r="K186" s="336"/>
    </row>
    <row r="187" s="1" customFormat="1" ht="15" customHeight="1">
      <c r="B187" s="313"/>
      <c r="C187" s="288" t="s">
        <v>3309</v>
      </c>
      <c r="D187" s="288"/>
      <c r="E187" s="288"/>
      <c r="F187" s="311" t="s">
        <v>3233</v>
      </c>
      <c r="G187" s="288"/>
      <c r="H187" s="288" t="s">
        <v>3310</v>
      </c>
      <c r="I187" s="288" t="s">
        <v>3308</v>
      </c>
      <c r="J187" s="288"/>
      <c r="K187" s="336"/>
    </row>
    <row r="188" s="1" customFormat="1" ht="15" customHeight="1">
      <c r="B188" s="313"/>
      <c r="C188" s="288" t="s">
        <v>3311</v>
      </c>
      <c r="D188" s="288"/>
      <c r="E188" s="288"/>
      <c r="F188" s="311" t="s">
        <v>3233</v>
      </c>
      <c r="G188" s="288"/>
      <c r="H188" s="288" t="s">
        <v>3312</v>
      </c>
      <c r="I188" s="288" t="s">
        <v>3308</v>
      </c>
      <c r="J188" s="288"/>
      <c r="K188" s="336"/>
    </row>
    <row r="189" s="1" customFormat="1" ht="15" customHeight="1">
      <c r="B189" s="313"/>
      <c r="C189" s="349" t="s">
        <v>3313</v>
      </c>
      <c r="D189" s="288"/>
      <c r="E189" s="288"/>
      <c r="F189" s="311" t="s">
        <v>3233</v>
      </c>
      <c r="G189" s="288"/>
      <c r="H189" s="288" t="s">
        <v>3314</v>
      </c>
      <c r="I189" s="288" t="s">
        <v>3315</v>
      </c>
      <c r="J189" s="350" t="s">
        <v>3316</v>
      </c>
      <c r="K189" s="336"/>
    </row>
    <row r="190" s="16" customFormat="1" ht="15" customHeight="1">
      <c r="B190" s="351"/>
      <c r="C190" s="352" t="s">
        <v>3317</v>
      </c>
      <c r="D190" s="353"/>
      <c r="E190" s="353"/>
      <c r="F190" s="354" t="s">
        <v>3233</v>
      </c>
      <c r="G190" s="353"/>
      <c r="H190" s="353" t="s">
        <v>3318</v>
      </c>
      <c r="I190" s="353" t="s">
        <v>3315</v>
      </c>
      <c r="J190" s="355" t="s">
        <v>3316</v>
      </c>
      <c r="K190" s="356"/>
    </row>
    <row r="191" s="1" customFormat="1" ht="15" customHeight="1">
      <c r="B191" s="313"/>
      <c r="C191" s="349" t="s">
        <v>42</v>
      </c>
      <c r="D191" s="288"/>
      <c r="E191" s="288"/>
      <c r="F191" s="311" t="s">
        <v>3227</v>
      </c>
      <c r="G191" s="288"/>
      <c r="H191" s="285" t="s">
        <v>3319</v>
      </c>
      <c r="I191" s="288" t="s">
        <v>3320</v>
      </c>
      <c r="J191" s="288"/>
      <c r="K191" s="336"/>
    </row>
    <row r="192" s="1" customFormat="1" ht="15" customHeight="1">
      <c r="B192" s="313"/>
      <c r="C192" s="349" t="s">
        <v>3321</v>
      </c>
      <c r="D192" s="288"/>
      <c r="E192" s="288"/>
      <c r="F192" s="311" t="s">
        <v>3227</v>
      </c>
      <c r="G192" s="288"/>
      <c r="H192" s="288" t="s">
        <v>3322</v>
      </c>
      <c r="I192" s="288" t="s">
        <v>3262</v>
      </c>
      <c r="J192" s="288"/>
      <c r="K192" s="336"/>
    </row>
    <row r="193" s="1" customFormat="1" ht="15" customHeight="1">
      <c r="B193" s="313"/>
      <c r="C193" s="349" t="s">
        <v>3323</v>
      </c>
      <c r="D193" s="288"/>
      <c r="E193" s="288"/>
      <c r="F193" s="311" t="s">
        <v>3227</v>
      </c>
      <c r="G193" s="288"/>
      <c r="H193" s="288" t="s">
        <v>3324</v>
      </c>
      <c r="I193" s="288" t="s">
        <v>3262</v>
      </c>
      <c r="J193" s="288"/>
      <c r="K193" s="336"/>
    </row>
    <row r="194" s="1" customFormat="1" ht="15" customHeight="1">
      <c r="B194" s="313"/>
      <c r="C194" s="349" t="s">
        <v>3325</v>
      </c>
      <c r="D194" s="288"/>
      <c r="E194" s="288"/>
      <c r="F194" s="311" t="s">
        <v>3233</v>
      </c>
      <c r="G194" s="288"/>
      <c r="H194" s="288" t="s">
        <v>3326</v>
      </c>
      <c r="I194" s="288" t="s">
        <v>3262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 ht="13.5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3327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3328</v>
      </c>
      <c r="D201" s="358"/>
      <c r="E201" s="358"/>
      <c r="F201" s="358" t="s">
        <v>3329</v>
      </c>
      <c r="G201" s="359"/>
      <c r="H201" s="358" t="s">
        <v>3330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3320</v>
      </c>
      <c r="D203" s="288"/>
      <c r="E203" s="288"/>
      <c r="F203" s="311" t="s">
        <v>43</v>
      </c>
      <c r="G203" s="288"/>
      <c r="H203" s="288" t="s">
        <v>3331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44</v>
      </c>
      <c r="G204" s="288"/>
      <c r="H204" s="288" t="s">
        <v>3332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47</v>
      </c>
      <c r="G205" s="288"/>
      <c r="H205" s="288" t="s">
        <v>3333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45</v>
      </c>
      <c r="G206" s="288"/>
      <c r="H206" s="288" t="s">
        <v>3334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46</v>
      </c>
      <c r="G207" s="288"/>
      <c r="H207" s="288" t="s">
        <v>3335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3274</v>
      </c>
      <c r="D209" s="288"/>
      <c r="E209" s="288"/>
      <c r="F209" s="311" t="s">
        <v>78</v>
      </c>
      <c r="G209" s="288"/>
      <c r="H209" s="288" t="s">
        <v>3336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3174</v>
      </c>
      <c r="G210" s="288"/>
      <c r="H210" s="288" t="s">
        <v>3175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3172</v>
      </c>
      <c r="G211" s="288"/>
      <c r="H211" s="288" t="s">
        <v>3337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108</v>
      </c>
      <c r="G212" s="349"/>
      <c r="H212" s="340" t="s">
        <v>109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1835</v>
      </c>
      <c r="G213" s="349"/>
      <c r="H213" s="340" t="s">
        <v>3338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3298</v>
      </c>
      <c r="D215" s="288"/>
      <c r="E215" s="288"/>
      <c r="F215" s="311">
        <v>1</v>
      </c>
      <c r="G215" s="349"/>
      <c r="H215" s="340" t="s">
        <v>3339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3340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3341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3342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Dílna pro opravy vozidel v areálu SÚSPK Dvorec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114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114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26. 1. 2025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ROUND(J102,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ROUND((SUM(BE102:BE259)),  2)</f>
        <v>0</v>
      </c>
      <c r="G35" s="39"/>
      <c r="H35" s="39"/>
      <c r="I35" s="158">
        <v>0.20999999999999999</v>
      </c>
      <c r="J35" s="157">
        <f>ROUND(((SUM(BE102:BE259))*I35),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ROUND((SUM(BF102:BF259)),  2)</f>
        <v>0</v>
      </c>
      <c r="G36" s="39"/>
      <c r="H36" s="39"/>
      <c r="I36" s="158">
        <v>0.12</v>
      </c>
      <c r="J36" s="157">
        <f>ROUND(((SUM(BF102:BF259))*I36),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ROUND((SUM(BG102:BG259)),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ROUND((SUM(BH102:BH259)),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ROUND((SUM(BI102:BI259)),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Dílna pro opravy vozidel v areálu SÚSPK Dvorec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01 - Přípravné a bourací práce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26. 1. 2025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Správa a údržba silnic Plzeňského kraje, p.o.</v>
      </c>
      <c r="G58" s="41"/>
      <c r="H58" s="41"/>
      <c r="I58" s="33" t="s">
        <v>31</v>
      </c>
      <c r="J58" s="37" t="str">
        <f>E23</f>
        <v>Ing. Jiří Olejník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Václav Nový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117</v>
      </c>
      <c r="D61" s="172"/>
      <c r="E61" s="172"/>
      <c r="F61" s="172"/>
      <c r="G61" s="172"/>
      <c r="H61" s="172"/>
      <c r="I61" s="172"/>
      <c r="J61" s="173" t="s">
        <v>118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J102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119</v>
      </c>
    </row>
    <row r="64" s="9" customFormat="1" ht="24.96" customHeight="1">
      <c r="A64" s="9"/>
      <c r="B64" s="175"/>
      <c r="C64" s="176"/>
      <c r="D64" s="177" t="s">
        <v>120</v>
      </c>
      <c r="E64" s="178"/>
      <c r="F64" s="178"/>
      <c r="G64" s="178"/>
      <c r="H64" s="178"/>
      <c r="I64" s="178"/>
      <c r="J64" s="179">
        <f>J103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121</v>
      </c>
      <c r="E65" s="183"/>
      <c r="F65" s="183"/>
      <c r="G65" s="183"/>
      <c r="H65" s="183"/>
      <c r="I65" s="183"/>
      <c r="J65" s="184">
        <f>J104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122</v>
      </c>
      <c r="E66" s="183"/>
      <c r="F66" s="183"/>
      <c r="G66" s="183"/>
      <c r="H66" s="183"/>
      <c r="I66" s="183"/>
      <c r="J66" s="184">
        <f>J110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123</v>
      </c>
      <c r="E67" s="183"/>
      <c r="F67" s="183"/>
      <c r="G67" s="183"/>
      <c r="H67" s="183"/>
      <c r="I67" s="183"/>
      <c r="J67" s="184">
        <f>J134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124</v>
      </c>
      <c r="E68" s="183"/>
      <c r="F68" s="183"/>
      <c r="G68" s="183"/>
      <c r="H68" s="183"/>
      <c r="I68" s="183"/>
      <c r="J68" s="184">
        <f>J148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125</v>
      </c>
      <c r="E69" s="183"/>
      <c r="F69" s="183"/>
      <c r="G69" s="183"/>
      <c r="H69" s="183"/>
      <c r="I69" s="183"/>
      <c r="J69" s="184">
        <f>J160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126</v>
      </c>
      <c r="E70" s="183"/>
      <c r="F70" s="183"/>
      <c r="G70" s="183"/>
      <c r="H70" s="183"/>
      <c r="I70" s="183"/>
      <c r="J70" s="184">
        <f>J167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5"/>
      <c r="C71" s="176"/>
      <c r="D71" s="177" t="s">
        <v>127</v>
      </c>
      <c r="E71" s="178"/>
      <c r="F71" s="178"/>
      <c r="G71" s="178"/>
      <c r="H71" s="178"/>
      <c r="I71" s="178"/>
      <c r="J71" s="179">
        <f>J201</f>
        <v>0</v>
      </c>
      <c r="K71" s="176"/>
      <c r="L71" s="18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1"/>
      <c r="C72" s="126"/>
      <c r="D72" s="182" t="s">
        <v>128</v>
      </c>
      <c r="E72" s="183"/>
      <c r="F72" s="183"/>
      <c r="G72" s="183"/>
      <c r="H72" s="183"/>
      <c r="I72" s="183"/>
      <c r="J72" s="184">
        <f>J202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129</v>
      </c>
      <c r="E73" s="183"/>
      <c r="F73" s="183"/>
      <c r="G73" s="183"/>
      <c r="H73" s="183"/>
      <c r="I73" s="183"/>
      <c r="J73" s="184">
        <f>J213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130</v>
      </c>
      <c r="E74" s="183"/>
      <c r="F74" s="183"/>
      <c r="G74" s="183"/>
      <c r="H74" s="183"/>
      <c r="I74" s="183"/>
      <c r="J74" s="184">
        <f>J215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131</v>
      </c>
      <c r="E75" s="183"/>
      <c r="F75" s="183"/>
      <c r="G75" s="183"/>
      <c r="H75" s="183"/>
      <c r="I75" s="183"/>
      <c r="J75" s="184">
        <f>J217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132</v>
      </c>
      <c r="E76" s="183"/>
      <c r="F76" s="183"/>
      <c r="G76" s="183"/>
      <c r="H76" s="183"/>
      <c r="I76" s="183"/>
      <c r="J76" s="184">
        <f>J219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133</v>
      </c>
      <c r="E77" s="183"/>
      <c r="F77" s="183"/>
      <c r="G77" s="183"/>
      <c r="H77" s="183"/>
      <c r="I77" s="183"/>
      <c r="J77" s="184">
        <f>J222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1"/>
      <c r="C78" s="126"/>
      <c r="D78" s="182" t="s">
        <v>134</v>
      </c>
      <c r="E78" s="183"/>
      <c r="F78" s="183"/>
      <c r="G78" s="183"/>
      <c r="H78" s="183"/>
      <c r="I78" s="183"/>
      <c r="J78" s="184">
        <f>J241</f>
        <v>0</v>
      </c>
      <c r="K78" s="126"/>
      <c r="L78" s="18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1"/>
      <c r="C79" s="126"/>
      <c r="D79" s="182" t="s">
        <v>135</v>
      </c>
      <c r="E79" s="183"/>
      <c r="F79" s="183"/>
      <c r="G79" s="183"/>
      <c r="H79" s="183"/>
      <c r="I79" s="183"/>
      <c r="J79" s="184">
        <f>J244</f>
        <v>0</v>
      </c>
      <c r="K79" s="126"/>
      <c r="L79" s="18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1"/>
      <c r="C80" s="126"/>
      <c r="D80" s="182" t="s">
        <v>136</v>
      </c>
      <c r="E80" s="183"/>
      <c r="F80" s="183"/>
      <c r="G80" s="183"/>
      <c r="H80" s="183"/>
      <c r="I80" s="183"/>
      <c r="J80" s="184">
        <f>J249</f>
        <v>0</v>
      </c>
      <c r="K80" s="126"/>
      <c r="L80" s="18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60"/>
      <c r="C82" s="61"/>
      <c r="D82" s="61"/>
      <c r="E82" s="61"/>
      <c r="F82" s="61"/>
      <c r="G82" s="61"/>
      <c r="H82" s="61"/>
      <c r="I82" s="61"/>
      <c r="J82" s="61"/>
      <c r="K82" s="6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6" s="2" customFormat="1" ht="6.96" customHeight="1">
      <c r="A86" s="39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4.96" customHeight="1">
      <c r="A87" s="39"/>
      <c r="B87" s="40"/>
      <c r="C87" s="24" t="s">
        <v>137</v>
      </c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16</v>
      </c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41"/>
      <c r="D90" s="41"/>
      <c r="E90" s="170" t="str">
        <f>E7</f>
        <v>Dílna pro opravy vozidel v areálu SÚSPK Dvorec</v>
      </c>
      <c r="F90" s="33"/>
      <c r="G90" s="33"/>
      <c r="H90" s="33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" customFormat="1" ht="12" customHeight="1">
      <c r="B91" s="22"/>
      <c r="C91" s="33" t="s">
        <v>113</v>
      </c>
      <c r="D91" s="23"/>
      <c r="E91" s="23"/>
      <c r="F91" s="23"/>
      <c r="G91" s="23"/>
      <c r="H91" s="23"/>
      <c r="I91" s="23"/>
      <c r="J91" s="23"/>
      <c r="K91" s="23"/>
      <c r="L91" s="21"/>
    </row>
    <row r="92" s="2" customFormat="1" ht="16.5" customHeight="1">
      <c r="A92" s="39"/>
      <c r="B92" s="40"/>
      <c r="C92" s="41"/>
      <c r="D92" s="41"/>
      <c r="E92" s="170" t="s">
        <v>114</v>
      </c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115</v>
      </c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70" t="str">
        <f>E11</f>
        <v>01 - Přípravné a bourací práce</v>
      </c>
      <c r="F94" s="41"/>
      <c r="G94" s="41"/>
      <c r="H94" s="41"/>
      <c r="I94" s="41"/>
      <c r="J94" s="41"/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21</v>
      </c>
      <c r="D96" s="41"/>
      <c r="E96" s="41"/>
      <c r="F96" s="28" t="str">
        <f>F14</f>
        <v xml:space="preserve"> </v>
      </c>
      <c r="G96" s="41"/>
      <c r="H96" s="41"/>
      <c r="I96" s="33" t="s">
        <v>23</v>
      </c>
      <c r="J96" s="73" t="str">
        <f>IF(J14="","",J14)</f>
        <v>26. 1. 2025</v>
      </c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25</v>
      </c>
      <c r="D98" s="41"/>
      <c r="E98" s="41"/>
      <c r="F98" s="28" t="str">
        <f>E17</f>
        <v>Správa a údržba silnic Plzeňského kraje, p.o.</v>
      </c>
      <c r="G98" s="41"/>
      <c r="H98" s="41"/>
      <c r="I98" s="33" t="s">
        <v>31</v>
      </c>
      <c r="J98" s="37" t="str">
        <f>E23</f>
        <v>Ing. Jiří Olejník</v>
      </c>
      <c r="K98" s="41"/>
      <c r="L98" s="14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29</v>
      </c>
      <c r="D99" s="41"/>
      <c r="E99" s="41"/>
      <c r="F99" s="28" t="str">
        <f>IF(E20="","",E20)</f>
        <v>Vyplň údaj</v>
      </c>
      <c r="G99" s="41"/>
      <c r="H99" s="41"/>
      <c r="I99" s="33" t="s">
        <v>34</v>
      </c>
      <c r="J99" s="37" t="str">
        <f>E26</f>
        <v>Václav Nový</v>
      </c>
      <c r="K99" s="41"/>
      <c r="L99" s="14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14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86"/>
      <c r="B101" s="187"/>
      <c r="C101" s="188" t="s">
        <v>138</v>
      </c>
      <c r="D101" s="189" t="s">
        <v>57</v>
      </c>
      <c r="E101" s="189" t="s">
        <v>53</v>
      </c>
      <c r="F101" s="189" t="s">
        <v>54</v>
      </c>
      <c r="G101" s="189" t="s">
        <v>139</v>
      </c>
      <c r="H101" s="189" t="s">
        <v>140</v>
      </c>
      <c r="I101" s="189" t="s">
        <v>141</v>
      </c>
      <c r="J101" s="189" t="s">
        <v>118</v>
      </c>
      <c r="K101" s="190" t="s">
        <v>142</v>
      </c>
      <c r="L101" s="191"/>
      <c r="M101" s="93" t="s">
        <v>19</v>
      </c>
      <c r="N101" s="94" t="s">
        <v>42</v>
      </c>
      <c r="O101" s="94" t="s">
        <v>143</v>
      </c>
      <c r="P101" s="94" t="s">
        <v>144</v>
      </c>
      <c r="Q101" s="94" t="s">
        <v>145</v>
      </c>
      <c r="R101" s="94" t="s">
        <v>146</v>
      </c>
      <c r="S101" s="94" t="s">
        <v>147</v>
      </c>
      <c r="T101" s="95" t="s">
        <v>148</v>
      </c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</row>
    <row r="102" s="2" customFormat="1" ht="22.8" customHeight="1">
      <c r="A102" s="39"/>
      <c r="B102" s="40"/>
      <c r="C102" s="100" t="s">
        <v>149</v>
      </c>
      <c r="D102" s="41"/>
      <c r="E102" s="41"/>
      <c r="F102" s="41"/>
      <c r="G102" s="41"/>
      <c r="H102" s="41"/>
      <c r="I102" s="41"/>
      <c r="J102" s="192">
        <f>BK102</f>
        <v>0</v>
      </c>
      <c r="K102" s="41"/>
      <c r="L102" s="45"/>
      <c r="M102" s="96"/>
      <c r="N102" s="193"/>
      <c r="O102" s="97"/>
      <c r="P102" s="194">
        <f>P103+P201</f>
        <v>0</v>
      </c>
      <c r="Q102" s="97"/>
      <c r="R102" s="194">
        <f>R103+R201</f>
        <v>0</v>
      </c>
      <c r="S102" s="97"/>
      <c r="T102" s="195">
        <f>T103+T201</f>
        <v>285.29176650000005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71</v>
      </c>
      <c r="AU102" s="18" t="s">
        <v>119</v>
      </c>
      <c r="BK102" s="196">
        <f>BK103+BK201</f>
        <v>0</v>
      </c>
    </row>
    <row r="103" s="12" customFormat="1" ht="25.92" customHeight="1">
      <c r="A103" s="12"/>
      <c r="B103" s="197"/>
      <c r="C103" s="198"/>
      <c r="D103" s="199" t="s">
        <v>71</v>
      </c>
      <c r="E103" s="200" t="s">
        <v>150</v>
      </c>
      <c r="F103" s="200" t="s">
        <v>151</v>
      </c>
      <c r="G103" s="198"/>
      <c r="H103" s="198"/>
      <c r="I103" s="201"/>
      <c r="J103" s="202">
        <f>BK103</f>
        <v>0</v>
      </c>
      <c r="K103" s="198"/>
      <c r="L103" s="203"/>
      <c r="M103" s="204"/>
      <c r="N103" s="205"/>
      <c r="O103" s="205"/>
      <c r="P103" s="206">
        <f>P104+P110+P134+P148+P160+P167</f>
        <v>0</v>
      </c>
      <c r="Q103" s="205"/>
      <c r="R103" s="206">
        <f>R104+R110+R134+R148+R160+R167</f>
        <v>0</v>
      </c>
      <c r="S103" s="205"/>
      <c r="T103" s="207">
        <f>T104+T110+T134+T148+T160+T167</f>
        <v>279.93767100000002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79</v>
      </c>
      <c r="AT103" s="209" t="s">
        <v>71</v>
      </c>
      <c r="AU103" s="209" t="s">
        <v>72</v>
      </c>
      <c r="AY103" s="208" t="s">
        <v>152</v>
      </c>
      <c r="BK103" s="210">
        <f>BK104+BK110+BK134+BK148+BK160+BK167</f>
        <v>0</v>
      </c>
    </row>
    <row r="104" s="12" customFormat="1" ht="22.8" customHeight="1">
      <c r="A104" s="12"/>
      <c r="B104" s="197"/>
      <c r="C104" s="198"/>
      <c r="D104" s="199" t="s">
        <v>71</v>
      </c>
      <c r="E104" s="211" t="s">
        <v>79</v>
      </c>
      <c r="F104" s="211" t="s">
        <v>153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SUM(P105:P109)</f>
        <v>0</v>
      </c>
      <c r="Q104" s="205"/>
      <c r="R104" s="206">
        <f>SUM(R105:R109)</f>
        <v>0</v>
      </c>
      <c r="S104" s="205"/>
      <c r="T104" s="207">
        <f>SUM(T105:T109)</f>
        <v>120.39446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79</v>
      </c>
      <c r="AT104" s="209" t="s">
        <v>71</v>
      </c>
      <c r="AU104" s="209" t="s">
        <v>79</v>
      </c>
      <c r="AY104" s="208" t="s">
        <v>152</v>
      </c>
      <c r="BK104" s="210">
        <f>SUM(BK105:BK109)</f>
        <v>0</v>
      </c>
    </row>
    <row r="105" s="2" customFormat="1" ht="66.75" customHeight="1">
      <c r="A105" s="39"/>
      <c r="B105" s="40"/>
      <c r="C105" s="213" t="s">
        <v>79</v>
      </c>
      <c r="D105" s="213" t="s">
        <v>154</v>
      </c>
      <c r="E105" s="214" t="s">
        <v>155</v>
      </c>
      <c r="F105" s="215" t="s">
        <v>156</v>
      </c>
      <c r="G105" s="216" t="s">
        <v>157</v>
      </c>
      <c r="H105" s="217">
        <v>124.118</v>
      </c>
      <c r="I105" s="218"/>
      <c r="J105" s="219">
        <f>ROUND(I105*H105,2)</f>
        <v>0</v>
      </c>
      <c r="K105" s="215" t="s">
        <v>158</v>
      </c>
      <c r="L105" s="45"/>
      <c r="M105" s="220" t="s">
        <v>19</v>
      </c>
      <c r="N105" s="221" t="s">
        <v>43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0.75</v>
      </c>
      <c r="T105" s="223">
        <f>S105*H105</f>
        <v>93.088499999999996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159</v>
      </c>
      <c r="AT105" s="224" t="s">
        <v>154</v>
      </c>
      <c r="AU105" s="224" t="s">
        <v>81</v>
      </c>
      <c r="AY105" s="18" t="s">
        <v>152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79</v>
      </c>
      <c r="BK105" s="225">
        <f>ROUND(I105*H105,2)</f>
        <v>0</v>
      </c>
      <c r="BL105" s="18" t="s">
        <v>159</v>
      </c>
      <c r="BM105" s="224" t="s">
        <v>160</v>
      </c>
    </row>
    <row r="106" s="2" customFormat="1">
      <c r="A106" s="39"/>
      <c r="B106" s="40"/>
      <c r="C106" s="41"/>
      <c r="D106" s="226" t="s">
        <v>161</v>
      </c>
      <c r="E106" s="41"/>
      <c r="F106" s="227" t="s">
        <v>162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161</v>
      </c>
      <c r="AU106" s="18" t="s">
        <v>81</v>
      </c>
    </row>
    <row r="107" s="2" customFormat="1" ht="66.75" customHeight="1">
      <c r="A107" s="39"/>
      <c r="B107" s="40"/>
      <c r="C107" s="213" t="s">
        <v>81</v>
      </c>
      <c r="D107" s="213" t="s">
        <v>154</v>
      </c>
      <c r="E107" s="214" t="s">
        <v>163</v>
      </c>
      <c r="F107" s="215" t="s">
        <v>164</v>
      </c>
      <c r="G107" s="216" t="s">
        <v>157</v>
      </c>
      <c r="H107" s="217">
        <v>124.118</v>
      </c>
      <c r="I107" s="218"/>
      <c r="J107" s="219">
        <f>ROUND(I107*H107,2)</f>
        <v>0</v>
      </c>
      <c r="K107" s="215" t="s">
        <v>158</v>
      </c>
      <c r="L107" s="45"/>
      <c r="M107" s="220" t="s">
        <v>19</v>
      </c>
      <c r="N107" s="221" t="s">
        <v>43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0.22</v>
      </c>
      <c r="T107" s="223">
        <f>S107*H107</f>
        <v>27.305959999999999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159</v>
      </c>
      <c r="AT107" s="224" t="s">
        <v>154</v>
      </c>
      <c r="AU107" s="224" t="s">
        <v>81</v>
      </c>
      <c r="AY107" s="18" t="s">
        <v>152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79</v>
      </c>
      <c r="BK107" s="225">
        <f>ROUND(I107*H107,2)</f>
        <v>0</v>
      </c>
      <c r="BL107" s="18" t="s">
        <v>159</v>
      </c>
      <c r="BM107" s="224" t="s">
        <v>165</v>
      </c>
    </row>
    <row r="108" s="2" customFormat="1">
      <c r="A108" s="39"/>
      <c r="B108" s="40"/>
      <c r="C108" s="41"/>
      <c r="D108" s="226" t="s">
        <v>161</v>
      </c>
      <c r="E108" s="41"/>
      <c r="F108" s="227" t="s">
        <v>166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161</v>
      </c>
      <c r="AU108" s="18" t="s">
        <v>81</v>
      </c>
    </row>
    <row r="109" s="13" customFormat="1">
      <c r="A109" s="13"/>
      <c r="B109" s="231"/>
      <c r="C109" s="232"/>
      <c r="D109" s="233" t="s">
        <v>167</v>
      </c>
      <c r="E109" s="234" t="s">
        <v>19</v>
      </c>
      <c r="F109" s="235" t="s">
        <v>168</v>
      </c>
      <c r="G109" s="232"/>
      <c r="H109" s="236">
        <v>124.118</v>
      </c>
      <c r="I109" s="237"/>
      <c r="J109" s="232"/>
      <c r="K109" s="232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167</v>
      </c>
      <c r="AU109" s="242" t="s">
        <v>81</v>
      </c>
      <c r="AV109" s="13" t="s">
        <v>81</v>
      </c>
      <c r="AW109" s="13" t="s">
        <v>33</v>
      </c>
      <c r="AX109" s="13" t="s">
        <v>72</v>
      </c>
      <c r="AY109" s="242" t="s">
        <v>152</v>
      </c>
    </row>
    <row r="110" s="12" customFormat="1" ht="22.8" customHeight="1">
      <c r="A110" s="12"/>
      <c r="B110" s="197"/>
      <c r="C110" s="198"/>
      <c r="D110" s="199" t="s">
        <v>71</v>
      </c>
      <c r="E110" s="211" t="s">
        <v>169</v>
      </c>
      <c r="F110" s="211" t="s">
        <v>170</v>
      </c>
      <c r="G110" s="198"/>
      <c r="H110" s="198"/>
      <c r="I110" s="201"/>
      <c r="J110" s="212">
        <f>BK110</f>
        <v>0</v>
      </c>
      <c r="K110" s="198"/>
      <c r="L110" s="203"/>
      <c r="M110" s="204"/>
      <c r="N110" s="205"/>
      <c r="O110" s="205"/>
      <c r="P110" s="206">
        <f>SUM(P111:P133)</f>
        <v>0</v>
      </c>
      <c r="Q110" s="205"/>
      <c r="R110" s="206">
        <f>SUM(R111:R133)</f>
        <v>0</v>
      </c>
      <c r="S110" s="205"/>
      <c r="T110" s="207">
        <f>SUM(T111:T133)</f>
        <v>154.45965099999998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8" t="s">
        <v>79</v>
      </c>
      <c r="AT110" s="209" t="s">
        <v>71</v>
      </c>
      <c r="AU110" s="209" t="s">
        <v>79</v>
      </c>
      <c r="AY110" s="208" t="s">
        <v>152</v>
      </c>
      <c r="BK110" s="210">
        <f>SUM(BK111:BK133)</f>
        <v>0</v>
      </c>
    </row>
    <row r="111" s="2" customFormat="1" ht="24.15" customHeight="1">
      <c r="A111" s="39"/>
      <c r="B111" s="40"/>
      <c r="C111" s="213" t="s">
        <v>171</v>
      </c>
      <c r="D111" s="213" t="s">
        <v>154</v>
      </c>
      <c r="E111" s="214" t="s">
        <v>172</v>
      </c>
      <c r="F111" s="215" t="s">
        <v>173</v>
      </c>
      <c r="G111" s="216" t="s">
        <v>174</v>
      </c>
      <c r="H111" s="217">
        <v>26.75</v>
      </c>
      <c r="I111" s="218"/>
      <c r="J111" s="219">
        <f>ROUND(I111*H111,2)</f>
        <v>0</v>
      </c>
      <c r="K111" s="215" t="s">
        <v>158</v>
      </c>
      <c r="L111" s="45"/>
      <c r="M111" s="220" t="s">
        <v>19</v>
      </c>
      <c r="N111" s="221" t="s">
        <v>43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159</v>
      </c>
      <c r="AT111" s="224" t="s">
        <v>154</v>
      </c>
      <c r="AU111" s="224" t="s">
        <v>81</v>
      </c>
      <c r="AY111" s="18" t="s">
        <v>152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79</v>
      </c>
      <c r="BK111" s="225">
        <f>ROUND(I111*H111,2)</f>
        <v>0</v>
      </c>
      <c r="BL111" s="18" t="s">
        <v>159</v>
      </c>
      <c r="BM111" s="224" t="s">
        <v>175</v>
      </c>
    </row>
    <row r="112" s="2" customFormat="1">
      <c r="A112" s="39"/>
      <c r="B112" s="40"/>
      <c r="C112" s="41"/>
      <c r="D112" s="226" t="s">
        <v>161</v>
      </c>
      <c r="E112" s="41"/>
      <c r="F112" s="227" t="s">
        <v>176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161</v>
      </c>
      <c r="AU112" s="18" t="s">
        <v>81</v>
      </c>
    </row>
    <row r="113" s="13" customFormat="1">
      <c r="A113" s="13"/>
      <c r="B113" s="231"/>
      <c r="C113" s="232"/>
      <c r="D113" s="233" t="s">
        <v>167</v>
      </c>
      <c r="E113" s="234" t="s">
        <v>19</v>
      </c>
      <c r="F113" s="235" t="s">
        <v>177</v>
      </c>
      <c r="G113" s="232"/>
      <c r="H113" s="236">
        <v>26.75</v>
      </c>
      <c r="I113" s="237"/>
      <c r="J113" s="232"/>
      <c r="K113" s="232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167</v>
      </c>
      <c r="AU113" s="242" t="s">
        <v>81</v>
      </c>
      <c r="AV113" s="13" t="s">
        <v>81</v>
      </c>
      <c r="AW113" s="13" t="s">
        <v>33</v>
      </c>
      <c r="AX113" s="13" t="s">
        <v>72</v>
      </c>
      <c r="AY113" s="242" t="s">
        <v>152</v>
      </c>
    </row>
    <row r="114" s="2" customFormat="1" ht="37.8" customHeight="1">
      <c r="A114" s="39"/>
      <c r="B114" s="40"/>
      <c r="C114" s="213" t="s">
        <v>159</v>
      </c>
      <c r="D114" s="213" t="s">
        <v>154</v>
      </c>
      <c r="E114" s="214" t="s">
        <v>178</v>
      </c>
      <c r="F114" s="215" t="s">
        <v>179</v>
      </c>
      <c r="G114" s="216" t="s">
        <v>157</v>
      </c>
      <c r="H114" s="217">
        <v>7.125</v>
      </c>
      <c r="I114" s="218"/>
      <c r="J114" s="219">
        <f>ROUND(I114*H114,2)</f>
        <v>0</v>
      </c>
      <c r="K114" s="215" t="s">
        <v>158</v>
      </c>
      <c r="L114" s="45"/>
      <c r="M114" s="220" t="s">
        <v>19</v>
      </c>
      <c r="N114" s="221" t="s">
        <v>43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0.062</v>
      </c>
      <c r="T114" s="223">
        <f>S114*H114</f>
        <v>0.44174999999999998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159</v>
      </c>
      <c r="AT114" s="224" t="s">
        <v>154</v>
      </c>
      <c r="AU114" s="224" t="s">
        <v>81</v>
      </c>
      <c r="AY114" s="18" t="s">
        <v>152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79</v>
      </c>
      <c r="BK114" s="225">
        <f>ROUND(I114*H114,2)</f>
        <v>0</v>
      </c>
      <c r="BL114" s="18" t="s">
        <v>159</v>
      </c>
      <c r="BM114" s="224" t="s">
        <v>180</v>
      </c>
    </row>
    <row r="115" s="2" customFormat="1">
      <c r="A115" s="39"/>
      <c r="B115" s="40"/>
      <c r="C115" s="41"/>
      <c r="D115" s="226" t="s">
        <v>161</v>
      </c>
      <c r="E115" s="41"/>
      <c r="F115" s="227" t="s">
        <v>181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161</v>
      </c>
      <c r="AU115" s="18" t="s">
        <v>81</v>
      </c>
    </row>
    <row r="116" s="13" customFormat="1">
      <c r="A116" s="13"/>
      <c r="B116" s="231"/>
      <c r="C116" s="232"/>
      <c r="D116" s="233" t="s">
        <v>167</v>
      </c>
      <c r="E116" s="234" t="s">
        <v>19</v>
      </c>
      <c r="F116" s="235" t="s">
        <v>182</v>
      </c>
      <c r="G116" s="232"/>
      <c r="H116" s="236">
        <v>5.1749999999999998</v>
      </c>
      <c r="I116" s="237"/>
      <c r="J116" s="232"/>
      <c r="K116" s="232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167</v>
      </c>
      <c r="AU116" s="242" t="s">
        <v>81</v>
      </c>
      <c r="AV116" s="13" t="s">
        <v>81</v>
      </c>
      <c r="AW116" s="13" t="s">
        <v>33</v>
      </c>
      <c r="AX116" s="13" t="s">
        <v>72</v>
      </c>
      <c r="AY116" s="242" t="s">
        <v>152</v>
      </c>
    </row>
    <row r="117" s="13" customFormat="1">
      <c r="A117" s="13"/>
      <c r="B117" s="231"/>
      <c r="C117" s="232"/>
      <c r="D117" s="233" t="s">
        <v>167</v>
      </c>
      <c r="E117" s="234" t="s">
        <v>19</v>
      </c>
      <c r="F117" s="235" t="s">
        <v>183</v>
      </c>
      <c r="G117" s="232"/>
      <c r="H117" s="236">
        <v>1.95</v>
      </c>
      <c r="I117" s="237"/>
      <c r="J117" s="232"/>
      <c r="K117" s="232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167</v>
      </c>
      <c r="AU117" s="242" t="s">
        <v>81</v>
      </c>
      <c r="AV117" s="13" t="s">
        <v>81</v>
      </c>
      <c r="AW117" s="13" t="s">
        <v>33</v>
      </c>
      <c r="AX117" s="13" t="s">
        <v>72</v>
      </c>
      <c r="AY117" s="242" t="s">
        <v>152</v>
      </c>
    </row>
    <row r="118" s="2" customFormat="1" ht="37.8" customHeight="1">
      <c r="A118" s="39"/>
      <c r="B118" s="40"/>
      <c r="C118" s="213" t="s">
        <v>184</v>
      </c>
      <c r="D118" s="213" t="s">
        <v>154</v>
      </c>
      <c r="E118" s="214" t="s">
        <v>185</v>
      </c>
      <c r="F118" s="215" t="s">
        <v>186</v>
      </c>
      <c r="G118" s="216" t="s">
        <v>157</v>
      </c>
      <c r="H118" s="217">
        <v>1.5760000000000001</v>
      </c>
      <c r="I118" s="218"/>
      <c r="J118" s="219">
        <f>ROUND(I118*H118,2)</f>
        <v>0</v>
      </c>
      <c r="K118" s="215" t="s">
        <v>158</v>
      </c>
      <c r="L118" s="45"/>
      <c r="M118" s="220" t="s">
        <v>19</v>
      </c>
      <c r="N118" s="221" t="s">
        <v>43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0.075999999999999998</v>
      </c>
      <c r="T118" s="223">
        <f>S118*H118</f>
        <v>0.11977600000000001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159</v>
      </c>
      <c r="AT118" s="224" t="s">
        <v>154</v>
      </c>
      <c r="AU118" s="224" t="s">
        <v>81</v>
      </c>
      <c r="AY118" s="18" t="s">
        <v>152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79</v>
      </c>
      <c r="BK118" s="225">
        <f>ROUND(I118*H118,2)</f>
        <v>0</v>
      </c>
      <c r="BL118" s="18" t="s">
        <v>159</v>
      </c>
      <c r="BM118" s="224" t="s">
        <v>187</v>
      </c>
    </row>
    <row r="119" s="2" customFormat="1">
      <c r="A119" s="39"/>
      <c r="B119" s="40"/>
      <c r="C119" s="41"/>
      <c r="D119" s="226" t="s">
        <v>161</v>
      </c>
      <c r="E119" s="41"/>
      <c r="F119" s="227" t="s">
        <v>188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161</v>
      </c>
      <c r="AU119" s="18" t="s">
        <v>81</v>
      </c>
    </row>
    <row r="120" s="13" customFormat="1">
      <c r="A120" s="13"/>
      <c r="B120" s="231"/>
      <c r="C120" s="232"/>
      <c r="D120" s="233" t="s">
        <v>167</v>
      </c>
      <c r="E120" s="234" t="s">
        <v>19</v>
      </c>
      <c r="F120" s="235" t="s">
        <v>189</v>
      </c>
      <c r="G120" s="232"/>
      <c r="H120" s="236">
        <v>1.5760000000000001</v>
      </c>
      <c r="I120" s="237"/>
      <c r="J120" s="232"/>
      <c r="K120" s="232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167</v>
      </c>
      <c r="AU120" s="242" t="s">
        <v>81</v>
      </c>
      <c r="AV120" s="13" t="s">
        <v>81</v>
      </c>
      <c r="AW120" s="13" t="s">
        <v>33</v>
      </c>
      <c r="AX120" s="13" t="s">
        <v>72</v>
      </c>
      <c r="AY120" s="242" t="s">
        <v>152</v>
      </c>
    </row>
    <row r="121" s="2" customFormat="1" ht="55.5" customHeight="1">
      <c r="A121" s="39"/>
      <c r="B121" s="40"/>
      <c r="C121" s="213" t="s">
        <v>190</v>
      </c>
      <c r="D121" s="213" t="s">
        <v>154</v>
      </c>
      <c r="E121" s="214" t="s">
        <v>191</v>
      </c>
      <c r="F121" s="215" t="s">
        <v>192</v>
      </c>
      <c r="G121" s="216" t="s">
        <v>193</v>
      </c>
      <c r="H121" s="217">
        <v>29.023</v>
      </c>
      <c r="I121" s="218"/>
      <c r="J121" s="219">
        <f>ROUND(I121*H121,2)</f>
        <v>0</v>
      </c>
      <c r="K121" s="215" t="s">
        <v>158</v>
      </c>
      <c r="L121" s="45"/>
      <c r="M121" s="220" t="s">
        <v>19</v>
      </c>
      <c r="N121" s="221" t="s">
        <v>43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1.8049999999999999</v>
      </c>
      <c r="T121" s="223">
        <f>S121*H121</f>
        <v>52.386514999999996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159</v>
      </c>
      <c r="AT121" s="224" t="s">
        <v>154</v>
      </c>
      <c r="AU121" s="224" t="s">
        <v>81</v>
      </c>
      <c r="AY121" s="18" t="s">
        <v>152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79</v>
      </c>
      <c r="BK121" s="225">
        <f>ROUND(I121*H121,2)</f>
        <v>0</v>
      </c>
      <c r="BL121" s="18" t="s">
        <v>159</v>
      </c>
      <c r="BM121" s="224" t="s">
        <v>194</v>
      </c>
    </row>
    <row r="122" s="2" customFormat="1">
      <c r="A122" s="39"/>
      <c r="B122" s="40"/>
      <c r="C122" s="41"/>
      <c r="D122" s="226" t="s">
        <v>161</v>
      </c>
      <c r="E122" s="41"/>
      <c r="F122" s="227" t="s">
        <v>195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161</v>
      </c>
      <c r="AU122" s="18" t="s">
        <v>81</v>
      </c>
    </row>
    <row r="123" s="13" customFormat="1">
      <c r="A123" s="13"/>
      <c r="B123" s="231"/>
      <c r="C123" s="232"/>
      <c r="D123" s="233" t="s">
        <v>167</v>
      </c>
      <c r="E123" s="234" t="s">
        <v>19</v>
      </c>
      <c r="F123" s="235" t="s">
        <v>196</v>
      </c>
      <c r="G123" s="232"/>
      <c r="H123" s="236">
        <v>29.565000000000001</v>
      </c>
      <c r="I123" s="237"/>
      <c r="J123" s="232"/>
      <c r="K123" s="232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167</v>
      </c>
      <c r="AU123" s="242" t="s">
        <v>81</v>
      </c>
      <c r="AV123" s="13" t="s">
        <v>81</v>
      </c>
      <c r="AW123" s="13" t="s">
        <v>33</v>
      </c>
      <c r="AX123" s="13" t="s">
        <v>72</v>
      </c>
      <c r="AY123" s="242" t="s">
        <v>152</v>
      </c>
    </row>
    <row r="124" s="13" customFormat="1">
      <c r="A124" s="13"/>
      <c r="B124" s="231"/>
      <c r="C124" s="232"/>
      <c r="D124" s="233" t="s">
        <v>167</v>
      </c>
      <c r="E124" s="234" t="s">
        <v>19</v>
      </c>
      <c r="F124" s="235" t="s">
        <v>197</v>
      </c>
      <c r="G124" s="232"/>
      <c r="H124" s="236">
        <v>-10.538</v>
      </c>
      <c r="I124" s="237"/>
      <c r="J124" s="232"/>
      <c r="K124" s="232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167</v>
      </c>
      <c r="AU124" s="242" t="s">
        <v>81</v>
      </c>
      <c r="AV124" s="13" t="s">
        <v>81</v>
      </c>
      <c r="AW124" s="13" t="s">
        <v>33</v>
      </c>
      <c r="AX124" s="13" t="s">
        <v>72</v>
      </c>
      <c r="AY124" s="242" t="s">
        <v>152</v>
      </c>
    </row>
    <row r="125" s="13" customFormat="1">
      <c r="A125" s="13"/>
      <c r="B125" s="231"/>
      <c r="C125" s="232"/>
      <c r="D125" s="233" t="s">
        <v>167</v>
      </c>
      <c r="E125" s="234" t="s">
        <v>19</v>
      </c>
      <c r="F125" s="235" t="s">
        <v>198</v>
      </c>
      <c r="G125" s="232"/>
      <c r="H125" s="236">
        <v>10.468999999999999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167</v>
      </c>
      <c r="AU125" s="242" t="s">
        <v>81</v>
      </c>
      <c r="AV125" s="13" t="s">
        <v>81</v>
      </c>
      <c r="AW125" s="13" t="s">
        <v>33</v>
      </c>
      <c r="AX125" s="13" t="s">
        <v>72</v>
      </c>
      <c r="AY125" s="242" t="s">
        <v>152</v>
      </c>
    </row>
    <row r="126" s="13" customFormat="1">
      <c r="A126" s="13"/>
      <c r="B126" s="231"/>
      <c r="C126" s="232"/>
      <c r="D126" s="233" t="s">
        <v>167</v>
      </c>
      <c r="E126" s="234" t="s">
        <v>19</v>
      </c>
      <c r="F126" s="235" t="s">
        <v>199</v>
      </c>
      <c r="G126" s="232"/>
      <c r="H126" s="236">
        <v>-0.47299999999999998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167</v>
      </c>
      <c r="AU126" s="242" t="s">
        <v>81</v>
      </c>
      <c r="AV126" s="13" t="s">
        <v>81</v>
      </c>
      <c r="AW126" s="13" t="s">
        <v>33</v>
      </c>
      <c r="AX126" s="13" t="s">
        <v>72</v>
      </c>
      <c r="AY126" s="242" t="s">
        <v>152</v>
      </c>
    </row>
    <row r="127" s="2" customFormat="1" ht="33" customHeight="1">
      <c r="A127" s="39"/>
      <c r="B127" s="40"/>
      <c r="C127" s="213" t="s">
        <v>200</v>
      </c>
      <c r="D127" s="213" t="s">
        <v>154</v>
      </c>
      <c r="E127" s="214" t="s">
        <v>201</v>
      </c>
      <c r="F127" s="215" t="s">
        <v>202</v>
      </c>
      <c r="G127" s="216" t="s">
        <v>193</v>
      </c>
      <c r="H127" s="217">
        <v>42.121000000000002</v>
      </c>
      <c r="I127" s="218"/>
      <c r="J127" s="219">
        <f>ROUND(I127*H127,2)</f>
        <v>0</v>
      </c>
      <c r="K127" s="215" t="s">
        <v>158</v>
      </c>
      <c r="L127" s="45"/>
      <c r="M127" s="220" t="s">
        <v>19</v>
      </c>
      <c r="N127" s="221" t="s">
        <v>43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2.4100000000000001</v>
      </c>
      <c r="T127" s="223">
        <f>S127*H127</f>
        <v>101.51161000000001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159</v>
      </c>
      <c r="AT127" s="224" t="s">
        <v>154</v>
      </c>
      <c r="AU127" s="224" t="s">
        <v>81</v>
      </c>
      <c r="AY127" s="18" t="s">
        <v>152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79</v>
      </c>
      <c r="BK127" s="225">
        <f>ROUND(I127*H127,2)</f>
        <v>0</v>
      </c>
      <c r="BL127" s="18" t="s">
        <v>159</v>
      </c>
      <c r="BM127" s="224" t="s">
        <v>203</v>
      </c>
    </row>
    <row r="128" s="2" customFormat="1">
      <c r="A128" s="39"/>
      <c r="B128" s="40"/>
      <c r="C128" s="41"/>
      <c r="D128" s="226" t="s">
        <v>161</v>
      </c>
      <c r="E128" s="41"/>
      <c r="F128" s="227" t="s">
        <v>204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161</v>
      </c>
      <c r="AU128" s="18" t="s">
        <v>81</v>
      </c>
    </row>
    <row r="129" s="14" customFormat="1">
      <c r="A129" s="14"/>
      <c r="B129" s="243"/>
      <c r="C129" s="244"/>
      <c r="D129" s="233" t="s">
        <v>167</v>
      </c>
      <c r="E129" s="245" t="s">
        <v>19</v>
      </c>
      <c r="F129" s="246" t="s">
        <v>205</v>
      </c>
      <c r="G129" s="244"/>
      <c r="H129" s="245" t="s">
        <v>19</v>
      </c>
      <c r="I129" s="247"/>
      <c r="J129" s="244"/>
      <c r="K129" s="244"/>
      <c r="L129" s="248"/>
      <c r="M129" s="249"/>
      <c r="N129" s="250"/>
      <c r="O129" s="250"/>
      <c r="P129" s="250"/>
      <c r="Q129" s="250"/>
      <c r="R129" s="250"/>
      <c r="S129" s="250"/>
      <c r="T129" s="25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2" t="s">
        <v>167</v>
      </c>
      <c r="AU129" s="252" t="s">
        <v>81</v>
      </c>
      <c r="AV129" s="14" t="s">
        <v>79</v>
      </c>
      <c r="AW129" s="14" t="s">
        <v>33</v>
      </c>
      <c r="AX129" s="14" t="s">
        <v>72</v>
      </c>
      <c r="AY129" s="252" t="s">
        <v>152</v>
      </c>
    </row>
    <row r="130" s="13" customFormat="1">
      <c r="A130" s="13"/>
      <c r="B130" s="231"/>
      <c r="C130" s="232"/>
      <c r="D130" s="233" t="s">
        <v>167</v>
      </c>
      <c r="E130" s="234" t="s">
        <v>19</v>
      </c>
      <c r="F130" s="235" t="s">
        <v>206</v>
      </c>
      <c r="G130" s="232"/>
      <c r="H130" s="236">
        <v>17.300999999999998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167</v>
      </c>
      <c r="AU130" s="242" t="s">
        <v>81</v>
      </c>
      <c r="AV130" s="13" t="s">
        <v>81</v>
      </c>
      <c r="AW130" s="13" t="s">
        <v>33</v>
      </c>
      <c r="AX130" s="13" t="s">
        <v>72</v>
      </c>
      <c r="AY130" s="242" t="s">
        <v>152</v>
      </c>
    </row>
    <row r="131" s="14" customFormat="1">
      <c r="A131" s="14"/>
      <c r="B131" s="243"/>
      <c r="C131" s="244"/>
      <c r="D131" s="233" t="s">
        <v>167</v>
      </c>
      <c r="E131" s="245" t="s">
        <v>19</v>
      </c>
      <c r="F131" s="246" t="s">
        <v>207</v>
      </c>
      <c r="G131" s="244"/>
      <c r="H131" s="245" t="s">
        <v>19</v>
      </c>
      <c r="I131" s="247"/>
      <c r="J131" s="244"/>
      <c r="K131" s="244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167</v>
      </c>
      <c r="AU131" s="252" t="s">
        <v>81</v>
      </c>
      <c r="AV131" s="14" t="s">
        <v>79</v>
      </c>
      <c r="AW131" s="14" t="s">
        <v>33</v>
      </c>
      <c r="AX131" s="14" t="s">
        <v>72</v>
      </c>
      <c r="AY131" s="252" t="s">
        <v>152</v>
      </c>
    </row>
    <row r="132" s="13" customFormat="1">
      <c r="A132" s="13"/>
      <c r="B132" s="231"/>
      <c r="C132" s="232"/>
      <c r="D132" s="233" t="s">
        <v>167</v>
      </c>
      <c r="E132" s="234" t="s">
        <v>19</v>
      </c>
      <c r="F132" s="235" t="s">
        <v>208</v>
      </c>
      <c r="G132" s="232"/>
      <c r="H132" s="236">
        <v>11.68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167</v>
      </c>
      <c r="AU132" s="242" t="s">
        <v>81</v>
      </c>
      <c r="AV132" s="13" t="s">
        <v>81</v>
      </c>
      <c r="AW132" s="13" t="s">
        <v>33</v>
      </c>
      <c r="AX132" s="13" t="s">
        <v>72</v>
      </c>
      <c r="AY132" s="242" t="s">
        <v>152</v>
      </c>
    </row>
    <row r="133" s="13" customFormat="1">
      <c r="A133" s="13"/>
      <c r="B133" s="231"/>
      <c r="C133" s="232"/>
      <c r="D133" s="233" t="s">
        <v>167</v>
      </c>
      <c r="E133" s="234" t="s">
        <v>19</v>
      </c>
      <c r="F133" s="235" t="s">
        <v>209</v>
      </c>
      <c r="G133" s="232"/>
      <c r="H133" s="236">
        <v>13.140000000000001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167</v>
      </c>
      <c r="AU133" s="242" t="s">
        <v>81</v>
      </c>
      <c r="AV133" s="13" t="s">
        <v>81</v>
      </c>
      <c r="AW133" s="13" t="s">
        <v>33</v>
      </c>
      <c r="AX133" s="13" t="s">
        <v>72</v>
      </c>
      <c r="AY133" s="242" t="s">
        <v>152</v>
      </c>
    </row>
    <row r="134" s="12" customFormat="1" ht="22.8" customHeight="1">
      <c r="A134" s="12"/>
      <c r="B134" s="197"/>
      <c r="C134" s="198"/>
      <c r="D134" s="199" t="s">
        <v>71</v>
      </c>
      <c r="E134" s="211" t="s">
        <v>210</v>
      </c>
      <c r="F134" s="211" t="s">
        <v>211</v>
      </c>
      <c r="G134" s="198"/>
      <c r="H134" s="198"/>
      <c r="I134" s="201"/>
      <c r="J134" s="212">
        <f>BK134</f>
        <v>0</v>
      </c>
      <c r="K134" s="198"/>
      <c r="L134" s="203"/>
      <c r="M134" s="204"/>
      <c r="N134" s="205"/>
      <c r="O134" s="205"/>
      <c r="P134" s="206">
        <f>SUM(P135:P147)</f>
        <v>0</v>
      </c>
      <c r="Q134" s="205"/>
      <c r="R134" s="206">
        <f>SUM(R135:R147)</f>
        <v>0</v>
      </c>
      <c r="S134" s="205"/>
      <c r="T134" s="207">
        <f>SUM(T135:T147)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8" t="s">
        <v>79</v>
      </c>
      <c r="AT134" s="209" t="s">
        <v>71</v>
      </c>
      <c r="AU134" s="209" t="s">
        <v>79</v>
      </c>
      <c r="AY134" s="208" t="s">
        <v>152</v>
      </c>
      <c r="BK134" s="210">
        <f>SUM(BK135:BK147)</f>
        <v>0</v>
      </c>
    </row>
    <row r="135" s="2" customFormat="1" ht="44.25" customHeight="1">
      <c r="A135" s="39"/>
      <c r="B135" s="40"/>
      <c r="C135" s="213" t="s">
        <v>212</v>
      </c>
      <c r="D135" s="213" t="s">
        <v>154</v>
      </c>
      <c r="E135" s="214" t="s">
        <v>213</v>
      </c>
      <c r="F135" s="215" t="s">
        <v>214</v>
      </c>
      <c r="G135" s="216" t="s">
        <v>157</v>
      </c>
      <c r="H135" s="217">
        <v>112.8</v>
      </c>
      <c r="I135" s="218"/>
      <c r="J135" s="219">
        <f>ROUND(I135*H135,2)</f>
        <v>0</v>
      </c>
      <c r="K135" s="215" t="s">
        <v>158</v>
      </c>
      <c r="L135" s="45"/>
      <c r="M135" s="220" t="s">
        <v>19</v>
      </c>
      <c r="N135" s="221" t="s">
        <v>43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159</v>
      </c>
      <c r="AT135" s="224" t="s">
        <v>154</v>
      </c>
      <c r="AU135" s="224" t="s">
        <v>81</v>
      </c>
      <c r="AY135" s="18" t="s">
        <v>152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79</v>
      </c>
      <c r="BK135" s="225">
        <f>ROUND(I135*H135,2)</f>
        <v>0</v>
      </c>
      <c r="BL135" s="18" t="s">
        <v>159</v>
      </c>
      <c r="BM135" s="224" t="s">
        <v>215</v>
      </c>
    </row>
    <row r="136" s="2" customFormat="1">
      <c r="A136" s="39"/>
      <c r="B136" s="40"/>
      <c r="C136" s="41"/>
      <c r="D136" s="226" t="s">
        <v>161</v>
      </c>
      <c r="E136" s="41"/>
      <c r="F136" s="227" t="s">
        <v>216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161</v>
      </c>
      <c r="AU136" s="18" t="s">
        <v>81</v>
      </c>
    </row>
    <row r="137" s="14" customFormat="1">
      <c r="A137" s="14"/>
      <c r="B137" s="243"/>
      <c r="C137" s="244"/>
      <c r="D137" s="233" t="s">
        <v>167</v>
      </c>
      <c r="E137" s="245" t="s">
        <v>19</v>
      </c>
      <c r="F137" s="246" t="s">
        <v>217</v>
      </c>
      <c r="G137" s="244"/>
      <c r="H137" s="245" t="s">
        <v>19</v>
      </c>
      <c r="I137" s="247"/>
      <c r="J137" s="244"/>
      <c r="K137" s="244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167</v>
      </c>
      <c r="AU137" s="252" t="s">
        <v>81</v>
      </c>
      <c r="AV137" s="14" t="s">
        <v>79</v>
      </c>
      <c r="AW137" s="14" t="s">
        <v>33</v>
      </c>
      <c r="AX137" s="14" t="s">
        <v>72</v>
      </c>
      <c r="AY137" s="252" t="s">
        <v>152</v>
      </c>
    </row>
    <row r="138" s="13" customFormat="1">
      <c r="A138" s="13"/>
      <c r="B138" s="231"/>
      <c r="C138" s="232"/>
      <c r="D138" s="233" t="s">
        <v>167</v>
      </c>
      <c r="E138" s="234" t="s">
        <v>19</v>
      </c>
      <c r="F138" s="235" t="s">
        <v>218</v>
      </c>
      <c r="G138" s="232"/>
      <c r="H138" s="236">
        <v>112.8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167</v>
      </c>
      <c r="AU138" s="242" t="s">
        <v>81</v>
      </c>
      <c r="AV138" s="13" t="s">
        <v>81</v>
      </c>
      <c r="AW138" s="13" t="s">
        <v>33</v>
      </c>
      <c r="AX138" s="13" t="s">
        <v>72</v>
      </c>
      <c r="AY138" s="242" t="s">
        <v>152</v>
      </c>
    </row>
    <row r="139" s="2" customFormat="1" ht="49.05" customHeight="1">
      <c r="A139" s="39"/>
      <c r="B139" s="40"/>
      <c r="C139" s="213" t="s">
        <v>169</v>
      </c>
      <c r="D139" s="213" t="s">
        <v>154</v>
      </c>
      <c r="E139" s="214" t="s">
        <v>219</v>
      </c>
      <c r="F139" s="215" t="s">
        <v>220</v>
      </c>
      <c r="G139" s="216" t="s">
        <v>157</v>
      </c>
      <c r="H139" s="217">
        <v>789.60000000000002</v>
      </c>
      <c r="I139" s="218"/>
      <c r="J139" s="219">
        <f>ROUND(I139*H139,2)</f>
        <v>0</v>
      </c>
      <c r="K139" s="215" t="s">
        <v>158</v>
      </c>
      <c r="L139" s="45"/>
      <c r="M139" s="220" t="s">
        <v>19</v>
      </c>
      <c r="N139" s="221" t="s">
        <v>43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159</v>
      </c>
      <c r="AT139" s="224" t="s">
        <v>154</v>
      </c>
      <c r="AU139" s="224" t="s">
        <v>81</v>
      </c>
      <c r="AY139" s="18" t="s">
        <v>152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79</v>
      </c>
      <c r="BK139" s="225">
        <f>ROUND(I139*H139,2)</f>
        <v>0</v>
      </c>
      <c r="BL139" s="18" t="s">
        <v>159</v>
      </c>
      <c r="BM139" s="224" t="s">
        <v>221</v>
      </c>
    </row>
    <row r="140" s="2" customFormat="1">
      <c r="A140" s="39"/>
      <c r="B140" s="40"/>
      <c r="C140" s="41"/>
      <c r="D140" s="226" t="s">
        <v>161</v>
      </c>
      <c r="E140" s="41"/>
      <c r="F140" s="227" t="s">
        <v>222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161</v>
      </c>
      <c r="AU140" s="18" t="s">
        <v>81</v>
      </c>
    </row>
    <row r="141" s="13" customFormat="1">
      <c r="A141" s="13"/>
      <c r="B141" s="231"/>
      <c r="C141" s="232"/>
      <c r="D141" s="233" t="s">
        <v>167</v>
      </c>
      <c r="E141" s="234" t="s">
        <v>19</v>
      </c>
      <c r="F141" s="235" t="s">
        <v>223</v>
      </c>
      <c r="G141" s="232"/>
      <c r="H141" s="236">
        <v>789.60000000000002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167</v>
      </c>
      <c r="AU141" s="242" t="s">
        <v>81</v>
      </c>
      <c r="AV141" s="13" t="s">
        <v>81</v>
      </c>
      <c r="AW141" s="13" t="s">
        <v>33</v>
      </c>
      <c r="AX141" s="13" t="s">
        <v>72</v>
      </c>
      <c r="AY141" s="242" t="s">
        <v>152</v>
      </c>
    </row>
    <row r="142" s="2" customFormat="1" ht="44.25" customHeight="1">
      <c r="A142" s="39"/>
      <c r="B142" s="40"/>
      <c r="C142" s="213" t="s">
        <v>224</v>
      </c>
      <c r="D142" s="213" t="s">
        <v>154</v>
      </c>
      <c r="E142" s="214" t="s">
        <v>225</v>
      </c>
      <c r="F142" s="215" t="s">
        <v>226</v>
      </c>
      <c r="G142" s="216" t="s">
        <v>157</v>
      </c>
      <c r="H142" s="217">
        <v>112.8</v>
      </c>
      <c r="I142" s="218"/>
      <c r="J142" s="219">
        <f>ROUND(I142*H142,2)</f>
        <v>0</v>
      </c>
      <c r="K142" s="215" t="s">
        <v>158</v>
      </c>
      <c r="L142" s="45"/>
      <c r="M142" s="220" t="s">
        <v>19</v>
      </c>
      <c r="N142" s="221" t="s">
        <v>43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159</v>
      </c>
      <c r="AT142" s="224" t="s">
        <v>154</v>
      </c>
      <c r="AU142" s="224" t="s">
        <v>81</v>
      </c>
      <c r="AY142" s="18" t="s">
        <v>152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79</v>
      </c>
      <c r="BK142" s="225">
        <f>ROUND(I142*H142,2)</f>
        <v>0</v>
      </c>
      <c r="BL142" s="18" t="s">
        <v>159</v>
      </c>
      <c r="BM142" s="224" t="s">
        <v>227</v>
      </c>
    </row>
    <row r="143" s="2" customFormat="1">
      <c r="A143" s="39"/>
      <c r="B143" s="40"/>
      <c r="C143" s="41"/>
      <c r="D143" s="226" t="s">
        <v>161</v>
      </c>
      <c r="E143" s="41"/>
      <c r="F143" s="227" t="s">
        <v>228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161</v>
      </c>
      <c r="AU143" s="18" t="s">
        <v>81</v>
      </c>
    </row>
    <row r="144" s="2" customFormat="1" ht="37.8" customHeight="1">
      <c r="A144" s="39"/>
      <c r="B144" s="40"/>
      <c r="C144" s="213" t="s">
        <v>229</v>
      </c>
      <c r="D144" s="213" t="s">
        <v>154</v>
      </c>
      <c r="E144" s="214" t="s">
        <v>230</v>
      </c>
      <c r="F144" s="215" t="s">
        <v>231</v>
      </c>
      <c r="G144" s="216" t="s">
        <v>157</v>
      </c>
      <c r="H144" s="217">
        <v>112.8</v>
      </c>
      <c r="I144" s="218"/>
      <c r="J144" s="219">
        <f>ROUND(I144*H144,2)</f>
        <v>0</v>
      </c>
      <c r="K144" s="215" t="s">
        <v>158</v>
      </c>
      <c r="L144" s="45"/>
      <c r="M144" s="220" t="s">
        <v>19</v>
      </c>
      <c r="N144" s="221" t="s">
        <v>43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159</v>
      </c>
      <c r="AT144" s="224" t="s">
        <v>154</v>
      </c>
      <c r="AU144" s="224" t="s">
        <v>81</v>
      </c>
      <c r="AY144" s="18" t="s">
        <v>152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79</v>
      </c>
      <c r="BK144" s="225">
        <f>ROUND(I144*H144,2)</f>
        <v>0</v>
      </c>
      <c r="BL144" s="18" t="s">
        <v>159</v>
      </c>
      <c r="BM144" s="224" t="s">
        <v>232</v>
      </c>
    </row>
    <row r="145" s="2" customFormat="1">
      <c r="A145" s="39"/>
      <c r="B145" s="40"/>
      <c r="C145" s="41"/>
      <c r="D145" s="226" t="s">
        <v>161</v>
      </c>
      <c r="E145" s="41"/>
      <c r="F145" s="227" t="s">
        <v>233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161</v>
      </c>
      <c r="AU145" s="18" t="s">
        <v>81</v>
      </c>
    </row>
    <row r="146" s="14" customFormat="1">
      <c r="A146" s="14"/>
      <c r="B146" s="243"/>
      <c r="C146" s="244"/>
      <c r="D146" s="233" t="s">
        <v>167</v>
      </c>
      <c r="E146" s="245" t="s">
        <v>19</v>
      </c>
      <c r="F146" s="246" t="s">
        <v>217</v>
      </c>
      <c r="G146" s="244"/>
      <c r="H146" s="245" t="s">
        <v>19</v>
      </c>
      <c r="I146" s="247"/>
      <c r="J146" s="244"/>
      <c r="K146" s="244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167</v>
      </c>
      <c r="AU146" s="252" t="s">
        <v>81</v>
      </c>
      <c r="AV146" s="14" t="s">
        <v>79</v>
      </c>
      <c r="AW146" s="14" t="s">
        <v>33</v>
      </c>
      <c r="AX146" s="14" t="s">
        <v>72</v>
      </c>
      <c r="AY146" s="252" t="s">
        <v>152</v>
      </c>
    </row>
    <row r="147" s="13" customFormat="1">
      <c r="A147" s="13"/>
      <c r="B147" s="231"/>
      <c r="C147" s="232"/>
      <c r="D147" s="233" t="s">
        <v>167</v>
      </c>
      <c r="E147" s="234" t="s">
        <v>19</v>
      </c>
      <c r="F147" s="235" t="s">
        <v>218</v>
      </c>
      <c r="G147" s="232"/>
      <c r="H147" s="236">
        <v>112.8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167</v>
      </c>
      <c r="AU147" s="242" t="s">
        <v>81</v>
      </c>
      <c r="AV147" s="13" t="s">
        <v>81</v>
      </c>
      <c r="AW147" s="13" t="s">
        <v>33</v>
      </c>
      <c r="AX147" s="13" t="s">
        <v>72</v>
      </c>
      <c r="AY147" s="242" t="s">
        <v>152</v>
      </c>
    </row>
    <row r="148" s="12" customFormat="1" ht="22.8" customHeight="1">
      <c r="A148" s="12"/>
      <c r="B148" s="197"/>
      <c r="C148" s="198"/>
      <c r="D148" s="199" t="s">
        <v>71</v>
      </c>
      <c r="E148" s="211" t="s">
        <v>234</v>
      </c>
      <c r="F148" s="211" t="s">
        <v>235</v>
      </c>
      <c r="G148" s="198"/>
      <c r="H148" s="198"/>
      <c r="I148" s="201"/>
      <c r="J148" s="212">
        <f>BK148</f>
        <v>0</v>
      </c>
      <c r="K148" s="198"/>
      <c r="L148" s="203"/>
      <c r="M148" s="204"/>
      <c r="N148" s="205"/>
      <c r="O148" s="205"/>
      <c r="P148" s="206">
        <f>SUM(P149:P159)</f>
        <v>0</v>
      </c>
      <c r="Q148" s="205"/>
      <c r="R148" s="206">
        <f>SUM(R149:R159)</f>
        <v>0</v>
      </c>
      <c r="S148" s="205"/>
      <c r="T148" s="207">
        <f>SUM(T149:T159)</f>
        <v>3.6194999999999999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8" t="s">
        <v>79</v>
      </c>
      <c r="AT148" s="209" t="s">
        <v>71</v>
      </c>
      <c r="AU148" s="209" t="s">
        <v>79</v>
      </c>
      <c r="AY148" s="208" t="s">
        <v>152</v>
      </c>
      <c r="BK148" s="210">
        <f>SUM(BK149:BK159)</f>
        <v>0</v>
      </c>
    </row>
    <row r="149" s="2" customFormat="1" ht="24.15" customHeight="1">
      <c r="A149" s="39"/>
      <c r="B149" s="40"/>
      <c r="C149" s="213" t="s">
        <v>8</v>
      </c>
      <c r="D149" s="213" t="s">
        <v>154</v>
      </c>
      <c r="E149" s="214" t="s">
        <v>236</v>
      </c>
      <c r="F149" s="215" t="s">
        <v>237</v>
      </c>
      <c r="G149" s="216" t="s">
        <v>238</v>
      </c>
      <c r="H149" s="217">
        <v>0.98499999999999999</v>
      </c>
      <c r="I149" s="218"/>
      <c r="J149" s="219">
        <f>ROUND(I149*H149,2)</f>
        <v>0</v>
      </c>
      <c r="K149" s="215" t="s">
        <v>158</v>
      </c>
      <c r="L149" s="45"/>
      <c r="M149" s="220" t="s">
        <v>19</v>
      </c>
      <c r="N149" s="221" t="s">
        <v>43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1</v>
      </c>
      <c r="T149" s="223">
        <f>S149*H149</f>
        <v>0.98499999999999999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159</v>
      </c>
      <c r="AT149" s="224" t="s">
        <v>154</v>
      </c>
      <c r="AU149" s="224" t="s">
        <v>81</v>
      </c>
      <c r="AY149" s="18" t="s">
        <v>152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79</v>
      </c>
      <c r="BK149" s="225">
        <f>ROUND(I149*H149,2)</f>
        <v>0</v>
      </c>
      <c r="BL149" s="18" t="s">
        <v>159</v>
      </c>
      <c r="BM149" s="224" t="s">
        <v>239</v>
      </c>
    </row>
    <row r="150" s="2" customFormat="1">
      <c r="A150" s="39"/>
      <c r="B150" s="40"/>
      <c r="C150" s="41"/>
      <c r="D150" s="226" t="s">
        <v>161</v>
      </c>
      <c r="E150" s="41"/>
      <c r="F150" s="227" t="s">
        <v>240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161</v>
      </c>
      <c r="AU150" s="18" t="s">
        <v>81</v>
      </c>
    </row>
    <row r="151" s="14" customFormat="1">
      <c r="A151" s="14"/>
      <c r="B151" s="243"/>
      <c r="C151" s="244"/>
      <c r="D151" s="233" t="s">
        <v>167</v>
      </c>
      <c r="E151" s="245" t="s">
        <v>19</v>
      </c>
      <c r="F151" s="246" t="s">
        <v>241</v>
      </c>
      <c r="G151" s="244"/>
      <c r="H151" s="245" t="s">
        <v>19</v>
      </c>
      <c r="I151" s="247"/>
      <c r="J151" s="244"/>
      <c r="K151" s="244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167</v>
      </c>
      <c r="AU151" s="252" t="s">
        <v>81</v>
      </c>
      <c r="AV151" s="14" t="s">
        <v>79</v>
      </c>
      <c r="AW151" s="14" t="s">
        <v>33</v>
      </c>
      <c r="AX151" s="14" t="s">
        <v>72</v>
      </c>
      <c r="AY151" s="252" t="s">
        <v>152</v>
      </c>
    </row>
    <row r="152" s="13" customFormat="1">
      <c r="A152" s="13"/>
      <c r="B152" s="231"/>
      <c r="C152" s="232"/>
      <c r="D152" s="233" t="s">
        <v>167</v>
      </c>
      <c r="E152" s="234" t="s">
        <v>19</v>
      </c>
      <c r="F152" s="235" t="s">
        <v>242</v>
      </c>
      <c r="G152" s="232"/>
      <c r="H152" s="236">
        <v>0.98499999999999999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167</v>
      </c>
      <c r="AU152" s="242" t="s">
        <v>81</v>
      </c>
      <c r="AV152" s="13" t="s">
        <v>81</v>
      </c>
      <c r="AW152" s="13" t="s">
        <v>33</v>
      </c>
      <c r="AX152" s="13" t="s">
        <v>72</v>
      </c>
      <c r="AY152" s="242" t="s">
        <v>152</v>
      </c>
    </row>
    <row r="153" s="2" customFormat="1" ht="24.15" customHeight="1">
      <c r="A153" s="39"/>
      <c r="B153" s="40"/>
      <c r="C153" s="213" t="s">
        <v>243</v>
      </c>
      <c r="D153" s="213" t="s">
        <v>154</v>
      </c>
      <c r="E153" s="214" t="s">
        <v>244</v>
      </c>
      <c r="F153" s="215" t="s">
        <v>245</v>
      </c>
      <c r="G153" s="216" t="s">
        <v>238</v>
      </c>
      <c r="H153" s="217">
        <v>2.4860000000000002</v>
      </c>
      <c r="I153" s="218"/>
      <c r="J153" s="219">
        <f>ROUND(I153*H153,2)</f>
        <v>0</v>
      </c>
      <c r="K153" s="215" t="s">
        <v>158</v>
      </c>
      <c r="L153" s="45"/>
      <c r="M153" s="220" t="s">
        <v>19</v>
      </c>
      <c r="N153" s="221" t="s">
        <v>43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1</v>
      </c>
      <c r="T153" s="223">
        <f>S153*H153</f>
        <v>2.4860000000000002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159</v>
      </c>
      <c r="AT153" s="224" t="s">
        <v>154</v>
      </c>
      <c r="AU153" s="224" t="s">
        <v>81</v>
      </c>
      <c r="AY153" s="18" t="s">
        <v>152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79</v>
      </c>
      <c r="BK153" s="225">
        <f>ROUND(I153*H153,2)</f>
        <v>0</v>
      </c>
      <c r="BL153" s="18" t="s">
        <v>159</v>
      </c>
      <c r="BM153" s="224" t="s">
        <v>246</v>
      </c>
    </row>
    <row r="154" s="2" customFormat="1">
      <c r="A154" s="39"/>
      <c r="B154" s="40"/>
      <c r="C154" s="41"/>
      <c r="D154" s="226" t="s">
        <v>161</v>
      </c>
      <c r="E154" s="41"/>
      <c r="F154" s="227" t="s">
        <v>247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161</v>
      </c>
      <c r="AU154" s="18" t="s">
        <v>81</v>
      </c>
    </row>
    <row r="155" s="14" customFormat="1">
      <c r="A155" s="14"/>
      <c r="B155" s="243"/>
      <c r="C155" s="244"/>
      <c r="D155" s="233" t="s">
        <v>167</v>
      </c>
      <c r="E155" s="245" t="s">
        <v>19</v>
      </c>
      <c r="F155" s="246" t="s">
        <v>248</v>
      </c>
      <c r="G155" s="244"/>
      <c r="H155" s="245" t="s">
        <v>19</v>
      </c>
      <c r="I155" s="247"/>
      <c r="J155" s="244"/>
      <c r="K155" s="244"/>
      <c r="L155" s="248"/>
      <c r="M155" s="249"/>
      <c r="N155" s="250"/>
      <c r="O155" s="250"/>
      <c r="P155" s="250"/>
      <c r="Q155" s="250"/>
      <c r="R155" s="250"/>
      <c r="S155" s="250"/>
      <c r="T155" s="25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2" t="s">
        <v>167</v>
      </c>
      <c r="AU155" s="252" t="s">
        <v>81</v>
      </c>
      <c r="AV155" s="14" t="s">
        <v>79</v>
      </c>
      <c r="AW155" s="14" t="s">
        <v>33</v>
      </c>
      <c r="AX155" s="14" t="s">
        <v>72</v>
      </c>
      <c r="AY155" s="252" t="s">
        <v>152</v>
      </c>
    </row>
    <row r="156" s="13" customFormat="1">
      <c r="A156" s="13"/>
      <c r="B156" s="231"/>
      <c r="C156" s="232"/>
      <c r="D156" s="233" t="s">
        <v>167</v>
      </c>
      <c r="E156" s="234" t="s">
        <v>19</v>
      </c>
      <c r="F156" s="235" t="s">
        <v>249</v>
      </c>
      <c r="G156" s="232"/>
      <c r="H156" s="236">
        <v>2.4860000000000002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167</v>
      </c>
      <c r="AU156" s="242" t="s">
        <v>81</v>
      </c>
      <c r="AV156" s="13" t="s">
        <v>81</v>
      </c>
      <c r="AW156" s="13" t="s">
        <v>33</v>
      </c>
      <c r="AX156" s="13" t="s">
        <v>72</v>
      </c>
      <c r="AY156" s="242" t="s">
        <v>152</v>
      </c>
    </row>
    <row r="157" s="2" customFormat="1" ht="49.05" customHeight="1">
      <c r="A157" s="39"/>
      <c r="B157" s="40"/>
      <c r="C157" s="213" t="s">
        <v>250</v>
      </c>
      <c r="D157" s="213" t="s">
        <v>154</v>
      </c>
      <c r="E157" s="214" t="s">
        <v>251</v>
      </c>
      <c r="F157" s="215" t="s">
        <v>252</v>
      </c>
      <c r="G157" s="216" t="s">
        <v>157</v>
      </c>
      <c r="H157" s="217">
        <v>2.7000000000000002</v>
      </c>
      <c r="I157" s="218"/>
      <c r="J157" s="219">
        <f>ROUND(I157*H157,2)</f>
        <v>0</v>
      </c>
      <c r="K157" s="215" t="s">
        <v>158</v>
      </c>
      <c r="L157" s="45"/>
      <c r="M157" s="220" t="s">
        <v>19</v>
      </c>
      <c r="N157" s="221" t="s">
        <v>43</v>
      </c>
      <c r="O157" s="85"/>
      <c r="P157" s="222">
        <f>O157*H157</f>
        <v>0</v>
      </c>
      <c r="Q157" s="222">
        <v>0</v>
      </c>
      <c r="R157" s="222">
        <f>Q157*H157</f>
        <v>0</v>
      </c>
      <c r="S157" s="222">
        <v>0.055</v>
      </c>
      <c r="T157" s="223">
        <f>S157*H157</f>
        <v>0.14850000000000002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159</v>
      </c>
      <c r="AT157" s="224" t="s">
        <v>154</v>
      </c>
      <c r="AU157" s="224" t="s">
        <v>81</v>
      </c>
      <c r="AY157" s="18" t="s">
        <v>152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79</v>
      </c>
      <c r="BK157" s="225">
        <f>ROUND(I157*H157,2)</f>
        <v>0</v>
      </c>
      <c r="BL157" s="18" t="s">
        <v>159</v>
      </c>
      <c r="BM157" s="224" t="s">
        <v>253</v>
      </c>
    </row>
    <row r="158" s="2" customFormat="1">
      <c r="A158" s="39"/>
      <c r="B158" s="40"/>
      <c r="C158" s="41"/>
      <c r="D158" s="226" t="s">
        <v>161</v>
      </c>
      <c r="E158" s="41"/>
      <c r="F158" s="227" t="s">
        <v>254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161</v>
      </c>
      <c r="AU158" s="18" t="s">
        <v>81</v>
      </c>
    </row>
    <row r="159" s="13" customFormat="1">
      <c r="A159" s="13"/>
      <c r="B159" s="231"/>
      <c r="C159" s="232"/>
      <c r="D159" s="233" t="s">
        <v>167</v>
      </c>
      <c r="E159" s="234" t="s">
        <v>19</v>
      </c>
      <c r="F159" s="235" t="s">
        <v>255</v>
      </c>
      <c r="G159" s="232"/>
      <c r="H159" s="236">
        <v>2.7000000000000002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167</v>
      </c>
      <c r="AU159" s="242" t="s">
        <v>81</v>
      </c>
      <c r="AV159" s="13" t="s">
        <v>81</v>
      </c>
      <c r="AW159" s="13" t="s">
        <v>33</v>
      </c>
      <c r="AX159" s="13" t="s">
        <v>72</v>
      </c>
      <c r="AY159" s="242" t="s">
        <v>152</v>
      </c>
    </row>
    <row r="160" s="12" customFormat="1" ht="22.8" customHeight="1">
      <c r="A160" s="12"/>
      <c r="B160" s="197"/>
      <c r="C160" s="198"/>
      <c r="D160" s="199" t="s">
        <v>71</v>
      </c>
      <c r="E160" s="211" t="s">
        <v>256</v>
      </c>
      <c r="F160" s="211" t="s">
        <v>257</v>
      </c>
      <c r="G160" s="198"/>
      <c r="H160" s="198"/>
      <c r="I160" s="201"/>
      <c r="J160" s="212">
        <f>BK160</f>
        <v>0</v>
      </c>
      <c r="K160" s="198"/>
      <c r="L160" s="203"/>
      <c r="M160" s="204"/>
      <c r="N160" s="205"/>
      <c r="O160" s="205"/>
      <c r="P160" s="206">
        <f>SUM(P161:P166)</f>
        <v>0</v>
      </c>
      <c r="Q160" s="205"/>
      <c r="R160" s="206">
        <f>SUM(R161:R166)</f>
        <v>0</v>
      </c>
      <c r="S160" s="205"/>
      <c r="T160" s="207">
        <f>SUM(T161:T166)</f>
        <v>1.4640600000000001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8" t="s">
        <v>79</v>
      </c>
      <c r="AT160" s="209" t="s">
        <v>71</v>
      </c>
      <c r="AU160" s="209" t="s">
        <v>79</v>
      </c>
      <c r="AY160" s="208" t="s">
        <v>152</v>
      </c>
      <c r="BK160" s="210">
        <f>SUM(BK161:BK166)</f>
        <v>0</v>
      </c>
    </row>
    <row r="161" s="2" customFormat="1" ht="44.25" customHeight="1">
      <c r="A161" s="39"/>
      <c r="B161" s="40"/>
      <c r="C161" s="213" t="s">
        <v>258</v>
      </c>
      <c r="D161" s="213" t="s">
        <v>154</v>
      </c>
      <c r="E161" s="214" t="s">
        <v>259</v>
      </c>
      <c r="F161" s="215" t="s">
        <v>260</v>
      </c>
      <c r="G161" s="216" t="s">
        <v>157</v>
      </c>
      <c r="H161" s="217">
        <v>29.609999999999999</v>
      </c>
      <c r="I161" s="218"/>
      <c r="J161" s="219">
        <f>ROUND(I161*H161,2)</f>
        <v>0</v>
      </c>
      <c r="K161" s="215" t="s">
        <v>158</v>
      </c>
      <c r="L161" s="45"/>
      <c r="M161" s="220" t="s">
        <v>19</v>
      </c>
      <c r="N161" s="221" t="s">
        <v>43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0.045999999999999999</v>
      </c>
      <c r="T161" s="223">
        <f>S161*H161</f>
        <v>1.3620600000000001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159</v>
      </c>
      <c r="AT161" s="224" t="s">
        <v>154</v>
      </c>
      <c r="AU161" s="224" t="s">
        <v>81</v>
      </c>
      <c r="AY161" s="18" t="s">
        <v>152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79</v>
      </c>
      <c r="BK161" s="225">
        <f>ROUND(I161*H161,2)</f>
        <v>0</v>
      </c>
      <c r="BL161" s="18" t="s">
        <v>159</v>
      </c>
      <c r="BM161" s="224" t="s">
        <v>261</v>
      </c>
    </row>
    <row r="162" s="2" customFormat="1">
      <c r="A162" s="39"/>
      <c r="B162" s="40"/>
      <c r="C162" s="41"/>
      <c r="D162" s="226" t="s">
        <v>161</v>
      </c>
      <c r="E162" s="41"/>
      <c r="F162" s="227" t="s">
        <v>262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161</v>
      </c>
      <c r="AU162" s="18" t="s">
        <v>81</v>
      </c>
    </row>
    <row r="163" s="13" customFormat="1">
      <c r="A163" s="13"/>
      <c r="B163" s="231"/>
      <c r="C163" s="232"/>
      <c r="D163" s="233" t="s">
        <v>167</v>
      </c>
      <c r="E163" s="234" t="s">
        <v>19</v>
      </c>
      <c r="F163" s="235" t="s">
        <v>263</v>
      </c>
      <c r="G163" s="232"/>
      <c r="H163" s="236">
        <v>29.609999999999999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167</v>
      </c>
      <c r="AU163" s="242" t="s">
        <v>81</v>
      </c>
      <c r="AV163" s="13" t="s">
        <v>81</v>
      </c>
      <c r="AW163" s="13" t="s">
        <v>33</v>
      </c>
      <c r="AX163" s="13" t="s">
        <v>72</v>
      </c>
      <c r="AY163" s="242" t="s">
        <v>152</v>
      </c>
    </row>
    <row r="164" s="2" customFormat="1" ht="37.8" customHeight="1">
      <c r="A164" s="39"/>
      <c r="B164" s="40"/>
      <c r="C164" s="213" t="s">
        <v>264</v>
      </c>
      <c r="D164" s="213" t="s">
        <v>154</v>
      </c>
      <c r="E164" s="214" t="s">
        <v>265</v>
      </c>
      <c r="F164" s="215" t="s">
        <v>266</v>
      </c>
      <c r="G164" s="216" t="s">
        <v>157</v>
      </c>
      <c r="H164" s="217">
        <v>1.5</v>
      </c>
      <c r="I164" s="218"/>
      <c r="J164" s="219">
        <f>ROUND(I164*H164,2)</f>
        <v>0</v>
      </c>
      <c r="K164" s="215" t="s">
        <v>158</v>
      </c>
      <c r="L164" s="45"/>
      <c r="M164" s="220" t="s">
        <v>19</v>
      </c>
      <c r="N164" s="221" t="s">
        <v>43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0.068000000000000005</v>
      </c>
      <c r="T164" s="223">
        <f>S164*H164</f>
        <v>0.10200000000000001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159</v>
      </c>
      <c r="AT164" s="224" t="s">
        <v>154</v>
      </c>
      <c r="AU164" s="224" t="s">
        <v>81</v>
      </c>
      <c r="AY164" s="18" t="s">
        <v>152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79</v>
      </c>
      <c r="BK164" s="225">
        <f>ROUND(I164*H164,2)</f>
        <v>0</v>
      </c>
      <c r="BL164" s="18" t="s">
        <v>159</v>
      </c>
      <c r="BM164" s="224" t="s">
        <v>267</v>
      </c>
    </row>
    <row r="165" s="2" customFormat="1">
      <c r="A165" s="39"/>
      <c r="B165" s="40"/>
      <c r="C165" s="41"/>
      <c r="D165" s="226" t="s">
        <v>161</v>
      </c>
      <c r="E165" s="41"/>
      <c r="F165" s="227" t="s">
        <v>268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161</v>
      </c>
      <c r="AU165" s="18" t="s">
        <v>81</v>
      </c>
    </row>
    <row r="166" s="13" customFormat="1">
      <c r="A166" s="13"/>
      <c r="B166" s="231"/>
      <c r="C166" s="232"/>
      <c r="D166" s="233" t="s">
        <v>167</v>
      </c>
      <c r="E166" s="234" t="s">
        <v>19</v>
      </c>
      <c r="F166" s="235" t="s">
        <v>269</v>
      </c>
      <c r="G166" s="232"/>
      <c r="H166" s="236">
        <v>1.5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167</v>
      </c>
      <c r="AU166" s="242" t="s">
        <v>81</v>
      </c>
      <c r="AV166" s="13" t="s">
        <v>81</v>
      </c>
      <c r="AW166" s="13" t="s">
        <v>33</v>
      </c>
      <c r="AX166" s="13" t="s">
        <v>72</v>
      </c>
      <c r="AY166" s="242" t="s">
        <v>152</v>
      </c>
    </row>
    <row r="167" s="12" customFormat="1" ht="22.8" customHeight="1">
      <c r="A167" s="12"/>
      <c r="B167" s="197"/>
      <c r="C167" s="198"/>
      <c r="D167" s="199" t="s">
        <v>71</v>
      </c>
      <c r="E167" s="211" t="s">
        <v>270</v>
      </c>
      <c r="F167" s="211" t="s">
        <v>271</v>
      </c>
      <c r="G167" s="198"/>
      <c r="H167" s="198"/>
      <c r="I167" s="201"/>
      <c r="J167" s="212">
        <f>BK167</f>
        <v>0</v>
      </c>
      <c r="K167" s="198"/>
      <c r="L167" s="203"/>
      <c r="M167" s="204"/>
      <c r="N167" s="205"/>
      <c r="O167" s="205"/>
      <c r="P167" s="206">
        <f>SUM(P168:P200)</f>
        <v>0</v>
      </c>
      <c r="Q167" s="205"/>
      <c r="R167" s="206">
        <f>SUM(R168:R200)</f>
        <v>0</v>
      </c>
      <c r="S167" s="205"/>
      <c r="T167" s="207">
        <f>SUM(T168:T200)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8" t="s">
        <v>79</v>
      </c>
      <c r="AT167" s="209" t="s">
        <v>71</v>
      </c>
      <c r="AU167" s="209" t="s">
        <v>79</v>
      </c>
      <c r="AY167" s="208" t="s">
        <v>152</v>
      </c>
      <c r="BK167" s="210">
        <f>SUM(BK168:BK200)</f>
        <v>0</v>
      </c>
    </row>
    <row r="168" s="2" customFormat="1" ht="33" customHeight="1">
      <c r="A168" s="39"/>
      <c r="B168" s="40"/>
      <c r="C168" s="213" t="s">
        <v>272</v>
      </c>
      <c r="D168" s="213" t="s">
        <v>154</v>
      </c>
      <c r="E168" s="214" t="s">
        <v>273</v>
      </c>
      <c r="F168" s="215" t="s">
        <v>274</v>
      </c>
      <c r="G168" s="216" t="s">
        <v>238</v>
      </c>
      <c r="H168" s="217">
        <v>285.29199999999997</v>
      </c>
      <c r="I168" s="218"/>
      <c r="J168" s="219">
        <f>ROUND(I168*H168,2)</f>
        <v>0</v>
      </c>
      <c r="K168" s="215" t="s">
        <v>158</v>
      </c>
      <c r="L168" s="45"/>
      <c r="M168" s="220" t="s">
        <v>19</v>
      </c>
      <c r="N168" s="221" t="s">
        <v>43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159</v>
      </c>
      <c r="AT168" s="224" t="s">
        <v>154</v>
      </c>
      <c r="AU168" s="224" t="s">
        <v>81</v>
      </c>
      <c r="AY168" s="18" t="s">
        <v>152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79</v>
      </c>
      <c r="BK168" s="225">
        <f>ROUND(I168*H168,2)</f>
        <v>0</v>
      </c>
      <c r="BL168" s="18" t="s">
        <v>159</v>
      </c>
      <c r="BM168" s="224" t="s">
        <v>275</v>
      </c>
    </row>
    <row r="169" s="2" customFormat="1">
      <c r="A169" s="39"/>
      <c r="B169" s="40"/>
      <c r="C169" s="41"/>
      <c r="D169" s="226" t="s">
        <v>161</v>
      </c>
      <c r="E169" s="41"/>
      <c r="F169" s="227" t="s">
        <v>276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161</v>
      </c>
      <c r="AU169" s="18" t="s">
        <v>81</v>
      </c>
    </row>
    <row r="170" s="2" customFormat="1" ht="24.15" customHeight="1">
      <c r="A170" s="39"/>
      <c r="B170" s="40"/>
      <c r="C170" s="213" t="s">
        <v>277</v>
      </c>
      <c r="D170" s="213" t="s">
        <v>154</v>
      </c>
      <c r="E170" s="214" t="s">
        <v>278</v>
      </c>
      <c r="F170" s="215" t="s">
        <v>279</v>
      </c>
      <c r="G170" s="216" t="s">
        <v>238</v>
      </c>
      <c r="H170" s="217">
        <v>3994.0880000000002</v>
      </c>
      <c r="I170" s="218"/>
      <c r="J170" s="219">
        <f>ROUND(I170*H170,2)</f>
        <v>0</v>
      </c>
      <c r="K170" s="215" t="s">
        <v>158</v>
      </c>
      <c r="L170" s="45"/>
      <c r="M170" s="220" t="s">
        <v>19</v>
      </c>
      <c r="N170" s="221" t="s">
        <v>43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159</v>
      </c>
      <c r="AT170" s="224" t="s">
        <v>154</v>
      </c>
      <c r="AU170" s="224" t="s">
        <v>81</v>
      </c>
      <c r="AY170" s="18" t="s">
        <v>152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79</v>
      </c>
      <c r="BK170" s="225">
        <f>ROUND(I170*H170,2)</f>
        <v>0</v>
      </c>
      <c r="BL170" s="18" t="s">
        <v>159</v>
      </c>
      <c r="BM170" s="224" t="s">
        <v>280</v>
      </c>
    </row>
    <row r="171" s="2" customFormat="1">
      <c r="A171" s="39"/>
      <c r="B171" s="40"/>
      <c r="C171" s="41"/>
      <c r="D171" s="226" t="s">
        <v>161</v>
      </c>
      <c r="E171" s="41"/>
      <c r="F171" s="227" t="s">
        <v>281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161</v>
      </c>
      <c r="AU171" s="18" t="s">
        <v>81</v>
      </c>
    </row>
    <row r="172" s="13" customFormat="1">
      <c r="A172" s="13"/>
      <c r="B172" s="231"/>
      <c r="C172" s="232"/>
      <c r="D172" s="233" t="s">
        <v>167</v>
      </c>
      <c r="E172" s="232"/>
      <c r="F172" s="235" t="s">
        <v>282</v>
      </c>
      <c r="G172" s="232"/>
      <c r="H172" s="236">
        <v>3994.0880000000002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167</v>
      </c>
      <c r="AU172" s="242" t="s">
        <v>81</v>
      </c>
      <c r="AV172" s="13" t="s">
        <v>81</v>
      </c>
      <c r="AW172" s="13" t="s">
        <v>4</v>
      </c>
      <c r="AX172" s="13" t="s">
        <v>79</v>
      </c>
      <c r="AY172" s="242" t="s">
        <v>152</v>
      </c>
    </row>
    <row r="173" s="2" customFormat="1" ht="37.8" customHeight="1">
      <c r="A173" s="39"/>
      <c r="B173" s="40"/>
      <c r="C173" s="213" t="s">
        <v>283</v>
      </c>
      <c r="D173" s="213" t="s">
        <v>154</v>
      </c>
      <c r="E173" s="214" t="s">
        <v>284</v>
      </c>
      <c r="F173" s="215" t="s">
        <v>285</v>
      </c>
      <c r="G173" s="216" t="s">
        <v>238</v>
      </c>
      <c r="H173" s="217">
        <v>71.322999999999993</v>
      </c>
      <c r="I173" s="218"/>
      <c r="J173" s="219">
        <f>ROUND(I173*H173,2)</f>
        <v>0</v>
      </c>
      <c r="K173" s="215" t="s">
        <v>158</v>
      </c>
      <c r="L173" s="45"/>
      <c r="M173" s="220" t="s">
        <v>19</v>
      </c>
      <c r="N173" s="221" t="s">
        <v>43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159</v>
      </c>
      <c r="AT173" s="224" t="s">
        <v>154</v>
      </c>
      <c r="AU173" s="224" t="s">
        <v>81</v>
      </c>
      <c r="AY173" s="18" t="s">
        <v>152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79</v>
      </c>
      <c r="BK173" s="225">
        <f>ROUND(I173*H173,2)</f>
        <v>0</v>
      </c>
      <c r="BL173" s="18" t="s">
        <v>159</v>
      </c>
      <c r="BM173" s="224" t="s">
        <v>286</v>
      </c>
    </row>
    <row r="174" s="2" customFormat="1">
      <c r="A174" s="39"/>
      <c r="B174" s="40"/>
      <c r="C174" s="41"/>
      <c r="D174" s="226" t="s">
        <v>161</v>
      </c>
      <c r="E174" s="41"/>
      <c r="F174" s="227" t="s">
        <v>287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161</v>
      </c>
      <c r="AU174" s="18" t="s">
        <v>81</v>
      </c>
    </row>
    <row r="175" s="14" customFormat="1">
      <c r="A175" s="14"/>
      <c r="B175" s="243"/>
      <c r="C175" s="244"/>
      <c r="D175" s="233" t="s">
        <v>167</v>
      </c>
      <c r="E175" s="245" t="s">
        <v>19</v>
      </c>
      <c r="F175" s="246" t="s">
        <v>288</v>
      </c>
      <c r="G175" s="244"/>
      <c r="H175" s="245" t="s">
        <v>19</v>
      </c>
      <c r="I175" s="247"/>
      <c r="J175" s="244"/>
      <c r="K175" s="244"/>
      <c r="L175" s="248"/>
      <c r="M175" s="249"/>
      <c r="N175" s="250"/>
      <c r="O175" s="250"/>
      <c r="P175" s="250"/>
      <c r="Q175" s="250"/>
      <c r="R175" s="250"/>
      <c r="S175" s="250"/>
      <c r="T175" s="25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2" t="s">
        <v>167</v>
      </c>
      <c r="AU175" s="252" t="s">
        <v>81</v>
      </c>
      <c r="AV175" s="14" t="s">
        <v>79</v>
      </c>
      <c r="AW175" s="14" t="s">
        <v>33</v>
      </c>
      <c r="AX175" s="14" t="s">
        <v>72</v>
      </c>
      <c r="AY175" s="252" t="s">
        <v>152</v>
      </c>
    </row>
    <row r="176" s="14" customFormat="1">
      <c r="A176" s="14"/>
      <c r="B176" s="243"/>
      <c r="C176" s="244"/>
      <c r="D176" s="233" t="s">
        <v>167</v>
      </c>
      <c r="E176" s="245" t="s">
        <v>19</v>
      </c>
      <c r="F176" s="246" t="s">
        <v>289</v>
      </c>
      <c r="G176" s="244"/>
      <c r="H176" s="245" t="s">
        <v>19</v>
      </c>
      <c r="I176" s="247"/>
      <c r="J176" s="244"/>
      <c r="K176" s="244"/>
      <c r="L176" s="248"/>
      <c r="M176" s="249"/>
      <c r="N176" s="250"/>
      <c r="O176" s="250"/>
      <c r="P176" s="250"/>
      <c r="Q176" s="250"/>
      <c r="R176" s="250"/>
      <c r="S176" s="250"/>
      <c r="T176" s="25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2" t="s">
        <v>167</v>
      </c>
      <c r="AU176" s="252" t="s">
        <v>81</v>
      </c>
      <c r="AV176" s="14" t="s">
        <v>79</v>
      </c>
      <c r="AW176" s="14" t="s">
        <v>33</v>
      </c>
      <c r="AX176" s="14" t="s">
        <v>72</v>
      </c>
      <c r="AY176" s="252" t="s">
        <v>152</v>
      </c>
    </row>
    <row r="177" s="13" customFormat="1">
      <c r="A177" s="13"/>
      <c r="B177" s="231"/>
      <c r="C177" s="232"/>
      <c r="D177" s="233" t="s">
        <v>167</v>
      </c>
      <c r="E177" s="234" t="s">
        <v>19</v>
      </c>
      <c r="F177" s="235" t="s">
        <v>290</v>
      </c>
      <c r="G177" s="232"/>
      <c r="H177" s="236">
        <v>71.322999999999993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167</v>
      </c>
      <c r="AU177" s="242" t="s">
        <v>81</v>
      </c>
      <c r="AV177" s="13" t="s">
        <v>81</v>
      </c>
      <c r="AW177" s="13" t="s">
        <v>33</v>
      </c>
      <c r="AX177" s="13" t="s">
        <v>72</v>
      </c>
      <c r="AY177" s="242" t="s">
        <v>152</v>
      </c>
    </row>
    <row r="178" s="2" customFormat="1" ht="44.25" customHeight="1">
      <c r="A178" s="39"/>
      <c r="B178" s="40"/>
      <c r="C178" s="213" t="s">
        <v>291</v>
      </c>
      <c r="D178" s="213" t="s">
        <v>154</v>
      </c>
      <c r="E178" s="214" t="s">
        <v>292</v>
      </c>
      <c r="F178" s="215" t="s">
        <v>293</v>
      </c>
      <c r="G178" s="216" t="s">
        <v>238</v>
      </c>
      <c r="H178" s="217">
        <v>3.3500000000000001</v>
      </c>
      <c r="I178" s="218"/>
      <c r="J178" s="219">
        <f>ROUND(I178*H178,2)</f>
        <v>0</v>
      </c>
      <c r="K178" s="215" t="s">
        <v>158</v>
      </c>
      <c r="L178" s="45"/>
      <c r="M178" s="220" t="s">
        <v>19</v>
      </c>
      <c r="N178" s="221" t="s">
        <v>43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159</v>
      </c>
      <c r="AT178" s="224" t="s">
        <v>154</v>
      </c>
      <c r="AU178" s="224" t="s">
        <v>81</v>
      </c>
      <c r="AY178" s="18" t="s">
        <v>152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79</v>
      </c>
      <c r="BK178" s="225">
        <f>ROUND(I178*H178,2)</f>
        <v>0</v>
      </c>
      <c r="BL178" s="18" t="s">
        <v>159</v>
      </c>
      <c r="BM178" s="224" t="s">
        <v>294</v>
      </c>
    </row>
    <row r="179" s="2" customFormat="1">
      <c r="A179" s="39"/>
      <c r="B179" s="40"/>
      <c r="C179" s="41"/>
      <c r="D179" s="226" t="s">
        <v>161</v>
      </c>
      <c r="E179" s="41"/>
      <c r="F179" s="227" t="s">
        <v>295</v>
      </c>
      <c r="G179" s="41"/>
      <c r="H179" s="41"/>
      <c r="I179" s="228"/>
      <c r="J179" s="41"/>
      <c r="K179" s="41"/>
      <c r="L179" s="45"/>
      <c r="M179" s="229"/>
      <c r="N179" s="230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161</v>
      </c>
      <c r="AU179" s="18" t="s">
        <v>81</v>
      </c>
    </row>
    <row r="180" s="13" customFormat="1">
      <c r="A180" s="13"/>
      <c r="B180" s="231"/>
      <c r="C180" s="232"/>
      <c r="D180" s="233" t="s">
        <v>167</v>
      </c>
      <c r="E180" s="234" t="s">
        <v>19</v>
      </c>
      <c r="F180" s="235" t="s">
        <v>296</v>
      </c>
      <c r="G180" s="232"/>
      <c r="H180" s="236">
        <v>3.0659999999999998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167</v>
      </c>
      <c r="AU180" s="242" t="s">
        <v>81</v>
      </c>
      <c r="AV180" s="13" t="s">
        <v>81</v>
      </c>
      <c r="AW180" s="13" t="s">
        <v>33</v>
      </c>
      <c r="AX180" s="13" t="s">
        <v>72</v>
      </c>
      <c r="AY180" s="242" t="s">
        <v>152</v>
      </c>
    </row>
    <row r="181" s="13" customFormat="1">
      <c r="A181" s="13"/>
      <c r="B181" s="231"/>
      <c r="C181" s="232"/>
      <c r="D181" s="233" t="s">
        <v>167</v>
      </c>
      <c r="E181" s="234" t="s">
        <v>19</v>
      </c>
      <c r="F181" s="235" t="s">
        <v>297</v>
      </c>
      <c r="G181" s="232"/>
      <c r="H181" s="236">
        <v>0.182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167</v>
      </c>
      <c r="AU181" s="242" t="s">
        <v>81</v>
      </c>
      <c r="AV181" s="13" t="s">
        <v>81</v>
      </c>
      <c r="AW181" s="13" t="s">
        <v>33</v>
      </c>
      <c r="AX181" s="13" t="s">
        <v>72</v>
      </c>
      <c r="AY181" s="242" t="s">
        <v>152</v>
      </c>
    </row>
    <row r="182" s="13" customFormat="1">
      <c r="A182" s="13"/>
      <c r="B182" s="231"/>
      <c r="C182" s="232"/>
      <c r="D182" s="233" t="s">
        <v>167</v>
      </c>
      <c r="E182" s="234" t="s">
        <v>19</v>
      </c>
      <c r="F182" s="235" t="s">
        <v>298</v>
      </c>
      <c r="G182" s="232"/>
      <c r="H182" s="236">
        <v>0.10199999999999999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167</v>
      </c>
      <c r="AU182" s="242" t="s">
        <v>81</v>
      </c>
      <c r="AV182" s="13" t="s">
        <v>81</v>
      </c>
      <c r="AW182" s="13" t="s">
        <v>33</v>
      </c>
      <c r="AX182" s="13" t="s">
        <v>72</v>
      </c>
      <c r="AY182" s="242" t="s">
        <v>152</v>
      </c>
    </row>
    <row r="183" s="2" customFormat="1" ht="44.25" customHeight="1">
      <c r="A183" s="39"/>
      <c r="B183" s="40"/>
      <c r="C183" s="213" t="s">
        <v>7</v>
      </c>
      <c r="D183" s="213" t="s">
        <v>154</v>
      </c>
      <c r="E183" s="214" t="s">
        <v>299</v>
      </c>
      <c r="F183" s="215" t="s">
        <v>300</v>
      </c>
      <c r="G183" s="216" t="s">
        <v>238</v>
      </c>
      <c r="H183" s="217">
        <v>101.512</v>
      </c>
      <c r="I183" s="218"/>
      <c r="J183" s="219">
        <f>ROUND(I183*H183,2)</f>
        <v>0</v>
      </c>
      <c r="K183" s="215" t="s">
        <v>158</v>
      </c>
      <c r="L183" s="45"/>
      <c r="M183" s="220" t="s">
        <v>19</v>
      </c>
      <c r="N183" s="221" t="s">
        <v>43</v>
      </c>
      <c r="O183" s="85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159</v>
      </c>
      <c r="AT183" s="224" t="s">
        <v>154</v>
      </c>
      <c r="AU183" s="224" t="s">
        <v>81</v>
      </c>
      <c r="AY183" s="18" t="s">
        <v>152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79</v>
      </c>
      <c r="BK183" s="225">
        <f>ROUND(I183*H183,2)</f>
        <v>0</v>
      </c>
      <c r="BL183" s="18" t="s">
        <v>159</v>
      </c>
      <c r="BM183" s="224" t="s">
        <v>301</v>
      </c>
    </row>
    <row r="184" s="2" customFormat="1">
      <c r="A184" s="39"/>
      <c r="B184" s="40"/>
      <c r="C184" s="41"/>
      <c r="D184" s="226" t="s">
        <v>161</v>
      </c>
      <c r="E184" s="41"/>
      <c r="F184" s="227" t="s">
        <v>302</v>
      </c>
      <c r="G184" s="41"/>
      <c r="H184" s="41"/>
      <c r="I184" s="228"/>
      <c r="J184" s="41"/>
      <c r="K184" s="41"/>
      <c r="L184" s="45"/>
      <c r="M184" s="229"/>
      <c r="N184" s="230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161</v>
      </c>
      <c r="AU184" s="18" t="s">
        <v>81</v>
      </c>
    </row>
    <row r="185" s="13" customFormat="1">
      <c r="A185" s="13"/>
      <c r="B185" s="231"/>
      <c r="C185" s="232"/>
      <c r="D185" s="233" t="s">
        <v>167</v>
      </c>
      <c r="E185" s="234" t="s">
        <v>19</v>
      </c>
      <c r="F185" s="235" t="s">
        <v>303</v>
      </c>
      <c r="G185" s="232"/>
      <c r="H185" s="236">
        <v>101.512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167</v>
      </c>
      <c r="AU185" s="242" t="s">
        <v>81</v>
      </c>
      <c r="AV185" s="13" t="s">
        <v>81</v>
      </c>
      <c r="AW185" s="13" t="s">
        <v>33</v>
      </c>
      <c r="AX185" s="13" t="s">
        <v>72</v>
      </c>
      <c r="AY185" s="242" t="s">
        <v>152</v>
      </c>
    </row>
    <row r="186" s="2" customFormat="1" ht="44.25" customHeight="1">
      <c r="A186" s="39"/>
      <c r="B186" s="40"/>
      <c r="C186" s="213" t="s">
        <v>304</v>
      </c>
      <c r="D186" s="213" t="s">
        <v>154</v>
      </c>
      <c r="E186" s="214" t="s">
        <v>305</v>
      </c>
      <c r="F186" s="215" t="s">
        <v>306</v>
      </c>
      <c r="G186" s="216" t="s">
        <v>238</v>
      </c>
      <c r="H186" s="217">
        <v>52.637999999999998</v>
      </c>
      <c r="I186" s="218"/>
      <c r="J186" s="219">
        <f>ROUND(I186*H186,2)</f>
        <v>0</v>
      </c>
      <c r="K186" s="215" t="s">
        <v>158</v>
      </c>
      <c r="L186" s="45"/>
      <c r="M186" s="220" t="s">
        <v>19</v>
      </c>
      <c r="N186" s="221" t="s">
        <v>43</v>
      </c>
      <c r="O186" s="85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159</v>
      </c>
      <c r="AT186" s="224" t="s">
        <v>154</v>
      </c>
      <c r="AU186" s="224" t="s">
        <v>81</v>
      </c>
      <c r="AY186" s="18" t="s">
        <v>152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79</v>
      </c>
      <c r="BK186" s="225">
        <f>ROUND(I186*H186,2)</f>
        <v>0</v>
      </c>
      <c r="BL186" s="18" t="s">
        <v>159</v>
      </c>
      <c r="BM186" s="224" t="s">
        <v>307</v>
      </c>
    </row>
    <row r="187" s="2" customFormat="1">
      <c r="A187" s="39"/>
      <c r="B187" s="40"/>
      <c r="C187" s="41"/>
      <c r="D187" s="226" t="s">
        <v>161</v>
      </c>
      <c r="E187" s="41"/>
      <c r="F187" s="227" t="s">
        <v>308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161</v>
      </c>
      <c r="AU187" s="18" t="s">
        <v>81</v>
      </c>
    </row>
    <row r="188" s="13" customFormat="1">
      <c r="A188" s="13"/>
      <c r="B188" s="231"/>
      <c r="C188" s="232"/>
      <c r="D188" s="233" t="s">
        <v>167</v>
      </c>
      <c r="E188" s="234" t="s">
        <v>19</v>
      </c>
      <c r="F188" s="235" t="s">
        <v>309</v>
      </c>
      <c r="G188" s="232"/>
      <c r="H188" s="236">
        <v>52.387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167</v>
      </c>
      <c r="AU188" s="242" t="s">
        <v>81</v>
      </c>
      <c r="AV188" s="13" t="s">
        <v>81</v>
      </c>
      <c r="AW188" s="13" t="s">
        <v>33</v>
      </c>
      <c r="AX188" s="13" t="s">
        <v>72</v>
      </c>
      <c r="AY188" s="242" t="s">
        <v>152</v>
      </c>
    </row>
    <row r="189" s="13" customFormat="1">
      <c r="A189" s="13"/>
      <c r="B189" s="231"/>
      <c r="C189" s="232"/>
      <c r="D189" s="233" t="s">
        <v>167</v>
      </c>
      <c r="E189" s="234" t="s">
        <v>19</v>
      </c>
      <c r="F189" s="235" t="s">
        <v>310</v>
      </c>
      <c r="G189" s="232"/>
      <c r="H189" s="236">
        <v>0.14899999999999999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167</v>
      </c>
      <c r="AU189" s="242" t="s">
        <v>81</v>
      </c>
      <c r="AV189" s="13" t="s">
        <v>81</v>
      </c>
      <c r="AW189" s="13" t="s">
        <v>33</v>
      </c>
      <c r="AX189" s="13" t="s">
        <v>72</v>
      </c>
      <c r="AY189" s="242" t="s">
        <v>152</v>
      </c>
    </row>
    <row r="190" s="13" customFormat="1">
      <c r="A190" s="13"/>
      <c r="B190" s="231"/>
      <c r="C190" s="232"/>
      <c r="D190" s="233" t="s">
        <v>167</v>
      </c>
      <c r="E190" s="234" t="s">
        <v>19</v>
      </c>
      <c r="F190" s="235" t="s">
        <v>298</v>
      </c>
      <c r="G190" s="232"/>
      <c r="H190" s="236">
        <v>0.10199999999999999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167</v>
      </c>
      <c r="AU190" s="242" t="s">
        <v>81</v>
      </c>
      <c r="AV190" s="13" t="s">
        <v>81</v>
      </c>
      <c r="AW190" s="13" t="s">
        <v>33</v>
      </c>
      <c r="AX190" s="13" t="s">
        <v>72</v>
      </c>
      <c r="AY190" s="242" t="s">
        <v>152</v>
      </c>
    </row>
    <row r="191" s="2" customFormat="1" ht="49.05" customHeight="1">
      <c r="A191" s="39"/>
      <c r="B191" s="40"/>
      <c r="C191" s="213" t="s">
        <v>311</v>
      </c>
      <c r="D191" s="213" t="s">
        <v>154</v>
      </c>
      <c r="E191" s="214" t="s">
        <v>312</v>
      </c>
      <c r="F191" s="215" t="s">
        <v>313</v>
      </c>
      <c r="G191" s="216" t="s">
        <v>238</v>
      </c>
      <c r="H191" s="217">
        <v>7.3970000000000002</v>
      </c>
      <c r="I191" s="218"/>
      <c r="J191" s="219">
        <f>ROUND(I191*H191,2)</f>
        <v>0</v>
      </c>
      <c r="K191" s="215" t="s">
        <v>158</v>
      </c>
      <c r="L191" s="45"/>
      <c r="M191" s="220" t="s">
        <v>19</v>
      </c>
      <c r="N191" s="221" t="s">
        <v>43</v>
      </c>
      <c r="O191" s="85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159</v>
      </c>
      <c r="AT191" s="224" t="s">
        <v>154</v>
      </c>
      <c r="AU191" s="224" t="s">
        <v>81</v>
      </c>
      <c r="AY191" s="18" t="s">
        <v>152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79</v>
      </c>
      <c r="BK191" s="225">
        <f>ROUND(I191*H191,2)</f>
        <v>0</v>
      </c>
      <c r="BL191" s="18" t="s">
        <v>159</v>
      </c>
      <c r="BM191" s="224" t="s">
        <v>314</v>
      </c>
    </row>
    <row r="192" s="2" customFormat="1">
      <c r="A192" s="39"/>
      <c r="B192" s="40"/>
      <c r="C192" s="41"/>
      <c r="D192" s="226" t="s">
        <v>161</v>
      </c>
      <c r="E192" s="41"/>
      <c r="F192" s="227" t="s">
        <v>315</v>
      </c>
      <c r="G192" s="41"/>
      <c r="H192" s="41"/>
      <c r="I192" s="228"/>
      <c r="J192" s="41"/>
      <c r="K192" s="41"/>
      <c r="L192" s="45"/>
      <c r="M192" s="229"/>
      <c r="N192" s="230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161</v>
      </c>
      <c r="AU192" s="18" t="s">
        <v>81</v>
      </c>
    </row>
    <row r="193" s="13" customFormat="1">
      <c r="A193" s="13"/>
      <c r="B193" s="231"/>
      <c r="C193" s="232"/>
      <c r="D193" s="233" t="s">
        <v>167</v>
      </c>
      <c r="E193" s="234" t="s">
        <v>19</v>
      </c>
      <c r="F193" s="235" t="s">
        <v>316</v>
      </c>
      <c r="G193" s="232"/>
      <c r="H193" s="236">
        <v>164.89699999999999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167</v>
      </c>
      <c r="AU193" s="242" t="s">
        <v>81</v>
      </c>
      <c r="AV193" s="13" t="s">
        <v>81</v>
      </c>
      <c r="AW193" s="13" t="s">
        <v>33</v>
      </c>
      <c r="AX193" s="13" t="s">
        <v>72</v>
      </c>
      <c r="AY193" s="242" t="s">
        <v>152</v>
      </c>
    </row>
    <row r="194" s="13" customFormat="1">
      <c r="A194" s="13"/>
      <c r="B194" s="231"/>
      <c r="C194" s="232"/>
      <c r="D194" s="233" t="s">
        <v>167</v>
      </c>
      <c r="E194" s="234" t="s">
        <v>19</v>
      </c>
      <c r="F194" s="235" t="s">
        <v>317</v>
      </c>
      <c r="G194" s="232"/>
      <c r="H194" s="236">
        <v>-157.5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167</v>
      </c>
      <c r="AU194" s="242" t="s">
        <v>81</v>
      </c>
      <c r="AV194" s="13" t="s">
        <v>81</v>
      </c>
      <c r="AW194" s="13" t="s">
        <v>33</v>
      </c>
      <c r="AX194" s="13" t="s">
        <v>72</v>
      </c>
      <c r="AY194" s="242" t="s">
        <v>152</v>
      </c>
    </row>
    <row r="195" s="2" customFormat="1" ht="44.25" customHeight="1">
      <c r="A195" s="39"/>
      <c r="B195" s="40"/>
      <c r="C195" s="213" t="s">
        <v>318</v>
      </c>
      <c r="D195" s="213" t="s">
        <v>154</v>
      </c>
      <c r="E195" s="214" t="s">
        <v>319</v>
      </c>
      <c r="F195" s="215" t="s">
        <v>320</v>
      </c>
      <c r="G195" s="216" t="s">
        <v>238</v>
      </c>
      <c r="H195" s="217">
        <v>93.088999999999999</v>
      </c>
      <c r="I195" s="218"/>
      <c r="J195" s="219">
        <f>ROUND(I195*H195,2)</f>
        <v>0</v>
      </c>
      <c r="K195" s="215" t="s">
        <v>321</v>
      </c>
      <c r="L195" s="45"/>
      <c r="M195" s="220" t="s">
        <v>19</v>
      </c>
      <c r="N195" s="221" t="s">
        <v>43</v>
      </c>
      <c r="O195" s="85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4" t="s">
        <v>159</v>
      </c>
      <c r="AT195" s="224" t="s">
        <v>154</v>
      </c>
      <c r="AU195" s="224" t="s">
        <v>81</v>
      </c>
      <c r="AY195" s="18" t="s">
        <v>152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8" t="s">
        <v>79</v>
      </c>
      <c r="BK195" s="225">
        <f>ROUND(I195*H195,2)</f>
        <v>0</v>
      </c>
      <c r="BL195" s="18" t="s">
        <v>159</v>
      </c>
      <c r="BM195" s="224" t="s">
        <v>322</v>
      </c>
    </row>
    <row r="196" s="2" customFormat="1">
      <c r="A196" s="39"/>
      <c r="B196" s="40"/>
      <c r="C196" s="41"/>
      <c r="D196" s="226" t="s">
        <v>161</v>
      </c>
      <c r="E196" s="41"/>
      <c r="F196" s="227" t="s">
        <v>323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161</v>
      </c>
      <c r="AU196" s="18" t="s">
        <v>81</v>
      </c>
    </row>
    <row r="197" s="13" customFormat="1">
      <c r="A197" s="13"/>
      <c r="B197" s="231"/>
      <c r="C197" s="232"/>
      <c r="D197" s="233" t="s">
        <v>167</v>
      </c>
      <c r="E197" s="234" t="s">
        <v>19</v>
      </c>
      <c r="F197" s="235" t="s">
        <v>324</v>
      </c>
      <c r="G197" s="232"/>
      <c r="H197" s="236">
        <v>93.088999999999999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167</v>
      </c>
      <c r="AU197" s="242" t="s">
        <v>81</v>
      </c>
      <c r="AV197" s="13" t="s">
        <v>81</v>
      </c>
      <c r="AW197" s="13" t="s">
        <v>33</v>
      </c>
      <c r="AX197" s="13" t="s">
        <v>72</v>
      </c>
      <c r="AY197" s="242" t="s">
        <v>152</v>
      </c>
    </row>
    <row r="198" s="2" customFormat="1" ht="44.25" customHeight="1">
      <c r="A198" s="39"/>
      <c r="B198" s="40"/>
      <c r="C198" s="213" t="s">
        <v>325</v>
      </c>
      <c r="D198" s="213" t="s">
        <v>154</v>
      </c>
      <c r="E198" s="214" t="s">
        <v>326</v>
      </c>
      <c r="F198" s="215" t="s">
        <v>327</v>
      </c>
      <c r="G198" s="216" t="s">
        <v>238</v>
      </c>
      <c r="H198" s="217">
        <v>27.306000000000001</v>
      </c>
      <c r="I198" s="218"/>
      <c r="J198" s="219">
        <f>ROUND(I198*H198,2)</f>
        <v>0</v>
      </c>
      <c r="K198" s="215" t="s">
        <v>321</v>
      </c>
      <c r="L198" s="45"/>
      <c r="M198" s="220" t="s">
        <v>19</v>
      </c>
      <c r="N198" s="221" t="s">
        <v>43</v>
      </c>
      <c r="O198" s="85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159</v>
      </c>
      <c r="AT198" s="224" t="s">
        <v>154</v>
      </c>
      <c r="AU198" s="224" t="s">
        <v>81</v>
      </c>
      <c r="AY198" s="18" t="s">
        <v>152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79</v>
      </c>
      <c r="BK198" s="225">
        <f>ROUND(I198*H198,2)</f>
        <v>0</v>
      </c>
      <c r="BL198" s="18" t="s">
        <v>159</v>
      </c>
      <c r="BM198" s="224" t="s">
        <v>328</v>
      </c>
    </row>
    <row r="199" s="2" customFormat="1">
      <c r="A199" s="39"/>
      <c r="B199" s="40"/>
      <c r="C199" s="41"/>
      <c r="D199" s="226" t="s">
        <v>161</v>
      </c>
      <c r="E199" s="41"/>
      <c r="F199" s="227" t="s">
        <v>329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161</v>
      </c>
      <c r="AU199" s="18" t="s">
        <v>81</v>
      </c>
    </row>
    <row r="200" s="13" customFormat="1">
      <c r="A200" s="13"/>
      <c r="B200" s="231"/>
      <c r="C200" s="232"/>
      <c r="D200" s="233" t="s">
        <v>167</v>
      </c>
      <c r="E200" s="234" t="s">
        <v>19</v>
      </c>
      <c r="F200" s="235" t="s">
        <v>330</v>
      </c>
      <c r="G200" s="232"/>
      <c r="H200" s="236">
        <v>27.306000000000001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167</v>
      </c>
      <c r="AU200" s="242" t="s">
        <v>81</v>
      </c>
      <c r="AV200" s="13" t="s">
        <v>81</v>
      </c>
      <c r="AW200" s="13" t="s">
        <v>33</v>
      </c>
      <c r="AX200" s="13" t="s">
        <v>72</v>
      </c>
      <c r="AY200" s="242" t="s">
        <v>152</v>
      </c>
    </row>
    <row r="201" s="12" customFormat="1" ht="25.92" customHeight="1">
      <c r="A201" s="12"/>
      <c r="B201" s="197"/>
      <c r="C201" s="198"/>
      <c r="D201" s="199" t="s">
        <v>71</v>
      </c>
      <c r="E201" s="200" t="s">
        <v>331</v>
      </c>
      <c r="F201" s="200" t="s">
        <v>332</v>
      </c>
      <c r="G201" s="198"/>
      <c r="H201" s="198"/>
      <c r="I201" s="201"/>
      <c r="J201" s="202">
        <f>BK201</f>
        <v>0</v>
      </c>
      <c r="K201" s="198"/>
      <c r="L201" s="203"/>
      <c r="M201" s="204"/>
      <c r="N201" s="205"/>
      <c r="O201" s="205"/>
      <c r="P201" s="206">
        <f>P202+P213+P215+P217+P219+P222+P241+P244+P249</f>
        <v>0</v>
      </c>
      <c r="Q201" s="205"/>
      <c r="R201" s="206">
        <f>R202+R213+R215+R217+R219+R222+R241+R244+R249</f>
        <v>0</v>
      </c>
      <c r="S201" s="205"/>
      <c r="T201" s="207">
        <f>T202+T213+T215+T217+T219+T222+T241+T244+T249</f>
        <v>5.3540955000000006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8" t="s">
        <v>81</v>
      </c>
      <c r="AT201" s="209" t="s">
        <v>71</v>
      </c>
      <c r="AU201" s="209" t="s">
        <v>72</v>
      </c>
      <c r="AY201" s="208" t="s">
        <v>152</v>
      </c>
      <c r="BK201" s="210">
        <f>BK202+BK213+BK215+BK217+BK219+BK222+BK241+BK244+BK249</f>
        <v>0</v>
      </c>
    </row>
    <row r="202" s="12" customFormat="1" ht="22.8" customHeight="1">
      <c r="A202" s="12"/>
      <c r="B202" s="197"/>
      <c r="C202" s="198"/>
      <c r="D202" s="199" t="s">
        <v>71</v>
      </c>
      <c r="E202" s="211" t="s">
        <v>333</v>
      </c>
      <c r="F202" s="211" t="s">
        <v>334</v>
      </c>
      <c r="G202" s="198"/>
      <c r="H202" s="198"/>
      <c r="I202" s="201"/>
      <c r="J202" s="212">
        <f>BK202</f>
        <v>0</v>
      </c>
      <c r="K202" s="198"/>
      <c r="L202" s="203"/>
      <c r="M202" s="204"/>
      <c r="N202" s="205"/>
      <c r="O202" s="205"/>
      <c r="P202" s="206">
        <f>SUM(P203:P212)</f>
        <v>0</v>
      </c>
      <c r="Q202" s="205"/>
      <c r="R202" s="206">
        <f>SUM(R203:R212)</f>
        <v>0</v>
      </c>
      <c r="S202" s="205"/>
      <c r="T202" s="207">
        <f>SUM(T203:T212)</f>
        <v>3.3500375000000004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8" t="s">
        <v>81</v>
      </c>
      <c r="AT202" s="209" t="s">
        <v>71</v>
      </c>
      <c r="AU202" s="209" t="s">
        <v>79</v>
      </c>
      <c r="AY202" s="208" t="s">
        <v>152</v>
      </c>
      <c r="BK202" s="210">
        <f>SUM(BK203:BK212)</f>
        <v>0</v>
      </c>
    </row>
    <row r="203" s="2" customFormat="1" ht="44.25" customHeight="1">
      <c r="A203" s="39"/>
      <c r="B203" s="40"/>
      <c r="C203" s="213" t="s">
        <v>335</v>
      </c>
      <c r="D203" s="213" t="s">
        <v>154</v>
      </c>
      <c r="E203" s="214" t="s">
        <v>336</v>
      </c>
      <c r="F203" s="215" t="s">
        <v>337</v>
      </c>
      <c r="G203" s="216" t="s">
        <v>157</v>
      </c>
      <c r="H203" s="217">
        <v>5.2000000000000002</v>
      </c>
      <c r="I203" s="218"/>
      <c r="J203" s="219">
        <f>ROUND(I203*H203,2)</f>
        <v>0</v>
      </c>
      <c r="K203" s="215" t="s">
        <v>158</v>
      </c>
      <c r="L203" s="45"/>
      <c r="M203" s="220" t="s">
        <v>19</v>
      </c>
      <c r="N203" s="221" t="s">
        <v>43</v>
      </c>
      <c r="O203" s="85"/>
      <c r="P203" s="222">
        <f>O203*H203</f>
        <v>0</v>
      </c>
      <c r="Q203" s="222">
        <v>0</v>
      </c>
      <c r="R203" s="222">
        <f>Q203*H203</f>
        <v>0</v>
      </c>
      <c r="S203" s="222">
        <v>0.035000000000000003</v>
      </c>
      <c r="T203" s="223">
        <f>S203*H203</f>
        <v>0.18200000000000002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4" t="s">
        <v>264</v>
      </c>
      <c r="AT203" s="224" t="s">
        <v>154</v>
      </c>
      <c r="AU203" s="224" t="s">
        <v>81</v>
      </c>
      <c r="AY203" s="18" t="s">
        <v>152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8" t="s">
        <v>79</v>
      </c>
      <c r="BK203" s="225">
        <f>ROUND(I203*H203,2)</f>
        <v>0</v>
      </c>
      <c r="BL203" s="18" t="s">
        <v>264</v>
      </c>
      <c r="BM203" s="224" t="s">
        <v>338</v>
      </c>
    </row>
    <row r="204" s="2" customFormat="1">
      <c r="A204" s="39"/>
      <c r="B204" s="40"/>
      <c r="C204" s="41"/>
      <c r="D204" s="226" t="s">
        <v>161</v>
      </c>
      <c r="E204" s="41"/>
      <c r="F204" s="227" t="s">
        <v>339</v>
      </c>
      <c r="G204" s="41"/>
      <c r="H204" s="41"/>
      <c r="I204" s="228"/>
      <c r="J204" s="41"/>
      <c r="K204" s="41"/>
      <c r="L204" s="45"/>
      <c r="M204" s="229"/>
      <c r="N204" s="230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161</v>
      </c>
      <c r="AU204" s="18" t="s">
        <v>81</v>
      </c>
    </row>
    <row r="205" s="2" customFormat="1" ht="44.25" customHeight="1">
      <c r="A205" s="39"/>
      <c r="B205" s="40"/>
      <c r="C205" s="213" t="s">
        <v>340</v>
      </c>
      <c r="D205" s="213" t="s">
        <v>154</v>
      </c>
      <c r="E205" s="214" t="s">
        <v>341</v>
      </c>
      <c r="F205" s="215" t="s">
        <v>342</v>
      </c>
      <c r="G205" s="216" t="s">
        <v>157</v>
      </c>
      <c r="H205" s="217">
        <v>40.814999999999998</v>
      </c>
      <c r="I205" s="218"/>
      <c r="J205" s="219">
        <f>ROUND(I205*H205,2)</f>
        <v>0</v>
      </c>
      <c r="K205" s="215" t="s">
        <v>158</v>
      </c>
      <c r="L205" s="45"/>
      <c r="M205" s="220" t="s">
        <v>19</v>
      </c>
      <c r="N205" s="221" t="s">
        <v>43</v>
      </c>
      <c r="O205" s="85"/>
      <c r="P205" s="222">
        <f>O205*H205</f>
        <v>0</v>
      </c>
      <c r="Q205" s="222">
        <v>0</v>
      </c>
      <c r="R205" s="222">
        <f>Q205*H205</f>
        <v>0</v>
      </c>
      <c r="S205" s="222">
        <v>0.0025000000000000001</v>
      </c>
      <c r="T205" s="223">
        <f>S205*H205</f>
        <v>0.1020375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264</v>
      </c>
      <c r="AT205" s="224" t="s">
        <v>154</v>
      </c>
      <c r="AU205" s="224" t="s">
        <v>81</v>
      </c>
      <c r="AY205" s="18" t="s">
        <v>152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79</v>
      </c>
      <c r="BK205" s="225">
        <f>ROUND(I205*H205,2)</f>
        <v>0</v>
      </c>
      <c r="BL205" s="18" t="s">
        <v>264</v>
      </c>
      <c r="BM205" s="224" t="s">
        <v>343</v>
      </c>
    </row>
    <row r="206" s="2" customFormat="1">
      <c r="A206" s="39"/>
      <c r="B206" s="40"/>
      <c r="C206" s="41"/>
      <c r="D206" s="226" t="s">
        <v>161</v>
      </c>
      <c r="E206" s="41"/>
      <c r="F206" s="227" t="s">
        <v>344</v>
      </c>
      <c r="G206" s="41"/>
      <c r="H206" s="41"/>
      <c r="I206" s="228"/>
      <c r="J206" s="41"/>
      <c r="K206" s="41"/>
      <c r="L206" s="45"/>
      <c r="M206" s="229"/>
      <c r="N206" s="230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161</v>
      </c>
      <c r="AU206" s="18" t="s">
        <v>81</v>
      </c>
    </row>
    <row r="207" s="14" customFormat="1">
      <c r="A207" s="14"/>
      <c r="B207" s="243"/>
      <c r="C207" s="244"/>
      <c r="D207" s="233" t="s">
        <v>167</v>
      </c>
      <c r="E207" s="245" t="s">
        <v>19</v>
      </c>
      <c r="F207" s="246" t="s">
        <v>345</v>
      </c>
      <c r="G207" s="244"/>
      <c r="H207" s="245" t="s">
        <v>19</v>
      </c>
      <c r="I207" s="247"/>
      <c r="J207" s="244"/>
      <c r="K207" s="244"/>
      <c r="L207" s="248"/>
      <c r="M207" s="249"/>
      <c r="N207" s="250"/>
      <c r="O207" s="250"/>
      <c r="P207" s="250"/>
      <c r="Q207" s="250"/>
      <c r="R207" s="250"/>
      <c r="S207" s="250"/>
      <c r="T207" s="25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2" t="s">
        <v>167</v>
      </c>
      <c r="AU207" s="252" t="s">
        <v>81</v>
      </c>
      <c r="AV207" s="14" t="s">
        <v>79</v>
      </c>
      <c r="AW207" s="14" t="s">
        <v>33</v>
      </c>
      <c r="AX207" s="14" t="s">
        <v>72</v>
      </c>
      <c r="AY207" s="252" t="s">
        <v>152</v>
      </c>
    </row>
    <row r="208" s="13" customFormat="1">
      <c r="A208" s="13"/>
      <c r="B208" s="231"/>
      <c r="C208" s="232"/>
      <c r="D208" s="233" t="s">
        <v>167</v>
      </c>
      <c r="E208" s="234" t="s">
        <v>19</v>
      </c>
      <c r="F208" s="235" t="s">
        <v>346</v>
      </c>
      <c r="G208" s="232"/>
      <c r="H208" s="236">
        <v>45.990000000000002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167</v>
      </c>
      <c r="AU208" s="242" t="s">
        <v>81</v>
      </c>
      <c r="AV208" s="13" t="s">
        <v>81</v>
      </c>
      <c r="AW208" s="13" t="s">
        <v>33</v>
      </c>
      <c r="AX208" s="13" t="s">
        <v>72</v>
      </c>
      <c r="AY208" s="242" t="s">
        <v>152</v>
      </c>
    </row>
    <row r="209" s="13" customFormat="1">
      <c r="A209" s="13"/>
      <c r="B209" s="231"/>
      <c r="C209" s="232"/>
      <c r="D209" s="233" t="s">
        <v>167</v>
      </c>
      <c r="E209" s="234" t="s">
        <v>19</v>
      </c>
      <c r="F209" s="235" t="s">
        <v>347</v>
      </c>
      <c r="G209" s="232"/>
      <c r="H209" s="236">
        <v>-5.1749999999999998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167</v>
      </c>
      <c r="AU209" s="242" t="s">
        <v>81</v>
      </c>
      <c r="AV209" s="13" t="s">
        <v>81</v>
      </c>
      <c r="AW209" s="13" t="s">
        <v>33</v>
      </c>
      <c r="AX209" s="13" t="s">
        <v>72</v>
      </c>
      <c r="AY209" s="242" t="s">
        <v>152</v>
      </c>
    </row>
    <row r="210" s="2" customFormat="1" ht="62.7" customHeight="1">
      <c r="A210" s="39"/>
      <c r="B210" s="40"/>
      <c r="C210" s="213" t="s">
        <v>348</v>
      </c>
      <c r="D210" s="213" t="s">
        <v>154</v>
      </c>
      <c r="E210" s="214" t="s">
        <v>349</v>
      </c>
      <c r="F210" s="215" t="s">
        <v>350</v>
      </c>
      <c r="G210" s="216" t="s">
        <v>157</v>
      </c>
      <c r="H210" s="217">
        <v>87.599999999999994</v>
      </c>
      <c r="I210" s="218"/>
      <c r="J210" s="219">
        <f>ROUND(I210*H210,2)</f>
        <v>0</v>
      </c>
      <c r="K210" s="215" t="s">
        <v>158</v>
      </c>
      <c r="L210" s="45"/>
      <c r="M210" s="220" t="s">
        <v>19</v>
      </c>
      <c r="N210" s="221" t="s">
        <v>43</v>
      </c>
      <c r="O210" s="85"/>
      <c r="P210" s="222">
        <f>O210*H210</f>
        <v>0</v>
      </c>
      <c r="Q210" s="222">
        <v>0</v>
      </c>
      <c r="R210" s="222">
        <f>Q210*H210</f>
        <v>0</v>
      </c>
      <c r="S210" s="222">
        <v>0.035000000000000003</v>
      </c>
      <c r="T210" s="223">
        <f>S210*H210</f>
        <v>3.0660000000000003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264</v>
      </c>
      <c r="AT210" s="224" t="s">
        <v>154</v>
      </c>
      <c r="AU210" s="224" t="s">
        <v>81</v>
      </c>
      <c r="AY210" s="18" t="s">
        <v>152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79</v>
      </c>
      <c r="BK210" s="225">
        <f>ROUND(I210*H210,2)</f>
        <v>0</v>
      </c>
      <c r="BL210" s="18" t="s">
        <v>264</v>
      </c>
      <c r="BM210" s="224" t="s">
        <v>351</v>
      </c>
    </row>
    <row r="211" s="2" customFormat="1">
      <c r="A211" s="39"/>
      <c r="B211" s="40"/>
      <c r="C211" s="41"/>
      <c r="D211" s="226" t="s">
        <v>161</v>
      </c>
      <c r="E211" s="41"/>
      <c r="F211" s="227" t="s">
        <v>352</v>
      </c>
      <c r="G211" s="41"/>
      <c r="H211" s="41"/>
      <c r="I211" s="228"/>
      <c r="J211" s="41"/>
      <c r="K211" s="41"/>
      <c r="L211" s="45"/>
      <c r="M211" s="229"/>
      <c r="N211" s="230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161</v>
      </c>
      <c r="AU211" s="18" t="s">
        <v>81</v>
      </c>
    </row>
    <row r="212" s="13" customFormat="1">
      <c r="A212" s="13"/>
      <c r="B212" s="231"/>
      <c r="C212" s="232"/>
      <c r="D212" s="233" t="s">
        <v>167</v>
      </c>
      <c r="E212" s="234" t="s">
        <v>19</v>
      </c>
      <c r="F212" s="235" t="s">
        <v>353</v>
      </c>
      <c r="G212" s="232"/>
      <c r="H212" s="236">
        <v>87.599999999999994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167</v>
      </c>
      <c r="AU212" s="242" t="s">
        <v>81</v>
      </c>
      <c r="AV212" s="13" t="s">
        <v>81</v>
      </c>
      <c r="AW212" s="13" t="s">
        <v>33</v>
      </c>
      <c r="AX212" s="13" t="s">
        <v>72</v>
      </c>
      <c r="AY212" s="242" t="s">
        <v>152</v>
      </c>
    </row>
    <row r="213" s="12" customFormat="1" ht="22.8" customHeight="1">
      <c r="A213" s="12"/>
      <c r="B213" s="197"/>
      <c r="C213" s="198"/>
      <c r="D213" s="199" t="s">
        <v>71</v>
      </c>
      <c r="E213" s="211" t="s">
        <v>354</v>
      </c>
      <c r="F213" s="211" t="s">
        <v>355</v>
      </c>
      <c r="G213" s="198"/>
      <c r="H213" s="198"/>
      <c r="I213" s="201"/>
      <c r="J213" s="212">
        <f>BK213</f>
        <v>0</v>
      </c>
      <c r="K213" s="198"/>
      <c r="L213" s="203"/>
      <c r="M213" s="204"/>
      <c r="N213" s="205"/>
      <c r="O213" s="205"/>
      <c r="P213" s="206">
        <f>P214</f>
        <v>0</v>
      </c>
      <c r="Q213" s="205"/>
      <c r="R213" s="206">
        <f>R214</f>
        <v>0</v>
      </c>
      <c r="S213" s="205"/>
      <c r="T213" s="207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8" t="s">
        <v>81</v>
      </c>
      <c r="AT213" s="209" t="s">
        <v>71</v>
      </c>
      <c r="AU213" s="209" t="s">
        <v>79</v>
      </c>
      <c r="AY213" s="208" t="s">
        <v>152</v>
      </c>
      <c r="BK213" s="210">
        <f>BK214</f>
        <v>0</v>
      </c>
    </row>
    <row r="214" s="2" customFormat="1" ht="21.75" customHeight="1">
      <c r="A214" s="39"/>
      <c r="B214" s="40"/>
      <c r="C214" s="213" t="s">
        <v>356</v>
      </c>
      <c r="D214" s="213" t="s">
        <v>154</v>
      </c>
      <c r="E214" s="214" t="s">
        <v>357</v>
      </c>
      <c r="F214" s="215" t="s">
        <v>358</v>
      </c>
      <c r="G214" s="216" t="s">
        <v>359</v>
      </c>
      <c r="H214" s="217">
        <v>1</v>
      </c>
      <c r="I214" s="218"/>
      <c r="J214" s="219">
        <f>ROUND(I214*H214,2)</f>
        <v>0</v>
      </c>
      <c r="K214" s="215" t="s">
        <v>19</v>
      </c>
      <c r="L214" s="45"/>
      <c r="M214" s="220" t="s">
        <v>19</v>
      </c>
      <c r="N214" s="221" t="s">
        <v>43</v>
      </c>
      <c r="O214" s="85"/>
      <c r="P214" s="222">
        <f>O214*H214</f>
        <v>0</v>
      </c>
      <c r="Q214" s="222">
        <v>0</v>
      </c>
      <c r="R214" s="222">
        <f>Q214*H214</f>
        <v>0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264</v>
      </c>
      <c r="AT214" s="224" t="s">
        <v>154</v>
      </c>
      <c r="AU214" s="224" t="s">
        <v>81</v>
      </c>
      <c r="AY214" s="18" t="s">
        <v>152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79</v>
      </c>
      <c r="BK214" s="225">
        <f>ROUND(I214*H214,2)</f>
        <v>0</v>
      </c>
      <c r="BL214" s="18" t="s">
        <v>264</v>
      </c>
      <c r="BM214" s="224" t="s">
        <v>360</v>
      </c>
    </row>
    <row r="215" s="12" customFormat="1" ht="22.8" customHeight="1">
      <c r="A215" s="12"/>
      <c r="B215" s="197"/>
      <c r="C215" s="198"/>
      <c r="D215" s="199" t="s">
        <v>71</v>
      </c>
      <c r="E215" s="211" t="s">
        <v>361</v>
      </c>
      <c r="F215" s="211" t="s">
        <v>362</v>
      </c>
      <c r="G215" s="198"/>
      <c r="H215" s="198"/>
      <c r="I215" s="201"/>
      <c r="J215" s="212">
        <f>BK215</f>
        <v>0</v>
      </c>
      <c r="K215" s="198"/>
      <c r="L215" s="203"/>
      <c r="M215" s="204"/>
      <c r="N215" s="205"/>
      <c r="O215" s="205"/>
      <c r="P215" s="206">
        <f>P216</f>
        <v>0</v>
      </c>
      <c r="Q215" s="205"/>
      <c r="R215" s="206">
        <f>R216</f>
        <v>0</v>
      </c>
      <c r="S215" s="205"/>
      <c r="T215" s="207">
        <f>T216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8" t="s">
        <v>81</v>
      </c>
      <c r="AT215" s="209" t="s">
        <v>71</v>
      </c>
      <c r="AU215" s="209" t="s">
        <v>79</v>
      </c>
      <c r="AY215" s="208" t="s">
        <v>152</v>
      </c>
      <c r="BK215" s="210">
        <f>BK216</f>
        <v>0</v>
      </c>
    </row>
    <row r="216" s="2" customFormat="1" ht="21.75" customHeight="1">
      <c r="A216" s="39"/>
      <c r="B216" s="40"/>
      <c r="C216" s="213" t="s">
        <v>363</v>
      </c>
      <c r="D216" s="213" t="s">
        <v>154</v>
      </c>
      <c r="E216" s="214" t="s">
        <v>364</v>
      </c>
      <c r="F216" s="215" t="s">
        <v>365</v>
      </c>
      <c r="G216" s="216" t="s">
        <v>359</v>
      </c>
      <c r="H216" s="217">
        <v>1</v>
      </c>
      <c r="I216" s="218"/>
      <c r="J216" s="219">
        <f>ROUND(I216*H216,2)</f>
        <v>0</v>
      </c>
      <c r="K216" s="215" t="s">
        <v>19</v>
      </c>
      <c r="L216" s="45"/>
      <c r="M216" s="220" t="s">
        <v>19</v>
      </c>
      <c r="N216" s="221" t="s">
        <v>43</v>
      </c>
      <c r="O216" s="85"/>
      <c r="P216" s="222">
        <f>O216*H216</f>
        <v>0</v>
      </c>
      <c r="Q216" s="222">
        <v>0</v>
      </c>
      <c r="R216" s="222">
        <f>Q216*H216</f>
        <v>0</v>
      </c>
      <c r="S216" s="222">
        <v>0</v>
      </c>
      <c r="T216" s="22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4" t="s">
        <v>264</v>
      </c>
      <c r="AT216" s="224" t="s">
        <v>154</v>
      </c>
      <c r="AU216" s="224" t="s">
        <v>81</v>
      </c>
      <c r="AY216" s="18" t="s">
        <v>152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8" t="s">
        <v>79</v>
      </c>
      <c r="BK216" s="225">
        <f>ROUND(I216*H216,2)</f>
        <v>0</v>
      </c>
      <c r="BL216" s="18" t="s">
        <v>264</v>
      </c>
      <c r="BM216" s="224" t="s">
        <v>366</v>
      </c>
    </row>
    <row r="217" s="12" customFormat="1" ht="22.8" customHeight="1">
      <c r="A217" s="12"/>
      <c r="B217" s="197"/>
      <c r="C217" s="198"/>
      <c r="D217" s="199" t="s">
        <v>71</v>
      </c>
      <c r="E217" s="211" t="s">
        <v>367</v>
      </c>
      <c r="F217" s="211" t="s">
        <v>368</v>
      </c>
      <c r="G217" s="198"/>
      <c r="H217" s="198"/>
      <c r="I217" s="201"/>
      <c r="J217" s="212">
        <f>BK217</f>
        <v>0</v>
      </c>
      <c r="K217" s="198"/>
      <c r="L217" s="203"/>
      <c r="M217" s="204"/>
      <c r="N217" s="205"/>
      <c r="O217" s="205"/>
      <c r="P217" s="206">
        <f>P218</f>
        <v>0</v>
      </c>
      <c r="Q217" s="205"/>
      <c r="R217" s="206">
        <f>R218</f>
        <v>0</v>
      </c>
      <c r="S217" s="205"/>
      <c r="T217" s="207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8" t="s">
        <v>81</v>
      </c>
      <c r="AT217" s="209" t="s">
        <v>71</v>
      </c>
      <c r="AU217" s="209" t="s">
        <v>79</v>
      </c>
      <c r="AY217" s="208" t="s">
        <v>152</v>
      </c>
      <c r="BK217" s="210">
        <f>BK218</f>
        <v>0</v>
      </c>
    </row>
    <row r="218" s="2" customFormat="1" ht="16.5" customHeight="1">
      <c r="A218" s="39"/>
      <c r="B218" s="40"/>
      <c r="C218" s="213" t="s">
        <v>369</v>
      </c>
      <c r="D218" s="213" t="s">
        <v>154</v>
      </c>
      <c r="E218" s="214" t="s">
        <v>370</v>
      </c>
      <c r="F218" s="215" t="s">
        <v>371</v>
      </c>
      <c r="G218" s="216" t="s">
        <v>359</v>
      </c>
      <c r="H218" s="217">
        <v>1</v>
      </c>
      <c r="I218" s="218"/>
      <c r="J218" s="219">
        <f>ROUND(I218*H218,2)</f>
        <v>0</v>
      </c>
      <c r="K218" s="215" t="s">
        <v>19</v>
      </c>
      <c r="L218" s="45"/>
      <c r="M218" s="220" t="s">
        <v>19</v>
      </c>
      <c r="N218" s="221" t="s">
        <v>43</v>
      </c>
      <c r="O218" s="85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4" t="s">
        <v>264</v>
      </c>
      <c r="AT218" s="224" t="s">
        <v>154</v>
      </c>
      <c r="AU218" s="224" t="s">
        <v>81</v>
      </c>
      <c r="AY218" s="18" t="s">
        <v>152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8" t="s">
        <v>79</v>
      </c>
      <c r="BK218" s="225">
        <f>ROUND(I218*H218,2)</f>
        <v>0</v>
      </c>
      <c r="BL218" s="18" t="s">
        <v>264</v>
      </c>
      <c r="BM218" s="224" t="s">
        <v>372</v>
      </c>
    </row>
    <row r="219" s="12" customFormat="1" ht="22.8" customHeight="1">
      <c r="A219" s="12"/>
      <c r="B219" s="197"/>
      <c r="C219" s="198"/>
      <c r="D219" s="199" t="s">
        <v>71</v>
      </c>
      <c r="E219" s="211" t="s">
        <v>373</v>
      </c>
      <c r="F219" s="211" t="s">
        <v>99</v>
      </c>
      <c r="G219" s="198"/>
      <c r="H219" s="198"/>
      <c r="I219" s="201"/>
      <c r="J219" s="212">
        <f>BK219</f>
        <v>0</v>
      </c>
      <c r="K219" s="198"/>
      <c r="L219" s="203"/>
      <c r="M219" s="204"/>
      <c r="N219" s="205"/>
      <c r="O219" s="205"/>
      <c r="P219" s="206">
        <f>SUM(P220:P221)</f>
        <v>0</v>
      </c>
      <c r="Q219" s="205"/>
      <c r="R219" s="206">
        <f>SUM(R220:R221)</f>
        <v>0</v>
      </c>
      <c r="S219" s="205"/>
      <c r="T219" s="207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8" t="s">
        <v>81</v>
      </c>
      <c r="AT219" s="209" t="s">
        <v>71</v>
      </c>
      <c r="AU219" s="209" t="s">
        <v>79</v>
      </c>
      <c r="AY219" s="208" t="s">
        <v>152</v>
      </c>
      <c r="BK219" s="210">
        <f>SUM(BK220:BK221)</f>
        <v>0</v>
      </c>
    </row>
    <row r="220" s="2" customFormat="1" ht="16.5" customHeight="1">
      <c r="A220" s="39"/>
      <c r="B220" s="40"/>
      <c r="C220" s="213" t="s">
        <v>374</v>
      </c>
      <c r="D220" s="213" t="s">
        <v>154</v>
      </c>
      <c r="E220" s="214" t="s">
        <v>375</v>
      </c>
      <c r="F220" s="215" t="s">
        <v>376</v>
      </c>
      <c r="G220" s="216" t="s">
        <v>359</v>
      </c>
      <c r="H220" s="217">
        <v>1</v>
      </c>
      <c r="I220" s="218"/>
      <c r="J220" s="219">
        <f>ROUND(I220*H220,2)</f>
        <v>0</v>
      </c>
      <c r="K220" s="215" t="s">
        <v>19</v>
      </c>
      <c r="L220" s="45"/>
      <c r="M220" s="220" t="s">
        <v>19</v>
      </c>
      <c r="N220" s="221" t="s">
        <v>43</v>
      </c>
      <c r="O220" s="85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264</v>
      </c>
      <c r="AT220" s="224" t="s">
        <v>154</v>
      </c>
      <c r="AU220" s="224" t="s">
        <v>81</v>
      </c>
      <c r="AY220" s="18" t="s">
        <v>152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79</v>
      </c>
      <c r="BK220" s="225">
        <f>ROUND(I220*H220,2)</f>
        <v>0</v>
      </c>
      <c r="BL220" s="18" t="s">
        <v>264</v>
      </c>
      <c r="BM220" s="224" t="s">
        <v>377</v>
      </c>
    </row>
    <row r="221" s="2" customFormat="1" ht="16.5" customHeight="1">
      <c r="A221" s="39"/>
      <c r="B221" s="40"/>
      <c r="C221" s="213" t="s">
        <v>378</v>
      </c>
      <c r="D221" s="213" t="s">
        <v>154</v>
      </c>
      <c r="E221" s="214" t="s">
        <v>379</v>
      </c>
      <c r="F221" s="215" t="s">
        <v>380</v>
      </c>
      <c r="G221" s="216" t="s">
        <v>359</v>
      </c>
      <c r="H221" s="217">
        <v>1</v>
      </c>
      <c r="I221" s="218"/>
      <c r="J221" s="219">
        <f>ROUND(I221*H221,2)</f>
        <v>0</v>
      </c>
      <c r="K221" s="215" t="s">
        <v>19</v>
      </c>
      <c r="L221" s="45"/>
      <c r="M221" s="220" t="s">
        <v>19</v>
      </c>
      <c r="N221" s="221" t="s">
        <v>43</v>
      </c>
      <c r="O221" s="85"/>
      <c r="P221" s="222">
        <f>O221*H221</f>
        <v>0</v>
      </c>
      <c r="Q221" s="222">
        <v>0</v>
      </c>
      <c r="R221" s="222">
        <f>Q221*H221</f>
        <v>0</v>
      </c>
      <c r="S221" s="222">
        <v>0</v>
      </c>
      <c r="T221" s="22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264</v>
      </c>
      <c r="AT221" s="224" t="s">
        <v>154</v>
      </c>
      <c r="AU221" s="224" t="s">
        <v>81</v>
      </c>
      <c r="AY221" s="18" t="s">
        <v>152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79</v>
      </c>
      <c r="BK221" s="225">
        <f>ROUND(I221*H221,2)</f>
        <v>0</v>
      </c>
      <c r="BL221" s="18" t="s">
        <v>264</v>
      </c>
      <c r="BM221" s="224" t="s">
        <v>381</v>
      </c>
    </row>
    <row r="222" s="12" customFormat="1" ht="22.8" customHeight="1">
      <c r="A222" s="12"/>
      <c r="B222" s="197"/>
      <c r="C222" s="198"/>
      <c r="D222" s="199" t="s">
        <v>71</v>
      </c>
      <c r="E222" s="211" t="s">
        <v>382</v>
      </c>
      <c r="F222" s="211" t="s">
        <v>383</v>
      </c>
      <c r="G222" s="198"/>
      <c r="H222" s="198"/>
      <c r="I222" s="201"/>
      <c r="J222" s="212">
        <f>BK222</f>
        <v>0</v>
      </c>
      <c r="K222" s="198"/>
      <c r="L222" s="203"/>
      <c r="M222" s="204"/>
      <c r="N222" s="205"/>
      <c r="O222" s="205"/>
      <c r="P222" s="206">
        <f>SUM(P223:P240)</f>
        <v>0</v>
      </c>
      <c r="Q222" s="205"/>
      <c r="R222" s="206">
        <f>SUM(R223:R240)</f>
        <v>0</v>
      </c>
      <c r="S222" s="205"/>
      <c r="T222" s="207">
        <f>SUM(T223:T240)</f>
        <v>1.2265299999999999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8" t="s">
        <v>81</v>
      </c>
      <c r="AT222" s="209" t="s">
        <v>71</v>
      </c>
      <c r="AU222" s="209" t="s">
        <v>79</v>
      </c>
      <c r="AY222" s="208" t="s">
        <v>152</v>
      </c>
      <c r="BK222" s="210">
        <f>SUM(BK223:BK240)</f>
        <v>0</v>
      </c>
    </row>
    <row r="223" s="2" customFormat="1" ht="24.15" customHeight="1">
      <c r="A223" s="39"/>
      <c r="B223" s="40"/>
      <c r="C223" s="213" t="s">
        <v>384</v>
      </c>
      <c r="D223" s="213" t="s">
        <v>154</v>
      </c>
      <c r="E223" s="214" t="s">
        <v>385</v>
      </c>
      <c r="F223" s="215" t="s">
        <v>386</v>
      </c>
      <c r="G223" s="216" t="s">
        <v>157</v>
      </c>
      <c r="H223" s="217">
        <v>186.15000000000001</v>
      </c>
      <c r="I223" s="218"/>
      <c r="J223" s="219">
        <f>ROUND(I223*H223,2)</f>
        <v>0</v>
      </c>
      <c r="K223" s="215" t="s">
        <v>158</v>
      </c>
      <c r="L223" s="45"/>
      <c r="M223" s="220" t="s">
        <v>19</v>
      </c>
      <c r="N223" s="221" t="s">
        <v>43</v>
      </c>
      <c r="O223" s="85"/>
      <c r="P223" s="222">
        <f>O223*H223</f>
        <v>0</v>
      </c>
      <c r="Q223" s="222">
        <v>0</v>
      </c>
      <c r="R223" s="222">
        <f>Q223*H223</f>
        <v>0</v>
      </c>
      <c r="S223" s="222">
        <v>0.00594</v>
      </c>
      <c r="T223" s="223">
        <f>S223*H223</f>
        <v>1.105731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4" t="s">
        <v>264</v>
      </c>
      <c r="AT223" s="224" t="s">
        <v>154</v>
      </c>
      <c r="AU223" s="224" t="s">
        <v>81</v>
      </c>
      <c r="AY223" s="18" t="s">
        <v>152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8" t="s">
        <v>79</v>
      </c>
      <c r="BK223" s="225">
        <f>ROUND(I223*H223,2)</f>
        <v>0</v>
      </c>
      <c r="BL223" s="18" t="s">
        <v>264</v>
      </c>
      <c r="BM223" s="224" t="s">
        <v>387</v>
      </c>
    </row>
    <row r="224" s="2" customFormat="1">
      <c r="A224" s="39"/>
      <c r="B224" s="40"/>
      <c r="C224" s="41"/>
      <c r="D224" s="226" t="s">
        <v>161</v>
      </c>
      <c r="E224" s="41"/>
      <c r="F224" s="227" t="s">
        <v>388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161</v>
      </c>
      <c r="AU224" s="18" t="s">
        <v>81</v>
      </c>
    </row>
    <row r="225" s="13" customFormat="1">
      <c r="A225" s="13"/>
      <c r="B225" s="231"/>
      <c r="C225" s="232"/>
      <c r="D225" s="233" t="s">
        <v>167</v>
      </c>
      <c r="E225" s="234" t="s">
        <v>19</v>
      </c>
      <c r="F225" s="235" t="s">
        <v>389</v>
      </c>
      <c r="G225" s="232"/>
      <c r="H225" s="236">
        <v>98.549999999999997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167</v>
      </c>
      <c r="AU225" s="242" t="s">
        <v>81</v>
      </c>
      <c r="AV225" s="13" t="s">
        <v>81</v>
      </c>
      <c r="AW225" s="13" t="s">
        <v>33</v>
      </c>
      <c r="AX225" s="13" t="s">
        <v>72</v>
      </c>
      <c r="AY225" s="242" t="s">
        <v>152</v>
      </c>
    </row>
    <row r="226" s="13" customFormat="1">
      <c r="A226" s="13"/>
      <c r="B226" s="231"/>
      <c r="C226" s="232"/>
      <c r="D226" s="233" t="s">
        <v>167</v>
      </c>
      <c r="E226" s="234" t="s">
        <v>19</v>
      </c>
      <c r="F226" s="235" t="s">
        <v>353</v>
      </c>
      <c r="G226" s="232"/>
      <c r="H226" s="236">
        <v>87.599999999999994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167</v>
      </c>
      <c r="AU226" s="242" t="s">
        <v>81</v>
      </c>
      <c r="AV226" s="13" t="s">
        <v>81</v>
      </c>
      <c r="AW226" s="13" t="s">
        <v>33</v>
      </c>
      <c r="AX226" s="13" t="s">
        <v>72</v>
      </c>
      <c r="AY226" s="242" t="s">
        <v>152</v>
      </c>
    </row>
    <row r="227" s="2" customFormat="1" ht="24.15" customHeight="1">
      <c r="A227" s="39"/>
      <c r="B227" s="40"/>
      <c r="C227" s="213" t="s">
        <v>390</v>
      </c>
      <c r="D227" s="213" t="s">
        <v>154</v>
      </c>
      <c r="E227" s="214" t="s">
        <v>391</v>
      </c>
      <c r="F227" s="215" t="s">
        <v>392</v>
      </c>
      <c r="G227" s="216" t="s">
        <v>174</v>
      </c>
      <c r="H227" s="217">
        <v>10.949999999999999</v>
      </c>
      <c r="I227" s="218"/>
      <c r="J227" s="219">
        <f>ROUND(I227*H227,2)</f>
        <v>0</v>
      </c>
      <c r="K227" s="215" t="s">
        <v>158</v>
      </c>
      <c r="L227" s="45"/>
      <c r="M227" s="220" t="s">
        <v>19</v>
      </c>
      <c r="N227" s="221" t="s">
        <v>43</v>
      </c>
      <c r="O227" s="85"/>
      <c r="P227" s="222">
        <f>O227*H227</f>
        <v>0</v>
      </c>
      <c r="Q227" s="222">
        <v>0</v>
      </c>
      <c r="R227" s="222">
        <f>Q227*H227</f>
        <v>0</v>
      </c>
      <c r="S227" s="222">
        <v>0.0018699999999999999</v>
      </c>
      <c r="T227" s="223">
        <f>S227*H227</f>
        <v>0.020476499999999998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4" t="s">
        <v>264</v>
      </c>
      <c r="AT227" s="224" t="s">
        <v>154</v>
      </c>
      <c r="AU227" s="224" t="s">
        <v>81</v>
      </c>
      <c r="AY227" s="18" t="s">
        <v>152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8" t="s">
        <v>79</v>
      </c>
      <c r="BK227" s="225">
        <f>ROUND(I227*H227,2)</f>
        <v>0</v>
      </c>
      <c r="BL227" s="18" t="s">
        <v>264</v>
      </c>
      <c r="BM227" s="224" t="s">
        <v>393</v>
      </c>
    </row>
    <row r="228" s="2" customFormat="1">
      <c r="A228" s="39"/>
      <c r="B228" s="40"/>
      <c r="C228" s="41"/>
      <c r="D228" s="226" t="s">
        <v>161</v>
      </c>
      <c r="E228" s="41"/>
      <c r="F228" s="227" t="s">
        <v>394</v>
      </c>
      <c r="G228" s="41"/>
      <c r="H228" s="41"/>
      <c r="I228" s="228"/>
      <c r="J228" s="41"/>
      <c r="K228" s="41"/>
      <c r="L228" s="45"/>
      <c r="M228" s="229"/>
      <c r="N228" s="230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161</v>
      </c>
      <c r="AU228" s="18" t="s">
        <v>81</v>
      </c>
    </row>
    <row r="229" s="2" customFormat="1" ht="24.15" customHeight="1">
      <c r="A229" s="39"/>
      <c r="B229" s="40"/>
      <c r="C229" s="213" t="s">
        <v>395</v>
      </c>
      <c r="D229" s="213" t="s">
        <v>154</v>
      </c>
      <c r="E229" s="214" t="s">
        <v>396</v>
      </c>
      <c r="F229" s="215" t="s">
        <v>397</v>
      </c>
      <c r="G229" s="216" t="s">
        <v>174</v>
      </c>
      <c r="H229" s="217">
        <v>4.75</v>
      </c>
      <c r="I229" s="218"/>
      <c r="J229" s="219">
        <f>ROUND(I229*H229,2)</f>
        <v>0</v>
      </c>
      <c r="K229" s="215" t="s">
        <v>158</v>
      </c>
      <c r="L229" s="45"/>
      <c r="M229" s="220" t="s">
        <v>19</v>
      </c>
      <c r="N229" s="221" t="s">
        <v>43</v>
      </c>
      <c r="O229" s="85"/>
      <c r="P229" s="222">
        <f>O229*H229</f>
        <v>0</v>
      </c>
      <c r="Q229" s="222">
        <v>0</v>
      </c>
      <c r="R229" s="222">
        <f>Q229*H229</f>
        <v>0</v>
      </c>
      <c r="S229" s="222">
        <v>0.00167</v>
      </c>
      <c r="T229" s="223">
        <f>S229*H229</f>
        <v>0.0079325000000000003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264</v>
      </c>
      <c r="AT229" s="224" t="s">
        <v>154</v>
      </c>
      <c r="AU229" s="224" t="s">
        <v>81</v>
      </c>
      <c r="AY229" s="18" t="s">
        <v>152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79</v>
      </c>
      <c r="BK229" s="225">
        <f>ROUND(I229*H229,2)</f>
        <v>0</v>
      </c>
      <c r="BL229" s="18" t="s">
        <v>264</v>
      </c>
      <c r="BM229" s="224" t="s">
        <v>398</v>
      </c>
    </row>
    <row r="230" s="2" customFormat="1">
      <c r="A230" s="39"/>
      <c r="B230" s="40"/>
      <c r="C230" s="41"/>
      <c r="D230" s="226" t="s">
        <v>161</v>
      </c>
      <c r="E230" s="41"/>
      <c r="F230" s="227" t="s">
        <v>399</v>
      </c>
      <c r="G230" s="41"/>
      <c r="H230" s="41"/>
      <c r="I230" s="228"/>
      <c r="J230" s="41"/>
      <c r="K230" s="41"/>
      <c r="L230" s="45"/>
      <c r="M230" s="229"/>
      <c r="N230" s="230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161</v>
      </c>
      <c r="AU230" s="18" t="s">
        <v>81</v>
      </c>
    </row>
    <row r="231" s="13" customFormat="1">
      <c r="A231" s="13"/>
      <c r="B231" s="231"/>
      <c r="C231" s="232"/>
      <c r="D231" s="233" t="s">
        <v>167</v>
      </c>
      <c r="E231" s="234" t="s">
        <v>19</v>
      </c>
      <c r="F231" s="235" t="s">
        <v>400</v>
      </c>
      <c r="G231" s="232"/>
      <c r="H231" s="236">
        <v>4.75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167</v>
      </c>
      <c r="AU231" s="242" t="s">
        <v>81</v>
      </c>
      <c r="AV231" s="13" t="s">
        <v>81</v>
      </c>
      <c r="AW231" s="13" t="s">
        <v>33</v>
      </c>
      <c r="AX231" s="13" t="s">
        <v>72</v>
      </c>
      <c r="AY231" s="242" t="s">
        <v>152</v>
      </c>
    </row>
    <row r="232" s="2" customFormat="1" ht="21.75" customHeight="1">
      <c r="A232" s="39"/>
      <c r="B232" s="40"/>
      <c r="C232" s="213" t="s">
        <v>401</v>
      </c>
      <c r="D232" s="213" t="s">
        <v>154</v>
      </c>
      <c r="E232" s="214" t="s">
        <v>402</v>
      </c>
      <c r="F232" s="215" t="s">
        <v>403</v>
      </c>
      <c r="G232" s="216" t="s">
        <v>174</v>
      </c>
      <c r="H232" s="217">
        <v>9</v>
      </c>
      <c r="I232" s="218"/>
      <c r="J232" s="219">
        <f>ROUND(I232*H232,2)</f>
        <v>0</v>
      </c>
      <c r="K232" s="215" t="s">
        <v>158</v>
      </c>
      <c r="L232" s="45"/>
      <c r="M232" s="220" t="s">
        <v>19</v>
      </c>
      <c r="N232" s="221" t="s">
        <v>43</v>
      </c>
      <c r="O232" s="85"/>
      <c r="P232" s="222">
        <f>O232*H232</f>
        <v>0</v>
      </c>
      <c r="Q232" s="222">
        <v>0</v>
      </c>
      <c r="R232" s="222">
        <f>Q232*H232</f>
        <v>0</v>
      </c>
      <c r="S232" s="222">
        <v>0.00175</v>
      </c>
      <c r="T232" s="223">
        <f>S232*H232</f>
        <v>0.01575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4" t="s">
        <v>264</v>
      </c>
      <c r="AT232" s="224" t="s">
        <v>154</v>
      </c>
      <c r="AU232" s="224" t="s">
        <v>81</v>
      </c>
      <c r="AY232" s="18" t="s">
        <v>152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8" t="s">
        <v>79</v>
      </c>
      <c r="BK232" s="225">
        <f>ROUND(I232*H232,2)</f>
        <v>0</v>
      </c>
      <c r="BL232" s="18" t="s">
        <v>264</v>
      </c>
      <c r="BM232" s="224" t="s">
        <v>404</v>
      </c>
    </row>
    <row r="233" s="2" customFormat="1">
      <c r="A233" s="39"/>
      <c r="B233" s="40"/>
      <c r="C233" s="41"/>
      <c r="D233" s="226" t="s">
        <v>161</v>
      </c>
      <c r="E233" s="41"/>
      <c r="F233" s="227" t="s">
        <v>405</v>
      </c>
      <c r="G233" s="41"/>
      <c r="H233" s="41"/>
      <c r="I233" s="228"/>
      <c r="J233" s="41"/>
      <c r="K233" s="41"/>
      <c r="L233" s="45"/>
      <c r="M233" s="229"/>
      <c r="N233" s="230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161</v>
      </c>
      <c r="AU233" s="18" t="s">
        <v>81</v>
      </c>
    </row>
    <row r="234" s="13" customFormat="1">
      <c r="A234" s="13"/>
      <c r="B234" s="231"/>
      <c r="C234" s="232"/>
      <c r="D234" s="233" t="s">
        <v>167</v>
      </c>
      <c r="E234" s="234" t="s">
        <v>19</v>
      </c>
      <c r="F234" s="235" t="s">
        <v>406</v>
      </c>
      <c r="G234" s="232"/>
      <c r="H234" s="236">
        <v>9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167</v>
      </c>
      <c r="AU234" s="242" t="s">
        <v>81</v>
      </c>
      <c r="AV234" s="13" t="s">
        <v>81</v>
      </c>
      <c r="AW234" s="13" t="s">
        <v>33</v>
      </c>
      <c r="AX234" s="13" t="s">
        <v>72</v>
      </c>
      <c r="AY234" s="242" t="s">
        <v>152</v>
      </c>
    </row>
    <row r="235" s="2" customFormat="1" ht="24.15" customHeight="1">
      <c r="A235" s="39"/>
      <c r="B235" s="40"/>
      <c r="C235" s="213" t="s">
        <v>407</v>
      </c>
      <c r="D235" s="213" t="s">
        <v>154</v>
      </c>
      <c r="E235" s="214" t="s">
        <v>408</v>
      </c>
      <c r="F235" s="215" t="s">
        <v>409</v>
      </c>
      <c r="G235" s="216" t="s">
        <v>174</v>
      </c>
      <c r="H235" s="217">
        <v>21.899999999999999</v>
      </c>
      <c r="I235" s="218"/>
      <c r="J235" s="219">
        <f>ROUND(I235*H235,2)</f>
        <v>0</v>
      </c>
      <c r="K235" s="215" t="s">
        <v>158</v>
      </c>
      <c r="L235" s="45"/>
      <c r="M235" s="220" t="s">
        <v>19</v>
      </c>
      <c r="N235" s="221" t="s">
        <v>43</v>
      </c>
      <c r="O235" s="85"/>
      <c r="P235" s="222">
        <f>O235*H235</f>
        <v>0</v>
      </c>
      <c r="Q235" s="222">
        <v>0</v>
      </c>
      <c r="R235" s="222">
        <f>Q235*H235</f>
        <v>0</v>
      </c>
      <c r="S235" s="222">
        <v>0.0025999999999999999</v>
      </c>
      <c r="T235" s="223">
        <f>S235*H235</f>
        <v>0.056939999999999991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4" t="s">
        <v>264</v>
      </c>
      <c r="AT235" s="224" t="s">
        <v>154</v>
      </c>
      <c r="AU235" s="224" t="s">
        <v>81</v>
      </c>
      <c r="AY235" s="18" t="s">
        <v>152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8" t="s">
        <v>79</v>
      </c>
      <c r="BK235" s="225">
        <f>ROUND(I235*H235,2)</f>
        <v>0</v>
      </c>
      <c r="BL235" s="18" t="s">
        <v>264</v>
      </c>
      <c r="BM235" s="224" t="s">
        <v>410</v>
      </c>
    </row>
    <row r="236" s="2" customFormat="1">
      <c r="A236" s="39"/>
      <c r="B236" s="40"/>
      <c r="C236" s="41"/>
      <c r="D236" s="226" t="s">
        <v>161</v>
      </c>
      <c r="E236" s="41"/>
      <c r="F236" s="227" t="s">
        <v>411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161</v>
      </c>
      <c r="AU236" s="18" t="s">
        <v>81</v>
      </c>
    </row>
    <row r="237" s="13" customFormat="1">
      <c r="A237" s="13"/>
      <c r="B237" s="231"/>
      <c r="C237" s="232"/>
      <c r="D237" s="233" t="s">
        <v>167</v>
      </c>
      <c r="E237" s="234" t="s">
        <v>19</v>
      </c>
      <c r="F237" s="235" t="s">
        <v>412</v>
      </c>
      <c r="G237" s="232"/>
      <c r="H237" s="236">
        <v>21.899999999999999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167</v>
      </c>
      <c r="AU237" s="242" t="s">
        <v>81</v>
      </c>
      <c r="AV237" s="13" t="s">
        <v>81</v>
      </c>
      <c r="AW237" s="13" t="s">
        <v>33</v>
      </c>
      <c r="AX237" s="13" t="s">
        <v>72</v>
      </c>
      <c r="AY237" s="242" t="s">
        <v>152</v>
      </c>
    </row>
    <row r="238" s="2" customFormat="1" ht="16.5" customHeight="1">
      <c r="A238" s="39"/>
      <c r="B238" s="40"/>
      <c r="C238" s="213" t="s">
        <v>413</v>
      </c>
      <c r="D238" s="213" t="s">
        <v>154</v>
      </c>
      <c r="E238" s="214" t="s">
        <v>414</v>
      </c>
      <c r="F238" s="215" t="s">
        <v>415</v>
      </c>
      <c r="G238" s="216" t="s">
        <v>174</v>
      </c>
      <c r="H238" s="217">
        <v>5</v>
      </c>
      <c r="I238" s="218"/>
      <c r="J238" s="219">
        <f>ROUND(I238*H238,2)</f>
        <v>0</v>
      </c>
      <c r="K238" s="215" t="s">
        <v>158</v>
      </c>
      <c r="L238" s="45"/>
      <c r="M238" s="220" t="s">
        <v>19</v>
      </c>
      <c r="N238" s="221" t="s">
        <v>43</v>
      </c>
      <c r="O238" s="85"/>
      <c r="P238" s="222">
        <f>O238*H238</f>
        <v>0</v>
      </c>
      <c r="Q238" s="222">
        <v>0</v>
      </c>
      <c r="R238" s="222">
        <f>Q238*H238</f>
        <v>0</v>
      </c>
      <c r="S238" s="222">
        <v>0.0039399999999999999</v>
      </c>
      <c r="T238" s="223">
        <f>S238*H238</f>
        <v>0.019699999999999999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264</v>
      </c>
      <c r="AT238" s="224" t="s">
        <v>154</v>
      </c>
      <c r="AU238" s="224" t="s">
        <v>81</v>
      </c>
      <c r="AY238" s="18" t="s">
        <v>152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79</v>
      </c>
      <c r="BK238" s="225">
        <f>ROUND(I238*H238,2)</f>
        <v>0</v>
      </c>
      <c r="BL238" s="18" t="s">
        <v>264</v>
      </c>
      <c r="BM238" s="224" t="s">
        <v>416</v>
      </c>
    </row>
    <row r="239" s="2" customFormat="1">
      <c r="A239" s="39"/>
      <c r="B239" s="40"/>
      <c r="C239" s="41"/>
      <c r="D239" s="226" t="s">
        <v>161</v>
      </c>
      <c r="E239" s="41"/>
      <c r="F239" s="227" t="s">
        <v>417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161</v>
      </c>
      <c r="AU239" s="18" t="s">
        <v>81</v>
      </c>
    </row>
    <row r="240" s="13" customFormat="1">
      <c r="A240" s="13"/>
      <c r="B240" s="231"/>
      <c r="C240" s="232"/>
      <c r="D240" s="233" t="s">
        <v>167</v>
      </c>
      <c r="E240" s="234" t="s">
        <v>19</v>
      </c>
      <c r="F240" s="235" t="s">
        <v>418</v>
      </c>
      <c r="G240" s="232"/>
      <c r="H240" s="236">
        <v>5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167</v>
      </c>
      <c r="AU240" s="242" t="s">
        <v>81</v>
      </c>
      <c r="AV240" s="13" t="s">
        <v>81</v>
      </c>
      <c r="AW240" s="13" t="s">
        <v>33</v>
      </c>
      <c r="AX240" s="13" t="s">
        <v>72</v>
      </c>
      <c r="AY240" s="242" t="s">
        <v>152</v>
      </c>
    </row>
    <row r="241" s="12" customFormat="1" ht="22.8" customHeight="1">
      <c r="A241" s="12"/>
      <c r="B241" s="197"/>
      <c r="C241" s="198"/>
      <c r="D241" s="199" t="s">
        <v>71</v>
      </c>
      <c r="E241" s="211" t="s">
        <v>419</v>
      </c>
      <c r="F241" s="211" t="s">
        <v>420</v>
      </c>
      <c r="G241" s="198"/>
      <c r="H241" s="198"/>
      <c r="I241" s="201"/>
      <c r="J241" s="212">
        <f>BK241</f>
        <v>0</v>
      </c>
      <c r="K241" s="198"/>
      <c r="L241" s="203"/>
      <c r="M241" s="204"/>
      <c r="N241" s="205"/>
      <c r="O241" s="205"/>
      <c r="P241" s="206">
        <f>SUM(P242:P243)</f>
        <v>0</v>
      </c>
      <c r="Q241" s="205"/>
      <c r="R241" s="206">
        <f>SUM(R242:R243)</f>
        <v>0</v>
      </c>
      <c r="S241" s="205"/>
      <c r="T241" s="207">
        <f>SUM(T242:T243)</f>
        <v>0.011387999999999999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8" t="s">
        <v>81</v>
      </c>
      <c r="AT241" s="209" t="s">
        <v>71</v>
      </c>
      <c r="AU241" s="209" t="s">
        <v>79</v>
      </c>
      <c r="AY241" s="208" t="s">
        <v>152</v>
      </c>
      <c r="BK241" s="210">
        <f>SUM(BK242:BK243)</f>
        <v>0</v>
      </c>
    </row>
    <row r="242" s="2" customFormat="1" ht="24.15" customHeight="1">
      <c r="A242" s="39"/>
      <c r="B242" s="40"/>
      <c r="C242" s="213" t="s">
        <v>421</v>
      </c>
      <c r="D242" s="213" t="s">
        <v>154</v>
      </c>
      <c r="E242" s="214" t="s">
        <v>422</v>
      </c>
      <c r="F242" s="215" t="s">
        <v>423</v>
      </c>
      <c r="G242" s="216" t="s">
        <v>157</v>
      </c>
      <c r="H242" s="217">
        <v>87.599999999999994</v>
      </c>
      <c r="I242" s="218"/>
      <c r="J242" s="219">
        <f>ROUND(I242*H242,2)</f>
        <v>0</v>
      </c>
      <c r="K242" s="215" t="s">
        <v>158</v>
      </c>
      <c r="L242" s="45"/>
      <c r="M242" s="220" t="s">
        <v>19</v>
      </c>
      <c r="N242" s="221" t="s">
        <v>43</v>
      </c>
      <c r="O242" s="85"/>
      <c r="P242" s="222">
        <f>O242*H242</f>
        <v>0</v>
      </c>
      <c r="Q242" s="222">
        <v>0</v>
      </c>
      <c r="R242" s="222">
        <f>Q242*H242</f>
        <v>0</v>
      </c>
      <c r="S242" s="222">
        <v>0.00012999999999999999</v>
      </c>
      <c r="T242" s="223">
        <f>S242*H242</f>
        <v>0.011387999999999999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264</v>
      </c>
      <c r="AT242" s="224" t="s">
        <v>154</v>
      </c>
      <c r="AU242" s="224" t="s">
        <v>81</v>
      </c>
      <c r="AY242" s="18" t="s">
        <v>152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79</v>
      </c>
      <c r="BK242" s="225">
        <f>ROUND(I242*H242,2)</f>
        <v>0</v>
      </c>
      <c r="BL242" s="18" t="s">
        <v>264</v>
      </c>
      <c r="BM242" s="224" t="s">
        <v>424</v>
      </c>
    </row>
    <row r="243" s="2" customFormat="1">
      <c r="A243" s="39"/>
      <c r="B243" s="40"/>
      <c r="C243" s="41"/>
      <c r="D243" s="226" t="s">
        <v>161</v>
      </c>
      <c r="E243" s="41"/>
      <c r="F243" s="227" t="s">
        <v>425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161</v>
      </c>
      <c r="AU243" s="18" t="s">
        <v>81</v>
      </c>
    </row>
    <row r="244" s="12" customFormat="1" ht="22.8" customHeight="1">
      <c r="A244" s="12"/>
      <c r="B244" s="197"/>
      <c r="C244" s="198"/>
      <c r="D244" s="199" t="s">
        <v>71</v>
      </c>
      <c r="E244" s="211" t="s">
        <v>426</v>
      </c>
      <c r="F244" s="211" t="s">
        <v>427</v>
      </c>
      <c r="G244" s="198"/>
      <c r="H244" s="198"/>
      <c r="I244" s="201"/>
      <c r="J244" s="212">
        <f>BK244</f>
        <v>0</v>
      </c>
      <c r="K244" s="198"/>
      <c r="L244" s="203"/>
      <c r="M244" s="204"/>
      <c r="N244" s="205"/>
      <c r="O244" s="205"/>
      <c r="P244" s="206">
        <f>SUM(P245:P248)</f>
        <v>0</v>
      </c>
      <c r="Q244" s="205"/>
      <c r="R244" s="206">
        <f>SUM(R245:R248)</f>
        <v>0</v>
      </c>
      <c r="S244" s="205"/>
      <c r="T244" s="207">
        <f>SUM(T245:T248)</f>
        <v>0.0094999999999999998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8" t="s">
        <v>81</v>
      </c>
      <c r="AT244" s="209" t="s">
        <v>71</v>
      </c>
      <c r="AU244" s="209" t="s">
        <v>79</v>
      </c>
      <c r="AY244" s="208" t="s">
        <v>152</v>
      </c>
      <c r="BK244" s="210">
        <f>SUM(BK245:BK248)</f>
        <v>0</v>
      </c>
    </row>
    <row r="245" s="2" customFormat="1" ht="16.5" customHeight="1">
      <c r="A245" s="39"/>
      <c r="B245" s="40"/>
      <c r="C245" s="213" t="s">
        <v>428</v>
      </c>
      <c r="D245" s="213" t="s">
        <v>154</v>
      </c>
      <c r="E245" s="214" t="s">
        <v>429</v>
      </c>
      <c r="F245" s="215" t="s">
        <v>430</v>
      </c>
      <c r="G245" s="216" t="s">
        <v>174</v>
      </c>
      <c r="H245" s="217">
        <v>4.75</v>
      </c>
      <c r="I245" s="218"/>
      <c r="J245" s="219">
        <f>ROUND(I245*H245,2)</f>
        <v>0</v>
      </c>
      <c r="K245" s="215" t="s">
        <v>158</v>
      </c>
      <c r="L245" s="45"/>
      <c r="M245" s="220" t="s">
        <v>19</v>
      </c>
      <c r="N245" s="221" t="s">
        <v>43</v>
      </c>
      <c r="O245" s="85"/>
      <c r="P245" s="222">
        <f>O245*H245</f>
        <v>0</v>
      </c>
      <c r="Q245" s="222">
        <v>0</v>
      </c>
      <c r="R245" s="222">
        <f>Q245*H245</f>
        <v>0</v>
      </c>
      <c r="S245" s="222">
        <v>0.002</v>
      </c>
      <c r="T245" s="223">
        <f>S245*H245</f>
        <v>0.0094999999999999998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4" t="s">
        <v>264</v>
      </c>
      <c r="AT245" s="224" t="s">
        <v>154</v>
      </c>
      <c r="AU245" s="224" t="s">
        <v>81</v>
      </c>
      <c r="AY245" s="18" t="s">
        <v>152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8" t="s">
        <v>79</v>
      </c>
      <c r="BK245" s="225">
        <f>ROUND(I245*H245,2)</f>
        <v>0</v>
      </c>
      <c r="BL245" s="18" t="s">
        <v>264</v>
      </c>
      <c r="BM245" s="224" t="s">
        <v>431</v>
      </c>
    </row>
    <row r="246" s="2" customFormat="1">
      <c r="A246" s="39"/>
      <c r="B246" s="40"/>
      <c r="C246" s="41"/>
      <c r="D246" s="226" t="s">
        <v>161</v>
      </c>
      <c r="E246" s="41"/>
      <c r="F246" s="227" t="s">
        <v>432</v>
      </c>
      <c r="G246" s="41"/>
      <c r="H246" s="41"/>
      <c r="I246" s="228"/>
      <c r="J246" s="41"/>
      <c r="K246" s="41"/>
      <c r="L246" s="45"/>
      <c r="M246" s="229"/>
      <c r="N246" s="230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161</v>
      </c>
      <c r="AU246" s="18" t="s">
        <v>81</v>
      </c>
    </row>
    <row r="247" s="13" customFormat="1">
      <c r="A247" s="13"/>
      <c r="B247" s="231"/>
      <c r="C247" s="232"/>
      <c r="D247" s="233" t="s">
        <v>167</v>
      </c>
      <c r="E247" s="234" t="s">
        <v>19</v>
      </c>
      <c r="F247" s="235" t="s">
        <v>433</v>
      </c>
      <c r="G247" s="232"/>
      <c r="H247" s="236">
        <v>3.4500000000000002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167</v>
      </c>
      <c r="AU247" s="242" t="s">
        <v>81</v>
      </c>
      <c r="AV247" s="13" t="s">
        <v>81</v>
      </c>
      <c r="AW247" s="13" t="s">
        <v>33</v>
      </c>
      <c r="AX247" s="13" t="s">
        <v>72</v>
      </c>
      <c r="AY247" s="242" t="s">
        <v>152</v>
      </c>
    </row>
    <row r="248" s="13" customFormat="1">
      <c r="A248" s="13"/>
      <c r="B248" s="231"/>
      <c r="C248" s="232"/>
      <c r="D248" s="233" t="s">
        <v>167</v>
      </c>
      <c r="E248" s="234" t="s">
        <v>19</v>
      </c>
      <c r="F248" s="235" t="s">
        <v>434</v>
      </c>
      <c r="G248" s="232"/>
      <c r="H248" s="236">
        <v>1.3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167</v>
      </c>
      <c r="AU248" s="242" t="s">
        <v>81</v>
      </c>
      <c r="AV248" s="13" t="s">
        <v>81</v>
      </c>
      <c r="AW248" s="13" t="s">
        <v>33</v>
      </c>
      <c r="AX248" s="13" t="s">
        <v>72</v>
      </c>
      <c r="AY248" s="242" t="s">
        <v>152</v>
      </c>
    </row>
    <row r="249" s="12" customFormat="1" ht="22.8" customHeight="1">
      <c r="A249" s="12"/>
      <c r="B249" s="197"/>
      <c r="C249" s="198"/>
      <c r="D249" s="199" t="s">
        <v>71</v>
      </c>
      <c r="E249" s="211" t="s">
        <v>435</v>
      </c>
      <c r="F249" s="211" t="s">
        <v>436</v>
      </c>
      <c r="G249" s="198"/>
      <c r="H249" s="198"/>
      <c r="I249" s="201"/>
      <c r="J249" s="212">
        <f>BK249</f>
        <v>0</v>
      </c>
      <c r="K249" s="198"/>
      <c r="L249" s="203"/>
      <c r="M249" s="204"/>
      <c r="N249" s="205"/>
      <c r="O249" s="205"/>
      <c r="P249" s="206">
        <f>SUM(P250:P259)</f>
        <v>0</v>
      </c>
      <c r="Q249" s="205"/>
      <c r="R249" s="206">
        <f>SUM(R250:R259)</f>
        <v>0</v>
      </c>
      <c r="S249" s="205"/>
      <c r="T249" s="207">
        <f>SUM(T250:T259)</f>
        <v>0.75663999999999998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8" t="s">
        <v>81</v>
      </c>
      <c r="AT249" s="209" t="s">
        <v>71</v>
      </c>
      <c r="AU249" s="209" t="s">
        <v>79</v>
      </c>
      <c r="AY249" s="208" t="s">
        <v>152</v>
      </c>
      <c r="BK249" s="210">
        <f>SUM(BK250:BK259)</f>
        <v>0</v>
      </c>
    </row>
    <row r="250" s="2" customFormat="1" ht="21.75" customHeight="1">
      <c r="A250" s="39"/>
      <c r="B250" s="40"/>
      <c r="C250" s="213" t="s">
        <v>437</v>
      </c>
      <c r="D250" s="213" t="s">
        <v>154</v>
      </c>
      <c r="E250" s="214" t="s">
        <v>438</v>
      </c>
      <c r="F250" s="215" t="s">
        <v>439</v>
      </c>
      <c r="G250" s="216" t="s">
        <v>157</v>
      </c>
      <c r="H250" s="217">
        <v>5.2000000000000002</v>
      </c>
      <c r="I250" s="218"/>
      <c r="J250" s="219">
        <f>ROUND(I250*H250,2)</f>
        <v>0</v>
      </c>
      <c r="K250" s="215" t="s">
        <v>158</v>
      </c>
      <c r="L250" s="45"/>
      <c r="M250" s="220" t="s">
        <v>19</v>
      </c>
      <c r="N250" s="221" t="s">
        <v>43</v>
      </c>
      <c r="O250" s="85"/>
      <c r="P250" s="222">
        <f>O250*H250</f>
        <v>0</v>
      </c>
      <c r="Q250" s="222">
        <v>0</v>
      </c>
      <c r="R250" s="222">
        <f>Q250*H250</f>
        <v>0</v>
      </c>
      <c r="S250" s="222">
        <v>0.017999999999999999</v>
      </c>
      <c r="T250" s="223">
        <f>S250*H250</f>
        <v>0.093600000000000003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4" t="s">
        <v>264</v>
      </c>
      <c r="AT250" s="224" t="s">
        <v>154</v>
      </c>
      <c r="AU250" s="224" t="s">
        <v>81</v>
      </c>
      <c r="AY250" s="18" t="s">
        <v>152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8" t="s">
        <v>79</v>
      </c>
      <c r="BK250" s="225">
        <f>ROUND(I250*H250,2)</f>
        <v>0</v>
      </c>
      <c r="BL250" s="18" t="s">
        <v>264</v>
      </c>
      <c r="BM250" s="224" t="s">
        <v>440</v>
      </c>
    </row>
    <row r="251" s="2" customFormat="1">
      <c r="A251" s="39"/>
      <c r="B251" s="40"/>
      <c r="C251" s="41"/>
      <c r="D251" s="226" t="s">
        <v>161</v>
      </c>
      <c r="E251" s="41"/>
      <c r="F251" s="227" t="s">
        <v>441</v>
      </c>
      <c r="G251" s="41"/>
      <c r="H251" s="41"/>
      <c r="I251" s="228"/>
      <c r="J251" s="41"/>
      <c r="K251" s="41"/>
      <c r="L251" s="45"/>
      <c r="M251" s="229"/>
      <c r="N251" s="230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161</v>
      </c>
      <c r="AU251" s="18" t="s">
        <v>81</v>
      </c>
    </row>
    <row r="252" s="13" customFormat="1">
      <c r="A252" s="13"/>
      <c r="B252" s="231"/>
      <c r="C252" s="232"/>
      <c r="D252" s="233" t="s">
        <v>167</v>
      </c>
      <c r="E252" s="234" t="s">
        <v>19</v>
      </c>
      <c r="F252" s="235" t="s">
        <v>442</v>
      </c>
      <c r="G252" s="232"/>
      <c r="H252" s="236">
        <v>5.2000000000000002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167</v>
      </c>
      <c r="AU252" s="242" t="s">
        <v>81</v>
      </c>
      <c r="AV252" s="13" t="s">
        <v>81</v>
      </c>
      <c r="AW252" s="13" t="s">
        <v>33</v>
      </c>
      <c r="AX252" s="13" t="s">
        <v>72</v>
      </c>
      <c r="AY252" s="242" t="s">
        <v>152</v>
      </c>
    </row>
    <row r="253" s="2" customFormat="1" ht="24.15" customHeight="1">
      <c r="A253" s="39"/>
      <c r="B253" s="40"/>
      <c r="C253" s="213" t="s">
        <v>443</v>
      </c>
      <c r="D253" s="213" t="s">
        <v>154</v>
      </c>
      <c r="E253" s="214" t="s">
        <v>444</v>
      </c>
      <c r="F253" s="215" t="s">
        <v>445</v>
      </c>
      <c r="G253" s="216" t="s">
        <v>157</v>
      </c>
      <c r="H253" s="217">
        <v>5.2000000000000002</v>
      </c>
      <c r="I253" s="218"/>
      <c r="J253" s="219">
        <f>ROUND(I253*H253,2)</f>
        <v>0</v>
      </c>
      <c r="K253" s="215" t="s">
        <v>158</v>
      </c>
      <c r="L253" s="45"/>
      <c r="M253" s="220" t="s">
        <v>19</v>
      </c>
      <c r="N253" s="221" t="s">
        <v>43</v>
      </c>
      <c r="O253" s="85"/>
      <c r="P253" s="222">
        <f>O253*H253</f>
        <v>0</v>
      </c>
      <c r="Q253" s="222">
        <v>0</v>
      </c>
      <c r="R253" s="222">
        <f>Q253*H253</f>
        <v>0</v>
      </c>
      <c r="S253" s="222">
        <v>0.010200000000000001</v>
      </c>
      <c r="T253" s="223">
        <f>S253*H253</f>
        <v>0.053040000000000004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4" t="s">
        <v>264</v>
      </c>
      <c r="AT253" s="224" t="s">
        <v>154</v>
      </c>
      <c r="AU253" s="224" t="s">
        <v>81</v>
      </c>
      <c r="AY253" s="18" t="s">
        <v>152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8" t="s">
        <v>79</v>
      </c>
      <c r="BK253" s="225">
        <f>ROUND(I253*H253,2)</f>
        <v>0</v>
      </c>
      <c r="BL253" s="18" t="s">
        <v>264</v>
      </c>
      <c r="BM253" s="224" t="s">
        <v>446</v>
      </c>
    </row>
    <row r="254" s="2" customFormat="1">
      <c r="A254" s="39"/>
      <c r="B254" s="40"/>
      <c r="C254" s="41"/>
      <c r="D254" s="226" t="s">
        <v>161</v>
      </c>
      <c r="E254" s="41"/>
      <c r="F254" s="227" t="s">
        <v>447</v>
      </c>
      <c r="G254" s="41"/>
      <c r="H254" s="41"/>
      <c r="I254" s="228"/>
      <c r="J254" s="41"/>
      <c r="K254" s="41"/>
      <c r="L254" s="45"/>
      <c r="M254" s="229"/>
      <c r="N254" s="230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161</v>
      </c>
      <c r="AU254" s="18" t="s">
        <v>81</v>
      </c>
    </row>
    <row r="255" s="2" customFormat="1" ht="24.15" customHeight="1">
      <c r="A255" s="39"/>
      <c r="B255" s="40"/>
      <c r="C255" s="213" t="s">
        <v>448</v>
      </c>
      <c r="D255" s="213" t="s">
        <v>154</v>
      </c>
      <c r="E255" s="214" t="s">
        <v>449</v>
      </c>
      <c r="F255" s="215" t="s">
        <v>450</v>
      </c>
      <c r="G255" s="216" t="s">
        <v>451</v>
      </c>
      <c r="H255" s="217">
        <v>2</v>
      </c>
      <c r="I255" s="218"/>
      <c r="J255" s="219">
        <f>ROUND(I255*H255,2)</f>
        <v>0</v>
      </c>
      <c r="K255" s="215" t="s">
        <v>158</v>
      </c>
      <c r="L255" s="45"/>
      <c r="M255" s="220" t="s">
        <v>19</v>
      </c>
      <c r="N255" s="221" t="s">
        <v>43</v>
      </c>
      <c r="O255" s="85"/>
      <c r="P255" s="222">
        <f>O255*H255</f>
        <v>0</v>
      </c>
      <c r="Q255" s="222">
        <v>0</v>
      </c>
      <c r="R255" s="222">
        <f>Q255*H255</f>
        <v>0</v>
      </c>
      <c r="S255" s="222">
        <v>0.035000000000000003</v>
      </c>
      <c r="T255" s="223">
        <f>S255*H255</f>
        <v>0.070000000000000007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4" t="s">
        <v>264</v>
      </c>
      <c r="AT255" s="224" t="s">
        <v>154</v>
      </c>
      <c r="AU255" s="224" t="s">
        <v>81</v>
      </c>
      <c r="AY255" s="18" t="s">
        <v>152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8" t="s">
        <v>79</v>
      </c>
      <c r="BK255" s="225">
        <f>ROUND(I255*H255,2)</f>
        <v>0</v>
      </c>
      <c r="BL255" s="18" t="s">
        <v>264</v>
      </c>
      <c r="BM255" s="224" t="s">
        <v>452</v>
      </c>
    </row>
    <row r="256" s="2" customFormat="1">
      <c r="A256" s="39"/>
      <c r="B256" s="40"/>
      <c r="C256" s="41"/>
      <c r="D256" s="226" t="s">
        <v>161</v>
      </c>
      <c r="E256" s="41"/>
      <c r="F256" s="227" t="s">
        <v>453</v>
      </c>
      <c r="G256" s="41"/>
      <c r="H256" s="41"/>
      <c r="I256" s="228"/>
      <c r="J256" s="41"/>
      <c r="K256" s="41"/>
      <c r="L256" s="45"/>
      <c r="M256" s="229"/>
      <c r="N256" s="230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161</v>
      </c>
      <c r="AU256" s="18" t="s">
        <v>81</v>
      </c>
    </row>
    <row r="257" s="2" customFormat="1" ht="24.15" customHeight="1">
      <c r="A257" s="39"/>
      <c r="B257" s="40"/>
      <c r="C257" s="213" t="s">
        <v>454</v>
      </c>
      <c r="D257" s="213" t="s">
        <v>154</v>
      </c>
      <c r="E257" s="214" t="s">
        <v>455</v>
      </c>
      <c r="F257" s="215" t="s">
        <v>456</v>
      </c>
      <c r="G257" s="216" t="s">
        <v>451</v>
      </c>
      <c r="H257" s="217">
        <v>2</v>
      </c>
      <c r="I257" s="218"/>
      <c r="J257" s="219">
        <f>ROUND(I257*H257,2)</f>
        <v>0</v>
      </c>
      <c r="K257" s="215" t="s">
        <v>158</v>
      </c>
      <c r="L257" s="45"/>
      <c r="M257" s="220" t="s">
        <v>19</v>
      </c>
      <c r="N257" s="221" t="s">
        <v>43</v>
      </c>
      <c r="O257" s="85"/>
      <c r="P257" s="222">
        <f>O257*H257</f>
        <v>0</v>
      </c>
      <c r="Q257" s="222">
        <v>0</v>
      </c>
      <c r="R257" s="222">
        <f>Q257*H257</f>
        <v>0</v>
      </c>
      <c r="S257" s="222">
        <v>0.27000000000000002</v>
      </c>
      <c r="T257" s="223">
        <f>S257*H257</f>
        <v>0.54000000000000004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264</v>
      </c>
      <c r="AT257" s="224" t="s">
        <v>154</v>
      </c>
      <c r="AU257" s="224" t="s">
        <v>81</v>
      </c>
      <c r="AY257" s="18" t="s">
        <v>152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79</v>
      </c>
      <c r="BK257" s="225">
        <f>ROUND(I257*H257,2)</f>
        <v>0</v>
      </c>
      <c r="BL257" s="18" t="s">
        <v>264</v>
      </c>
      <c r="BM257" s="224" t="s">
        <v>457</v>
      </c>
    </row>
    <row r="258" s="2" customFormat="1">
      <c r="A258" s="39"/>
      <c r="B258" s="40"/>
      <c r="C258" s="41"/>
      <c r="D258" s="226" t="s">
        <v>161</v>
      </c>
      <c r="E258" s="41"/>
      <c r="F258" s="227" t="s">
        <v>458</v>
      </c>
      <c r="G258" s="41"/>
      <c r="H258" s="41"/>
      <c r="I258" s="228"/>
      <c r="J258" s="41"/>
      <c r="K258" s="41"/>
      <c r="L258" s="45"/>
      <c r="M258" s="229"/>
      <c r="N258" s="230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161</v>
      </c>
      <c r="AU258" s="18" t="s">
        <v>81</v>
      </c>
    </row>
    <row r="259" s="13" customFormat="1">
      <c r="A259" s="13"/>
      <c r="B259" s="231"/>
      <c r="C259" s="232"/>
      <c r="D259" s="233" t="s">
        <v>167</v>
      </c>
      <c r="E259" s="234" t="s">
        <v>19</v>
      </c>
      <c r="F259" s="235" t="s">
        <v>81</v>
      </c>
      <c r="G259" s="232"/>
      <c r="H259" s="236">
        <v>2</v>
      </c>
      <c r="I259" s="237"/>
      <c r="J259" s="232"/>
      <c r="K259" s="232"/>
      <c r="L259" s="238"/>
      <c r="M259" s="253"/>
      <c r="N259" s="254"/>
      <c r="O259" s="254"/>
      <c r="P259" s="254"/>
      <c r="Q259" s="254"/>
      <c r="R259" s="254"/>
      <c r="S259" s="254"/>
      <c r="T259" s="25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167</v>
      </c>
      <c r="AU259" s="242" t="s">
        <v>81</v>
      </c>
      <c r="AV259" s="13" t="s">
        <v>81</v>
      </c>
      <c r="AW259" s="13" t="s">
        <v>33</v>
      </c>
      <c r="AX259" s="13" t="s">
        <v>72</v>
      </c>
      <c r="AY259" s="242" t="s">
        <v>152</v>
      </c>
    </row>
    <row r="260" s="2" customFormat="1" ht="6.96" customHeight="1">
      <c r="A260" s="39"/>
      <c r="B260" s="60"/>
      <c r="C260" s="61"/>
      <c r="D260" s="61"/>
      <c r="E260" s="61"/>
      <c r="F260" s="61"/>
      <c r="G260" s="61"/>
      <c r="H260" s="61"/>
      <c r="I260" s="61"/>
      <c r="J260" s="61"/>
      <c r="K260" s="61"/>
      <c r="L260" s="45"/>
      <c r="M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</row>
  </sheetData>
  <sheetProtection sheet="1" autoFilter="0" formatColumns="0" formatRows="0" objects="1" scenarios="1" spinCount="100000" saltValue="Jbgxik1fGZVVqpDm5qd8XEYXQpS+mKQsgt1Vek4XMM+E2XK0YPYqQf8HUVWlQ/ThZcj8H2tplSnzEc9OnGlShg==" hashValue="OHETFL4R0AFV5AjfYaP85SwX76DcyZ/7M5ZAdkRQom7z/0EKcPkUreQbuJOLIv+y5zI2Z3A7NBrwOglyfxxz7w==" algorithmName="SHA-512" password="CC35"/>
  <autoFilter ref="C101:K25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5_01/113107165"/>
    <hyperlink ref="F108" r:id="rId2" display="https://podminky.urs.cz/item/CS_URS_2025_01/113107182"/>
    <hyperlink ref="F112" r:id="rId3" display="https://podminky.urs.cz/item/CS_URS_2025_01/919735112"/>
    <hyperlink ref="F115" r:id="rId4" display="https://podminky.urs.cz/item/CS_URS_2025_01/968062355"/>
    <hyperlink ref="F119" r:id="rId5" display="https://podminky.urs.cz/item/CS_URS_2025_01/968072455"/>
    <hyperlink ref="F122" r:id="rId6" display="https://podminky.urs.cz/item/CS_URS_2025_01/981513111"/>
    <hyperlink ref="F128" r:id="rId7" display="https://podminky.urs.cz/item/CS_URS_2025_01/981513114"/>
    <hyperlink ref="F136" r:id="rId8" display="https://podminky.urs.cz/item/CS_URS_2025_01/941211111"/>
    <hyperlink ref="F140" r:id="rId9" display="https://podminky.urs.cz/item/CS_URS_2025_01/941211211"/>
    <hyperlink ref="F143" r:id="rId10" display="https://podminky.urs.cz/item/CS_URS_2025_01/941211811"/>
    <hyperlink ref="F145" r:id="rId11" display="https://podminky.urs.cz/item/CS_URS_2025_01/949101112"/>
    <hyperlink ref="F150" r:id="rId12" display="https://podminky.urs.cz/item/CS_URS_2025_01/966071111"/>
    <hyperlink ref="F154" r:id="rId13" display="https://podminky.urs.cz/item/CS_URS_2025_01/966071131"/>
    <hyperlink ref="F158" r:id="rId14" display="https://podminky.urs.cz/item/CS_URS_2025_01/967031132"/>
    <hyperlink ref="F162" r:id="rId15" display="https://podminky.urs.cz/item/CS_URS_2025_01/978013191"/>
    <hyperlink ref="F165" r:id="rId16" display="https://podminky.urs.cz/item/CS_URS_2025_01/978059541"/>
    <hyperlink ref="F169" r:id="rId17" display="https://podminky.urs.cz/item/CS_URS_2025_01/997006512"/>
    <hyperlink ref="F171" r:id="rId18" display="https://podminky.urs.cz/item/CS_URS_2025_01/997006519"/>
    <hyperlink ref="F174" r:id="rId19" display="https://podminky.urs.cz/item/CS_URS_2025_01/997013151"/>
    <hyperlink ref="F179" r:id="rId20" display="https://podminky.urs.cz/item/CS_URS_2025_01/997013814"/>
    <hyperlink ref="F184" r:id="rId21" display="https://podminky.urs.cz/item/CS_URS_2025_01/997013862"/>
    <hyperlink ref="F187" r:id="rId22" display="https://podminky.urs.cz/item/CS_URS_2025_01/997013863"/>
    <hyperlink ref="F192" r:id="rId23" display="https://podminky.urs.cz/item/CS_URS_2025_01/997013871"/>
    <hyperlink ref="F196" r:id="rId24" display="https://podminky.urs.cz/item/CS_URS_2024_02/997013873"/>
    <hyperlink ref="F199" r:id="rId25" display="https://podminky.urs.cz/item/CS_URS_2024_02/997013875"/>
    <hyperlink ref="F204" r:id="rId26" display="https://podminky.urs.cz/item/CS_URS_2025_01/713130813"/>
    <hyperlink ref="F206" r:id="rId27" display="https://podminky.urs.cz/item/CS_URS_2025_01/713130851"/>
    <hyperlink ref="F211" r:id="rId28" display="https://podminky.urs.cz/item/CS_URS_2025_01/713151813"/>
    <hyperlink ref="F224" r:id="rId29" display="https://podminky.urs.cz/item/CS_URS_2025_01/764001821"/>
    <hyperlink ref="F228" r:id="rId30" display="https://podminky.urs.cz/item/CS_URS_2025_01/764001861"/>
    <hyperlink ref="F230" r:id="rId31" display="https://podminky.urs.cz/item/CS_URS_2025_01/764002851"/>
    <hyperlink ref="F233" r:id="rId32" display="https://podminky.urs.cz/item/CS_URS_2025_01/764002871"/>
    <hyperlink ref="F236" r:id="rId33" display="https://podminky.urs.cz/item/CS_URS_2025_01/764004801"/>
    <hyperlink ref="F239" r:id="rId34" display="https://podminky.urs.cz/item/CS_URS_2025_01/764004861"/>
    <hyperlink ref="F243" r:id="rId35" display="https://podminky.urs.cz/item/CS_URS_2025_01/765191911"/>
    <hyperlink ref="F246" r:id="rId36" display="https://podminky.urs.cz/item/CS_URS_2025_01/766691811"/>
    <hyperlink ref="F251" r:id="rId37" display="https://podminky.urs.cz/item/CS_URS_2025_01/767132811"/>
    <hyperlink ref="F254" r:id="rId38" display="https://podminky.urs.cz/item/CS_URS_2025_01/767135831"/>
    <hyperlink ref="F256" r:id="rId39" display="https://podminky.urs.cz/item/CS_URS_2025_01/767651805"/>
    <hyperlink ref="F258" r:id="rId40" display="https://podminky.urs.cz/item/CS_URS_2025_01/76765182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Dílna pro opravy vozidel v areálu SÚSPK Dvorec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459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460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26. 1. 2025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ROUND(J117,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ROUND((SUM(BE117:BE931)),  2)</f>
        <v>0</v>
      </c>
      <c r="G35" s="39"/>
      <c r="H35" s="39"/>
      <c r="I35" s="158">
        <v>0.20999999999999999</v>
      </c>
      <c r="J35" s="157">
        <f>ROUND(((SUM(BE117:BE931))*I35),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ROUND((SUM(BF117:BF931)),  2)</f>
        <v>0</v>
      </c>
      <c r="G36" s="39"/>
      <c r="H36" s="39"/>
      <c r="I36" s="158">
        <v>0.12</v>
      </c>
      <c r="J36" s="157">
        <f>ROUND(((SUM(BF117:BF931))*I36),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ROUND((SUM(BG117:BG931)),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ROUND((SUM(BH117:BH931)),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ROUND((SUM(BI117:BI931)),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Dílna pro opravy vozidel v areálu SÚSPK Dvorec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459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01 - Vlastní objekt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26. 1. 2025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Správa a údržba silnic Plzeňského kraje, p.o.</v>
      </c>
      <c r="G58" s="41"/>
      <c r="H58" s="41"/>
      <c r="I58" s="33" t="s">
        <v>31</v>
      </c>
      <c r="J58" s="37" t="str">
        <f>E23</f>
        <v>Ing. Jiří Olejník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Václav Nový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117</v>
      </c>
      <c r="D61" s="172"/>
      <c r="E61" s="172"/>
      <c r="F61" s="172"/>
      <c r="G61" s="172"/>
      <c r="H61" s="172"/>
      <c r="I61" s="172"/>
      <c r="J61" s="173" t="s">
        <v>118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J117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119</v>
      </c>
    </row>
    <row r="64" s="9" customFormat="1" ht="24.96" customHeight="1">
      <c r="A64" s="9"/>
      <c r="B64" s="175"/>
      <c r="C64" s="176"/>
      <c r="D64" s="177" t="s">
        <v>120</v>
      </c>
      <c r="E64" s="178"/>
      <c r="F64" s="178"/>
      <c r="G64" s="178"/>
      <c r="H64" s="178"/>
      <c r="I64" s="178"/>
      <c r="J64" s="179">
        <f>J118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461</v>
      </c>
      <c r="E65" s="183"/>
      <c r="F65" s="183"/>
      <c r="G65" s="183"/>
      <c r="H65" s="183"/>
      <c r="I65" s="183"/>
      <c r="J65" s="184">
        <f>J119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462</v>
      </c>
      <c r="E66" s="183"/>
      <c r="F66" s="183"/>
      <c r="G66" s="183"/>
      <c r="H66" s="183"/>
      <c r="I66" s="183"/>
      <c r="J66" s="184">
        <f>J130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463</v>
      </c>
      <c r="E67" s="183"/>
      <c r="F67" s="183"/>
      <c r="G67" s="183"/>
      <c r="H67" s="183"/>
      <c r="I67" s="183"/>
      <c r="J67" s="184">
        <f>J136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464</v>
      </c>
      <c r="E68" s="183"/>
      <c r="F68" s="183"/>
      <c r="G68" s="183"/>
      <c r="H68" s="183"/>
      <c r="I68" s="183"/>
      <c r="J68" s="184">
        <f>J152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465</v>
      </c>
      <c r="E69" s="183"/>
      <c r="F69" s="183"/>
      <c r="G69" s="183"/>
      <c r="H69" s="183"/>
      <c r="I69" s="183"/>
      <c r="J69" s="184">
        <f>J156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466</v>
      </c>
      <c r="E70" s="183"/>
      <c r="F70" s="183"/>
      <c r="G70" s="183"/>
      <c r="H70" s="183"/>
      <c r="I70" s="183"/>
      <c r="J70" s="184">
        <f>J218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467</v>
      </c>
      <c r="E71" s="183"/>
      <c r="F71" s="183"/>
      <c r="G71" s="183"/>
      <c r="H71" s="183"/>
      <c r="I71" s="183"/>
      <c r="J71" s="184">
        <f>J295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468</v>
      </c>
      <c r="E72" s="183"/>
      <c r="F72" s="183"/>
      <c r="G72" s="183"/>
      <c r="H72" s="183"/>
      <c r="I72" s="183"/>
      <c r="J72" s="184">
        <f>J350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469</v>
      </c>
      <c r="E73" s="183"/>
      <c r="F73" s="183"/>
      <c r="G73" s="183"/>
      <c r="H73" s="183"/>
      <c r="I73" s="183"/>
      <c r="J73" s="184">
        <f>J409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470</v>
      </c>
      <c r="E74" s="183"/>
      <c r="F74" s="183"/>
      <c r="G74" s="183"/>
      <c r="H74" s="183"/>
      <c r="I74" s="183"/>
      <c r="J74" s="184">
        <f>J455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471</v>
      </c>
      <c r="E75" s="183"/>
      <c r="F75" s="183"/>
      <c r="G75" s="183"/>
      <c r="H75" s="183"/>
      <c r="I75" s="183"/>
      <c r="J75" s="184">
        <f>J484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123</v>
      </c>
      <c r="E76" s="183"/>
      <c r="F76" s="183"/>
      <c r="G76" s="183"/>
      <c r="H76" s="183"/>
      <c r="I76" s="183"/>
      <c r="J76" s="184">
        <f>J496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472</v>
      </c>
      <c r="E77" s="183"/>
      <c r="F77" s="183"/>
      <c r="G77" s="183"/>
      <c r="H77" s="183"/>
      <c r="I77" s="183"/>
      <c r="J77" s="184">
        <f>J515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1"/>
      <c r="C78" s="126"/>
      <c r="D78" s="182" t="s">
        <v>473</v>
      </c>
      <c r="E78" s="183"/>
      <c r="F78" s="183"/>
      <c r="G78" s="183"/>
      <c r="H78" s="183"/>
      <c r="I78" s="183"/>
      <c r="J78" s="184">
        <f>J539</f>
        <v>0</v>
      </c>
      <c r="K78" s="126"/>
      <c r="L78" s="18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1"/>
      <c r="C79" s="126"/>
      <c r="D79" s="182" t="s">
        <v>474</v>
      </c>
      <c r="E79" s="183"/>
      <c r="F79" s="183"/>
      <c r="G79" s="183"/>
      <c r="H79" s="183"/>
      <c r="I79" s="183"/>
      <c r="J79" s="184">
        <f>J547</f>
        <v>0</v>
      </c>
      <c r="K79" s="126"/>
      <c r="L79" s="18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9" customFormat="1" ht="24.96" customHeight="1">
      <c r="A80" s="9"/>
      <c r="B80" s="175"/>
      <c r="C80" s="176"/>
      <c r="D80" s="177" t="s">
        <v>127</v>
      </c>
      <c r="E80" s="178"/>
      <c r="F80" s="178"/>
      <c r="G80" s="178"/>
      <c r="H80" s="178"/>
      <c r="I80" s="178"/>
      <c r="J80" s="179">
        <f>J550</f>
        <v>0</v>
      </c>
      <c r="K80" s="176"/>
      <c r="L80" s="180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10" customFormat="1" ht="19.92" customHeight="1">
      <c r="A81" s="10"/>
      <c r="B81" s="181"/>
      <c r="C81" s="126"/>
      <c r="D81" s="182" t="s">
        <v>475</v>
      </c>
      <c r="E81" s="183"/>
      <c r="F81" s="183"/>
      <c r="G81" s="183"/>
      <c r="H81" s="183"/>
      <c r="I81" s="183"/>
      <c r="J81" s="184">
        <f>J551</f>
        <v>0</v>
      </c>
      <c r="K81" s="126"/>
      <c r="L81" s="185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1"/>
      <c r="C82" s="126"/>
      <c r="D82" s="182" t="s">
        <v>476</v>
      </c>
      <c r="E82" s="183"/>
      <c r="F82" s="183"/>
      <c r="G82" s="183"/>
      <c r="H82" s="183"/>
      <c r="I82" s="183"/>
      <c r="J82" s="184">
        <f>J584</f>
        <v>0</v>
      </c>
      <c r="K82" s="126"/>
      <c r="L82" s="185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1"/>
      <c r="C83" s="126"/>
      <c r="D83" s="182" t="s">
        <v>128</v>
      </c>
      <c r="E83" s="183"/>
      <c r="F83" s="183"/>
      <c r="G83" s="183"/>
      <c r="H83" s="183"/>
      <c r="I83" s="183"/>
      <c r="J83" s="184">
        <f>J600</f>
        <v>0</v>
      </c>
      <c r="K83" s="126"/>
      <c r="L83" s="185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1"/>
      <c r="C84" s="126"/>
      <c r="D84" s="182" t="s">
        <v>129</v>
      </c>
      <c r="E84" s="183"/>
      <c r="F84" s="183"/>
      <c r="G84" s="183"/>
      <c r="H84" s="183"/>
      <c r="I84" s="183"/>
      <c r="J84" s="184">
        <f>J637</f>
        <v>0</v>
      </c>
      <c r="K84" s="126"/>
      <c r="L84" s="185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1"/>
      <c r="C85" s="126"/>
      <c r="D85" s="182" t="s">
        <v>477</v>
      </c>
      <c r="E85" s="183"/>
      <c r="F85" s="183"/>
      <c r="G85" s="183"/>
      <c r="H85" s="183"/>
      <c r="I85" s="183"/>
      <c r="J85" s="184">
        <f>J644</f>
        <v>0</v>
      </c>
      <c r="K85" s="126"/>
      <c r="L85" s="185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1"/>
      <c r="C86" s="126"/>
      <c r="D86" s="182" t="s">
        <v>478</v>
      </c>
      <c r="E86" s="183"/>
      <c r="F86" s="183"/>
      <c r="G86" s="183"/>
      <c r="H86" s="183"/>
      <c r="I86" s="183"/>
      <c r="J86" s="184">
        <f>J653</f>
        <v>0</v>
      </c>
      <c r="K86" s="126"/>
      <c r="L86" s="185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1"/>
      <c r="C87" s="126"/>
      <c r="D87" s="182" t="s">
        <v>479</v>
      </c>
      <c r="E87" s="183"/>
      <c r="F87" s="183"/>
      <c r="G87" s="183"/>
      <c r="H87" s="183"/>
      <c r="I87" s="183"/>
      <c r="J87" s="184">
        <f>J713</f>
        <v>0</v>
      </c>
      <c r="K87" s="126"/>
      <c r="L87" s="185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81"/>
      <c r="C88" s="126"/>
      <c r="D88" s="182" t="s">
        <v>133</v>
      </c>
      <c r="E88" s="183"/>
      <c r="F88" s="183"/>
      <c r="G88" s="183"/>
      <c r="H88" s="183"/>
      <c r="I88" s="183"/>
      <c r="J88" s="184">
        <f>J738</f>
        <v>0</v>
      </c>
      <c r="K88" s="126"/>
      <c r="L88" s="185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81"/>
      <c r="C89" s="126"/>
      <c r="D89" s="182" t="s">
        <v>134</v>
      </c>
      <c r="E89" s="183"/>
      <c r="F89" s="183"/>
      <c r="G89" s="183"/>
      <c r="H89" s="183"/>
      <c r="I89" s="183"/>
      <c r="J89" s="184">
        <f>J785</f>
        <v>0</v>
      </c>
      <c r="K89" s="126"/>
      <c r="L89" s="185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81"/>
      <c r="C90" s="126"/>
      <c r="D90" s="182" t="s">
        <v>135</v>
      </c>
      <c r="E90" s="183"/>
      <c r="F90" s="183"/>
      <c r="G90" s="183"/>
      <c r="H90" s="183"/>
      <c r="I90" s="183"/>
      <c r="J90" s="184">
        <f>J804</f>
        <v>0</v>
      </c>
      <c r="K90" s="126"/>
      <c r="L90" s="185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1"/>
      <c r="C91" s="126"/>
      <c r="D91" s="182" t="s">
        <v>136</v>
      </c>
      <c r="E91" s="183"/>
      <c r="F91" s="183"/>
      <c r="G91" s="183"/>
      <c r="H91" s="183"/>
      <c r="I91" s="183"/>
      <c r="J91" s="184">
        <f>J825</f>
        <v>0</v>
      </c>
      <c r="K91" s="126"/>
      <c r="L91" s="185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1"/>
      <c r="C92" s="126"/>
      <c r="D92" s="182" t="s">
        <v>480</v>
      </c>
      <c r="E92" s="183"/>
      <c r="F92" s="183"/>
      <c r="G92" s="183"/>
      <c r="H92" s="183"/>
      <c r="I92" s="183"/>
      <c r="J92" s="184">
        <f>J852</f>
        <v>0</v>
      </c>
      <c r="K92" s="126"/>
      <c r="L92" s="185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81"/>
      <c r="C93" s="126"/>
      <c r="D93" s="182" t="s">
        <v>481</v>
      </c>
      <c r="E93" s="183"/>
      <c r="F93" s="183"/>
      <c r="G93" s="183"/>
      <c r="H93" s="183"/>
      <c r="I93" s="183"/>
      <c r="J93" s="184">
        <f>J872</f>
        <v>0</v>
      </c>
      <c r="K93" s="126"/>
      <c r="L93" s="185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81"/>
      <c r="C94" s="126"/>
      <c r="D94" s="182" t="s">
        <v>482</v>
      </c>
      <c r="E94" s="183"/>
      <c r="F94" s="183"/>
      <c r="G94" s="183"/>
      <c r="H94" s="183"/>
      <c r="I94" s="183"/>
      <c r="J94" s="184">
        <f>J903</f>
        <v>0</v>
      </c>
      <c r="K94" s="126"/>
      <c r="L94" s="185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9" customFormat="1" ht="24.96" customHeight="1">
      <c r="A95" s="9"/>
      <c r="B95" s="175"/>
      <c r="C95" s="176"/>
      <c r="D95" s="177" t="s">
        <v>483</v>
      </c>
      <c r="E95" s="178"/>
      <c r="F95" s="178"/>
      <c r="G95" s="178"/>
      <c r="H95" s="178"/>
      <c r="I95" s="178"/>
      <c r="J95" s="179">
        <f>J929</f>
        <v>0</v>
      </c>
      <c r="K95" s="176"/>
      <c r="L95" s="18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2" customFormat="1" ht="21.84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101" s="2" customFormat="1" ht="6.96" customHeight="1">
      <c r="A101" s="39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14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24.96" customHeight="1">
      <c r="A102" s="39"/>
      <c r="B102" s="40"/>
      <c r="C102" s="24" t="s">
        <v>137</v>
      </c>
      <c r="D102" s="41"/>
      <c r="E102" s="41"/>
      <c r="F102" s="41"/>
      <c r="G102" s="41"/>
      <c r="H102" s="41"/>
      <c r="I102" s="41"/>
      <c r="J102" s="41"/>
      <c r="K102" s="41"/>
      <c r="L102" s="145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145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12" customHeight="1">
      <c r="A104" s="39"/>
      <c r="B104" s="40"/>
      <c r="C104" s="33" t="s">
        <v>16</v>
      </c>
      <c r="D104" s="41"/>
      <c r="E104" s="41"/>
      <c r="F104" s="41"/>
      <c r="G104" s="41"/>
      <c r="H104" s="41"/>
      <c r="I104" s="41"/>
      <c r="J104" s="41"/>
      <c r="K104" s="41"/>
      <c r="L104" s="145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6.5" customHeight="1">
      <c r="A105" s="39"/>
      <c r="B105" s="40"/>
      <c r="C105" s="41"/>
      <c r="D105" s="41"/>
      <c r="E105" s="170" t="str">
        <f>E7</f>
        <v>Dílna pro opravy vozidel v areálu SÚSPK Dvorec</v>
      </c>
      <c r="F105" s="33"/>
      <c r="G105" s="33"/>
      <c r="H105" s="33"/>
      <c r="I105" s="41"/>
      <c r="J105" s="41"/>
      <c r="K105" s="41"/>
      <c r="L105" s="145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1" customFormat="1" ht="12" customHeight="1">
      <c r="B106" s="22"/>
      <c r="C106" s="33" t="s">
        <v>113</v>
      </c>
      <c r="D106" s="23"/>
      <c r="E106" s="23"/>
      <c r="F106" s="23"/>
      <c r="G106" s="23"/>
      <c r="H106" s="23"/>
      <c r="I106" s="23"/>
      <c r="J106" s="23"/>
      <c r="K106" s="23"/>
      <c r="L106" s="21"/>
    </row>
    <row r="107" s="2" customFormat="1" ht="16.5" customHeight="1">
      <c r="A107" s="39"/>
      <c r="B107" s="40"/>
      <c r="C107" s="41"/>
      <c r="D107" s="41"/>
      <c r="E107" s="170" t="s">
        <v>459</v>
      </c>
      <c r="F107" s="41"/>
      <c r="G107" s="41"/>
      <c r="H107" s="41"/>
      <c r="I107" s="41"/>
      <c r="J107" s="41"/>
      <c r="K107" s="41"/>
      <c r="L107" s="145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115</v>
      </c>
      <c r="D108" s="41"/>
      <c r="E108" s="41"/>
      <c r="F108" s="41"/>
      <c r="G108" s="41"/>
      <c r="H108" s="41"/>
      <c r="I108" s="41"/>
      <c r="J108" s="41"/>
      <c r="K108" s="41"/>
      <c r="L108" s="145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0" t="str">
        <f>E11</f>
        <v>01 - Vlastní objekt</v>
      </c>
      <c r="F109" s="41"/>
      <c r="G109" s="41"/>
      <c r="H109" s="41"/>
      <c r="I109" s="41"/>
      <c r="J109" s="41"/>
      <c r="K109" s="41"/>
      <c r="L109" s="145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145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21</v>
      </c>
      <c r="D111" s="41"/>
      <c r="E111" s="41"/>
      <c r="F111" s="28" t="str">
        <f>F14</f>
        <v xml:space="preserve"> </v>
      </c>
      <c r="G111" s="41"/>
      <c r="H111" s="41"/>
      <c r="I111" s="33" t="s">
        <v>23</v>
      </c>
      <c r="J111" s="73" t="str">
        <f>IF(J14="","",J14)</f>
        <v>26. 1. 2025</v>
      </c>
      <c r="K111" s="41"/>
      <c r="L111" s="145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145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25</v>
      </c>
      <c r="D113" s="41"/>
      <c r="E113" s="41"/>
      <c r="F113" s="28" t="str">
        <f>E17</f>
        <v>Správa a údržba silnic Plzeňského kraje, p.o.</v>
      </c>
      <c r="G113" s="41"/>
      <c r="H113" s="41"/>
      <c r="I113" s="33" t="s">
        <v>31</v>
      </c>
      <c r="J113" s="37" t="str">
        <f>E23</f>
        <v>Ing. Jiří Olejník</v>
      </c>
      <c r="K113" s="41"/>
      <c r="L113" s="145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29</v>
      </c>
      <c r="D114" s="41"/>
      <c r="E114" s="41"/>
      <c r="F114" s="28" t="str">
        <f>IF(E20="","",E20)</f>
        <v>Vyplň údaj</v>
      </c>
      <c r="G114" s="41"/>
      <c r="H114" s="41"/>
      <c r="I114" s="33" t="s">
        <v>34</v>
      </c>
      <c r="J114" s="37" t="str">
        <f>E26</f>
        <v>Václav Nový</v>
      </c>
      <c r="K114" s="41"/>
      <c r="L114" s="145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145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86"/>
      <c r="B116" s="187"/>
      <c r="C116" s="188" t="s">
        <v>138</v>
      </c>
      <c r="D116" s="189" t="s">
        <v>57</v>
      </c>
      <c r="E116" s="189" t="s">
        <v>53</v>
      </c>
      <c r="F116" s="189" t="s">
        <v>54</v>
      </c>
      <c r="G116" s="189" t="s">
        <v>139</v>
      </c>
      <c r="H116" s="189" t="s">
        <v>140</v>
      </c>
      <c r="I116" s="189" t="s">
        <v>141</v>
      </c>
      <c r="J116" s="189" t="s">
        <v>118</v>
      </c>
      <c r="K116" s="190" t="s">
        <v>142</v>
      </c>
      <c r="L116" s="191"/>
      <c r="M116" s="93" t="s">
        <v>19</v>
      </c>
      <c r="N116" s="94" t="s">
        <v>42</v>
      </c>
      <c r="O116" s="94" t="s">
        <v>143</v>
      </c>
      <c r="P116" s="94" t="s">
        <v>144</v>
      </c>
      <c r="Q116" s="94" t="s">
        <v>145</v>
      </c>
      <c r="R116" s="94" t="s">
        <v>146</v>
      </c>
      <c r="S116" s="94" t="s">
        <v>147</v>
      </c>
      <c r="T116" s="95" t="s">
        <v>148</v>
      </c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</row>
    <row r="117" s="2" customFormat="1" ht="22.8" customHeight="1">
      <c r="A117" s="39"/>
      <c r="B117" s="40"/>
      <c r="C117" s="100" t="s">
        <v>149</v>
      </c>
      <c r="D117" s="41"/>
      <c r="E117" s="41"/>
      <c r="F117" s="41"/>
      <c r="G117" s="41"/>
      <c r="H117" s="41"/>
      <c r="I117" s="41"/>
      <c r="J117" s="192">
        <f>BK117</f>
        <v>0</v>
      </c>
      <c r="K117" s="41"/>
      <c r="L117" s="45"/>
      <c r="M117" s="96"/>
      <c r="N117" s="193"/>
      <c r="O117" s="97"/>
      <c r="P117" s="194">
        <f>P118+P550+P929</f>
        <v>0</v>
      </c>
      <c r="Q117" s="97"/>
      <c r="R117" s="194">
        <f>R118+R550+R929</f>
        <v>487.00790146000008</v>
      </c>
      <c r="S117" s="97"/>
      <c r="T117" s="195">
        <f>T118+T550+T929</f>
        <v>0.00069752000000000008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71</v>
      </c>
      <c r="AU117" s="18" t="s">
        <v>119</v>
      </c>
      <c r="BK117" s="196">
        <f>BK118+BK550+BK929</f>
        <v>0</v>
      </c>
    </row>
    <row r="118" s="12" customFormat="1" ht="25.92" customHeight="1">
      <c r="A118" s="12"/>
      <c r="B118" s="197"/>
      <c r="C118" s="198"/>
      <c r="D118" s="199" t="s">
        <v>71</v>
      </c>
      <c r="E118" s="200" t="s">
        <v>150</v>
      </c>
      <c r="F118" s="200" t="s">
        <v>151</v>
      </c>
      <c r="G118" s="198"/>
      <c r="H118" s="198"/>
      <c r="I118" s="201"/>
      <c r="J118" s="202">
        <f>BK118</f>
        <v>0</v>
      </c>
      <c r="K118" s="198"/>
      <c r="L118" s="203"/>
      <c r="M118" s="204"/>
      <c r="N118" s="205"/>
      <c r="O118" s="205"/>
      <c r="P118" s="206">
        <f>P119+P130+P136+P152+P156+P218+P295+P350+P409+P455+P484+P496+P515+P539+P547</f>
        <v>0</v>
      </c>
      <c r="Q118" s="205"/>
      <c r="R118" s="206">
        <f>R119+R130+R136+R152+R156+R218+R295+R350+R409+R455+R484+R496+R515+R539+R547</f>
        <v>474.70160800000008</v>
      </c>
      <c r="S118" s="205"/>
      <c r="T118" s="207">
        <f>T119+T130+T136+T152+T156+T218+T295+T350+T409+T455+T484+T496+T515+T539+T547</f>
        <v>0.00069752000000000008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8" t="s">
        <v>79</v>
      </c>
      <c r="AT118" s="209" t="s">
        <v>71</v>
      </c>
      <c r="AU118" s="209" t="s">
        <v>72</v>
      </c>
      <c r="AY118" s="208" t="s">
        <v>152</v>
      </c>
      <c r="BK118" s="210">
        <f>BK119+BK130+BK136+BK152+BK156+BK218+BK295+BK350+BK409+BK455+BK484+BK496+BK515+BK539+BK547</f>
        <v>0</v>
      </c>
    </row>
    <row r="119" s="12" customFormat="1" ht="22.8" customHeight="1">
      <c r="A119" s="12"/>
      <c r="B119" s="197"/>
      <c r="C119" s="198"/>
      <c r="D119" s="199" t="s">
        <v>71</v>
      </c>
      <c r="E119" s="211" t="s">
        <v>243</v>
      </c>
      <c r="F119" s="211" t="s">
        <v>484</v>
      </c>
      <c r="G119" s="198"/>
      <c r="H119" s="198"/>
      <c r="I119" s="201"/>
      <c r="J119" s="212">
        <f>BK119</f>
        <v>0</v>
      </c>
      <c r="K119" s="198"/>
      <c r="L119" s="203"/>
      <c r="M119" s="204"/>
      <c r="N119" s="205"/>
      <c r="O119" s="205"/>
      <c r="P119" s="206">
        <f>SUM(P120:P129)</f>
        <v>0</v>
      </c>
      <c r="Q119" s="205"/>
      <c r="R119" s="206">
        <f>SUM(R120:R129)</f>
        <v>0</v>
      </c>
      <c r="S119" s="205"/>
      <c r="T119" s="207">
        <f>SUM(T120:T129)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8" t="s">
        <v>79</v>
      </c>
      <c r="AT119" s="209" t="s">
        <v>71</v>
      </c>
      <c r="AU119" s="209" t="s">
        <v>79</v>
      </c>
      <c r="AY119" s="208" t="s">
        <v>152</v>
      </c>
      <c r="BK119" s="210">
        <f>SUM(BK120:BK129)</f>
        <v>0</v>
      </c>
    </row>
    <row r="120" s="2" customFormat="1" ht="55.5" customHeight="1">
      <c r="A120" s="39"/>
      <c r="B120" s="40"/>
      <c r="C120" s="213" t="s">
        <v>79</v>
      </c>
      <c r="D120" s="213" t="s">
        <v>154</v>
      </c>
      <c r="E120" s="214" t="s">
        <v>485</v>
      </c>
      <c r="F120" s="215" t="s">
        <v>486</v>
      </c>
      <c r="G120" s="216" t="s">
        <v>193</v>
      </c>
      <c r="H120" s="217">
        <v>40.027999999999999</v>
      </c>
      <c r="I120" s="218"/>
      <c r="J120" s="219">
        <f>ROUND(I120*H120,2)</f>
        <v>0</v>
      </c>
      <c r="K120" s="215" t="s">
        <v>158</v>
      </c>
      <c r="L120" s="45"/>
      <c r="M120" s="220" t="s">
        <v>19</v>
      </c>
      <c r="N120" s="221" t="s">
        <v>43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159</v>
      </c>
      <c r="AT120" s="224" t="s">
        <v>154</v>
      </c>
      <c r="AU120" s="224" t="s">
        <v>81</v>
      </c>
      <c r="AY120" s="18" t="s">
        <v>152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79</v>
      </c>
      <c r="BK120" s="225">
        <f>ROUND(I120*H120,2)</f>
        <v>0</v>
      </c>
      <c r="BL120" s="18" t="s">
        <v>159</v>
      </c>
      <c r="BM120" s="224" t="s">
        <v>487</v>
      </c>
    </row>
    <row r="121" s="2" customFormat="1">
      <c r="A121" s="39"/>
      <c r="B121" s="40"/>
      <c r="C121" s="41"/>
      <c r="D121" s="226" t="s">
        <v>161</v>
      </c>
      <c r="E121" s="41"/>
      <c r="F121" s="227" t="s">
        <v>488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161</v>
      </c>
      <c r="AU121" s="18" t="s">
        <v>81</v>
      </c>
    </row>
    <row r="122" s="13" customFormat="1">
      <c r="A122" s="13"/>
      <c r="B122" s="231"/>
      <c r="C122" s="232"/>
      <c r="D122" s="233" t="s">
        <v>167</v>
      </c>
      <c r="E122" s="234" t="s">
        <v>19</v>
      </c>
      <c r="F122" s="235" t="s">
        <v>489</v>
      </c>
      <c r="G122" s="232"/>
      <c r="H122" s="236">
        <v>8.2799999999999994</v>
      </c>
      <c r="I122" s="237"/>
      <c r="J122" s="232"/>
      <c r="K122" s="232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167</v>
      </c>
      <c r="AU122" s="242" t="s">
        <v>81</v>
      </c>
      <c r="AV122" s="13" t="s">
        <v>81</v>
      </c>
      <c r="AW122" s="13" t="s">
        <v>33</v>
      </c>
      <c r="AX122" s="13" t="s">
        <v>72</v>
      </c>
      <c r="AY122" s="242" t="s">
        <v>152</v>
      </c>
    </row>
    <row r="123" s="13" customFormat="1">
      <c r="A123" s="13"/>
      <c r="B123" s="231"/>
      <c r="C123" s="232"/>
      <c r="D123" s="233" t="s">
        <v>167</v>
      </c>
      <c r="E123" s="234" t="s">
        <v>19</v>
      </c>
      <c r="F123" s="235" t="s">
        <v>490</v>
      </c>
      <c r="G123" s="232"/>
      <c r="H123" s="236">
        <v>3.6549999999999998</v>
      </c>
      <c r="I123" s="237"/>
      <c r="J123" s="232"/>
      <c r="K123" s="232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167</v>
      </c>
      <c r="AU123" s="242" t="s">
        <v>81</v>
      </c>
      <c r="AV123" s="13" t="s">
        <v>81</v>
      </c>
      <c r="AW123" s="13" t="s">
        <v>33</v>
      </c>
      <c r="AX123" s="13" t="s">
        <v>72</v>
      </c>
      <c r="AY123" s="242" t="s">
        <v>152</v>
      </c>
    </row>
    <row r="124" s="13" customFormat="1">
      <c r="A124" s="13"/>
      <c r="B124" s="231"/>
      <c r="C124" s="232"/>
      <c r="D124" s="233" t="s">
        <v>167</v>
      </c>
      <c r="E124" s="234" t="s">
        <v>19</v>
      </c>
      <c r="F124" s="235" t="s">
        <v>490</v>
      </c>
      <c r="G124" s="232"/>
      <c r="H124" s="236">
        <v>3.6549999999999998</v>
      </c>
      <c r="I124" s="237"/>
      <c r="J124" s="232"/>
      <c r="K124" s="232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167</v>
      </c>
      <c r="AU124" s="242" t="s">
        <v>81</v>
      </c>
      <c r="AV124" s="13" t="s">
        <v>81</v>
      </c>
      <c r="AW124" s="13" t="s">
        <v>33</v>
      </c>
      <c r="AX124" s="13" t="s">
        <v>72</v>
      </c>
      <c r="AY124" s="242" t="s">
        <v>152</v>
      </c>
    </row>
    <row r="125" s="13" customFormat="1">
      <c r="A125" s="13"/>
      <c r="B125" s="231"/>
      <c r="C125" s="232"/>
      <c r="D125" s="233" t="s">
        <v>167</v>
      </c>
      <c r="E125" s="234" t="s">
        <v>19</v>
      </c>
      <c r="F125" s="235" t="s">
        <v>491</v>
      </c>
      <c r="G125" s="232"/>
      <c r="H125" s="236">
        <v>0.79900000000000004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167</v>
      </c>
      <c r="AU125" s="242" t="s">
        <v>81</v>
      </c>
      <c r="AV125" s="13" t="s">
        <v>81</v>
      </c>
      <c r="AW125" s="13" t="s">
        <v>33</v>
      </c>
      <c r="AX125" s="13" t="s">
        <v>72</v>
      </c>
      <c r="AY125" s="242" t="s">
        <v>152</v>
      </c>
    </row>
    <row r="126" s="13" customFormat="1">
      <c r="A126" s="13"/>
      <c r="B126" s="231"/>
      <c r="C126" s="232"/>
      <c r="D126" s="233" t="s">
        <v>167</v>
      </c>
      <c r="E126" s="234" t="s">
        <v>19</v>
      </c>
      <c r="F126" s="235" t="s">
        <v>492</v>
      </c>
      <c r="G126" s="232"/>
      <c r="H126" s="236">
        <v>1.96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167</v>
      </c>
      <c r="AU126" s="242" t="s">
        <v>81</v>
      </c>
      <c r="AV126" s="13" t="s">
        <v>81</v>
      </c>
      <c r="AW126" s="13" t="s">
        <v>33</v>
      </c>
      <c r="AX126" s="13" t="s">
        <v>72</v>
      </c>
      <c r="AY126" s="242" t="s">
        <v>152</v>
      </c>
    </row>
    <row r="127" s="13" customFormat="1">
      <c r="A127" s="13"/>
      <c r="B127" s="231"/>
      <c r="C127" s="232"/>
      <c r="D127" s="233" t="s">
        <v>167</v>
      </c>
      <c r="E127" s="234" t="s">
        <v>19</v>
      </c>
      <c r="F127" s="235" t="s">
        <v>493</v>
      </c>
      <c r="G127" s="232"/>
      <c r="H127" s="236">
        <v>17.411000000000001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167</v>
      </c>
      <c r="AU127" s="242" t="s">
        <v>81</v>
      </c>
      <c r="AV127" s="13" t="s">
        <v>81</v>
      </c>
      <c r="AW127" s="13" t="s">
        <v>33</v>
      </c>
      <c r="AX127" s="13" t="s">
        <v>72</v>
      </c>
      <c r="AY127" s="242" t="s">
        <v>152</v>
      </c>
    </row>
    <row r="128" s="13" customFormat="1">
      <c r="A128" s="13"/>
      <c r="B128" s="231"/>
      <c r="C128" s="232"/>
      <c r="D128" s="233" t="s">
        <v>167</v>
      </c>
      <c r="E128" s="234" t="s">
        <v>19</v>
      </c>
      <c r="F128" s="235" t="s">
        <v>494</v>
      </c>
      <c r="G128" s="232"/>
      <c r="H128" s="236">
        <v>3.1579999999999999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167</v>
      </c>
      <c r="AU128" s="242" t="s">
        <v>81</v>
      </c>
      <c r="AV128" s="13" t="s">
        <v>81</v>
      </c>
      <c r="AW128" s="13" t="s">
        <v>33</v>
      </c>
      <c r="AX128" s="13" t="s">
        <v>72</v>
      </c>
      <c r="AY128" s="242" t="s">
        <v>152</v>
      </c>
    </row>
    <row r="129" s="13" customFormat="1">
      <c r="A129" s="13"/>
      <c r="B129" s="231"/>
      <c r="C129" s="232"/>
      <c r="D129" s="233" t="s">
        <v>167</v>
      </c>
      <c r="E129" s="234" t="s">
        <v>19</v>
      </c>
      <c r="F129" s="235" t="s">
        <v>495</v>
      </c>
      <c r="G129" s="232"/>
      <c r="H129" s="236">
        <v>1.1100000000000001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167</v>
      </c>
      <c r="AU129" s="242" t="s">
        <v>81</v>
      </c>
      <c r="AV129" s="13" t="s">
        <v>81</v>
      </c>
      <c r="AW129" s="13" t="s">
        <v>33</v>
      </c>
      <c r="AX129" s="13" t="s">
        <v>72</v>
      </c>
      <c r="AY129" s="242" t="s">
        <v>152</v>
      </c>
    </row>
    <row r="130" s="12" customFormat="1" ht="22.8" customHeight="1">
      <c r="A130" s="12"/>
      <c r="B130" s="197"/>
      <c r="C130" s="198"/>
      <c r="D130" s="199" t="s">
        <v>71</v>
      </c>
      <c r="E130" s="211" t="s">
        <v>264</v>
      </c>
      <c r="F130" s="211" t="s">
        <v>496</v>
      </c>
      <c r="G130" s="198"/>
      <c r="H130" s="198"/>
      <c r="I130" s="201"/>
      <c r="J130" s="212">
        <f>BK130</f>
        <v>0</v>
      </c>
      <c r="K130" s="198"/>
      <c r="L130" s="203"/>
      <c r="M130" s="204"/>
      <c r="N130" s="205"/>
      <c r="O130" s="205"/>
      <c r="P130" s="206">
        <f>SUM(P131:P135)</f>
        <v>0</v>
      </c>
      <c r="Q130" s="205"/>
      <c r="R130" s="206">
        <f>SUM(R131:R135)</f>
        <v>0</v>
      </c>
      <c r="S130" s="205"/>
      <c r="T130" s="207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8" t="s">
        <v>79</v>
      </c>
      <c r="AT130" s="209" t="s">
        <v>71</v>
      </c>
      <c r="AU130" s="209" t="s">
        <v>79</v>
      </c>
      <c r="AY130" s="208" t="s">
        <v>152</v>
      </c>
      <c r="BK130" s="210">
        <f>SUM(BK131:BK135)</f>
        <v>0</v>
      </c>
    </row>
    <row r="131" s="2" customFormat="1" ht="62.7" customHeight="1">
      <c r="A131" s="39"/>
      <c r="B131" s="40"/>
      <c r="C131" s="213" t="s">
        <v>81</v>
      </c>
      <c r="D131" s="213" t="s">
        <v>154</v>
      </c>
      <c r="E131" s="214" t="s">
        <v>497</v>
      </c>
      <c r="F131" s="215" t="s">
        <v>498</v>
      </c>
      <c r="G131" s="216" t="s">
        <v>193</v>
      </c>
      <c r="H131" s="217">
        <v>40.027999999999999</v>
      </c>
      <c r="I131" s="218"/>
      <c r="J131" s="219">
        <f>ROUND(I131*H131,2)</f>
        <v>0</v>
      </c>
      <c r="K131" s="215" t="s">
        <v>158</v>
      </c>
      <c r="L131" s="45"/>
      <c r="M131" s="220" t="s">
        <v>19</v>
      </c>
      <c r="N131" s="221" t="s">
        <v>43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159</v>
      </c>
      <c r="AT131" s="224" t="s">
        <v>154</v>
      </c>
      <c r="AU131" s="224" t="s">
        <v>81</v>
      </c>
      <c r="AY131" s="18" t="s">
        <v>152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79</v>
      </c>
      <c r="BK131" s="225">
        <f>ROUND(I131*H131,2)</f>
        <v>0</v>
      </c>
      <c r="BL131" s="18" t="s">
        <v>159</v>
      </c>
      <c r="BM131" s="224" t="s">
        <v>499</v>
      </c>
    </row>
    <row r="132" s="2" customFormat="1">
      <c r="A132" s="39"/>
      <c r="B132" s="40"/>
      <c r="C132" s="41"/>
      <c r="D132" s="226" t="s">
        <v>161</v>
      </c>
      <c r="E132" s="41"/>
      <c r="F132" s="227" t="s">
        <v>500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161</v>
      </c>
      <c r="AU132" s="18" t="s">
        <v>81</v>
      </c>
    </row>
    <row r="133" s="2" customFormat="1" ht="66.75" customHeight="1">
      <c r="A133" s="39"/>
      <c r="B133" s="40"/>
      <c r="C133" s="213" t="s">
        <v>171</v>
      </c>
      <c r="D133" s="213" t="s">
        <v>154</v>
      </c>
      <c r="E133" s="214" t="s">
        <v>501</v>
      </c>
      <c r="F133" s="215" t="s">
        <v>502</v>
      </c>
      <c r="G133" s="216" t="s">
        <v>193</v>
      </c>
      <c r="H133" s="217">
        <v>40.027999999999999</v>
      </c>
      <c r="I133" s="218"/>
      <c r="J133" s="219">
        <f>ROUND(I133*H133,2)</f>
        <v>0</v>
      </c>
      <c r="K133" s="215" t="s">
        <v>158</v>
      </c>
      <c r="L133" s="45"/>
      <c r="M133" s="220" t="s">
        <v>19</v>
      </c>
      <c r="N133" s="221" t="s">
        <v>43</v>
      </c>
      <c r="O133" s="85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159</v>
      </c>
      <c r="AT133" s="224" t="s">
        <v>154</v>
      </c>
      <c r="AU133" s="224" t="s">
        <v>81</v>
      </c>
      <c r="AY133" s="18" t="s">
        <v>152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79</v>
      </c>
      <c r="BK133" s="225">
        <f>ROUND(I133*H133,2)</f>
        <v>0</v>
      </c>
      <c r="BL133" s="18" t="s">
        <v>159</v>
      </c>
      <c r="BM133" s="224" t="s">
        <v>503</v>
      </c>
    </row>
    <row r="134" s="2" customFormat="1">
      <c r="A134" s="39"/>
      <c r="B134" s="40"/>
      <c r="C134" s="41"/>
      <c r="D134" s="226" t="s">
        <v>161</v>
      </c>
      <c r="E134" s="41"/>
      <c r="F134" s="227" t="s">
        <v>504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161</v>
      </c>
      <c r="AU134" s="18" t="s">
        <v>81</v>
      </c>
    </row>
    <row r="135" s="13" customFormat="1">
      <c r="A135" s="13"/>
      <c r="B135" s="231"/>
      <c r="C135" s="232"/>
      <c r="D135" s="233" t="s">
        <v>167</v>
      </c>
      <c r="E135" s="234" t="s">
        <v>19</v>
      </c>
      <c r="F135" s="235" t="s">
        <v>505</v>
      </c>
      <c r="G135" s="232"/>
      <c r="H135" s="236">
        <v>40.027999999999999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167</v>
      </c>
      <c r="AU135" s="242" t="s">
        <v>81</v>
      </c>
      <c r="AV135" s="13" t="s">
        <v>81</v>
      </c>
      <c r="AW135" s="13" t="s">
        <v>33</v>
      </c>
      <c r="AX135" s="13" t="s">
        <v>72</v>
      </c>
      <c r="AY135" s="242" t="s">
        <v>152</v>
      </c>
    </row>
    <row r="136" s="12" customFormat="1" ht="22.8" customHeight="1">
      <c r="A136" s="12"/>
      <c r="B136" s="197"/>
      <c r="C136" s="198"/>
      <c r="D136" s="199" t="s">
        <v>71</v>
      </c>
      <c r="E136" s="211" t="s">
        <v>272</v>
      </c>
      <c r="F136" s="211" t="s">
        <v>506</v>
      </c>
      <c r="G136" s="198"/>
      <c r="H136" s="198"/>
      <c r="I136" s="201"/>
      <c r="J136" s="212">
        <f>BK136</f>
        <v>0</v>
      </c>
      <c r="K136" s="198"/>
      <c r="L136" s="203"/>
      <c r="M136" s="204"/>
      <c r="N136" s="205"/>
      <c r="O136" s="205"/>
      <c r="P136" s="206">
        <f>SUM(P137:P151)</f>
        <v>0</v>
      </c>
      <c r="Q136" s="205"/>
      <c r="R136" s="206">
        <f>SUM(R137:R151)</f>
        <v>51.655999999999999</v>
      </c>
      <c r="S136" s="205"/>
      <c r="T136" s="207">
        <f>SUM(T137:T151)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8" t="s">
        <v>79</v>
      </c>
      <c r="AT136" s="209" t="s">
        <v>71</v>
      </c>
      <c r="AU136" s="209" t="s">
        <v>79</v>
      </c>
      <c r="AY136" s="208" t="s">
        <v>152</v>
      </c>
      <c r="BK136" s="210">
        <f>SUM(BK137:BK151)</f>
        <v>0</v>
      </c>
    </row>
    <row r="137" s="2" customFormat="1" ht="44.25" customHeight="1">
      <c r="A137" s="39"/>
      <c r="B137" s="40"/>
      <c r="C137" s="213" t="s">
        <v>159</v>
      </c>
      <c r="D137" s="213" t="s">
        <v>154</v>
      </c>
      <c r="E137" s="214" t="s">
        <v>507</v>
      </c>
      <c r="F137" s="215" t="s">
        <v>320</v>
      </c>
      <c r="G137" s="216" t="s">
        <v>238</v>
      </c>
      <c r="H137" s="217">
        <v>74.052000000000007</v>
      </c>
      <c r="I137" s="218"/>
      <c r="J137" s="219">
        <f>ROUND(I137*H137,2)</f>
        <v>0</v>
      </c>
      <c r="K137" s="215" t="s">
        <v>158</v>
      </c>
      <c r="L137" s="45"/>
      <c r="M137" s="220" t="s">
        <v>19</v>
      </c>
      <c r="N137" s="221" t="s">
        <v>43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159</v>
      </c>
      <c r="AT137" s="224" t="s">
        <v>154</v>
      </c>
      <c r="AU137" s="224" t="s">
        <v>81</v>
      </c>
      <c r="AY137" s="18" t="s">
        <v>152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79</v>
      </c>
      <c r="BK137" s="225">
        <f>ROUND(I137*H137,2)</f>
        <v>0</v>
      </c>
      <c r="BL137" s="18" t="s">
        <v>159</v>
      </c>
      <c r="BM137" s="224" t="s">
        <v>508</v>
      </c>
    </row>
    <row r="138" s="2" customFormat="1">
      <c r="A138" s="39"/>
      <c r="B138" s="40"/>
      <c r="C138" s="41"/>
      <c r="D138" s="226" t="s">
        <v>161</v>
      </c>
      <c r="E138" s="41"/>
      <c r="F138" s="227" t="s">
        <v>509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161</v>
      </c>
      <c r="AU138" s="18" t="s">
        <v>81</v>
      </c>
    </row>
    <row r="139" s="13" customFormat="1">
      <c r="A139" s="13"/>
      <c r="B139" s="231"/>
      <c r="C139" s="232"/>
      <c r="D139" s="233" t="s">
        <v>167</v>
      </c>
      <c r="E139" s="234" t="s">
        <v>19</v>
      </c>
      <c r="F139" s="235" t="s">
        <v>510</v>
      </c>
      <c r="G139" s="232"/>
      <c r="H139" s="236">
        <v>74.052000000000007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167</v>
      </c>
      <c r="AU139" s="242" t="s">
        <v>81</v>
      </c>
      <c r="AV139" s="13" t="s">
        <v>81</v>
      </c>
      <c r="AW139" s="13" t="s">
        <v>33</v>
      </c>
      <c r="AX139" s="13" t="s">
        <v>72</v>
      </c>
      <c r="AY139" s="242" t="s">
        <v>152</v>
      </c>
    </row>
    <row r="140" s="2" customFormat="1" ht="44.25" customHeight="1">
      <c r="A140" s="39"/>
      <c r="B140" s="40"/>
      <c r="C140" s="213" t="s">
        <v>184</v>
      </c>
      <c r="D140" s="213" t="s">
        <v>154</v>
      </c>
      <c r="E140" s="214" t="s">
        <v>511</v>
      </c>
      <c r="F140" s="215" t="s">
        <v>512</v>
      </c>
      <c r="G140" s="216" t="s">
        <v>193</v>
      </c>
      <c r="H140" s="217">
        <v>27.922000000000001</v>
      </c>
      <c r="I140" s="218"/>
      <c r="J140" s="219">
        <f>ROUND(I140*H140,2)</f>
        <v>0</v>
      </c>
      <c r="K140" s="215" t="s">
        <v>158</v>
      </c>
      <c r="L140" s="45"/>
      <c r="M140" s="220" t="s">
        <v>19</v>
      </c>
      <c r="N140" s="221" t="s">
        <v>43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159</v>
      </c>
      <c r="AT140" s="224" t="s">
        <v>154</v>
      </c>
      <c r="AU140" s="224" t="s">
        <v>81</v>
      </c>
      <c r="AY140" s="18" t="s">
        <v>152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79</v>
      </c>
      <c r="BK140" s="225">
        <f>ROUND(I140*H140,2)</f>
        <v>0</v>
      </c>
      <c r="BL140" s="18" t="s">
        <v>159</v>
      </c>
      <c r="BM140" s="224" t="s">
        <v>513</v>
      </c>
    </row>
    <row r="141" s="2" customFormat="1">
      <c r="A141" s="39"/>
      <c r="B141" s="40"/>
      <c r="C141" s="41"/>
      <c r="D141" s="226" t="s">
        <v>161</v>
      </c>
      <c r="E141" s="41"/>
      <c r="F141" s="227" t="s">
        <v>514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161</v>
      </c>
      <c r="AU141" s="18" t="s">
        <v>81</v>
      </c>
    </row>
    <row r="142" s="13" customFormat="1">
      <c r="A142" s="13"/>
      <c r="B142" s="231"/>
      <c r="C142" s="232"/>
      <c r="D142" s="233" t="s">
        <v>167</v>
      </c>
      <c r="E142" s="234" t="s">
        <v>19</v>
      </c>
      <c r="F142" s="235" t="s">
        <v>515</v>
      </c>
      <c r="G142" s="232"/>
      <c r="H142" s="236">
        <v>2.8980000000000001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167</v>
      </c>
      <c r="AU142" s="242" t="s">
        <v>81</v>
      </c>
      <c r="AV142" s="13" t="s">
        <v>81</v>
      </c>
      <c r="AW142" s="13" t="s">
        <v>33</v>
      </c>
      <c r="AX142" s="13" t="s">
        <v>72</v>
      </c>
      <c r="AY142" s="242" t="s">
        <v>152</v>
      </c>
    </row>
    <row r="143" s="13" customFormat="1">
      <c r="A143" s="13"/>
      <c r="B143" s="231"/>
      <c r="C143" s="232"/>
      <c r="D143" s="233" t="s">
        <v>167</v>
      </c>
      <c r="E143" s="234" t="s">
        <v>19</v>
      </c>
      <c r="F143" s="235" t="s">
        <v>516</v>
      </c>
      <c r="G143" s="232"/>
      <c r="H143" s="236">
        <v>1.421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167</v>
      </c>
      <c r="AU143" s="242" t="s">
        <v>81</v>
      </c>
      <c r="AV143" s="13" t="s">
        <v>81</v>
      </c>
      <c r="AW143" s="13" t="s">
        <v>33</v>
      </c>
      <c r="AX143" s="13" t="s">
        <v>72</v>
      </c>
      <c r="AY143" s="242" t="s">
        <v>152</v>
      </c>
    </row>
    <row r="144" s="13" customFormat="1">
      <c r="A144" s="13"/>
      <c r="B144" s="231"/>
      <c r="C144" s="232"/>
      <c r="D144" s="233" t="s">
        <v>167</v>
      </c>
      <c r="E144" s="234" t="s">
        <v>19</v>
      </c>
      <c r="F144" s="235" t="s">
        <v>516</v>
      </c>
      <c r="G144" s="232"/>
      <c r="H144" s="236">
        <v>1.421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167</v>
      </c>
      <c r="AU144" s="242" t="s">
        <v>81</v>
      </c>
      <c r="AV144" s="13" t="s">
        <v>81</v>
      </c>
      <c r="AW144" s="13" t="s">
        <v>33</v>
      </c>
      <c r="AX144" s="13" t="s">
        <v>72</v>
      </c>
      <c r="AY144" s="242" t="s">
        <v>152</v>
      </c>
    </row>
    <row r="145" s="13" customFormat="1">
      <c r="A145" s="13"/>
      <c r="B145" s="231"/>
      <c r="C145" s="232"/>
      <c r="D145" s="233" t="s">
        <v>167</v>
      </c>
      <c r="E145" s="234" t="s">
        <v>19</v>
      </c>
      <c r="F145" s="235" t="s">
        <v>491</v>
      </c>
      <c r="G145" s="232"/>
      <c r="H145" s="236">
        <v>0.79900000000000004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167</v>
      </c>
      <c r="AU145" s="242" t="s">
        <v>81</v>
      </c>
      <c r="AV145" s="13" t="s">
        <v>81</v>
      </c>
      <c r="AW145" s="13" t="s">
        <v>33</v>
      </c>
      <c r="AX145" s="13" t="s">
        <v>72</v>
      </c>
      <c r="AY145" s="242" t="s">
        <v>152</v>
      </c>
    </row>
    <row r="146" s="13" customFormat="1">
      <c r="A146" s="13"/>
      <c r="B146" s="231"/>
      <c r="C146" s="232"/>
      <c r="D146" s="233" t="s">
        <v>167</v>
      </c>
      <c r="E146" s="234" t="s">
        <v>19</v>
      </c>
      <c r="F146" s="235" t="s">
        <v>492</v>
      </c>
      <c r="G146" s="232"/>
      <c r="H146" s="236">
        <v>1.96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167</v>
      </c>
      <c r="AU146" s="242" t="s">
        <v>81</v>
      </c>
      <c r="AV146" s="13" t="s">
        <v>81</v>
      </c>
      <c r="AW146" s="13" t="s">
        <v>33</v>
      </c>
      <c r="AX146" s="13" t="s">
        <v>72</v>
      </c>
      <c r="AY146" s="242" t="s">
        <v>152</v>
      </c>
    </row>
    <row r="147" s="13" customFormat="1">
      <c r="A147" s="13"/>
      <c r="B147" s="231"/>
      <c r="C147" s="232"/>
      <c r="D147" s="233" t="s">
        <v>167</v>
      </c>
      <c r="E147" s="234" t="s">
        <v>19</v>
      </c>
      <c r="F147" s="235" t="s">
        <v>493</v>
      </c>
      <c r="G147" s="232"/>
      <c r="H147" s="236">
        <v>17.411000000000001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167</v>
      </c>
      <c r="AU147" s="242" t="s">
        <v>81</v>
      </c>
      <c r="AV147" s="13" t="s">
        <v>81</v>
      </c>
      <c r="AW147" s="13" t="s">
        <v>33</v>
      </c>
      <c r="AX147" s="13" t="s">
        <v>72</v>
      </c>
      <c r="AY147" s="242" t="s">
        <v>152</v>
      </c>
    </row>
    <row r="148" s="13" customFormat="1">
      <c r="A148" s="13"/>
      <c r="B148" s="231"/>
      <c r="C148" s="232"/>
      <c r="D148" s="233" t="s">
        <v>167</v>
      </c>
      <c r="E148" s="234" t="s">
        <v>19</v>
      </c>
      <c r="F148" s="235" t="s">
        <v>517</v>
      </c>
      <c r="G148" s="232"/>
      <c r="H148" s="236">
        <v>0.90200000000000002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167</v>
      </c>
      <c r="AU148" s="242" t="s">
        <v>81</v>
      </c>
      <c r="AV148" s="13" t="s">
        <v>81</v>
      </c>
      <c r="AW148" s="13" t="s">
        <v>33</v>
      </c>
      <c r="AX148" s="13" t="s">
        <v>72</v>
      </c>
      <c r="AY148" s="242" t="s">
        <v>152</v>
      </c>
    </row>
    <row r="149" s="13" customFormat="1">
      <c r="A149" s="13"/>
      <c r="B149" s="231"/>
      <c r="C149" s="232"/>
      <c r="D149" s="233" t="s">
        <v>167</v>
      </c>
      <c r="E149" s="234" t="s">
        <v>19</v>
      </c>
      <c r="F149" s="235" t="s">
        <v>495</v>
      </c>
      <c r="G149" s="232"/>
      <c r="H149" s="236">
        <v>1.1100000000000001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167</v>
      </c>
      <c r="AU149" s="242" t="s">
        <v>81</v>
      </c>
      <c r="AV149" s="13" t="s">
        <v>81</v>
      </c>
      <c r="AW149" s="13" t="s">
        <v>33</v>
      </c>
      <c r="AX149" s="13" t="s">
        <v>72</v>
      </c>
      <c r="AY149" s="242" t="s">
        <v>152</v>
      </c>
    </row>
    <row r="150" s="2" customFormat="1" ht="16.5" customHeight="1">
      <c r="A150" s="39"/>
      <c r="B150" s="40"/>
      <c r="C150" s="256" t="s">
        <v>190</v>
      </c>
      <c r="D150" s="256" t="s">
        <v>518</v>
      </c>
      <c r="E150" s="257" t="s">
        <v>519</v>
      </c>
      <c r="F150" s="258" t="s">
        <v>520</v>
      </c>
      <c r="G150" s="259" t="s">
        <v>238</v>
      </c>
      <c r="H150" s="260">
        <v>51.655999999999999</v>
      </c>
      <c r="I150" s="261"/>
      <c r="J150" s="262">
        <f>ROUND(I150*H150,2)</f>
        <v>0</v>
      </c>
      <c r="K150" s="258" t="s">
        <v>158</v>
      </c>
      <c r="L150" s="263"/>
      <c r="M150" s="264" t="s">
        <v>19</v>
      </c>
      <c r="N150" s="265" t="s">
        <v>43</v>
      </c>
      <c r="O150" s="85"/>
      <c r="P150" s="222">
        <f>O150*H150</f>
        <v>0</v>
      </c>
      <c r="Q150" s="222">
        <v>1</v>
      </c>
      <c r="R150" s="222">
        <f>Q150*H150</f>
        <v>51.655999999999999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212</v>
      </c>
      <c r="AT150" s="224" t="s">
        <v>518</v>
      </c>
      <c r="AU150" s="224" t="s">
        <v>81</v>
      </c>
      <c r="AY150" s="18" t="s">
        <v>152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79</v>
      </c>
      <c r="BK150" s="225">
        <f>ROUND(I150*H150,2)</f>
        <v>0</v>
      </c>
      <c r="BL150" s="18" t="s">
        <v>159</v>
      </c>
      <c r="BM150" s="224" t="s">
        <v>521</v>
      </c>
    </row>
    <row r="151" s="13" customFormat="1">
      <c r="A151" s="13"/>
      <c r="B151" s="231"/>
      <c r="C151" s="232"/>
      <c r="D151" s="233" t="s">
        <v>167</v>
      </c>
      <c r="E151" s="234" t="s">
        <v>19</v>
      </c>
      <c r="F151" s="235" t="s">
        <v>522</v>
      </c>
      <c r="G151" s="232"/>
      <c r="H151" s="236">
        <v>51.655999999999999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167</v>
      </c>
      <c r="AU151" s="242" t="s">
        <v>81</v>
      </c>
      <c r="AV151" s="13" t="s">
        <v>81</v>
      </c>
      <c r="AW151" s="13" t="s">
        <v>33</v>
      </c>
      <c r="AX151" s="13" t="s">
        <v>72</v>
      </c>
      <c r="AY151" s="242" t="s">
        <v>152</v>
      </c>
    </row>
    <row r="152" s="12" customFormat="1" ht="22.8" customHeight="1">
      <c r="A152" s="12"/>
      <c r="B152" s="197"/>
      <c r="C152" s="198"/>
      <c r="D152" s="199" t="s">
        <v>71</v>
      </c>
      <c r="E152" s="211" t="s">
        <v>277</v>
      </c>
      <c r="F152" s="211" t="s">
        <v>523</v>
      </c>
      <c r="G152" s="198"/>
      <c r="H152" s="198"/>
      <c r="I152" s="201"/>
      <c r="J152" s="212">
        <f>BK152</f>
        <v>0</v>
      </c>
      <c r="K152" s="198"/>
      <c r="L152" s="203"/>
      <c r="M152" s="204"/>
      <c r="N152" s="205"/>
      <c r="O152" s="205"/>
      <c r="P152" s="206">
        <f>SUM(P153:P155)</f>
        <v>0</v>
      </c>
      <c r="Q152" s="205"/>
      <c r="R152" s="206">
        <f>SUM(R153:R155)</f>
        <v>0</v>
      </c>
      <c r="S152" s="205"/>
      <c r="T152" s="207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8" t="s">
        <v>79</v>
      </c>
      <c r="AT152" s="209" t="s">
        <v>71</v>
      </c>
      <c r="AU152" s="209" t="s">
        <v>79</v>
      </c>
      <c r="AY152" s="208" t="s">
        <v>152</v>
      </c>
      <c r="BK152" s="210">
        <f>SUM(BK153:BK155)</f>
        <v>0</v>
      </c>
    </row>
    <row r="153" s="2" customFormat="1" ht="33" customHeight="1">
      <c r="A153" s="39"/>
      <c r="B153" s="40"/>
      <c r="C153" s="213" t="s">
        <v>200</v>
      </c>
      <c r="D153" s="213" t="s">
        <v>154</v>
      </c>
      <c r="E153" s="214" t="s">
        <v>524</v>
      </c>
      <c r="F153" s="215" t="s">
        <v>525</v>
      </c>
      <c r="G153" s="216" t="s">
        <v>157</v>
      </c>
      <c r="H153" s="217">
        <v>155.44300000000001</v>
      </c>
      <c r="I153" s="218"/>
      <c r="J153" s="219">
        <f>ROUND(I153*H153,2)</f>
        <v>0</v>
      </c>
      <c r="K153" s="215" t="s">
        <v>158</v>
      </c>
      <c r="L153" s="45"/>
      <c r="M153" s="220" t="s">
        <v>19</v>
      </c>
      <c r="N153" s="221" t="s">
        <v>43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159</v>
      </c>
      <c r="AT153" s="224" t="s">
        <v>154</v>
      </c>
      <c r="AU153" s="224" t="s">
        <v>81</v>
      </c>
      <c r="AY153" s="18" t="s">
        <v>152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79</v>
      </c>
      <c r="BK153" s="225">
        <f>ROUND(I153*H153,2)</f>
        <v>0</v>
      </c>
      <c r="BL153" s="18" t="s">
        <v>159</v>
      </c>
      <c r="BM153" s="224" t="s">
        <v>526</v>
      </c>
    </row>
    <row r="154" s="2" customFormat="1">
      <c r="A154" s="39"/>
      <c r="B154" s="40"/>
      <c r="C154" s="41"/>
      <c r="D154" s="226" t="s">
        <v>161</v>
      </c>
      <c r="E154" s="41"/>
      <c r="F154" s="227" t="s">
        <v>527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161</v>
      </c>
      <c r="AU154" s="18" t="s">
        <v>81</v>
      </c>
    </row>
    <row r="155" s="13" customFormat="1">
      <c r="A155" s="13"/>
      <c r="B155" s="231"/>
      <c r="C155" s="232"/>
      <c r="D155" s="233" t="s">
        <v>167</v>
      </c>
      <c r="E155" s="234" t="s">
        <v>19</v>
      </c>
      <c r="F155" s="235" t="s">
        <v>528</v>
      </c>
      <c r="G155" s="232"/>
      <c r="H155" s="236">
        <v>155.44300000000001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167</v>
      </c>
      <c r="AU155" s="242" t="s">
        <v>81</v>
      </c>
      <c r="AV155" s="13" t="s">
        <v>81</v>
      </c>
      <c r="AW155" s="13" t="s">
        <v>33</v>
      </c>
      <c r="AX155" s="13" t="s">
        <v>72</v>
      </c>
      <c r="AY155" s="242" t="s">
        <v>152</v>
      </c>
    </row>
    <row r="156" s="12" customFormat="1" ht="22.8" customHeight="1">
      <c r="A156" s="12"/>
      <c r="B156" s="197"/>
      <c r="C156" s="198"/>
      <c r="D156" s="199" t="s">
        <v>71</v>
      </c>
      <c r="E156" s="211" t="s">
        <v>81</v>
      </c>
      <c r="F156" s="211" t="s">
        <v>529</v>
      </c>
      <c r="G156" s="198"/>
      <c r="H156" s="198"/>
      <c r="I156" s="201"/>
      <c r="J156" s="212">
        <f>BK156</f>
        <v>0</v>
      </c>
      <c r="K156" s="198"/>
      <c r="L156" s="203"/>
      <c r="M156" s="204"/>
      <c r="N156" s="205"/>
      <c r="O156" s="205"/>
      <c r="P156" s="206">
        <f>SUM(P157:P217)</f>
        <v>0</v>
      </c>
      <c r="Q156" s="205"/>
      <c r="R156" s="206">
        <f>SUM(R157:R217)</f>
        <v>208.67084863000002</v>
      </c>
      <c r="S156" s="205"/>
      <c r="T156" s="207">
        <f>SUM(T157:T217)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8" t="s">
        <v>79</v>
      </c>
      <c r="AT156" s="209" t="s">
        <v>71</v>
      </c>
      <c r="AU156" s="209" t="s">
        <v>79</v>
      </c>
      <c r="AY156" s="208" t="s">
        <v>152</v>
      </c>
      <c r="BK156" s="210">
        <f>SUM(BK157:BK217)</f>
        <v>0</v>
      </c>
    </row>
    <row r="157" s="2" customFormat="1" ht="37.8" customHeight="1">
      <c r="A157" s="39"/>
      <c r="B157" s="40"/>
      <c r="C157" s="213" t="s">
        <v>212</v>
      </c>
      <c r="D157" s="213" t="s">
        <v>154</v>
      </c>
      <c r="E157" s="214" t="s">
        <v>530</v>
      </c>
      <c r="F157" s="215" t="s">
        <v>531</v>
      </c>
      <c r="G157" s="216" t="s">
        <v>193</v>
      </c>
      <c r="H157" s="217">
        <v>28.448</v>
      </c>
      <c r="I157" s="218"/>
      <c r="J157" s="219">
        <f>ROUND(I157*H157,2)</f>
        <v>0</v>
      </c>
      <c r="K157" s="215" t="s">
        <v>158</v>
      </c>
      <c r="L157" s="45"/>
      <c r="M157" s="220" t="s">
        <v>19</v>
      </c>
      <c r="N157" s="221" t="s">
        <v>43</v>
      </c>
      <c r="O157" s="85"/>
      <c r="P157" s="222">
        <f>O157*H157</f>
        <v>0</v>
      </c>
      <c r="Q157" s="222">
        <v>2.1600000000000001</v>
      </c>
      <c r="R157" s="222">
        <f>Q157*H157</f>
        <v>61.447680000000005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159</v>
      </c>
      <c r="AT157" s="224" t="s">
        <v>154</v>
      </c>
      <c r="AU157" s="224" t="s">
        <v>81</v>
      </c>
      <c r="AY157" s="18" t="s">
        <v>152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79</v>
      </c>
      <c r="BK157" s="225">
        <f>ROUND(I157*H157,2)</f>
        <v>0</v>
      </c>
      <c r="BL157" s="18" t="s">
        <v>159</v>
      </c>
      <c r="BM157" s="224" t="s">
        <v>532</v>
      </c>
    </row>
    <row r="158" s="2" customFormat="1">
      <c r="A158" s="39"/>
      <c r="B158" s="40"/>
      <c r="C158" s="41"/>
      <c r="D158" s="226" t="s">
        <v>161</v>
      </c>
      <c r="E158" s="41"/>
      <c r="F158" s="227" t="s">
        <v>533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161</v>
      </c>
      <c r="AU158" s="18" t="s">
        <v>81</v>
      </c>
    </row>
    <row r="159" s="14" customFormat="1">
      <c r="A159" s="14"/>
      <c r="B159" s="243"/>
      <c r="C159" s="244"/>
      <c r="D159" s="233" t="s">
        <v>167</v>
      </c>
      <c r="E159" s="245" t="s">
        <v>19</v>
      </c>
      <c r="F159" s="246" t="s">
        <v>534</v>
      </c>
      <c r="G159" s="244"/>
      <c r="H159" s="245" t="s">
        <v>19</v>
      </c>
      <c r="I159" s="247"/>
      <c r="J159" s="244"/>
      <c r="K159" s="244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167</v>
      </c>
      <c r="AU159" s="252" t="s">
        <v>81</v>
      </c>
      <c r="AV159" s="14" t="s">
        <v>79</v>
      </c>
      <c r="AW159" s="14" t="s">
        <v>33</v>
      </c>
      <c r="AX159" s="14" t="s">
        <v>72</v>
      </c>
      <c r="AY159" s="252" t="s">
        <v>152</v>
      </c>
    </row>
    <row r="160" s="13" customFormat="1">
      <c r="A160" s="13"/>
      <c r="B160" s="231"/>
      <c r="C160" s="232"/>
      <c r="D160" s="233" t="s">
        <v>167</v>
      </c>
      <c r="E160" s="234" t="s">
        <v>19</v>
      </c>
      <c r="F160" s="235" t="s">
        <v>535</v>
      </c>
      <c r="G160" s="232"/>
      <c r="H160" s="236">
        <v>1.319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167</v>
      </c>
      <c r="AU160" s="242" t="s">
        <v>81</v>
      </c>
      <c r="AV160" s="13" t="s">
        <v>81</v>
      </c>
      <c r="AW160" s="13" t="s">
        <v>33</v>
      </c>
      <c r="AX160" s="13" t="s">
        <v>72</v>
      </c>
      <c r="AY160" s="242" t="s">
        <v>152</v>
      </c>
    </row>
    <row r="161" s="13" customFormat="1">
      <c r="A161" s="13"/>
      <c r="B161" s="231"/>
      <c r="C161" s="232"/>
      <c r="D161" s="233" t="s">
        <v>167</v>
      </c>
      <c r="E161" s="234" t="s">
        <v>19</v>
      </c>
      <c r="F161" s="235" t="s">
        <v>536</v>
      </c>
      <c r="G161" s="232"/>
      <c r="H161" s="236">
        <v>1.6439999999999999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167</v>
      </c>
      <c r="AU161" s="242" t="s">
        <v>81</v>
      </c>
      <c r="AV161" s="13" t="s">
        <v>81</v>
      </c>
      <c r="AW161" s="13" t="s">
        <v>33</v>
      </c>
      <c r="AX161" s="13" t="s">
        <v>72</v>
      </c>
      <c r="AY161" s="242" t="s">
        <v>152</v>
      </c>
    </row>
    <row r="162" s="13" customFormat="1">
      <c r="A162" s="13"/>
      <c r="B162" s="231"/>
      <c r="C162" s="232"/>
      <c r="D162" s="233" t="s">
        <v>167</v>
      </c>
      <c r="E162" s="234" t="s">
        <v>19</v>
      </c>
      <c r="F162" s="235" t="s">
        <v>537</v>
      </c>
      <c r="G162" s="232"/>
      <c r="H162" s="236">
        <v>0.096000000000000002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167</v>
      </c>
      <c r="AU162" s="242" t="s">
        <v>81</v>
      </c>
      <c r="AV162" s="13" t="s">
        <v>81</v>
      </c>
      <c r="AW162" s="13" t="s">
        <v>33</v>
      </c>
      <c r="AX162" s="13" t="s">
        <v>72</v>
      </c>
      <c r="AY162" s="242" t="s">
        <v>152</v>
      </c>
    </row>
    <row r="163" s="14" customFormat="1">
      <c r="A163" s="14"/>
      <c r="B163" s="243"/>
      <c r="C163" s="244"/>
      <c r="D163" s="233" t="s">
        <v>167</v>
      </c>
      <c r="E163" s="245" t="s">
        <v>19</v>
      </c>
      <c r="F163" s="246" t="s">
        <v>538</v>
      </c>
      <c r="G163" s="244"/>
      <c r="H163" s="245" t="s">
        <v>19</v>
      </c>
      <c r="I163" s="247"/>
      <c r="J163" s="244"/>
      <c r="K163" s="244"/>
      <c r="L163" s="248"/>
      <c r="M163" s="249"/>
      <c r="N163" s="250"/>
      <c r="O163" s="250"/>
      <c r="P163" s="250"/>
      <c r="Q163" s="250"/>
      <c r="R163" s="250"/>
      <c r="S163" s="250"/>
      <c r="T163" s="25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2" t="s">
        <v>167</v>
      </c>
      <c r="AU163" s="252" t="s">
        <v>81</v>
      </c>
      <c r="AV163" s="14" t="s">
        <v>79</v>
      </c>
      <c r="AW163" s="14" t="s">
        <v>33</v>
      </c>
      <c r="AX163" s="14" t="s">
        <v>72</v>
      </c>
      <c r="AY163" s="252" t="s">
        <v>152</v>
      </c>
    </row>
    <row r="164" s="13" customFormat="1">
      <c r="A164" s="13"/>
      <c r="B164" s="231"/>
      <c r="C164" s="232"/>
      <c r="D164" s="233" t="s">
        <v>167</v>
      </c>
      <c r="E164" s="234" t="s">
        <v>19</v>
      </c>
      <c r="F164" s="235" t="s">
        <v>539</v>
      </c>
      <c r="G164" s="232"/>
      <c r="H164" s="236">
        <v>25.388999999999999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167</v>
      </c>
      <c r="AU164" s="242" t="s">
        <v>81</v>
      </c>
      <c r="AV164" s="13" t="s">
        <v>81</v>
      </c>
      <c r="AW164" s="13" t="s">
        <v>33</v>
      </c>
      <c r="AX164" s="13" t="s">
        <v>72</v>
      </c>
      <c r="AY164" s="242" t="s">
        <v>152</v>
      </c>
    </row>
    <row r="165" s="2" customFormat="1" ht="33" customHeight="1">
      <c r="A165" s="39"/>
      <c r="B165" s="40"/>
      <c r="C165" s="213" t="s">
        <v>169</v>
      </c>
      <c r="D165" s="213" t="s">
        <v>154</v>
      </c>
      <c r="E165" s="214" t="s">
        <v>540</v>
      </c>
      <c r="F165" s="215" t="s">
        <v>541</v>
      </c>
      <c r="G165" s="216" t="s">
        <v>193</v>
      </c>
      <c r="H165" s="217">
        <v>22.885000000000002</v>
      </c>
      <c r="I165" s="218"/>
      <c r="J165" s="219">
        <f>ROUND(I165*H165,2)</f>
        <v>0</v>
      </c>
      <c r="K165" s="215" t="s">
        <v>158</v>
      </c>
      <c r="L165" s="45"/>
      <c r="M165" s="220" t="s">
        <v>19</v>
      </c>
      <c r="N165" s="221" t="s">
        <v>43</v>
      </c>
      <c r="O165" s="85"/>
      <c r="P165" s="222">
        <f>O165*H165</f>
        <v>0</v>
      </c>
      <c r="Q165" s="222">
        <v>2.5018699999999998</v>
      </c>
      <c r="R165" s="222">
        <f>Q165*H165</f>
        <v>57.25529495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159</v>
      </c>
      <c r="AT165" s="224" t="s">
        <v>154</v>
      </c>
      <c r="AU165" s="224" t="s">
        <v>81</v>
      </c>
      <c r="AY165" s="18" t="s">
        <v>152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79</v>
      </c>
      <c r="BK165" s="225">
        <f>ROUND(I165*H165,2)</f>
        <v>0</v>
      </c>
      <c r="BL165" s="18" t="s">
        <v>159</v>
      </c>
      <c r="BM165" s="224" t="s">
        <v>542</v>
      </c>
    </row>
    <row r="166" s="2" customFormat="1">
      <c r="A166" s="39"/>
      <c r="B166" s="40"/>
      <c r="C166" s="41"/>
      <c r="D166" s="226" t="s">
        <v>161</v>
      </c>
      <c r="E166" s="41"/>
      <c r="F166" s="227" t="s">
        <v>543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161</v>
      </c>
      <c r="AU166" s="18" t="s">
        <v>81</v>
      </c>
    </row>
    <row r="167" s="13" customFormat="1">
      <c r="A167" s="13"/>
      <c r="B167" s="231"/>
      <c r="C167" s="232"/>
      <c r="D167" s="233" t="s">
        <v>167</v>
      </c>
      <c r="E167" s="234" t="s">
        <v>19</v>
      </c>
      <c r="F167" s="235" t="s">
        <v>544</v>
      </c>
      <c r="G167" s="232"/>
      <c r="H167" s="236">
        <v>22.885000000000002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167</v>
      </c>
      <c r="AU167" s="242" t="s">
        <v>81</v>
      </c>
      <c r="AV167" s="13" t="s">
        <v>81</v>
      </c>
      <c r="AW167" s="13" t="s">
        <v>33</v>
      </c>
      <c r="AX167" s="13" t="s">
        <v>72</v>
      </c>
      <c r="AY167" s="242" t="s">
        <v>152</v>
      </c>
    </row>
    <row r="168" s="2" customFormat="1" ht="16.5" customHeight="1">
      <c r="A168" s="39"/>
      <c r="B168" s="40"/>
      <c r="C168" s="213" t="s">
        <v>224</v>
      </c>
      <c r="D168" s="213" t="s">
        <v>154</v>
      </c>
      <c r="E168" s="214" t="s">
        <v>545</v>
      </c>
      <c r="F168" s="215" t="s">
        <v>546</v>
      </c>
      <c r="G168" s="216" t="s">
        <v>157</v>
      </c>
      <c r="H168" s="217">
        <v>5.7009999999999996</v>
      </c>
      <c r="I168" s="218"/>
      <c r="J168" s="219">
        <f>ROUND(I168*H168,2)</f>
        <v>0</v>
      </c>
      <c r="K168" s="215" t="s">
        <v>158</v>
      </c>
      <c r="L168" s="45"/>
      <c r="M168" s="220" t="s">
        <v>19</v>
      </c>
      <c r="N168" s="221" t="s">
        <v>43</v>
      </c>
      <c r="O168" s="85"/>
      <c r="P168" s="222">
        <f>O168*H168</f>
        <v>0</v>
      </c>
      <c r="Q168" s="222">
        <v>0.0029399999999999999</v>
      </c>
      <c r="R168" s="222">
        <f>Q168*H168</f>
        <v>0.016760939999999998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159</v>
      </c>
      <c r="AT168" s="224" t="s">
        <v>154</v>
      </c>
      <c r="AU168" s="224" t="s">
        <v>81</v>
      </c>
      <c r="AY168" s="18" t="s">
        <v>152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79</v>
      </c>
      <c r="BK168" s="225">
        <f>ROUND(I168*H168,2)</f>
        <v>0</v>
      </c>
      <c r="BL168" s="18" t="s">
        <v>159</v>
      </c>
      <c r="BM168" s="224" t="s">
        <v>547</v>
      </c>
    </row>
    <row r="169" s="2" customFormat="1">
      <c r="A169" s="39"/>
      <c r="B169" s="40"/>
      <c r="C169" s="41"/>
      <c r="D169" s="226" t="s">
        <v>161</v>
      </c>
      <c r="E169" s="41"/>
      <c r="F169" s="227" t="s">
        <v>548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161</v>
      </c>
      <c r="AU169" s="18" t="s">
        <v>81</v>
      </c>
    </row>
    <row r="170" s="13" customFormat="1">
      <c r="A170" s="13"/>
      <c r="B170" s="231"/>
      <c r="C170" s="232"/>
      <c r="D170" s="233" t="s">
        <v>167</v>
      </c>
      <c r="E170" s="234" t="s">
        <v>19</v>
      </c>
      <c r="F170" s="235" t="s">
        <v>549</v>
      </c>
      <c r="G170" s="232"/>
      <c r="H170" s="236">
        <v>5.7009999999999996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167</v>
      </c>
      <c r="AU170" s="242" t="s">
        <v>81</v>
      </c>
      <c r="AV170" s="13" t="s">
        <v>81</v>
      </c>
      <c r="AW170" s="13" t="s">
        <v>33</v>
      </c>
      <c r="AX170" s="13" t="s">
        <v>72</v>
      </c>
      <c r="AY170" s="242" t="s">
        <v>152</v>
      </c>
    </row>
    <row r="171" s="2" customFormat="1" ht="16.5" customHeight="1">
      <c r="A171" s="39"/>
      <c r="B171" s="40"/>
      <c r="C171" s="213" t="s">
        <v>229</v>
      </c>
      <c r="D171" s="213" t="s">
        <v>154</v>
      </c>
      <c r="E171" s="214" t="s">
        <v>550</v>
      </c>
      <c r="F171" s="215" t="s">
        <v>551</v>
      </c>
      <c r="G171" s="216" t="s">
        <v>157</v>
      </c>
      <c r="H171" s="217">
        <v>5.7009999999999996</v>
      </c>
      <c r="I171" s="218"/>
      <c r="J171" s="219">
        <f>ROUND(I171*H171,2)</f>
        <v>0</v>
      </c>
      <c r="K171" s="215" t="s">
        <v>158</v>
      </c>
      <c r="L171" s="45"/>
      <c r="M171" s="220" t="s">
        <v>19</v>
      </c>
      <c r="N171" s="221" t="s">
        <v>43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159</v>
      </c>
      <c r="AT171" s="224" t="s">
        <v>154</v>
      </c>
      <c r="AU171" s="224" t="s">
        <v>81</v>
      </c>
      <c r="AY171" s="18" t="s">
        <v>152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79</v>
      </c>
      <c r="BK171" s="225">
        <f>ROUND(I171*H171,2)</f>
        <v>0</v>
      </c>
      <c r="BL171" s="18" t="s">
        <v>159</v>
      </c>
      <c r="BM171" s="224" t="s">
        <v>552</v>
      </c>
    </row>
    <row r="172" s="2" customFormat="1">
      <c r="A172" s="39"/>
      <c r="B172" s="40"/>
      <c r="C172" s="41"/>
      <c r="D172" s="226" t="s">
        <v>161</v>
      </c>
      <c r="E172" s="41"/>
      <c r="F172" s="227" t="s">
        <v>553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161</v>
      </c>
      <c r="AU172" s="18" t="s">
        <v>81</v>
      </c>
    </row>
    <row r="173" s="2" customFormat="1" ht="24.15" customHeight="1">
      <c r="A173" s="39"/>
      <c r="B173" s="40"/>
      <c r="C173" s="213" t="s">
        <v>8</v>
      </c>
      <c r="D173" s="213" t="s">
        <v>154</v>
      </c>
      <c r="E173" s="214" t="s">
        <v>554</v>
      </c>
      <c r="F173" s="215" t="s">
        <v>555</v>
      </c>
      <c r="G173" s="216" t="s">
        <v>238</v>
      </c>
      <c r="H173" s="217">
        <v>2.6520000000000001</v>
      </c>
      <c r="I173" s="218"/>
      <c r="J173" s="219">
        <f>ROUND(I173*H173,2)</f>
        <v>0</v>
      </c>
      <c r="K173" s="215" t="s">
        <v>158</v>
      </c>
      <c r="L173" s="45"/>
      <c r="M173" s="220" t="s">
        <v>19</v>
      </c>
      <c r="N173" s="221" t="s">
        <v>43</v>
      </c>
      <c r="O173" s="85"/>
      <c r="P173" s="222">
        <f>O173*H173</f>
        <v>0</v>
      </c>
      <c r="Q173" s="222">
        <v>1.06277</v>
      </c>
      <c r="R173" s="222">
        <f>Q173*H173</f>
        <v>2.8184660400000001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159</v>
      </c>
      <c r="AT173" s="224" t="s">
        <v>154</v>
      </c>
      <c r="AU173" s="224" t="s">
        <v>81</v>
      </c>
      <c r="AY173" s="18" t="s">
        <v>152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79</v>
      </c>
      <c r="BK173" s="225">
        <f>ROUND(I173*H173,2)</f>
        <v>0</v>
      </c>
      <c r="BL173" s="18" t="s">
        <v>159</v>
      </c>
      <c r="BM173" s="224" t="s">
        <v>556</v>
      </c>
    </row>
    <row r="174" s="2" customFormat="1">
      <c r="A174" s="39"/>
      <c r="B174" s="40"/>
      <c r="C174" s="41"/>
      <c r="D174" s="226" t="s">
        <v>161</v>
      </c>
      <c r="E174" s="41"/>
      <c r="F174" s="227" t="s">
        <v>557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161</v>
      </c>
      <c r="AU174" s="18" t="s">
        <v>81</v>
      </c>
    </row>
    <row r="175" s="13" customFormat="1">
      <c r="A175" s="13"/>
      <c r="B175" s="231"/>
      <c r="C175" s="232"/>
      <c r="D175" s="233" t="s">
        <v>167</v>
      </c>
      <c r="E175" s="234" t="s">
        <v>19</v>
      </c>
      <c r="F175" s="235" t="s">
        <v>558</v>
      </c>
      <c r="G175" s="232"/>
      <c r="H175" s="236">
        <v>2.6520000000000001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167</v>
      </c>
      <c r="AU175" s="242" t="s">
        <v>81</v>
      </c>
      <c r="AV175" s="13" t="s">
        <v>81</v>
      </c>
      <c r="AW175" s="13" t="s">
        <v>33</v>
      </c>
      <c r="AX175" s="13" t="s">
        <v>72</v>
      </c>
      <c r="AY175" s="242" t="s">
        <v>152</v>
      </c>
    </row>
    <row r="176" s="2" customFormat="1" ht="33" customHeight="1">
      <c r="A176" s="39"/>
      <c r="B176" s="40"/>
      <c r="C176" s="213" t="s">
        <v>243</v>
      </c>
      <c r="D176" s="213" t="s">
        <v>154</v>
      </c>
      <c r="E176" s="214" t="s">
        <v>559</v>
      </c>
      <c r="F176" s="215" t="s">
        <v>560</v>
      </c>
      <c r="G176" s="216" t="s">
        <v>193</v>
      </c>
      <c r="H176" s="217">
        <v>21.327000000000002</v>
      </c>
      <c r="I176" s="218"/>
      <c r="J176" s="219">
        <f>ROUND(I176*H176,2)</f>
        <v>0</v>
      </c>
      <c r="K176" s="215" t="s">
        <v>158</v>
      </c>
      <c r="L176" s="45"/>
      <c r="M176" s="220" t="s">
        <v>19</v>
      </c>
      <c r="N176" s="221" t="s">
        <v>43</v>
      </c>
      <c r="O176" s="85"/>
      <c r="P176" s="222">
        <f>O176*H176</f>
        <v>0</v>
      </c>
      <c r="Q176" s="222">
        <v>2.5018699999999998</v>
      </c>
      <c r="R176" s="222">
        <f>Q176*H176</f>
        <v>53.357381490000002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159</v>
      </c>
      <c r="AT176" s="224" t="s">
        <v>154</v>
      </c>
      <c r="AU176" s="224" t="s">
        <v>81</v>
      </c>
      <c r="AY176" s="18" t="s">
        <v>152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79</v>
      </c>
      <c r="BK176" s="225">
        <f>ROUND(I176*H176,2)</f>
        <v>0</v>
      </c>
      <c r="BL176" s="18" t="s">
        <v>159</v>
      </c>
      <c r="BM176" s="224" t="s">
        <v>561</v>
      </c>
    </row>
    <row r="177" s="2" customFormat="1">
      <c r="A177" s="39"/>
      <c r="B177" s="40"/>
      <c r="C177" s="41"/>
      <c r="D177" s="226" t="s">
        <v>161</v>
      </c>
      <c r="E177" s="41"/>
      <c r="F177" s="227" t="s">
        <v>562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161</v>
      </c>
      <c r="AU177" s="18" t="s">
        <v>81</v>
      </c>
    </row>
    <row r="178" s="13" customFormat="1">
      <c r="A178" s="13"/>
      <c r="B178" s="231"/>
      <c r="C178" s="232"/>
      <c r="D178" s="233" t="s">
        <v>167</v>
      </c>
      <c r="E178" s="234" t="s">
        <v>19</v>
      </c>
      <c r="F178" s="235" t="s">
        <v>563</v>
      </c>
      <c r="G178" s="232"/>
      <c r="H178" s="236">
        <v>5.2560000000000002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167</v>
      </c>
      <c r="AU178" s="242" t="s">
        <v>81</v>
      </c>
      <c r="AV178" s="13" t="s">
        <v>81</v>
      </c>
      <c r="AW178" s="13" t="s">
        <v>33</v>
      </c>
      <c r="AX178" s="13" t="s">
        <v>72</v>
      </c>
      <c r="AY178" s="242" t="s">
        <v>152</v>
      </c>
    </row>
    <row r="179" s="13" customFormat="1">
      <c r="A179" s="13"/>
      <c r="B179" s="231"/>
      <c r="C179" s="232"/>
      <c r="D179" s="233" t="s">
        <v>167</v>
      </c>
      <c r="E179" s="234" t="s">
        <v>19</v>
      </c>
      <c r="F179" s="235" t="s">
        <v>564</v>
      </c>
      <c r="G179" s="232"/>
      <c r="H179" s="236">
        <v>2.8399999999999999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167</v>
      </c>
      <c r="AU179" s="242" t="s">
        <v>81</v>
      </c>
      <c r="AV179" s="13" t="s">
        <v>81</v>
      </c>
      <c r="AW179" s="13" t="s">
        <v>33</v>
      </c>
      <c r="AX179" s="13" t="s">
        <v>72</v>
      </c>
      <c r="AY179" s="242" t="s">
        <v>152</v>
      </c>
    </row>
    <row r="180" s="13" customFormat="1">
      <c r="A180" s="13"/>
      <c r="B180" s="231"/>
      <c r="C180" s="232"/>
      <c r="D180" s="233" t="s">
        <v>167</v>
      </c>
      <c r="E180" s="234" t="s">
        <v>19</v>
      </c>
      <c r="F180" s="235" t="s">
        <v>565</v>
      </c>
      <c r="G180" s="232"/>
      <c r="H180" s="236">
        <v>3.9649999999999999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167</v>
      </c>
      <c r="AU180" s="242" t="s">
        <v>81</v>
      </c>
      <c r="AV180" s="13" t="s">
        <v>81</v>
      </c>
      <c r="AW180" s="13" t="s">
        <v>33</v>
      </c>
      <c r="AX180" s="13" t="s">
        <v>72</v>
      </c>
      <c r="AY180" s="242" t="s">
        <v>152</v>
      </c>
    </row>
    <row r="181" s="13" customFormat="1">
      <c r="A181" s="13"/>
      <c r="B181" s="231"/>
      <c r="C181" s="232"/>
      <c r="D181" s="233" t="s">
        <v>167</v>
      </c>
      <c r="E181" s="234" t="s">
        <v>19</v>
      </c>
      <c r="F181" s="235" t="s">
        <v>566</v>
      </c>
      <c r="G181" s="232"/>
      <c r="H181" s="236">
        <v>3.3119999999999998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167</v>
      </c>
      <c r="AU181" s="242" t="s">
        <v>81</v>
      </c>
      <c r="AV181" s="13" t="s">
        <v>81</v>
      </c>
      <c r="AW181" s="13" t="s">
        <v>33</v>
      </c>
      <c r="AX181" s="13" t="s">
        <v>72</v>
      </c>
      <c r="AY181" s="242" t="s">
        <v>152</v>
      </c>
    </row>
    <row r="182" s="13" customFormat="1">
      <c r="A182" s="13"/>
      <c r="B182" s="231"/>
      <c r="C182" s="232"/>
      <c r="D182" s="233" t="s">
        <v>167</v>
      </c>
      <c r="E182" s="234" t="s">
        <v>19</v>
      </c>
      <c r="F182" s="235" t="s">
        <v>567</v>
      </c>
      <c r="G182" s="232"/>
      <c r="H182" s="236">
        <v>3.1800000000000002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167</v>
      </c>
      <c r="AU182" s="242" t="s">
        <v>81</v>
      </c>
      <c r="AV182" s="13" t="s">
        <v>81</v>
      </c>
      <c r="AW182" s="13" t="s">
        <v>33</v>
      </c>
      <c r="AX182" s="13" t="s">
        <v>72</v>
      </c>
      <c r="AY182" s="242" t="s">
        <v>152</v>
      </c>
    </row>
    <row r="183" s="13" customFormat="1">
      <c r="A183" s="13"/>
      <c r="B183" s="231"/>
      <c r="C183" s="232"/>
      <c r="D183" s="233" t="s">
        <v>167</v>
      </c>
      <c r="E183" s="234" t="s">
        <v>19</v>
      </c>
      <c r="F183" s="235" t="s">
        <v>568</v>
      </c>
      <c r="G183" s="232"/>
      <c r="H183" s="236">
        <v>2.774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167</v>
      </c>
      <c r="AU183" s="242" t="s">
        <v>81</v>
      </c>
      <c r="AV183" s="13" t="s">
        <v>81</v>
      </c>
      <c r="AW183" s="13" t="s">
        <v>33</v>
      </c>
      <c r="AX183" s="13" t="s">
        <v>72</v>
      </c>
      <c r="AY183" s="242" t="s">
        <v>152</v>
      </c>
    </row>
    <row r="184" s="2" customFormat="1" ht="16.5" customHeight="1">
      <c r="A184" s="39"/>
      <c r="B184" s="40"/>
      <c r="C184" s="213" t="s">
        <v>250</v>
      </c>
      <c r="D184" s="213" t="s">
        <v>154</v>
      </c>
      <c r="E184" s="214" t="s">
        <v>569</v>
      </c>
      <c r="F184" s="215" t="s">
        <v>570</v>
      </c>
      <c r="G184" s="216" t="s">
        <v>157</v>
      </c>
      <c r="H184" s="217">
        <v>121.43300000000001</v>
      </c>
      <c r="I184" s="218"/>
      <c r="J184" s="219">
        <f>ROUND(I184*H184,2)</f>
        <v>0</v>
      </c>
      <c r="K184" s="215" t="s">
        <v>158</v>
      </c>
      <c r="L184" s="45"/>
      <c r="M184" s="220" t="s">
        <v>19</v>
      </c>
      <c r="N184" s="221" t="s">
        <v>43</v>
      </c>
      <c r="O184" s="85"/>
      <c r="P184" s="222">
        <f>O184*H184</f>
        <v>0</v>
      </c>
      <c r="Q184" s="222">
        <v>0.0026900000000000001</v>
      </c>
      <c r="R184" s="222">
        <f>Q184*H184</f>
        <v>0.32665477000000004</v>
      </c>
      <c r="S184" s="222">
        <v>0</v>
      </c>
      <c r="T184" s="22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4" t="s">
        <v>159</v>
      </c>
      <c r="AT184" s="224" t="s">
        <v>154</v>
      </c>
      <c r="AU184" s="224" t="s">
        <v>81</v>
      </c>
      <c r="AY184" s="18" t="s">
        <v>152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8" t="s">
        <v>79</v>
      </c>
      <c r="BK184" s="225">
        <f>ROUND(I184*H184,2)</f>
        <v>0</v>
      </c>
      <c r="BL184" s="18" t="s">
        <v>159</v>
      </c>
      <c r="BM184" s="224" t="s">
        <v>571</v>
      </c>
    </row>
    <row r="185" s="2" customFormat="1">
      <c r="A185" s="39"/>
      <c r="B185" s="40"/>
      <c r="C185" s="41"/>
      <c r="D185" s="226" t="s">
        <v>161</v>
      </c>
      <c r="E185" s="41"/>
      <c r="F185" s="227" t="s">
        <v>572</v>
      </c>
      <c r="G185" s="41"/>
      <c r="H185" s="41"/>
      <c r="I185" s="228"/>
      <c r="J185" s="41"/>
      <c r="K185" s="41"/>
      <c r="L185" s="45"/>
      <c r="M185" s="229"/>
      <c r="N185" s="230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161</v>
      </c>
      <c r="AU185" s="18" t="s">
        <v>81</v>
      </c>
    </row>
    <row r="186" s="14" customFormat="1">
      <c r="A186" s="14"/>
      <c r="B186" s="243"/>
      <c r="C186" s="244"/>
      <c r="D186" s="233" t="s">
        <v>167</v>
      </c>
      <c r="E186" s="245" t="s">
        <v>19</v>
      </c>
      <c r="F186" s="246" t="s">
        <v>573</v>
      </c>
      <c r="G186" s="244"/>
      <c r="H186" s="245" t="s">
        <v>19</v>
      </c>
      <c r="I186" s="247"/>
      <c r="J186" s="244"/>
      <c r="K186" s="244"/>
      <c r="L186" s="248"/>
      <c r="M186" s="249"/>
      <c r="N186" s="250"/>
      <c r="O186" s="250"/>
      <c r="P186" s="250"/>
      <c r="Q186" s="250"/>
      <c r="R186" s="250"/>
      <c r="S186" s="250"/>
      <c r="T186" s="25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2" t="s">
        <v>167</v>
      </c>
      <c r="AU186" s="252" t="s">
        <v>81</v>
      </c>
      <c r="AV186" s="14" t="s">
        <v>79</v>
      </c>
      <c r="AW186" s="14" t="s">
        <v>33</v>
      </c>
      <c r="AX186" s="14" t="s">
        <v>72</v>
      </c>
      <c r="AY186" s="252" t="s">
        <v>152</v>
      </c>
    </row>
    <row r="187" s="13" customFormat="1">
      <c r="A187" s="13"/>
      <c r="B187" s="231"/>
      <c r="C187" s="232"/>
      <c r="D187" s="233" t="s">
        <v>167</v>
      </c>
      <c r="E187" s="234" t="s">
        <v>19</v>
      </c>
      <c r="F187" s="235" t="s">
        <v>574</v>
      </c>
      <c r="G187" s="232"/>
      <c r="H187" s="236">
        <v>8.7599999999999998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167</v>
      </c>
      <c r="AU187" s="242" t="s">
        <v>81</v>
      </c>
      <c r="AV187" s="13" t="s">
        <v>81</v>
      </c>
      <c r="AW187" s="13" t="s">
        <v>33</v>
      </c>
      <c r="AX187" s="13" t="s">
        <v>72</v>
      </c>
      <c r="AY187" s="242" t="s">
        <v>152</v>
      </c>
    </row>
    <row r="188" s="13" customFormat="1">
      <c r="A188" s="13"/>
      <c r="B188" s="231"/>
      <c r="C188" s="232"/>
      <c r="D188" s="233" t="s">
        <v>167</v>
      </c>
      <c r="E188" s="234" t="s">
        <v>19</v>
      </c>
      <c r="F188" s="235" t="s">
        <v>575</v>
      </c>
      <c r="G188" s="232"/>
      <c r="H188" s="236">
        <v>8.7780000000000005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167</v>
      </c>
      <c r="AU188" s="242" t="s">
        <v>81</v>
      </c>
      <c r="AV188" s="13" t="s">
        <v>81</v>
      </c>
      <c r="AW188" s="13" t="s">
        <v>33</v>
      </c>
      <c r="AX188" s="13" t="s">
        <v>72</v>
      </c>
      <c r="AY188" s="242" t="s">
        <v>152</v>
      </c>
    </row>
    <row r="189" s="14" customFormat="1">
      <c r="A189" s="14"/>
      <c r="B189" s="243"/>
      <c r="C189" s="244"/>
      <c r="D189" s="233" t="s">
        <v>167</v>
      </c>
      <c r="E189" s="245" t="s">
        <v>19</v>
      </c>
      <c r="F189" s="246" t="s">
        <v>576</v>
      </c>
      <c r="G189" s="244"/>
      <c r="H189" s="245" t="s">
        <v>19</v>
      </c>
      <c r="I189" s="247"/>
      <c r="J189" s="244"/>
      <c r="K189" s="244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167</v>
      </c>
      <c r="AU189" s="252" t="s">
        <v>81</v>
      </c>
      <c r="AV189" s="14" t="s">
        <v>79</v>
      </c>
      <c r="AW189" s="14" t="s">
        <v>33</v>
      </c>
      <c r="AX189" s="14" t="s">
        <v>72</v>
      </c>
      <c r="AY189" s="252" t="s">
        <v>152</v>
      </c>
    </row>
    <row r="190" s="13" customFormat="1">
      <c r="A190" s="13"/>
      <c r="B190" s="231"/>
      <c r="C190" s="232"/>
      <c r="D190" s="233" t="s">
        <v>167</v>
      </c>
      <c r="E190" s="234" t="s">
        <v>19</v>
      </c>
      <c r="F190" s="235" t="s">
        <v>577</v>
      </c>
      <c r="G190" s="232"/>
      <c r="H190" s="236">
        <v>5.2759999999999998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167</v>
      </c>
      <c r="AU190" s="242" t="s">
        <v>81</v>
      </c>
      <c r="AV190" s="13" t="s">
        <v>81</v>
      </c>
      <c r="AW190" s="13" t="s">
        <v>33</v>
      </c>
      <c r="AX190" s="13" t="s">
        <v>72</v>
      </c>
      <c r="AY190" s="242" t="s">
        <v>152</v>
      </c>
    </row>
    <row r="191" s="13" customFormat="1">
      <c r="A191" s="13"/>
      <c r="B191" s="231"/>
      <c r="C191" s="232"/>
      <c r="D191" s="233" t="s">
        <v>167</v>
      </c>
      <c r="E191" s="234" t="s">
        <v>19</v>
      </c>
      <c r="F191" s="235" t="s">
        <v>578</v>
      </c>
      <c r="G191" s="232"/>
      <c r="H191" s="236">
        <v>3.2599999999999998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167</v>
      </c>
      <c r="AU191" s="242" t="s">
        <v>81</v>
      </c>
      <c r="AV191" s="13" t="s">
        <v>81</v>
      </c>
      <c r="AW191" s="13" t="s">
        <v>33</v>
      </c>
      <c r="AX191" s="13" t="s">
        <v>72</v>
      </c>
      <c r="AY191" s="242" t="s">
        <v>152</v>
      </c>
    </row>
    <row r="192" s="13" customFormat="1">
      <c r="A192" s="13"/>
      <c r="B192" s="231"/>
      <c r="C192" s="232"/>
      <c r="D192" s="233" t="s">
        <v>167</v>
      </c>
      <c r="E192" s="234" t="s">
        <v>19</v>
      </c>
      <c r="F192" s="235" t="s">
        <v>579</v>
      </c>
      <c r="G192" s="232"/>
      <c r="H192" s="236">
        <v>11.204000000000001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167</v>
      </c>
      <c r="AU192" s="242" t="s">
        <v>81</v>
      </c>
      <c r="AV192" s="13" t="s">
        <v>81</v>
      </c>
      <c r="AW192" s="13" t="s">
        <v>33</v>
      </c>
      <c r="AX192" s="13" t="s">
        <v>72</v>
      </c>
      <c r="AY192" s="242" t="s">
        <v>152</v>
      </c>
    </row>
    <row r="193" s="13" customFormat="1">
      <c r="A193" s="13"/>
      <c r="B193" s="231"/>
      <c r="C193" s="232"/>
      <c r="D193" s="233" t="s">
        <v>167</v>
      </c>
      <c r="E193" s="234" t="s">
        <v>19</v>
      </c>
      <c r="F193" s="235" t="s">
        <v>580</v>
      </c>
      <c r="G193" s="232"/>
      <c r="H193" s="236">
        <v>7.931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167</v>
      </c>
      <c r="AU193" s="242" t="s">
        <v>81</v>
      </c>
      <c r="AV193" s="13" t="s">
        <v>81</v>
      </c>
      <c r="AW193" s="13" t="s">
        <v>33</v>
      </c>
      <c r="AX193" s="13" t="s">
        <v>72</v>
      </c>
      <c r="AY193" s="242" t="s">
        <v>152</v>
      </c>
    </row>
    <row r="194" s="13" customFormat="1">
      <c r="A194" s="13"/>
      <c r="B194" s="231"/>
      <c r="C194" s="232"/>
      <c r="D194" s="233" t="s">
        <v>167</v>
      </c>
      <c r="E194" s="234" t="s">
        <v>19</v>
      </c>
      <c r="F194" s="235" t="s">
        <v>581</v>
      </c>
      <c r="G194" s="232"/>
      <c r="H194" s="236">
        <v>8.3030000000000008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167</v>
      </c>
      <c r="AU194" s="242" t="s">
        <v>81</v>
      </c>
      <c r="AV194" s="13" t="s">
        <v>81</v>
      </c>
      <c r="AW194" s="13" t="s">
        <v>33</v>
      </c>
      <c r="AX194" s="13" t="s">
        <v>72</v>
      </c>
      <c r="AY194" s="242" t="s">
        <v>152</v>
      </c>
    </row>
    <row r="195" s="13" customFormat="1">
      <c r="A195" s="13"/>
      <c r="B195" s="231"/>
      <c r="C195" s="232"/>
      <c r="D195" s="233" t="s">
        <v>167</v>
      </c>
      <c r="E195" s="234" t="s">
        <v>19</v>
      </c>
      <c r="F195" s="235" t="s">
        <v>582</v>
      </c>
      <c r="G195" s="232"/>
      <c r="H195" s="236">
        <v>8.0600000000000005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167</v>
      </c>
      <c r="AU195" s="242" t="s">
        <v>81</v>
      </c>
      <c r="AV195" s="13" t="s">
        <v>81</v>
      </c>
      <c r="AW195" s="13" t="s">
        <v>33</v>
      </c>
      <c r="AX195" s="13" t="s">
        <v>72</v>
      </c>
      <c r="AY195" s="242" t="s">
        <v>152</v>
      </c>
    </row>
    <row r="196" s="13" customFormat="1">
      <c r="A196" s="13"/>
      <c r="B196" s="231"/>
      <c r="C196" s="232"/>
      <c r="D196" s="233" t="s">
        <v>167</v>
      </c>
      <c r="E196" s="234" t="s">
        <v>19</v>
      </c>
      <c r="F196" s="235" t="s">
        <v>583</v>
      </c>
      <c r="G196" s="232"/>
      <c r="H196" s="236">
        <v>25.239999999999998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167</v>
      </c>
      <c r="AU196" s="242" t="s">
        <v>81</v>
      </c>
      <c r="AV196" s="13" t="s">
        <v>81</v>
      </c>
      <c r="AW196" s="13" t="s">
        <v>33</v>
      </c>
      <c r="AX196" s="13" t="s">
        <v>72</v>
      </c>
      <c r="AY196" s="242" t="s">
        <v>152</v>
      </c>
    </row>
    <row r="197" s="13" customFormat="1">
      <c r="A197" s="13"/>
      <c r="B197" s="231"/>
      <c r="C197" s="232"/>
      <c r="D197" s="233" t="s">
        <v>167</v>
      </c>
      <c r="E197" s="234" t="s">
        <v>19</v>
      </c>
      <c r="F197" s="235" t="s">
        <v>584</v>
      </c>
      <c r="G197" s="232"/>
      <c r="H197" s="236">
        <v>26.690000000000001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167</v>
      </c>
      <c r="AU197" s="242" t="s">
        <v>81</v>
      </c>
      <c r="AV197" s="13" t="s">
        <v>81</v>
      </c>
      <c r="AW197" s="13" t="s">
        <v>33</v>
      </c>
      <c r="AX197" s="13" t="s">
        <v>72</v>
      </c>
      <c r="AY197" s="242" t="s">
        <v>152</v>
      </c>
    </row>
    <row r="198" s="13" customFormat="1">
      <c r="A198" s="13"/>
      <c r="B198" s="231"/>
      <c r="C198" s="232"/>
      <c r="D198" s="233" t="s">
        <v>167</v>
      </c>
      <c r="E198" s="234" t="s">
        <v>19</v>
      </c>
      <c r="F198" s="235" t="s">
        <v>580</v>
      </c>
      <c r="G198" s="232"/>
      <c r="H198" s="236">
        <v>7.931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167</v>
      </c>
      <c r="AU198" s="242" t="s">
        <v>81</v>
      </c>
      <c r="AV198" s="13" t="s">
        <v>81</v>
      </c>
      <c r="AW198" s="13" t="s">
        <v>33</v>
      </c>
      <c r="AX198" s="13" t="s">
        <v>72</v>
      </c>
      <c r="AY198" s="242" t="s">
        <v>152</v>
      </c>
    </row>
    <row r="199" s="2" customFormat="1" ht="16.5" customHeight="1">
      <c r="A199" s="39"/>
      <c r="B199" s="40"/>
      <c r="C199" s="213" t="s">
        <v>258</v>
      </c>
      <c r="D199" s="213" t="s">
        <v>154</v>
      </c>
      <c r="E199" s="214" t="s">
        <v>585</v>
      </c>
      <c r="F199" s="215" t="s">
        <v>586</v>
      </c>
      <c r="G199" s="216" t="s">
        <v>157</v>
      </c>
      <c r="H199" s="217">
        <v>59.860999999999997</v>
      </c>
      <c r="I199" s="218"/>
      <c r="J199" s="219">
        <f>ROUND(I199*H199,2)</f>
        <v>0</v>
      </c>
      <c r="K199" s="215" t="s">
        <v>158</v>
      </c>
      <c r="L199" s="45"/>
      <c r="M199" s="220" t="s">
        <v>19</v>
      </c>
      <c r="N199" s="221" t="s">
        <v>43</v>
      </c>
      <c r="O199" s="85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159</v>
      </c>
      <c r="AT199" s="224" t="s">
        <v>154</v>
      </c>
      <c r="AU199" s="224" t="s">
        <v>81</v>
      </c>
      <c r="AY199" s="18" t="s">
        <v>152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79</v>
      </c>
      <c r="BK199" s="225">
        <f>ROUND(I199*H199,2)</f>
        <v>0</v>
      </c>
      <c r="BL199" s="18" t="s">
        <v>159</v>
      </c>
      <c r="BM199" s="224" t="s">
        <v>587</v>
      </c>
    </row>
    <row r="200" s="2" customFormat="1">
      <c r="A200" s="39"/>
      <c r="B200" s="40"/>
      <c r="C200" s="41"/>
      <c r="D200" s="226" t="s">
        <v>161</v>
      </c>
      <c r="E200" s="41"/>
      <c r="F200" s="227" t="s">
        <v>588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161</v>
      </c>
      <c r="AU200" s="18" t="s">
        <v>81</v>
      </c>
    </row>
    <row r="201" s="2" customFormat="1" ht="24.15" customHeight="1">
      <c r="A201" s="39"/>
      <c r="B201" s="40"/>
      <c r="C201" s="213" t="s">
        <v>264</v>
      </c>
      <c r="D201" s="213" t="s">
        <v>154</v>
      </c>
      <c r="E201" s="214" t="s">
        <v>589</v>
      </c>
      <c r="F201" s="215" t="s">
        <v>590</v>
      </c>
      <c r="G201" s="216" t="s">
        <v>238</v>
      </c>
      <c r="H201" s="217">
        <v>0.90200000000000002</v>
      </c>
      <c r="I201" s="218"/>
      <c r="J201" s="219">
        <f>ROUND(I201*H201,2)</f>
        <v>0</v>
      </c>
      <c r="K201" s="215" t="s">
        <v>158</v>
      </c>
      <c r="L201" s="45"/>
      <c r="M201" s="220" t="s">
        <v>19</v>
      </c>
      <c r="N201" s="221" t="s">
        <v>43</v>
      </c>
      <c r="O201" s="85"/>
      <c r="P201" s="222">
        <f>O201*H201</f>
        <v>0</v>
      </c>
      <c r="Q201" s="222">
        <v>1.0606199999999999</v>
      </c>
      <c r="R201" s="222">
        <f>Q201*H201</f>
        <v>0.95667923999999993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159</v>
      </c>
      <c r="AT201" s="224" t="s">
        <v>154</v>
      </c>
      <c r="AU201" s="224" t="s">
        <v>81</v>
      </c>
      <c r="AY201" s="18" t="s">
        <v>152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79</v>
      </c>
      <c r="BK201" s="225">
        <f>ROUND(I201*H201,2)</f>
        <v>0</v>
      </c>
      <c r="BL201" s="18" t="s">
        <v>159</v>
      </c>
      <c r="BM201" s="224" t="s">
        <v>591</v>
      </c>
    </row>
    <row r="202" s="2" customFormat="1">
      <c r="A202" s="39"/>
      <c r="B202" s="40"/>
      <c r="C202" s="41"/>
      <c r="D202" s="226" t="s">
        <v>161</v>
      </c>
      <c r="E202" s="41"/>
      <c r="F202" s="227" t="s">
        <v>592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161</v>
      </c>
      <c r="AU202" s="18" t="s">
        <v>81</v>
      </c>
    </row>
    <row r="203" s="14" customFormat="1">
      <c r="A203" s="14"/>
      <c r="B203" s="243"/>
      <c r="C203" s="244"/>
      <c r="D203" s="233" t="s">
        <v>167</v>
      </c>
      <c r="E203" s="245" t="s">
        <v>19</v>
      </c>
      <c r="F203" s="246" t="s">
        <v>593</v>
      </c>
      <c r="G203" s="244"/>
      <c r="H203" s="245" t="s">
        <v>19</v>
      </c>
      <c r="I203" s="247"/>
      <c r="J203" s="244"/>
      <c r="K203" s="244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167</v>
      </c>
      <c r="AU203" s="252" t="s">
        <v>81</v>
      </c>
      <c r="AV203" s="14" t="s">
        <v>79</v>
      </c>
      <c r="AW203" s="14" t="s">
        <v>33</v>
      </c>
      <c r="AX203" s="14" t="s">
        <v>72</v>
      </c>
      <c r="AY203" s="252" t="s">
        <v>152</v>
      </c>
    </row>
    <row r="204" s="13" customFormat="1">
      <c r="A204" s="13"/>
      <c r="B204" s="231"/>
      <c r="C204" s="232"/>
      <c r="D204" s="233" t="s">
        <v>167</v>
      </c>
      <c r="E204" s="234" t="s">
        <v>19</v>
      </c>
      <c r="F204" s="235" t="s">
        <v>594</v>
      </c>
      <c r="G204" s="232"/>
      <c r="H204" s="236">
        <v>0.58499999999999996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167</v>
      </c>
      <c r="AU204" s="242" t="s">
        <v>81</v>
      </c>
      <c r="AV204" s="13" t="s">
        <v>81</v>
      </c>
      <c r="AW204" s="13" t="s">
        <v>33</v>
      </c>
      <c r="AX204" s="13" t="s">
        <v>72</v>
      </c>
      <c r="AY204" s="242" t="s">
        <v>152</v>
      </c>
    </row>
    <row r="205" s="14" customFormat="1">
      <c r="A205" s="14"/>
      <c r="B205" s="243"/>
      <c r="C205" s="244"/>
      <c r="D205" s="233" t="s">
        <v>167</v>
      </c>
      <c r="E205" s="245" t="s">
        <v>19</v>
      </c>
      <c r="F205" s="246" t="s">
        <v>595</v>
      </c>
      <c r="G205" s="244"/>
      <c r="H205" s="245" t="s">
        <v>19</v>
      </c>
      <c r="I205" s="247"/>
      <c r="J205" s="244"/>
      <c r="K205" s="244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167</v>
      </c>
      <c r="AU205" s="252" t="s">
        <v>81</v>
      </c>
      <c r="AV205" s="14" t="s">
        <v>79</v>
      </c>
      <c r="AW205" s="14" t="s">
        <v>33</v>
      </c>
      <c r="AX205" s="14" t="s">
        <v>72</v>
      </c>
      <c r="AY205" s="252" t="s">
        <v>152</v>
      </c>
    </row>
    <row r="206" s="13" customFormat="1">
      <c r="A206" s="13"/>
      <c r="B206" s="231"/>
      <c r="C206" s="232"/>
      <c r="D206" s="233" t="s">
        <v>167</v>
      </c>
      <c r="E206" s="234" t="s">
        <v>19</v>
      </c>
      <c r="F206" s="235" t="s">
        <v>596</v>
      </c>
      <c r="G206" s="232"/>
      <c r="H206" s="236">
        <v>0.317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167</v>
      </c>
      <c r="AU206" s="242" t="s">
        <v>81</v>
      </c>
      <c r="AV206" s="13" t="s">
        <v>81</v>
      </c>
      <c r="AW206" s="13" t="s">
        <v>33</v>
      </c>
      <c r="AX206" s="13" t="s">
        <v>72</v>
      </c>
      <c r="AY206" s="242" t="s">
        <v>152</v>
      </c>
    </row>
    <row r="207" s="2" customFormat="1" ht="44.25" customHeight="1">
      <c r="A207" s="39"/>
      <c r="B207" s="40"/>
      <c r="C207" s="213" t="s">
        <v>272</v>
      </c>
      <c r="D207" s="213" t="s">
        <v>154</v>
      </c>
      <c r="E207" s="214" t="s">
        <v>597</v>
      </c>
      <c r="F207" s="215" t="s">
        <v>598</v>
      </c>
      <c r="G207" s="216" t="s">
        <v>157</v>
      </c>
      <c r="H207" s="217">
        <v>31.530000000000001</v>
      </c>
      <c r="I207" s="218"/>
      <c r="J207" s="219">
        <f>ROUND(I207*H207,2)</f>
        <v>0</v>
      </c>
      <c r="K207" s="215" t="s">
        <v>158</v>
      </c>
      <c r="L207" s="45"/>
      <c r="M207" s="220" t="s">
        <v>19</v>
      </c>
      <c r="N207" s="221" t="s">
        <v>43</v>
      </c>
      <c r="O207" s="85"/>
      <c r="P207" s="222">
        <f>O207*H207</f>
        <v>0</v>
      </c>
      <c r="Q207" s="222">
        <v>0.99007999999999996</v>
      </c>
      <c r="R207" s="222">
        <f>Q207*H207</f>
        <v>31.217222400000001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159</v>
      </c>
      <c r="AT207" s="224" t="s">
        <v>154</v>
      </c>
      <c r="AU207" s="224" t="s">
        <v>81</v>
      </c>
      <c r="AY207" s="18" t="s">
        <v>152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79</v>
      </c>
      <c r="BK207" s="225">
        <f>ROUND(I207*H207,2)</f>
        <v>0</v>
      </c>
      <c r="BL207" s="18" t="s">
        <v>159</v>
      </c>
      <c r="BM207" s="224" t="s">
        <v>599</v>
      </c>
    </row>
    <row r="208" s="2" customFormat="1">
      <c r="A208" s="39"/>
      <c r="B208" s="40"/>
      <c r="C208" s="41"/>
      <c r="D208" s="226" t="s">
        <v>161</v>
      </c>
      <c r="E208" s="41"/>
      <c r="F208" s="227" t="s">
        <v>600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161</v>
      </c>
      <c r="AU208" s="18" t="s">
        <v>81</v>
      </c>
    </row>
    <row r="209" s="13" customFormat="1">
      <c r="A209" s="13"/>
      <c r="B209" s="231"/>
      <c r="C209" s="232"/>
      <c r="D209" s="233" t="s">
        <v>167</v>
      </c>
      <c r="E209" s="234" t="s">
        <v>19</v>
      </c>
      <c r="F209" s="235" t="s">
        <v>601</v>
      </c>
      <c r="G209" s="232"/>
      <c r="H209" s="236">
        <v>16.25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167</v>
      </c>
      <c r="AU209" s="242" t="s">
        <v>81</v>
      </c>
      <c r="AV209" s="13" t="s">
        <v>81</v>
      </c>
      <c r="AW209" s="13" t="s">
        <v>33</v>
      </c>
      <c r="AX209" s="13" t="s">
        <v>72</v>
      </c>
      <c r="AY209" s="242" t="s">
        <v>152</v>
      </c>
    </row>
    <row r="210" s="13" customFormat="1">
      <c r="A210" s="13"/>
      <c r="B210" s="231"/>
      <c r="C210" s="232"/>
      <c r="D210" s="233" t="s">
        <v>167</v>
      </c>
      <c r="E210" s="234" t="s">
        <v>19</v>
      </c>
      <c r="F210" s="235" t="s">
        <v>602</v>
      </c>
      <c r="G210" s="232"/>
      <c r="H210" s="236">
        <v>13.779999999999999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167</v>
      </c>
      <c r="AU210" s="242" t="s">
        <v>81</v>
      </c>
      <c r="AV210" s="13" t="s">
        <v>81</v>
      </c>
      <c r="AW210" s="13" t="s">
        <v>33</v>
      </c>
      <c r="AX210" s="13" t="s">
        <v>72</v>
      </c>
      <c r="AY210" s="242" t="s">
        <v>152</v>
      </c>
    </row>
    <row r="211" s="13" customFormat="1">
      <c r="A211" s="13"/>
      <c r="B211" s="231"/>
      <c r="C211" s="232"/>
      <c r="D211" s="233" t="s">
        <v>167</v>
      </c>
      <c r="E211" s="234" t="s">
        <v>19</v>
      </c>
      <c r="F211" s="235" t="s">
        <v>603</v>
      </c>
      <c r="G211" s="232"/>
      <c r="H211" s="236">
        <v>1.5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167</v>
      </c>
      <c r="AU211" s="242" t="s">
        <v>81</v>
      </c>
      <c r="AV211" s="13" t="s">
        <v>81</v>
      </c>
      <c r="AW211" s="13" t="s">
        <v>33</v>
      </c>
      <c r="AX211" s="13" t="s">
        <v>72</v>
      </c>
      <c r="AY211" s="242" t="s">
        <v>152</v>
      </c>
    </row>
    <row r="212" s="2" customFormat="1" ht="44.25" customHeight="1">
      <c r="A212" s="39"/>
      <c r="B212" s="40"/>
      <c r="C212" s="213" t="s">
        <v>277</v>
      </c>
      <c r="D212" s="213" t="s">
        <v>154</v>
      </c>
      <c r="E212" s="214" t="s">
        <v>604</v>
      </c>
      <c r="F212" s="215" t="s">
        <v>605</v>
      </c>
      <c r="G212" s="216" t="s">
        <v>157</v>
      </c>
      <c r="H212" s="217">
        <v>0.59999999999999998</v>
      </c>
      <c r="I212" s="218"/>
      <c r="J212" s="219">
        <f>ROUND(I212*H212,2)</f>
        <v>0</v>
      </c>
      <c r="K212" s="215" t="s">
        <v>158</v>
      </c>
      <c r="L212" s="45"/>
      <c r="M212" s="220" t="s">
        <v>19</v>
      </c>
      <c r="N212" s="221" t="s">
        <v>43</v>
      </c>
      <c r="O212" s="85"/>
      <c r="P212" s="222">
        <f>O212*H212</f>
        <v>0</v>
      </c>
      <c r="Q212" s="222">
        <v>1.2381500000000001</v>
      </c>
      <c r="R212" s="222">
        <f>Q212*H212</f>
        <v>0.74289000000000005</v>
      </c>
      <c r="S212" s="222">
        <v>0</v>
      </c>
      <c r="T212" s="223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4" t="s">
        <v>159</v>
      </c>
      <c r="AT212" s="224" t="s">
        <v>154</v>
      </c>
      <c r="AU212" s="224" t="s">
        <v>81</v>
      </c>
      <c r="AY212" s="18" t="s">
        <v>152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8" t="s">
        <v>79</v>
      </c>
      <c r="BK212" s="225">
        <f>ROUND(I212*H212,2)</f>
        <v>0</v>
      </c>
      <c r="BL212" s="18" t="s">
        <v>159</v>
      </c>
      <c r="BM212" s="224" t="s">
        <v>606</v>
      </c>
    </row>
    <row r="213" s="2" customFormat="1">
      <c r="A213" s="39"/>
      <c r="B213" s="40"/>
      <c r="C213" s="41"/>
      <c r="D213" s="226" t="s">
        <v>161</v>
      </c>
      <c r="E213" s="41"/>
      <c r="F213" s="227" t="s">
        <v>607</v>
      </c>
      <c r="G213" s="41"/>
      <c r="H213" s="41"/>
      <c r="I213" s="228"/>
      <c r="J213" s="41"/>
      <c r="K213" s="41"/>
      <c r="L213" s="45"/>
      <c r="M213" s="229"/>
      <c r="N213" s="230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161</v>
      </c>
      <c r="AU213" s="18" t="s">
        <v>81</v>
      </c>
    </row>
    <row r="214" s="13" customFormat="1">
      <c r="A214" s="13"/>
      <c r="B214" s="231"/>
      <c r="C214" s="232"/>
      <c r="D214" s="233" t="s">
        <v>167</v>
      </c>
      <c r="E214" s="234" t="s">
        <v>19</v>
      </c>
      <c r="F214" s="235" t="s">
        <v>608</v>
      </c>
      <c r="G214" s="232"/>
      <c r="H214" s="236">
        <v>0.59999999999999998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167</v>
      </c>
      <c r="AU214" s="242" t="s">
        <v>81</v>
      </c>
      <c r="AV214" s="13" t="s">
        <v>81</v>
      </c>
      <c r="AW214" s="13" t="s">
        <v>33</v>
      </c>
      <c r="AX214" s="13" t="s">
        <v>72</v>
      </c>
      <c r="AY214" s="242" t="s">
        <v>152</v>
      </c>
    </row>
    <row r="215" s="2" customFormat="1" ht="55.5" customHeight="1">
      <c r="A215" s="39"/>
      <c r="B215" s="40"/>
      <c r="C215" s="213" t="s">
        <v>283</v>
      </c>
      <c r="D215" s="213" t="s">
        <v>154</v>
      </c>
      <c r="E215" s="214" t="s">
        <v>609</v>
      </c>
      <c r="F215" s="215" t="s">
        <v>610</v>
      </c>
      <c r="G215" s="216" t="s">
        <v>238</v>
      </c>
      <c r="H215" s="217">
        <v>0.502</v>
      </c>
      <c r="I215" s="218"/>
      <c r="J215" s="219">
        <f>ROUND(I215*H215,2)</f>
        <v>0</v>
      </c>
      <c r="K215" s="215" t="s">
        <v>158</v>
      </c>
      <c r="L215" s="45"/>
      <c r="M215" s="220" t="s">
        <v>19</v>
      </c>
      <c r="N215" s="221" t="s">
        <v>43</v>
      </c>
      <c r="O215" s="85"/>
      <c r="P215" s="222">
        <f>O215*H215</f>
        <v>0</v>
      </c>
      <c r="Q215" s="222">
        <v>1.0593999999999999</v>
      </c>
      <c r="R215" s="222">
        <f>Q215*H215</f>
        <v>0.53181879999999992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159</v>
      </c>
      <c r="AT215" s="224" t="s">
        <v>154</v>
      </c>
      <c r="AU215" s="224" t="s">
        <v>81</v>
      </c>
      <c r="AY215" s="18" t="s">
        <v>152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79</v>
      </c>
      <c r="BK215" s="225">
        <f>ROUND(I215*H215,2)</f>
        <v>0</v>
      </c>
      <c r="BL215" s="18" t="s">
        <v>159</v>
      </c>
      <c r="BM215" s="224" t="s">
        <v>611</v>
      </c>
    </row>
    <row r="216" s="2" customFormat="1">
      <c r="A216" s="39"/>
      <c r="B216" s="40"/>
      <c r="C216" s="41"/>
      <c r="D216" s="226" t="s">
        <v>161</v>
      </c>
      <c r="E216" s="41"/>
      <c r="F216" s="227" t="s">
        <v>612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161</v>
      </c>
      <c r="AU216" s="18" t="s">
        <v>81</v>
      </c>
    </row>
    <row r="217" s="13" customFormat="1">
      <c r="A217" s="13"/>
      <c r="B217" s="231"/>
      <c r="C217" s="232"/>
      <c r="D217" s="233" t="s">
        <v>167</v>
      </c>
      <c r="E217" s="234" t="s">
        <v>19</v>
      </c>
      <c r="F217" s="235" t="s">
        <v>613</v>
      </c>
      <c r="G217" s="232"/>
      <c r="H217" s="236">
        <v>0.502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167</v>
      </c>
      <c r="AU217" s="242" t="s">
        <v>81</v>
      </c>
      <c r="AV217" s="13" t="s">
        <v>81</v>
      </c>
      <c r="AW217" s="13" t="s">
        <v>33</v>
      </c>
      <c r="AX217" s="13" t="s">
        <v>72</v>
      </c>
      <c r="AY217" s="242" t="s">
        <v>152</v>
      </c>
    </row>
    <row r="218" s="12" customFormat="1" ht="22.8" customHeight="1">
      <c r="A218" s="12"/>
      <c r="B218" s="197"/>
      <c r="C218" s="198"/>
      <c r="D218" s="199" t="s">
        <v>71</v>
      </c>
      <c r="E218" s="211" t="s">
        <v>171</v>
      </c>
      <c r="F218" s="211" t="s">
        <v>614</v>
      </c>
      <c r="G218" s="198"/>
      <c r="H218" s="198"/>
      <c r="I218" s="201"/>
      <c r="J218" s="212">
        <f>BK218</f>
        <v>0</v>
      </c>
      <c r="K218" s="198"/>
      <c r="L218" s="203"/>
      <c r="M218" s="204"/>
      <c r="N218" s="205"/>
      <c r="O218" s="205"/>
      <c r="P218" s="206">
        <f>SUM(P219:P294)</f>
        <v>0</v>
      </c>
      <c r="Q218" s="205"/>
      <c r="R218" s="206">
        <f>SUM(R219:R294)</f>
        <v>109.13544867</v>
      </c>
      <c r="S218" s="205"/>
      <c r="T218" s="207">
        <f>SUM(T219:T294)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8" t="s">
        <v>79</v>
      </c>
      <c r="AT218" s="209" t="s">
        <v>71</v>
      </c>
      <c r="AU218" s="209" t="s">
        <v>79</v>
      </c>
      <c r="AY218" s="208" t="s">
        <v>152</v>
      </c>
      <c r="BK218" s="210">
        <f>SUM(BK219:BK294)</f>
        <v>0</v>
      </c>
    </row>
    <row r="219" s="2" customFormat="1" ht="44.25" customHeight="1">
      <c r="A219" s="39"/>
      <c r="B219" s="40"/>
      <c r="C219" s="213" t="s">
        <v>291</v>
      </c>
      <c r="D219" s="213" t="s">
        <v>154</v>
      </c>
      <c r="E219" s="214" t="s">
        <v>615</v>
      </c>
      <c r="F219" s="215" t="s">
        <v>616</v>
      </c>
      <c r="G219" s="216" t="s">
        <v>157</v>
      </c>
      <c r="H219" s="217">
        <v>209.935</v>
      </c>
      <c r="I219" s="218"/>
      <c r="J219" s="219">
        <f>ROUND(I219*H219,2)</f>
        <v>0</v>
      </c>
      <c r="K219" s="215" t="s">
        <v>158</v>
      </c>
      <c r="L219" s="45"/>
      <c r="M219" s="220" t="s">
        <v>19</v>
      </c>
      <c r="N219" s="221" t="s">
        <v>43</v>
      </c>
      <c r="O219" s="85"/>
      <c r="P219" s="222">
        <f>O219*H219</f>
        <v>0</v>
      </c>
      <c r="Q219" s="222">
        <v>0.35648000000000002</v>
      </c>
      <c r="R219" s="222">
        <f>Q219*H219</f>
        <v>74.837628800000004</v>
      </c>
      <c r="S219" s="222">
        <v>0</v>
      </c>
      <c r="T219" s="223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4" t="s">
        <v>159</v>
      </c>
      <c r="AT219" s="224" t="s">
        <v>154</v>
      </c>
      <c r="AU219" s="224" t="s">
        <v>81</v>
      </c>
      <c r="AY219" s="18" t="s">
        <v>152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8" t="s">
        <v>79</v>
      </c>
      <c r="BK219" s="225">
        <f>ROUND(I219*H219,2)</f>
        <v>0</v>
      </c>
      <c r="BL219" s="18" t="s">
        <v>159</v>
      </c>
      <c r="BM219" s="224" t="s">
        <v>617</v>
      </c>
    </row>
    <row r="220" s="2" customFormat="1">
      <c r="A220" s="39"/>
      <c r="B220" s="40"/>
      <c r="C220" s="41"/>
      <c r="D220" s="226" t="s">
        <v>161</v>
      </c>
      <c r="E220" s="41"/>
      <c r="F220" s="227" t="s">
        <v>618</v>
      </c>
      <c r="G220" s="41"/>
      <c r="H220" s="41"/>
      <c r="I220" s="228"/>
      <c r="J220" s="41"/>
      <c r="K220" s="41"/>
      <c r="L220" s="45"/>
      <c r="M220" s="229"/>
      <c r="N220" s="230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161</v>
      </c>
      <c r="AU220" s="18" t="s">
        <v>81</v>
      </c>
    </row>
    <row r="221" s="13" customFormat="1">
      <c r="A221" s="13"/>
      <c r="B221" s="231"/>
      <c r="C221" s="232"/>
      <c r="D221" s="233" t="s">
        <v>167</v>
      </c>
      <c r="E221" s="234" t="s">
        <v>19</v>
      </c>
      <c r="F221" s="235" t="s">
        <v>619</v>
      </c>
      <c r="G221" s="232"/>
      <c r="H221" s="236">
        <v>20.960000000000001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167</v>
      </c>
      <c r="AU221" s="242" t="s">
        <v>81</v>
      </c>
      <c r="AV221" s="13" t="s">
        <v>81</v>
      </c>
      <c r="AW221" s="13" t="s">
        <v>33</v>
      </c>
      <c r="AX221" s="13" t="s">
        <v>72</v>
      </c>
      <c r="AY221" s="242" t="s">
        <v>152</v>
      </c>
    </row>
    <row r="222" s="13" customFormat="1">
      <c r="A222" s="13"/>
      <c r="B222" s="231"/>
      <c r="C222" s="232"/>
      <c r="D222" s="233" t="s">
        <v>167</v>
      </c>
      <c r="E222" s="234" t="s">
        <v>19</v>
      </c>
      <c r="F222" s="235" t="s">
        <v>620</v>
      </c>
      <c r="G222" s="232"/>
      <c r="H222" s="236">
        <v>6.6669999999999998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167</v>
      </c>
      <c r="AU222" s="242" t="s">
        <v>81</v>
      </c>
      <c r="AV222" s="13" t="s">
        <v>81</v>
      </c>
      <c r="AW222" s="13" t="s">
        <v>33</v>
      </c>
      <c r="AX222" s="13" t="s">
        <v>72</v>
      </c>
      <c r="AY222" s="242" t="s">
        <v>152</v>
      </c>
    </row>
    <row r="223" s="13" customFormat="1">
      <c r="A223" s="13"/>
      <c r="B223" s="231"/>
      <c r="C223" s="232"/>
      <c r="D223" s="233" t="s">
        <v>167</v>
      </c>
      <c r="E223" s="234" t="s">
        <v>19</v>
      </c>
      <c r="F223" s="235" t="s">
        <v>621</v>
      </c>
      <c r="G223" s="232"/>
      <c r="H223" s="236">
        <v>36.325000000000003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167</v>
      </c>
      <c r="AU223" s="242" t="s">
        <v>81</v>
      </c>
      <c r="AV223" s="13" t="s">
        <v>81</v>
      </c>
      <c r="AW223" s="13" t="s">
        <v>33</v>
      </c>
      <c r="AX223" s="13" t="s">
        <v>72</v>
      </c>
      <c r="AY223" s="242" t="s">
        <v>152</v>
      </c>
    </row>
    <row r="224" s="13" customFormat="1">
      <c r="A224" s="13"/>
      <c r="B224" s="231"/>
      <c r="C224" s="232"/>
      <c r="D224" s="233" t="s">
        <v>167</v>
      </c>
      <c r="E224" s="234" t="s">
        <v>19</v>
      </c>
      <c r="F224" s="235" t="s">
        <v>622</v>
      </c>
      <c r="G224" s="232"/>
      <c r="H224" s="236">
        <v>7.0750000000000002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167</v>
      </c>
      <c r="AU224" s="242" t="s">
        <v>81</v>
      </c>
      <c r="AV224" s="13" t="s">
        <v>81</v>
      </c>
      <c r="AW224" s="13" t="s">
        <v>33</v>
      </c>
      <c r="AX224" s="13" t="s">
        <v>72</v>
      </c>
      <c r="AY224" s="242" t="s">
        <v>152</v>
      </c>
    </row>
    <row r="225" s="13" customFormat="1">
      <c r="A225" s="13"/>
      <c r="B225" s="231"/>
      <c r="C225" s="232"/>
      <c r="D225" s="233" t="s">
        <v>167</v>
      </c>
      <c r="E225" s="234" t="s">
        <v>19</v>
      </c>
      <c r="F225" s="235" t="s">
        <v>623</v>
      </c>
      <c r="G225" s="232"/>
      <c r="H225" s="236">
        <v>67.194000000000003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167</v>
      </c>
      <c r="AU225" s="242" t="s">
        <v>81</v>
      </c>
      <c r="AV225" s="13" t="s">
        <v>81</v>
      </c>
      <c r="AW225" s="13" t="s">
        <v>33</v>
      </c>
      <c r="AX225" s="13" t="s">
        <v>72</v>
      </c>
      <c r="AY225" s="242" t="s">
        <v>152</v>
      </c>
    </row>
    <row r="226" s="13" customFormat="1">
      <c r="A226" s="13"/>
      <c r="B226" s="231"/>
      <c r="C226" s="232"/>
      <c r="D226" s="233" t="s">
        <v>167</v>
      </c>
      <c r="E226" s="234" t="s">
        <v>19</v>
      </c>
      <c r="F226" s="235" t="s">
        <v>624</v>
      </c>
      <c r="G226" s="232"/>
      <c r="H226" s="236">
        <v>44.643000000000001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167</v>
      </c>
      <c r="AU226" s="242" t="s">
        <v>81</v>
      </c>
      <c r="AV226" s="13" t="s">
        <v>81</v>
      </c>
      <c r="AW226" s="13" t="s">
        <v>33</v>
      </c>
      <c r="AX226" s="13" t="s">
        <v>72</v>
      </c>
      <c r="AY226" s="242" t="s">
        <v>152</v>
      </c>
    </row>
    <row r="227" s="13" customFormat="1">
      <c r="A227" s="13"/>
      <c r="B227" s="231"/>
      <c r="C227" s="232"/>
      <c r="D227" s="233" t="s">
        <v>167</v>
      </c>
      <c r="E227" s="234" t="s">
        <v>19</v>
      </c>
      <c r="F227" s="235" t="s">
        <v>625</v>
      </c>
      <c r="G227" s="232"/>
      <c r="H227" s="236">
        <v>4.9379999999999997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167</v>
      </c>
      <c r="AU227" s="242" t="s">
        <v>81</v>
      </c>
      <c r="AV227" s="13" t="s">
        <v>81</v>
      </c>
      <c r="AW227" s="13" t="s">
        <v>33</v>
      </c>
      <c r="AX227" s="13" t="s">
        <v>72</v>
      </c>
      <c r="AY227" s="242" t="s">
        <v>152</v>
      </c>
    </row>
    <row r="228" s="13" customFormat="1">
      <c r="A228" s="13"/>
      <c r="B228" s="231"/>
      <c r="C228" s="232"/>
      <c r="D228" s="233" t="s">
        <v>167</v>
      </c>
      <c r="E228" s="234" t="s">
        <v>19</v>
      </c>
      <c r="F228" s="235" t="s">
        <v>626</v>
      </c>
      <c r="G228" s="232"/>
      <c r="H228" s="236">
        <v>22.132999999999999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167</v>
      </c>
      <c r="AU228" s="242" t="s">
        <v>81</v>
      </c>
      <c r="AV228" s="13" t="s">
        <v>81</v>
      </c>
      <c r="AW228" s="13" t="s">
        <v>33</v>
      </c>
      <c r="AX228" s="13" t="s">
        <v>72</v>
      </c>
      <c r="AY228" s="242" t="s">
        <v>152</v>
      </c>
    </row>
    <row r="229" s="2" customFormat="1" ht="44.25" customHeight="1">
      <c r="A229" s="39"/>
      <c r="B229" s="40"/>
      <c r="C229" s="213" t="s">
        <v>7</v>
      </c>
      <c r="D229" s="213" t="s">
        <v>154</v>
      </c>
      <c r="E229" s="214" t="s">
        <v>627</v>
      </c>
      <c r="F229" s="215" t="s">
        <v>628</v>
      </c>
      <c r="G229" s="216" t="s">
        <v>157</v>
      </c>
      <c r="H229" s="217">
        <v>39.979999999999997</v>
      </c>
      <c r="I229" s="218"/>
      <c r="J229" s="219">
        <f>ROUND(I229*H229,2)</f>
        <v>0</v>
      </c>
      <c r="K229" s="215" t="s">
        <v>158</v>
      </c>
      <c r="L229" s="45"/>
      <c r="M229" s="220" t="s">
        <v>19</v>
      </c>
      <c r="N229" s="221" t="s">
        <v>43</v>
      </c>
      <c r="O229" s="85"/>
      <c r="P229" s="222">
        <f>O229*H229</f>
        <v>0</v>
      </c>
      <c r="Q229" s="222">
        <v>0.29167999999999999</v>
      </c>
      <c r="R229" s="222">
        <f>Q229*H229</f>
        <v>11.661366399999999</v>
      </c>
      <c r="S229" s="222">
        <v>0</v>
      </c>
      <c r="T229" s="223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159</v>
      </c>
      <c r="AT229" s="224" t="s">
        <v>154</v>
      </c>
      <c r="AU229" s="224" t="s">
        <v>81</v>
      </c>
      <c r="AY229" s="18" t="s">
        <v>152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79</v>
      </c>
      <c r="BK229" s="225">
        <f>ROUND(I229*H229,2)</f>
        <v>0</v>
      </c>
      <c r="BL229" s="18" t="s">
        <v>159</v>
      </c>
      <c r="BM229" s="224" t="s">
        <v>629</v>
      </c>
    </row>
    <row r="230" s="2" customFormat="1">
      <c r="A230" s="39"/>
      <c r="B230" s="40"/>
      <c r="C230" s="41"/>
      <c r="D230" s="226" t="s">
        <v>161</v>
      </c>
      <c r="E230" s="41"/>
      <c r="F230" s="227" t="s">
        <v>630</v>
      </c>
      <c r="G230" s="41"/>
      <c r="H230" s="41"/>
      <c r="I230" s="228"/>
      <c r="J230" s="41"/>
      <c r="K230" s="41"/>
      <c r="L230" s="45"/>
      <c r="M230" s="229"/>
      <c r="N230" s="230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161</v>
      </c>
      <c r="AU230" s="18" t="s">
        <v>81</v>
      </c>
    </row>
    <row r="231" s="14" customFormat="1">
      <c r="A231" s="14"/>
      <c r="B231" s="243"/>
      <c r="C231" s="244"/>
      <c r="D231" s="233" t="s">
        <v>167</v>
      </c>
      <c r="E231" s="245" t="s">
        <v>19</v>
      </c>
      <c r="F231" s="246" t="s">
        <v>631</v>
      </c>
      <c r="G231" s="244"/>
      <c r="H231" s="245" t="s">
        <v>19</v>
      </c>
      <c r="I231" s="247"/>
      <c r="J231" s="244"/>
      <c r="K231" s="244"/>
      <c r="L231" s="248"/>
      <c r="M231" s="249"/>
      <c r="N231" s="250"/>
      <c r="O231" s="250"/>
      <c r="P231" s="250"/>
      <c r="Q231" s="250"/>
      <c r="R231" s="250"/>
      <c r="S231" s="250"/>
      <c r="T231" s="25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167</v>
      </c>
      <c r="AU231" s="252" t="s">
        <v>81</v>
      </c>
      <c r="AV231" s="14" t="s">
        <v>79</v>
      </c>
      <c r="AW231" s="14" t="s">
        <v>33</v>
      </c>
      <c r="AX231" s="14" t="s">
        <v>72</v>
      </c>
      <c r="AY231" s="252" t="s">
        <v>152</v>
      </c>
    </row>
    <row r="232" s="13" customFormat="1">
      <c r="A232" s="13"/>
      <c r="B232" s="231"/>
      <c r="C232" s="232"/>
      <c r="D232" s="233" t="s">
        <v>167</v>
      </c>
      <c r="E232" s="234" t="s">
        <v>19</v>
      </c>
      <c r="F232" s="235" t="s">
        <v>632</v>
      </c>
      <c r="G232" s="232"/>
      <c r="H232" s="236">
        <v>32.619999999999997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167</v>
      </c>
      <c r="AU232" s="242" t="s">
        <v>81</v>
      </c>
      <c r="AV232" s="13" t="s">
        <v>81</v>
      </c>
      <c r="AW232" s="13" t="s">
        <v>33</v>
      </c>
      <c r="AX232" s="13" t="s">
        <v>72</v>
      </c>
      <c r="AY232" s="242" t="s">
        <v>152</v>
      </c>
    </row>
    <row r="233" s="14" customFormat="1">
      <c r="A233" s="14"/>
      <c r="B233" s="243"/>
      <c r="C233" s="244"/>
      <c r="D233" s="233" t="s">
        <v>167</v>
      </c>
      <c r="E233" s="245" t="s">
        <v>19</v>
      </c>
      <c r="F233" s="246" t="s">
        <v>633</v>
      </c>
      <c r="G233" s="244"/>
      <c r="H233" s="245" t="s">
        <v>19</v>
      </c>
      <c r="I233" s="247"/>
      <c r="J233" s="244"/>
      <c r="K233" s="244"/>
      <c r="L233" s="248"/>
      <c r="M233" s="249"/>
      <c r="N233" s="250"/>
      <c r="O233" s="250"/>
      <c r="P233" s="250"/>
      <c r="Q233" s="250"/>
      <c r="R233" s="250"/>
      <c r="S233" s="250"/>
      <c r="T233" s="25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2" t="s">
        <v>167</v>
      </c>
      <c r="AU233" s="252" t="s">
        <v>81</v>
      </c>
      <c r="AV233" s="14" t="s">
        <v>79</v>
      </c>
      <c r="AW233" s="14" t="s">
        <v>33</v>
      </c>
      <c r="AX233" s="14" t="s">
        <v>72</v>
      </c>
      <c r="AY233" s="252" t="s">
        <v>152</v>
      </c>
    </row>
    <row r="234" s="13" customFormat="1">
      <c r="A234" s="13"/>
      <c r="B234" s="231"/>
      <c r="C234" s="232"/>
      <c r="D234" s="233" t="s">
        <v>167</v>
      </c>
      <c r="E234" s="234" t="s">
        <v>19</v>
      </c>
      <c r="F234" s="235" t="s">
        <v>634</v>
      </c>
      <c r="G234" s="232"/>
      <c r="H234" s="236">
        <v>7.3600000000000003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167</v>
      </c>
      <c r="AU234" s="242" t="s">
        <v>81</v>
      </c>
      <c r="AV234" s="13" t="s">
        <v>81</v>
      </c>
      <c r="AW234" s="13" t="s">
        <v>33</v>
      </c>
      <c r="AX234" s="13" t="s">
        <v>72</v>
      </c>
      <c r="AY234" s="242" t="s">
        <v>152</v>
      </c>
    </row>
    <row r="235" s="2" customFormat="1" ht="33" customHeight="1">
      <c r="A235" s="39"/>
      <c r="B235" s="40"/>
      <c r="C235" s="213" t="s">
        <v>304</v>
      </c>
      <c r="D235" s="213" t="s">
        <v>154</v>
      </c>
      <c r="E235" s="214" t="s">
        <v>635</v>
      </c>
      <c r="F235" s="215" t="s">
        <v>636</v>
      </c>
      <c r="G235" s="216" t="s">
        <v>193</v>
      </c>
      <c r="H235" s="217">
        <v>0.037999999999999999</v>
      </c>
      <c r="I235" s="218"/>
      <c r="J235" s="219">
        <f>ROUND(I235*H235,2)</f>
        <v>0</v>
      </c>
      <c r="K235" s="215" t="s">
        <v>158</v>
      </c>
      <c r="L235" s="45"/>
      <c r="M235" s="220" t="s">
        <v>19</v>
      </c>
      <c r="N235" s="221" t="s">
        <v>43</v>
      </c>
      <c r="O235" s="85"/>
      <c r="P235" s="222">
        <f>O235*H235</f>
        <v>0</v>
      </c>
      <c r="Q235" s="222">
        <v>2.5018699999999998</v>
      </c>
      <c r="R235" s="222">
        <f>Q235*H235</f>
        <v>0.095071059999999985</v>
      </c>
      <c r="S235" s="222">
        <v>0</v>
      </c>
      <c r="T235" s="223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4" t="s">
        <v>159</v>
      </c>
      <c r="AT235" s="224" t="s">
        <v>154</v>
      </c>
      <c r="AU235" s="224" t="s">
        <v>81</v>
      </c>
      <c r="AY235" s="18" t="s">
        <v>152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8" t="s">
        <v>79</v>
      </c>
      <c r="BK235" s="225">
        <f>ROUND(I235*H235,2)</f>
        <v>0</v>
      </c>
      <c r="BL235" s="18" t="s">
        <v>159</v>
      </c>
      <c r="BM235" s="224" t="s">
        <v>637</v>
      </c>
    </row>
    <row r="236" s="2" customFormat="1">
      <c r="A236" s="39"/>
      <c r="B236" s="40"/>
      <c r="C236" s="41"/>
      <c r="D236" s="226" t="s">
        <v>161</v>
      </c>
      <c r="E236" s="41"/>
      <c r="F236" s="227" t="s">
        <v>638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161</v>
      </c>
      <c r="AU236" s="18" t="s">
        <v>81</v>
      </c>
    </row>
    <row r="237" s="14" customFormat="1">
      <c r="A237" s="14"/>
      <c r="B237" s="243"/>
      <c r="C237" s="244"/>
      <c r="D237" s="233" t="s">
        <v>167</v>
      </c>
      <c r="E237" s="245" t="s">
        <v>19</v>
      </c>
      <c r="F237" s="246" t="s">
        <v>639</v>
      </c>
      <c r="G237" s="244"/>
      <c r="H237" s="245" t="s">
        <v>19</v>
      </c>
      <c r="I237" s="247"/>
      <c r="J237" s="244"/>
      <c r="K237" s="244"/>
      <c r="L237" s="248"/>
      <c r="M237" s="249"/>
      <c r="N237" s="250"/>
      <c r="O237" s="250"/>
      <c r="P237" s="250"/>
      <c r="Q237" s="250"/>
      <c r="R237" s="250"/>
      <c r="S237" s="250"/>
      <c r="T237" s="25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2" t="s">
        <v>167</v>
      </c>
      <c r="AU237" s="252" t="s">
        <v>81</v>
      </c>
      <c r="AV237" s="14" t="s">
        <v>79</v>
      </c>
      <c r="AW237" s="14" t="s">
        <v>33</v>
      </c>
      <c r="AX237" s="14" t="s">
        <v>72</v>
      </c>
      <c r="AY237" s="252" t="s">
        <v>152</v>
      </c>
    </row>
    <row r="238" s="13" customFormat="1">
      <c r="A238" s="13"/>
      <c r="B238" s="231"/>
      <c r="C238" s="232"/>
      <c r="D238" s="233" t="s">
        <v>167</v>
      </c>
      <c r="E238" s="234" t="s">
        <v>19</v>
      </c>
      <c r="F238" s="235" t="s">
        <v>640</v>
      </c>
      <c r="G238" s="232"/>
      <c r="H238" s="236">
        <v>0.037999999999999999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167</v>
      </c>
      <c r="AU238" s="242" t="s">
        <v>81</v>
      </c>
      <c r="AV238" s="13" t="s">
        <v>81</v>
      </c>
      <c r="AW238" s="13" t="s">
        <v>33</v>
      </c>
      <c r="AX238" s="13" t="s">
        <v>72</v>
      </c>
      <c r="AY238" s="242" t="s">
        <v>152</v>
      </c>
    </row>
    <row r="239" s="2" customFormat="1" ht="24.15" customHeight="1">
      <c r="A239" s="39"/>
      <c r="B239" s="40"/>
      <c r="C239" s="213" t="s">
        <v>311</v>
      </c>
      <c r="D239" s="213" t="s">
        <v>154</v>
      </c>
      <c r="E239" s="214" t="s">
        <v>641</v>
      </c>
      <c r="F239" s="215" t="s">
        <v>642</v>
      </c>
      <c r="G239" s="216" t="s">
        <v>157</v>
      </c>
      <c r="H239" s="217">
        <v>0.25</v>
      </c>
      <c r="I239" s="218"/>
      <c r="J239" s="219">
        <f>ROUND(I239*H239,2)</f>
        <v>0</v>
      </c>
      <c r="K239" s="215" t="s">
        <v>158</v>
      </c>
      <c r="L239" s="45"/>
      <c r="M239" s="220" t="s">
        <v>19</v>
      </c>
      <c r="N239" s="221" t="s">
        <v>43</v>
      </c>
      <c r="O239" s="85"/>
      <c r="P239" s="222">
        <f>O239*H239</f>
        <v>0</v>
      </c>
      <c r="Q239" s="222">
        <v>0.0027499999999999998</v>
      </c>
      <c r="R239" s="222">
        <f>Q239*H239</f>
        <v>0.00068749999999999996</v>
      </c>
      <c r="S239" s="222">
        <v>0</v>
      </c>
      <c r="T239" s="223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4" t="s">
        <v>159</v>
      </c>
      <c r="AT239" s="224" t="s">
        <v>154</v>
      </c>
      <c r="AU239" s="224" t="s">
        <v>81</v>
      </c>
      <c r="AY239" s="18" t="s">
        <v>152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8" t="s">
        <v>79</v>
      </c>
      <c r="BK239" s="225">
        <f>ROUND(I239*H239,2)</f>
        <v>0</v>
      </c>
      <c r="BL239" s="18" t="s">
        <v>159</v>
      </c>
      <c r="BM239" s="224" t="s">
        <v>643</v>
      </c>
    </row>
    <row r="240" s="2" customFormat="1">
      <c r="A240" s="39"/>
      <c r="B240" s="40"/>
      <c r="C240" s="41"/>
      <c r="D240" s="226" t="s">
        <v>161</v>
      </c>
      <c r="E240" s="41"/>
      <c r="F240" s="227" t="s">
        <v>644</v>
      </c>
      <c r="G240" s="41"/>
      <c r="H240" s="41"/>
      <c r="I240" s="228"/>
      <c r="J240" s="41"/>
      <c r="K240" s="41"/>
      <c r="L240" s="45"/>
      <c r="M240" s="229"/>
      <c r="N240" s="230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161</v>
      </c>
      <c r="AU240" s="18" t="s">
        <v>81</v>
      </c>
    </row>
    <row r="241" s="14" customFormat="1">
      <c r="A241" s="14"/>
      <c r="B241" s="243"/>
      <c r="C241" s="244"/>
      <c r="D241" s="233" t="s">
        <v>167</v>
      </c>
      <c r="E241" s="245" t="s">
        <v>19</v>
      </c>
      <c r="F241" s="246" t="s">
        <v>639</v>
      </c>
      <c r="G241" s="244"/>
      <c r="H241" s="245" t="s">
        <v>19</v>
      </c>
      <c r="I241" s="247"/>
      <c r="J241" s="244"/>
      <c r="K241" s="244"/>
      <c r="L241" s="248"/>
      <c r="M241" s="249"/>
      <c r="N241" s="250"/>
      <c r="O241" s="250"/>
      <c r="P241" s="250"/>
      <c r="Q241" s="250"/>
      <c r="R241" s="250"/>
      <c r="S241" s="250"/>
      <c r="T241" s="25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2" t="s">
        <v>167</v>
      </c>
      <c r="AU241" s="252" t="s">
        <v>81</v>
      </c>
      <c r="AV241" s="14" t="s">
        <v>79</v>
      </c>
      <c r="AW241" s="14" t="s">
        <v>33</v>
      </c>
      <c r="AX241" s="14" t="s">
        <v>72</v>
      </c>
      <c r="AY241" s="252" t="s">
        <v>152</v>
      </c>
    </row>
    <row r="242" s="13" customFormat="1">
      <c r="A242" s="13"/>
      <c r="B242" s="231"/>
      <c r="C242" s="232"/>
      <c r="D242" s="233" t="s">
        <v>167</v>
      </c>
      <c r="E242" s="234" t="s">
        <v>19</v>
      </c>
      <c r="F242" s="235" t="s">
        <v>645</v>
      </c>
      <c r="G242" s="232"/>
      <c r="H242" s="236">
        <v>0.25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167</v>
      </c>
      <c r="AU242" s="242" t="s">
        <v>81</v>
      </c>
      <c r="AV242" s="13" t="s">
        <v>81</v>
      </c>
      <c r="AW242" s="13" t="s">
        <v>33</v>
      </c>
      <c r="AX242" s="13" t="s">
        <v>72</v>
      </c>
      <c r="AY242" s="242" t="s">
        <v>152</v>
      </c>
    </row>
    <row r="243" s="2" customFormat="1" ht="24.15" customHeight="1">
      <c r="A243" s="39"/>
      <c r="B243" s="40"/>
      <c r="C243" s="213" t="s">
        <v>318</v>
      </c>
      <c r="D243" s="213" t="s">
        <v>154</v>
      </c>
      <c r="E243" s="214" t="s">
        <v>646</v>
      </c>
      <c r="F243" s="215" t="s">
        <v>647</v>
      </c>
      <c r="G243" s="216" t="s">
        <v>157</v>
      </c>
      <c r="H243" s="217">
        <v>0.25</v>
      </c>
      <c r="I243" s="218"/>
      <c r="J243" s="219">
        <f>ROUND(I243*H243,2)</f>
        <v>0</v>
      </c>
      <c r="K243" s="215" t="s">
        <v>158</v>
      </c>
      <c r="L243" s="45"/>
      <c r="M243" s="220" t="s">
        <v>19</v>
      </c>
      <c r="N243" s="221" t="s">
        <v>43</v>
      </c>
      <c r="O243" s="85"/>
      <c r="P243" s="222">
        <f>O243*H243</f>
        <v>0</v>
      </c>
      <c r="Q243" s="222">
        <v>0</v>
      </c>
      <c r="R243" s="222">
        <f>Q243*H243</f>
        <v>0</v>
      </c>
      <c r="S243" s="222">
        <v>0</v>
      </c>
      <c r="T243" s="223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4" t="s">
        <v>159</v>
      </c>
      <c r="AT243" s="224" t="s">
        <v>154</v>
      </c>
      <c r="AU243" s="224" t="s">
        <v>81</v>
      </c>
      <c r="AY243" s="18" t="s">
        <v>152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8" t="s">
        <v>79</v>
      </c>
      <c r="BK243" s="225">
        <f>ROUND(I243*H243,2)</f>
        <v>0</v>
      </c>
      <c r="BL243" s="18" t="s">
        <v>159</v>
      </c>
      <c r="BM243" s="224" t="s">
        <v>648</v>
      </c>
    </row>
    <row r="244" s="2" customFormat="1">
      <c r="A244" s="39"/>
      <c r="B244" s="40"/>
      <c r="C244" s="41"/>
      <c r="D244" s="226" t="s">
        <v>161</v>
      </c>
      <c r="E244" s="41"/>
      <c r="F244" s="227" t="s">
        <v>649</v>
      </c>
      <c r="G244" s="41"/>
      <c r="H244" s="41"/>
      <c r="I244" s="228"/>
      <c r="J244" s="41"/>
      <c r="K244" s="41"/>
      <c r="L244" s="45"/>
      <c r="M244" s="229"/>
      <c r="N244" s="230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161</v>
      </c>
      <c r="AU244" s="18" t="s">
        <v>81</v>
      </c>
    </row>
    <row r="245" s="2" customFormat="1" ht="37.8" customHeight="1">
      <c r="A245" s="39"/>
      <c r="B245" s="40"/>
      <c r="C245" s="213" t="s">
        <v>325</v>
      </c>
      <c r="D245" s="213" t="s">
        <v>154</v>
      </c>
      <c r="E245" s="214" t="s">
        <v>650</v>
      </c>
      <c r="F245" s="215" t="s">
        <v>651</v>
      </c>
      <c r="G245" s="216" t="s">
        <v>451</v>
      </c>
      <c r="H245" s="217">
        <v>4</v>
      </c>
      <c r="I245" s="218"/>
      <c r="J245" s="219">
        <f>ROUND(I245*H245,2)</f>
        <v>0</v>
      </c>
      <c r="K245" s="215" t="s">
        <v>158</v>
      </c>
      <c r="L245" s="45"/>
      <c r="M245" s="220" t="s">
        <v>19</v>
      </c>
      <c r="N245" s="221" t="s">
        <v>43</v>
      </c>
      <c r="O245" s="85"/>
      <c r="P245" s="222">
        <f>O245*H245</f>
        <v>0</v>
      </c>
      <c r="Q245" s="222">
        <v>0.04555</v>
      </c>
      <c r="R245" s="222">
        <f>Q245*H245</f>
        <v>0.1822</v>
      </c>
      <c r="S245" s="222">
        <v>0</v>
      </c>
      <c r="T245" s="223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4" t="s">
        <v>159</v>
      </c>
      <c r="AT245" s="224" t="s">
        <v>154</v>
      </c>
      <c r="AU245" s="224" t="s">
        <v>81</v>
      </c>
      <c r="AY245" s="18" t="s">
        <v>152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8" t="s">
        <v>79</v>
      </c>
      <c r="BK245" s="225">
        <f>ROUND(I245*H245,2)</f>
        <v>0</v>
      </c>
      <c r="BL245" s="18" t="s">
        <v>159</v>
      </c>
      <c r="BM245" s="224" t="s">
        <v>652</v>
      </c>
    </row>
    <row r="246" s="2" customFormat="1">
      <c r="A246" s="39"/>
      <c r="B246" s="40"/>
      <c r="C246" s="41"/>
      <c r="D246" s="226" t="s">
        <v>161</v>
      </c>
      <c r="E246" s="41"/>
      <c r="F246" s="227" t="s">
        <v>653</v>
      </c>
      <c r="G246" s="41"/>
      <c r="H246" s="41"/>
      <c r="I246" s="228"/>
      <c r="J246" s="41"/>
      <c r="K246" s="41"/>
      <c r="L246" s="45"/>
      <c r="M246" s="229"/>
      <c r="N246" s="230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161</v>
      </c>
      <c r="AU246" s="18" t="s">
        <v>81</v>
      </c>
    </row>
    <row r="247" s="2" customFormat="1" ht="37.8" customHeight="1">
      <c r="A247" s="39"/>
      <c r="B247" s="40"/>
      <c r="C247" s="213" t="s">
        <v>335</v>
      </c>
      <c r="D247" s="213" t="s">
        <v>154</v>
      </c>
      <c r="E247" s="214" t="s">
        <v>654</v>
      </c>
      <c r="F247" s="215" t="s">
        <v>655</v>
      </c>
      <c r="G247" s="216" t="s">
        <v>451</v>
      </c>
      <c r="H247" s="217">
        <v>8</v>
      </c>
      <c r="I247" s="218"/>
      <c r="J247" s="219">
        <f>ROUND(I247*H247,2)</f>
        <v>0</v>
      </c>
      <c r="K247" s="215" t="s">
        <v>158</v>
      </c>
      <c r="L247" s="45"/>
      <c r="M247" s="220" t="s">
        <v>19</v>
      </c>
      <c r="N247" s="221" t="s">
        <v>43</v>
      </c>
      <c r="O247" s="85"/>
      <c r="P247" s="222">
        <f>O247*H247</f>
        <v>0</v>
      </c>
      <c r="Q247" s="222">
        <v>0.063549999999999995</v>
      </c>
      <c r="R247" s="222">
        <f>Q247*H247</f>
        <v>0.50839999999999996</v>
      </c>
      <c r="S247" s="222">
        <v>0</v>
      </c>
      <c r="T247" s="22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4" t="s">
        <v>159</v>
      </c>
      <c r="AT247" s="224" t="s">
        <v>154</v>
      </c>
      <c r="AU247" s="224" t="s">
        <v>81</v>
      </c>
      <c r="AY247" s="18" t="s">
        <v>152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8" t="s">
        <v>79</v>
      </c>
      <c r="BK247" s="225">
        <f>ROUND(I247*H247,2)</f>
        <v>0</v>
      </c>
      <c r="BL247" s="18" t="s">
        <v>159</v>
      </c>
      <c r="BM247" s="224" t="s">
        <v>656</v>
      </c>
    </row>
    <row r="248" s="2" customFormat="1">
      <c r="A248" s="39"/>
      <c r="B248" s="40"/>
      <c r="C248" s="41"/>
      <c r="D248" s="226" t="s">
        <v>161</v>
      </c>
      <c r="E248" s="41"/>
      <c r="F248" s="227" t="s">
        <v>657</v>
      </c>
      <c r="G248" s="41"/>
      <c r="H248" s="41"/>
      <c r="I248" s="228"/>
      <c r="J248" s="41"/>
      <c r="K248" s="41"/>
      <c r="L248" s="45"/>
      <c r="M248" s="229"/>
      <c r="N248" s="230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161</v>
      </c>
      <c r="AU248" s="18" t="s">
        <v>81</v>
      </c>
    </row>
    <row r="249" s="2" customFormat="1" ht="37.8" customHeight="1">
      <c r="A249" s="39"/>
      <c r="B249" s="40"/>
      <c r="C249" s="213" t="s">
        <v>340</v>
      </c>
      <c r="D249" s="213" t="s">
        <v>154</v>
      </c>
      <c r="E249" s="214" t="s">
        <v>658</v>
      </c>
      <c r="F249" s="215" t="s">
        <v>659</v>
      </c>
      <c r="G249" s="216" t="s">
        <v>451</v>
      </c>
      <c r="H249" s="217">
        <v>4</v>
      </c>
      <c r="I249" s="218"/>
      <c r="J249" s="219">
        <f>ROUND(I249*H249,2)</f>
        <v>0</v>
      </c>
      <c r="K249" s="215" t="s">
        <v>158</v>
      </c>
      <c r="L249" s="45"/>
      <c r="M249" s="220" t="s">
        <v>19</v>
      </c>
      <c r="N249" s="221" t="s">
        <v>43</v>
      </c>
      <c r="O249" s="85"/>
      <c r="P249" s="222">
        <f>O249*H249</f>
        <v>0</v>
      </c>
      <c r="Q249" s="222">
        <v>0.091050000000000006</v>
      </c>
      <c r="R249" s="222">
        <f>Q249*H249</f>
        <v>0.36420000000000002</v>
      </c>
      <c r="S249" s="222">
        <v>0</v>
      </c>
      <c r="T249" s="223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4" t="s">
        <v>159</v>
      </c>
      <c r="AT249" s="224" t="s">
        <v>154</v>
      </c>
      <c r="AU249" s="224" t="s">
        <v>81</v>
      </c>
      <c r="AY249" s="18" t="s">
        <v>152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8" t="s">
        <v>79</v>
      </c>
      <c r="BK249" s="225">
        <f>ROUND(I249*H249,2)</f>
        <v>0</v>
      </c>
      <c r="BL249" s="18" t="s">
        <v>159</v>
      </c>
      <c r="BM249" s="224" t="s">
        <v>660</v>
      </c>
    </row>
    <row r="250" s="2" customFormat="1">
      <c r="A250" s="39"/>
      <c r="B250" s="40"/>
      <c r="C250" s="41"/>
      <c r="D250" s="226" t="s">
        <v>161</v>
      </c>
      <c r="E250" s="41"/>
      <c r="F250" s="227" t="s">
        <v>661</v>
      </c>
      <c r="G250" s="41"/>
      <c r="H250" s="41"/>
      <c r="I250" s="228"/>
      <c r="J250" s="41"/>
      <c r="K250" s="41"/>
      <c r="L250" s="45"/>
      <c r="M250" s="229"/>
      <c r="N250" s="230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161</v>
      </c>
      <c r="AU250" s="18" t="s">
        <v>81</v>
      </c>
    </row>
    <row r="251" s="2" customFormat="1" ht="24.15" customHeight="1">
      <c r="A251" s="39"/>
      <c r="B251" s="40"/>
      <c r="C251" s="213" t="s">
        <v>348</v>
      </c>
      <c r="D251" s="213" t="s">
        <v>154</v>
      </c>
      <c r="E251" s="214" t="s">
        <v>662</v>
      </c>
      <c r="F251" s="215" t="s">
        <v>663</v>
      </c>
      <c r="G251" s="216" t="s">
        <v>193</v>
      </c>
      <c r="H251" s="217">
        <v>1.3160000000000001</v>
      </c>
      <c r="I251" s="218"/>
      <c r="J251" s="219">
        <f>ROUND(I251*H251,2)</f>
        <v>0</v>
      </c>
      <c r="K251" s="215" t="s">
        <v>158</v>
      </c>
      <c r="L251" s="45"/>
      <c r="M251" s="220" t="s">
        <v>19</v>
      </c>
      <c r="N251" s="221" t="s">
        <v>43</v>
      </c>
      <c r="O251" s="85"/>
      <c r="P251" s="222">
        <f>O251*H251</f>
        <v>0</v>
      </c>
      <c r="Q251" s="222">
        <v>1.94302</v>
      </c>
      <c r="R251" s="222">
        <f>Q251*H251</f>
        <v>2.55701432</v>
      </c>
      <c r="S251" s="222">
        <v>0</v>
      </c>
      <c r="T251" s="22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4" t="s">
        <v>159</v>
      </c>
      <c r="AT251" s="224" t="s">
        <v>154</v>
      </c>
      <c r="AU251" s="224" t="s">
        <v>81</v>
      </c>
      <c r="AY251" s="18" t="s">
        <v>152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8" t="s">
        <v>79</v>
      </c>
      <c r="BK251" s="225">
        <f>ROUND(I251*H251,2)</f>
        <v>0</v>
      </c>
      <c r="BL251" s="18" t="s">
        <v>159</v>
      </c>
      <c r="BM251" s="224" t="s">
        <v>664</v>
      </c>
    </row>
    <row r="252" s="2" customFormat="1">
      <c r="A252" s="39"/>
      <c r="B252" s="40"/>
      <c r="C252" s="41"/>
      <c r="D252" s="226" t="s">
        <v>161</v>
      </c>
      <c r="E252" s="41"/>
      <c r="F252" s="227" t="s">
        <v>665</v>
      </c>
      <c r="G252" s="41"/>
      <c r="H252" s="41"/>
      <c r="I252" s="228"/>
      <c r="J252" s="41"/>
      <c r="K252" s="41"/>
      <c r="L252" s="45"/>
      <c r="M252" s="229"/>
      <c r="N252" s="230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161</v>
      </c>
      <c r="AU252" s="18" t="s">
        <v>81</v>
      </c>
    </row>
    <row r="253" s="14" customFormat="1">
      <c r="A253" s="14"/>
      <c r="B253" s="243"/>
      <c r="C253" s="244"/>
      <c r="D253" s="233" t="s">
        <v>167</v>
      </c>
      <c r="E253" s="245" t="s">
        <v>19</v>
      </c>
      <c r="F253" s="246" t="s">
        <v>666</v>
      </c>
      <c r="G253" s="244"/>
      <c r="H253" s="245" t="s">
        <v>19</v>
      </c>
      <c r="I253" s="247"/>
      <c r="J253" s="244"/>
      <c r="K253" s="244"/>
      <c r="L253" s="248"/>
      <c r="M253" s="249"/>
      <c r="N253" s="250"/>
      <c r="O253" s="250"/>
      <c r="P253" s="250"/>
      <c r="Q253" s="250"/>
      <c r="R253" s="250"/>
      <c r="S253" s="250"/>
      <c r="T253" s="25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2" t="s">
        <v>167</v>
      </c>
      <c r="AU253" s="252" t="s">
        <v>81</v>
      </c>
      <c r="AV253" s="14" t="s">
        <v>79</v>
      </c>
      <c r="AW253" s="14" t="s">
        <v>33</v>
      </c>
      <c r="AX253" s="14" t="s">
        <v>72</v>
      </c>
      <c r="AY253" s="252" t="s">
        <v>152</v>
      </c>
    </row>
    <row r="254" s="13" customFormat="1">
      <c r="A254" s="13"/>
      <c r="B254" s="231"/>
      <c r="C254" s="232"/>
      <c r="D254" s="233" t="s">
        <v>167</v>
      </c>
      <c r="E254" s="234" t="s">
        <v>19</v>
      </c>
      <c r="F254" s="235" t="s">
        <v>667</v>
      </c>
      <c r="G254" s="232"/>
      <c r="H254" s="236">
        <v>0.191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167</v>
      </c>
      <c r="AU254" s="242" t="s">
        <v>81</v>
      </c>
      <c r="AV254" s="13" t="s">
        <v>81</v>
      </c>
      <c r="AW254" s="13" t="s">
        <v>33</v>
      </c>
      <c r="AX254" s="13" t="s">
        <v>72</v>
      </c>
      <c r="AY254" s="242" t="s">
        <v>152</v>
      </c>
    </row>
    <row r="255" s="14" customFormat="1">
      <c r="A255" s="14"/>
      <c r="B255" s="243"/>
      <c r="C255" s="244"/>
      <c r="D255" s="233" t="s">
        <v>167</v>
      </c>
      <c r="E255" s="245" t="s">
        <v>19</v>
      </c>
      <c r="F255" s="246" t="s">
        <v>668</v>
      </c>
      <c r="G255" s="244"/>
      <c r="H255" s="245" t="s">
        <v>19</v>
      </c>
      <c r="I255" s="247"/>
      <c r="J255" s="244"/>
      <c r="K255" s="244"/>
      <c r="L255" s="248"/>
      <c r="M255" s="249"/>
      <c r="N255" s="250"/>
      <c r="O255" s="250"/>
      <c r="P255" s="250"/>
      <c r="Q255" s="250"/>
      <c r="R255" s="250"/>
      <c r="S255" s="250"/>
      <c r="T255" s="25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2" t="s">
        <v>167</v>
      </c>
      <c r="AU255" s="252" t="s">
        <v>81</v>
      </c>
      <c r="AV255" s="14" t="s">
        <v>79</v>
      </c>
      <c r="AW255" s="14" t="s">
        <v>33</v>
      </c>
      <c r="AX255" s="14" t="s">
        <v>72</v>
      </c>
      <c r="AY255" s="252" t="s">
        <v>152</v>
      </c>
    </row>
    <row r="256" s="13" customFormat="1">
      <c r="A256" s="13"/>
      <c r="B256" s="231"/>
      <c r="C256" s="232"/>
      <c r="D256" s="233" t="s">
        <v>167</v>
      </c>
      <c r="E256" s="234" t="s">
        <v>19</v>
      </c>
      <c r="F256" s="235" t="s">
        <v>669</v>
      </c>
      <c r="G256" s="232"/>
      <c r="H256" s="236">
        <v>1.125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167</v>
      </c>
      <c r="AU256" s="242" t="s">
        <v>81</v>
      </c>
      <c r="AV256" s="13" t="s">
        <v>81</v>
      </c>
      <c r="AW256" s="13" t="s">
        <v>33</v>
      </c>
      <c r="AX256" s="13" t="s">
        <v>72</v>
      </c>
      <c r="AY256" s="242" t="s">
        <v>152</v>
      </c>
    </row>
    <row r="257" s="2" customFormat="1" ht="37.8" customHeight="1">
      <c r="A257" s="39"/>
      <c r="B257" s="40"/>
      <c r="C257" s="213" t="s">
        <v>356</v>
      </c>
      <c r="D257" s="213" t="s">
        <v>154</v>
      </c>
      <c r="E257" s="214" t="s">
        <v>670</v>
      </c>
      <c r="F257" s="215" t="s">
        <v>671</v>
      </c>
      <c r="G257" s="216" t="s">
        <v>238</v>
      </c>
      <c r="H257" s="217">
        <v>0.057000000000000002</v>
      </c>
      <c r="I257" s="218"/>
      <c r="J257" s="219">
        <f>ROUND(I257*H257,2)</f>
        <v>0</v>
      </c>
      <c r="K257" s="215" t="s">
        <v>158</v>
      </c>
      <c r="L257" s="45"/>
      <c r="M257" s="220" t="s">
        <v>19</v>
      </c>
      <c r="N257" s="221" t="s">
        <v>43</v>
      </c>
      <c r="O257" s="85"/>
      <c r="P257" s="222">
        <f>O257*H257</f>
        <v>0</v>
      </c>
      <c r="Q257" s="222">
        <v>0.019539999999999998</v>
      </c>
      <c r="R257" s="222">
        <f>Q257*H257</f>
        <v>0.00111378</v>
      </c>
      <c r="S257" s="222">
        <v>0</v>
      </c>
      <c r="T257" s="22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159</v>
      </c>
      <c r="AT257" s="224" t="s">
        <v>154</v>
      </c>
      <c r="AU257" s="224" t="s">
        <v>81</v>
      </c>
      <c r="AY257" s="18" t="s">
        <v>152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79</v>
      </c>
      <c r="BK257" s="225">
        <f>ROUND(I257*H257,2)</f>
        <v>0</v>
      </c>
      <c r="BL257" s="18" t="s">
        <v>159</v>
      </c>
      <c r="BM257" s="224" t="s">
        <v>672</v>
      </c>
    </row>
    <row r="258" s="2" customFormat="1">
      <c r="A258" s="39"/>
      <c r="B258" s="40"/>
      <c r="C258" s="41"/>
      <c r="D258" s="226" t="s">
        <v>161</v>
      </c>
      <c r="E258" s="41"/>
      <c r="F258" s="227" t="s">
        <v>673</v>
      </c>
      <c r="G258" s="41"/>
      <c r="H258" s="41"/>
      <c r="I258" s="228"/>
      <c r="J258" s="41"/>
      <c r="K258" s="41"/>
      <c r="L258" s="45"/>
      <c r="M258" s="229"/>
      <c r="N258" s="230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161</v>
      </c>
      <c r="AU258" s="18" t="s">
        <v>81</v>
      </c>
    </row>
    <row r="259" s="14" customFormat="1">
      <c r="A259" s="14"/>
      <c r="B259" s="243"/>
      <c r="C259" s="244"/>
      <c r="D259" s="233" t="s">
        <v>167</v>
      </c>
      <c r="E259" s="245" t="s">
        <v>19</v>
      </c>
      <c r="F259" s="246" t="s">
        <v>666</v>
      </c>
      <c r="G259" s="244"/>
      <c r="H259" s="245" t="s">
        <v>19</v>
      </c>
      <c r="I259" s="247"/>
      <c r="J259" s="244"/>
      <c r="K259" s="244"/>
      <c r="L259" s="248"/>
      <c r="M259" s="249"/>
      <c r="N259" s="250"/>
      <c r="O259" s="250"/>
      <c r="P259" s="250"/>
      <c r="Q259" s="250"/>
      <c r="R259" s="250"/>
      <c r="S259" s="250"/>
      <c r="T259" s="25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2" t="s">
        <v>167</v>
      </c>
      <c r="AU259" s="252" t="s">
        <v>81</v>
      </c>
      <c r="AV259" s="14" t="s">
        <v>79</v>
      </c>
      <c r="AW259" s="14" t="s">
        <v>33</v>
      </c>
      <c r="AX259" s="14" t="s">
        <v>72</v>
      </c>
      <c r="AY259" s="252" t="s">
        <v>152</v>
      </c>
    </row>
    <row r="260" s="13" customFormat="1">
      <c r="A260" s="13"/>
      <c r="B260" s="231"/>
      <c r="C260" s="232"/>
      <c r="D260" s="233" t="s">
        <v>167</v>
      </c>
      <c r="E260" s="234" t="s">
        <v>19</v>
      </c>
      <c r="F260" s="235" t="s">
        <v>674</v>
      </c>
      <c r="G260" s="232"/>
      <c r="H260" s="236">
        <v>0.057000000000000002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167</v>
      </c>
      <c r="AU260" s="242" t="s">
        <v>81</v>
      </c>
      <c r="AV260" s="13" t="s">
        <v>81</v>
      </c>
      <c r="AW260" s="13" t="s">
        <v>33</v>
      </c>
      <c r="AX260" s="13" t="s">
        <v>72</v>
      </c>
      <c r="AY260" s="242" t="s">
        <v>152</v>
      </c>
    </row>
    <row r="261" s="2" customFormat="1" ht="24.15" customHeight="1">
      <c r="A261" s="39"/>
      <c r="B261" s="40"/>
      <c r="C261" s="256" t="s">
        <v>363</v>
      </c>
      <c r="D261" s="256" t="s">
        <v>518</v>
      </c>
      <c r="E261" s="257" t="s">
        <v>675</v>
      </c>
      <c r="F261" s="258" t="s">
        <v>676</v>
      </c>
      <c r="G261" s="259" t="s">
        <v>238</v>
      </c>
      <c r="H261" s="260">
        <v>0.062</v>
      </c>
      <c r="I261" s="261"/>
      <c r="J261" s="262">
        <f>ROUND(I261*H261,2)</f>
        <v>0</v>
      </c>
      <c r="K261" s="258" t="s">
        <v>158</v>
      </c>
      <c r="L261" s="263"/>
      <c r="M261" s="264" t="s">
        <v>19</v>
      </c>
      <c r="N261" s="265" t="s">
        <v>43</v>
      </c>
      <c r="O261" s="85"/>
      <c r="P261" s="222">
        <f>O261*H261</f>
        <v>0</v>
      </c>
      <c r="Q261" s="222">
        <v>1</v>
      </c>
      <c r="R261" s="222">
        <f>Q261*H261</f>
        <v>0.062</v>
      </c>
      <c r="S261" s="222">
        <v>0</v>
      </c>
      <c r="T261" s="22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4" t="s">
        <v>212</v>
      </c>
      <c r="AT261" s="224" t="s">
        <v>518</v>
      </c>
      <c r="AU261" s="224" t="s">
        <v>81</v>
      </c>
      <c r="AY261" s="18" t="s">
        <v>152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8" t="s">
        <v>79</v>
      </c>
      <c r="BK261" s="225">
        <f>ROUND(I261*H261,2)</f>
        <v>0</v>
      </c>
      <c r="BL261" s="18" t="s">
        <v>159</v>
      </c>
      <c r="BM261" s="224" t="s">
        <v>677</v>
      </c>
    </row>
    <row r="262" s="14" customFormat="1">
      <c r="A262" s="14"/>
      <c r="B262" s="243"/>
      <c r="C262" s="244"/>
      <c r="D262" s="233" t="s">
        <v>167</v>
      </c>
      <c r="E262" s="245" t="s">
        <v>19</v>
      </c>
      <c r="F262" s="246" t="s">
        <v>666</v>
      </c>
      <c r="G262" s="244"/>
      <c r="H262" s="245" t="s">
        <v>19</v>
      </c>
      <c r="I262" s="247"/>
      <c r="J262" s="244"/>
      <c r="K262" s="244"/>
      <c r="L262" s="248"/>
      <c r="M262" s="249"/>
      <c r="N262" s="250"/>
      <c r="O262" s="250"/>
      <c r="P262" s="250"/>
      <c r="Q262" s="250"/>
      <c r="R262" s="250"/>
      <c r="S262" s="250"/>
      <c r="T262" s="25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2" t="s">
        <v>167</v>
      </c>
      <c r="AU262" s="252" t="s">
        <v>81</v>
      </c>
      <c r="AV262" s="14" t="s">
        <v>79</v>
      </c>
      <c r="AW262" s="14" t="s">
        <v>33</v>
      </c>
      <c r="AX262" s="14" t="s">
        <v>72</v>
      </c>
      <c r="AY262" s="252" t="s">
        <v>152</v>
      </c>
    </row>
    <row r="263" s="13" customFormat="1">
      <c r="A263" s="13"/>
      <c r="B263" s="231"/>
      <c r="C263" s="232"/>
      <c r="D263" s="233" t="s">
        <v>167</v>
      </c>
      <c r="E263" s="234" t="s">
        <v>19</v>
      </c>
      <c r="F263" s="235" t="s">
        <v>678</v>
      </c>
      <c r="G263" s="232"/>
      <c r="H263" s="236">
        <v>0.062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167</v>
      </c>
      <c r="AU263" s="242" t="s">
        <v>81</v>
      </c>
      <c r="AV263" s="13" t="s">
        <v>81</v>
      </c>
      <c r="AW263" s="13" t="s">
        <v>33</v>
      </c>
      <c r="AX263" s="13" t="s">
        <v>72</v>
      </c>
      <c r="AY263" s="242" t="s">
        <v>152</v>
      </c>
    </row>
    <row r="264" s="2" customFormat="1" ht="37.8" customHeight="1">
      <c r="A264" s="39"/>
      <c r="B264" s="40"/>
      <c r="C264" s="213" t="s">
        <v>369</v>
      </c>
      <c r="D264" s="213" t="s">
        <v>154</v>
      </c>
      <c r="E264" s="214" t="s">
        <v>679</v>
      </c>
      <c r="F264" s="215" t="s">
        <v>680</v>
      </c>
      <c r="G264" s="216" t="s">
        <v>238</v>
      </c>
      <c r="H264" s="217">
        <v>0.92100000000000004</v>
      </c>
      <c r="I264" s="218"/>
      <c r="J264" s="219">
        <f>ROUND(I264*H264,2)</f>
        <v>0</v>
      </c>
      <c r="K264" s="215" t="s">
        <v>158</v>
      </c>
      <c r="L264" s="45"/>
      <c r="M264" s="220" t="s">
        <v>19</v>
      </c>
      <c r="N264" s="221" t="s">
        <v>43</v>
      </c>
      <c r="O264" s="85"/>
      <c r="P264" s="222">
        <f>O264*H264</f>
        <v>0</v>
      </c>
      <c r="Q264" s="222">
        <v>0.01221</v>
      </c>
      <c r="R264" s="222">
        <f>Q264*H264</f>
        <v>0.011245410000000001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159</v>
      </c>
      <c r="AT264" s="224" t="s">
        <v>154</v>
      </c>
      <c r="AU264" s="224" t="s">
        <v>81</v>
      </c>
      <c r="AY264" s="18" t="s">
        <v>152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79</v>
      </c>
      <c r="BK264" s="225">
        <f>ROUND(I264*H264,2)</f>
        <v>0</v>
      </c>
      <c r="BL264" s="18" t="s">
        <v>159</v>
      </c>
      <c r="BM264" s="224" t="s">
        <v>681</v>
      </c>
    </row>
    <row r="265" s="2" customFormat="1">
      <c r="A265" s="39"/>
      <c r="B265" s="40"/>
      <c r="C265" s="41"/>
      <c r="D265" s="226" t="s">
        <v>161</v>
      </c>
      <c r="E265" s="41"/>
      <c r="F265" s="227" t="s">
        <v>682</v>
      </c>
      <c r="G265" s="41"/>
      <c r="H265" s="41"/>
      <c r="I265" s="228"/>
      <c r="J265" s="41"/>
      <c r="K265" s="41"/>
      <c r="L265" s="45"/>
      <c r="M265" s="229"/>
      <c r="N265" s="230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161</v>
      </c>
      <c r="AU265" s="18" t="s">
        <v>81</v>
      </c>
    </row>
    <row r="266" s="14" customFormat="1">
      <c r="A266" s="14"/>
      <c r="B266" s="243"/>
      <c r="C266" s="244"/>
      <c r="D266" s="233" t="s">
        <v>167</v>
      </c>
      <c r="E266" s="245" t="s">
        <v>19</v>
      </c>
      <c r="F266" s="246" t="s">
        <v>668</v>
      </c>
      <c r="G266" s="244"/>
      <c r="H266" s="245" t="s">
        <v>19</v>
      </c>
      <c r="I266" s="247"/>
      <c r="J266" s="244"/>
      <c r="K266" s="244"/>
      <c r="L266" s="248"/>
      <c r="M266" s="249"/>
      <c r="N266" s="250"/>
      <c r="O266" s="250"/>
      <c r="P266" s="250"/>
      <c r="Q266" s="250"/>
      <c r="R266" s="250"/>
      <c r="S266" s="250"/>
      <c r="T266" s="25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2" t="s">
        <v>167</v>
      </c>
      <c r="AU266" s="252" t="s">
        <v>81</v>
      </c>
      <c r="AV266" s="14" t="s">
        <v>79</v>
      </c>
      <c r="AW266" s="14" t="s">
        <v>33</v>
      </c>
      <c r="AX266" s="14" t="s">
        <v>72</v>
      </c>
      <c r="AY266" s="252" t="s">
        <v>152</v>
      </c>
    </row>
    <row r="267" s="13" customFormat="1">
      <c r="A267" s="13"/>
      <c r="B267" s="231"/>
      <c r="C267" s="232"/>
      <c r="D267" s="233" t="s">
        <v>167</v>
      </c>
      <c r="E267" s="234" t="s">
        <v>19</v>
      </c>
      <c r="F267" s="235" t="s">
        <v>683</v>
      </c>
      <c r="G267" s="232"/>
      <c r="H267" s="236">
        <v>0.92100000000000004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167</v>
      </c>
      <c r="AU267" s="242" t="s">
        <v>81</v>
      </c>
      <c r="AV267" s="13" t="s">
        <v>81</v>
      </c>
      <c r="AW267" s="13" t="s">
        <v>33</v>
      </c>
      <c r="AX267" s="13" t="s">
        <v>72</v>
      </c>
      <c r="AY267" s="242" t="s">
        <v>152</v>
      </c>
    </row>
    <row r="268" s="2" customFormat="1" ht="21.75" customHeight="1">
      <c r="A268" s="39"/>
      <c r="B268" s="40"/>
      <c r="C268" s="256" t="s">
        <v>374</v>
      </c>
      <c r="D268" s="256" t="s">
        <v>518</v>
      </c>
      <c r="E268" s="257" t="s">
        <v>684</v>
      </c>
      <c r="F268" s="258" t="s">
        <v>685</v>
      </c>
      <c r="G268" s="259" t="s">
        <v>238</v>
      </c>
      <c r="H268" s="260">
        <v>1.0129999999999999</v>
      </c>
      <c r="I268" s="261"/>
      <c r="J268" s="262">
        <f>ROUND(I268*H268,2)</f>
        <v>0</v>
      </c>
      <c r="K268" s="258" t="s">
        <v>158</v>
      </c>
      <c r="L268" s="263"/>
      <c r="M268" s="264" t="s">
        <v>19</v>
      </c>
      <c r="N268" s="265" t="s">
        <v>43</v>
      </c>
      <c r="O268" s="85"/>
      <c r="P268" s="222">
        <f>O268*H268</f>
        <v>0</v>
      </c>
      <c r="Q268" s="222">
        <v>1</v>
      </c>
      <c r="R268" s="222">
        <f>Q268*H268</f>
        <v>1.0129999999999999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212</v>
      </c>
      <c r="AT268" s="224" t="s">
        <v>518</v>
      </c>
      <c r="AU268" s="224" t="s">
        <v>81</v>
      </c>
      <c r="AY268" s="18" t="s">
        <v>152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79</v>
      </c>
      <c r="BK268" s="225">
        <f>ROUND(I268*H268,2)</f>
        <v>0</v>
      </c>
      <c r="BL268" s="18" t="s">
        <v>159</v>
      </c>
      <c r="BM268" s="224" t="s">
        <v>686</v>
      </c>
    </row>
    <row r="269" s="14" customFormat="1">
      <c r="A269" s="14"/>
      <c r="B269" s="243"/>
      <c r="C269" s="244"/>
      <c r="D269" s="233" t="s">
        <v>167</v>
      </c>
      <c r="E269" s="245" t="s">
        <v>19</v>
      </c>
      <c r="F269" s="246" t="s">
        <v>668</v>
      </c>
      <c r="G269" s="244"/>
      <c r="H269" s="245" t="s">
        <v>19</v>
      </c>
      <c r="I269" s="247"/>
      <c r="J269" s="244"/>
      <c r="K269" s="244"/>
      <c r="L269" s="248"/>
      <c r="M269" s="249"/>
      <c r="N269" s="250"/>
      <c r="O269" s="250"/>
      <c r="P269" s="250"/>
      <c r="Q269" s="250"/>
      <c r="R269" s="250"/>
      <c r="S269" s="250"/>
      <c r="T269" s="25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2" t="s">
        <v>167</v>
      </c>
      <c r="AU269" s="252" t="s">
        <v>81</v>
      </c>
      <c r="AV269" s="14" t="s">
        <v>79</v>
      </c>
      <c r="AW269" s="14" t="s">
        <v>33</v>
      </c>
      <c r="AX269" s="14" t="s">
        <v>72</v>
      </c>
      <c r="AY269" s="252" t="s">
        <v>152</v>
      </c>
    </row>
    <row r="270" s="13" customFormat="1">
      <c r="A270" s="13"/>
      <c r="B270" s="231"/>
      <c r="C270" s="232"/>
      <c r="D270" s="233" t="s">
        <v>167</v>
      </c>
      <c r="E270" s="234" t="s">
        <v>19</v>
      </c>
      <c r="F270" s="235" t="s">
        <v>687</v>
      </c>
      <c r="G270" s="232"/>
      <c r="H270" s="236">
        <v>1.0129999999999999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167</v>
      </c>
      <c r="AU270" s="242" t="s">
        <v>81</v>
      </c>
      <c r="AV270" s="13" t="s">
        <v>81</v>
      </c>
      <c r="AW270" s="13" t="s">
        <v>33</v>
      </c>
      <c r="AX270" s="13" t="s">
        <v>72</v>
      </c>
      <c r="AY270" s="242" t="s">
        <v>152</v>
      </c>
    </row>
    <row r="271" s="2" customFormat="1" ht="24.15" customHeight="1">
      <c r="A271" s="39"/>
      <c r="B271" s="40"/>
      <c r="C271" s="213" t="s">
        <v>378</v>
      </c>
      <c r="D271" s="213" t="s">
        <v>154</v>
      </c>
      <c r="E271" s="214" t="s">
        <v>688</v>
      </c>
      <c r="F271" s="215" t="s">
        <v>689</v>
      </c>
      <c r="G271" s="216" t="s">
        <v>174</v>
      </c>
      <c r="H271" s="217">
        <v>7.25</v>
      </c>
      <c r="I271" s="218"/>
      <c r="J271" s="219">
        <f>ROUND(I271*H271,2)</f>
        <v>0</v>
      </c>
      <c r="K271" s="215" t="s">
        <v>158</v>
      </c>
      <c r="L271" s="45"/>
      <c r="M271" s="220" t="s">
        <v>19</v>
      </c>
      <c r="N271" s="221" t="s">
        <v>43</v>
      </c>
      <c r="O271" s="85"/>
      <c r="P271" s="222">
        <f>O271*H271</f>
        <v>0</v>
      </c>
      <c r="Q271" s="222">
        <v>0.00075000000000000002</v>
      </c>
      <c r="R271" s="222">
        <f>Q271*H271</f>
        <v>0.0054375000000000005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159</v>
      </c>
      <c r="AT271" s="224" t="s">
        <v>154</v>
      </c>
      <c r="AU271" s="224" t="s">
        <v>81</v>
      </c>
      <c r="AY271" s="18" t="s">
        <v>152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79</v>
      </c>
      <c r="BK271" s="225">
        <f>ROUND(I271*H271,2)</f>
        <v>0</v>
      </c>
      <c r="BL271" s="18" t="s">
        <v>159</v>
      </c>
      <c r="BM271" s="224" t="s">
        <v>690</v>
      </c>
    </row>
    <row r="272" s="2" customFormat="1">
      <c r="A272" s="39"/>
      <c r="B272" s="40"/>
      <c r="C272" s="41"/>
      <c r="D272" s="226" t="s">
        <v>161</v>
      </c>
      <c r="E272" s="41"/>
      <c r="F272" s="227" t="s">
        <v>691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161</v>
      </c>
      <c r="AU272" s="18" t="s">
        <v>81</v>
      </c>
    </row>
    <row r="273" s="13" customFormat="1">
      <c r="A273" s="13"/>
      <c r="B273" s="231"/>
      <c r="C273" s="232"/>
      <c r="D273" s="233" t="s">
        <v>167</v>
      </c>
      <c r="E273" s="234" t="s">
        <v>19</v>
      </c>
      <c r="F273" s="235" t="s">
        <v>692</v>
      </c>
      <c r="G273" s="232"/>
      <c r="H273" s="236">
        <v>7.25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167</v>
      </c>
      <c r="AU273" s="242" t="s">
        <v>81</v>
      </c>
      <c r="AV273" s="13" t="s">
        <v>81</v>
      </c>
      <c r="AW273" s="13" t="s">
        <v>33</v>
      </c>
      <c r="AX273" s="13" t="s">
        <v>72</v>
      </c>
      <c r="AY273" s="242" t="s">
        <v>152</v>
      </c>
    </row>
    <row r="274" s="2" customFormat="1" ht="37.8" customHeight="1">
      <c r="A274" s="39"/>
      <c r="B274" s="40"/>
      <c r="C274" s="213" t="s">
        <v>384</v>
      </c>
      <c r="D274" s="213" t="s">
        <v>154</v>
      </c>
      <c r="E274" s="214" t="s">
        <v>693</v>
      </c>
      <c r="F274" s="215" t="s">
        <v>694</v>
      </c>
      <c r="G274" s="216" t="s">
        <v>193</v>
      </c>
      <c r="H274" s="217">
        <v>6.9000000000000004</v>
      </c>
      <c r="I274" s="218"/>
      <c r="J274" s="219">
        <f>ROUND(I274*H274,2)</f>
        <v>0</v>
      </c>
      <c r="K274" s="215" t="s">
        <v>158</v>
      </c>
      <c r="L274" s="45"/>
      <c r="M274" s="220" t="s">
        <v>19</v>
      </c>
      <c r="N274" s="221" t="s">
        <v>43</v>
      </c>
      <c r="O274" s="85"/>
      <c r="P274" s="222">
        <f>O274*H274</f>
        <v>0</v>
      </c>
      <c r="Q274" s="222">
        <v>2.2073100000000001</v>
      </c>
      <c r="R274" s="222">
        <f>Q274*H274</f>
        <v>15.230439000000002</v>
      </c>
      <c r="S274" s="222">
        <v>0</v>
      </c>
      <c r="T274" s="223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4" t="s">
        <v>159</v>
      </c>
      <c r="AT274" s="224" t="s">
        <v>154</v>
      </c>
      <c r="AU274" s="224" t="s">
        <v>81</v>
      </c>
      <c r="AY274" s="18" t="s">
        <v>152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8" t="s">
        <v>79</v>
      </c>
      <c r="BK274" s="225">
        <f>ROUND(I274*H274,2)</f>
        <v>0</v>
      </c>
      <c r="BL274" s="18" t="s">
        <v>159</v>
      </c>
      <c r="BM274" s="224" t="s">
        <v>695</v>
      </c>
    </row>
    <row r="275" s="2" customFormat="1">
      <c r="A275" s="39"/>
      <c r="B275" s="40"/>
      <c r="C275" s="41"/>
      <c r="D275" s="226" t="s">
        <v>161</v>
      </c>
      <c r="E275" s="41"/>
      <c r="F275" s="227" t="s">
        <v>696</v>
      </c>
      <c r="G275" s="41"/>
      <c r="H275" s="41"/>
      <c r="I275" s="228"/>
      <c r="J275" s="41"/>
      <c r="K275" s="41"/>
      <c r="L275" s="45"/>
      <c r="M275" s="229"/>
      <c r="N275" s="230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161</v>
      </c>
      <c r="AU275" s="18" t="s">
        <v>81</v>
      </c>
    </row>
    <row r="276" s="13" customFormat="1">
      <c r="A276" s="13"/>
      <c r="B276" s="231"/>
      <c r="C276" s="232"/>
      <c r="D276" s="233" t="s">
        <v>167</v>
      </c>
      <c r="E276" s="234" t="s">
        <v>19</v>
      </c>
      <c r="F276" s="235" t="s">
        <v>697</v>
      </c>
      <c r="G276" s="232"/>
      <c r="H276" s="236">
        <v>6.9000000000000004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167</v>
      </c>
      <c r="AU276" s="242" t="s">
        <v>81</v>
      </c>
      <c r="AV276" s="13" t="s">
        <v>81</v>
      </c>
      <c r="AW276" s="13" t="s">
        <v>33</v>
      </c>
      <c r="AX276" s="13" t="s">
        <v>72</v>
      </c>
      <c r="AY276" s="242" t="s">
        <v>152</v>
      </c>
    </row>
    <row r="277" s="2" customFormat="1" ht="44.25" customHeight="1">
      <c r="A277" s="39"/>
      <c r="B277" s="40"/>
      <c r="C277" s="213" t="s">
        <v>390</v>
      </c>
      <c r="D277" s="213" t="s">
        <v>154</v>
      </c>
      <c r="E277" s="214" t="s">
        <v>698</v>
      </c>
      <c r="F277" s="215" t="s">
        <v>699</v>
      </c>
      <c r="G277" s="216" t="s">
        <v>238</v>
      </c>
      <c r="H277" s="217">
        <v>0.44600000000000001</v>
      </c>
      <c r="I277" s="218"/>
      <c r="J277" s="219">
        <f>ROUND(I277*H277,2)</f>
        <v>0</v>
      </c>
      <c r="K277" s="215" t="s">
        <v>158</v>
      </c>
      <c r="L277" s="45"/>
      <c r="M277" s="220" t="s">
        <v>19</v>
      </c>
      <c r="N277" s="221" t="s">
        <v>43</v>
      </c>
      <c r="O277" s="85"/>
      <c r="P277" s="222">
        <f>O277*H277</f>
        <v>0</v>
      </c>
      <c r="Q277" s="222">
        <v>1.05237</v>
      </c>
      <c r="R277" s="222">
        <f>Q277*H277</f>
        <v>0.46935702000000001</v>
      </c>
      <c r="S277" s="222">
        <v>0</v>
      </c>
      <c r="T277" s="223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4" t="s">
        <v>159</v>
      </c>
      <c r="AT277" s="224" t="s">
        <v>154</v>
      </c>
      <c r="AU277" s="224" t="s">
        <v>81</v>
      </c>
      <c r="AY277" s="18" t="s">
        <v>152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8" t="s">
        <v>79</v>
      </c>
      <c r="BK277" s="225">
        <f>ROUND(I277*H277,2)</f>
        <v>0</v>
      </c>
      <c r="BL277" s="18" t="s">
        <v>159</v>
      </c>
      <c r="BM277" s="224" t="s">
        <v>700</v>
      </c>
    </row>
    <row r="278" s="2" customFormat="1">
      <c r="A278" s="39"/>
      <c r="B278" s="40"/>
      <c r="C278" s="41"/>
      <c r="D278" s="226" t="s">
        <v>161</v>
      </c>
      <c r="E278" s="41"/>
      <c r="F278" s="227" t="s">
        <v>701</v>
      </c>
      <c r="G278" s="41"/>
      <c r="H278" s="41"/>
      <c r="I278" s="228"/>
      <c r="J278" s="41"/>
      <c r="K278" s="41"/>
      <c r="L278" s="45"/>
      <c r="M278" s="229"/>
      <c r="N278" s="230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161</v>
      </c>
      <c r="AU278" s="18" t="s">
        <v>81</v>
      </c>
    </row>
    <row r="279" s="14" customFormat="1">
      <c r="A279" s="14"/>
      <c r="B279" s="243"/>
      <c r="C279" s="244"/>
      <c r="D279" s="233" t="s">
        <v>167</v>
      </c>
      <c r="E279" s="245" t="s">
        <v>19</v>
      </c>
      <c r="F279" s="246" t="s">
        <v>593</v>
      </c>
      <c r="G279" s="244"/>
      <c r="H279" s="245" t="s">
        <v>19</v>
      </c>
      <c r="I279" s="247"/>
      <c r="J279" s="244"/>
      <c r="K279" s="244"/>
      <c r="L279" s="248"/>
      <c r="M279" s="249"/>
      <c r="N279" s="250"/>
      <c r="O279" s="250"/>
      <c r="P279" s="250"/>
      <c r="Q279" s="250"/>
      <c r="R279" s="250"/>
      <c r="S279" s="250"/>
      <c r="T279" s="251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2" t="s">
        <v>167</v>
      </c>
      <c r="AU279" s="252" t="s">
        <v>81</v>
      </c>
      <c r="AV279" s="14" t="s">
        <v>79</v>
      </c>
      <c r="AW279" s="14" t="s">
        <v>33</v>
      </c>
      <c r="AX279" s="14" t="s">
        <v>72</v>
      </c>
      <c r="AY279" s="252" t="s">
        <v>152</v>
      </c>
    </row>
    <row r="280" s="13" customFormat="1">
      <c r="A280" s="13"/>
      <c r="B280" s="231"/>
      <c r="C280" s="232"/>
      <c r="D280" s="233" t="s">
        <v>167</v>
      </c>
      <c r="E280" s="234" t="s">
        <v>19</v>
      </c>
      <c r="F280" s="235" t="s">
        <v>702</v>
      </c>
      <c r="G280" s="232"/>
      <c r="H280" s="236">
        <v>0.35999999999999999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167</v>
      </c>
      <c r="AU280" s="242" t="s">
        <v>81</v>
      </c>
      <c r="AV280" s="13" t="s">
        <v>81</v>
      </c>
      <c r="AW280" s="13" t="s">
        <v>33</v>
      </c>
      <c r="AX280" s="13" t="s">
        <v>72</v>
      </c>
      <c r="AY280" s="242" t="s">
        <v>152</v>
      </c>
    </row>
    <row r="281" s="14" customFormat="1">
      <c r="A281" s="14"/>
      <c r="B281" s="243"/>
      <c r="C281" s="244"/>
      <c r="D281" s="233" t="s">
        <v>167</v>
      </c>
      <c r="E281" s="245" t="s">
        <v>19</v>
      </c>
      <c r="F281" s="246" t="s">
        <v>595</v>
      </c>
      <c r="G281" s="244"/>
      <c r="H281" s="245" t="s">
        <v>19</v>
      </c>
      <c r="I281" s="247"/>
      <c r="J281" s="244"/>
      <c r="K281" s="244"/>
      <c r="L281" s="248"/>
      <c r="M281" s="249"/>
      <c r="N281" s="250"/>
      <c r="O281" s="250"/>
      <c r="P281" s="250"/>
      <c r="Q281" s="250"/>
      <c r="R281" s="250"/>
      <c r="S281" s="250"/>
      <c r="T281" s="25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2" t="s">
        <v>167</v>
      </c>
      <c r="AU281" s="252" t="s">
        <v>81</v>
      </c>
      <c r="AV281" s="14" t="s">
        <v>79</v>
      </c>
      <c r="AW281" s="14" t="s">
        <v>33</v>
      </c>
      <c r="AX281" s="14" t="s">
        <v>72</v>
      </c>
      <c r="AY281" s="252" t="s">
        <v>152</v>
      </c>
    </row>
    <row r="282" s="13" customFormat="1">
      <c r="A282" s="13"/>
      <c r="B282" s="231"/>
      <c r="C282" s="232"/>
      <c r="D282" s="233" t="s">
        <v>167</v>
      </c>
      <c r="E282" s="234" t="s">
        <v>19</v>
      </c>
      <c r="F282" s="235" t="s">
        <v>703</v>
      </c>
      <c r="G282" s="232"/>
      <c r="H282" s="236">
        <v>0.085999999999999993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167</v>
      </c>
      <c r="AU282" s="242" t="s">
        <v>81</v>
      </c>
      <c r="AV282" s="13" t="s">
        <v>81</v>
      </c>
      <c r="AW282" s="13" t="s">
        <v>33</v>
      </c>
      <c r="AX282" s="13" t="s">
        <v>72</v>
      </c>
      <c r="AY282" s="242" t="s">
        <v>152</v>
      </c>
    </row>
    <row r="283" s="2" customFormat="1" ht="37.8" customHeight="1">
      <c r="A283" s="39"/>
      <c r="B283" s="40"/>
      <c r="C283" s="213" t="s">
        <v>395</v>
      </c>
      <c r="D283" s="213" t="s">
        <v>154</v>
      </c>
      <c r="E283" s="214" t="s">
        <v>704</v>
      </c>
      <c r="F283" s="215" t="s">
        <v>705</v>
      </c>
      <c r="G283" s="216" t="s">
        <v>157</v>
      </c>
      <c r="H283" s="217">
        <v>3</v>
      </c>
      <c r="I283" s="218"/>
      <c r="J283" s="219">
        <f>ROUND(I283*H283,2)</f>
        <v>0</v>
      </c>
      <c r="K283" s="215" t="s">
        <v>158</v>
      </c>
      <c r="L283" s="45"/>
      <c r="M283" s="220" t="s">
        <v>19</v>
      </c>
      <c r="N283" s="221" t="s">
        <v>43</v>
      </c>
      <c r="O283" s="85"/>
      <c r="P283" s="222">
        <f>O283*H283</f>
        <v>0</v>
      </c>
      <c r="Q283" s="222">
        <v>0.14605000000000001</v>
      </c>
      <c r="R283" s="222">
        <f>Q283*H283</f>
        <v>0.43815000000000004</v>
      </c>
      <c r="S283" s="222">
        <v>0</v>
      </c>
      <c r="T283" s="223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4" t="s">
        <v>159</v>
      </c>
      <c r="AT283" s="224" t="s">
        <v>154</v>
      </c>
      <c r="AU283" s="224" t="s">
        <v>81</v>
      </c>
      <c r="AY283" s="18" t="s">
        <v>152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8" t="s">
        <v>79</v>
      </c>
      <c r="BK283" s="225">
        <f>ROUND(I283*H283,2)</f>
        <v>0</v>
      </c>
      <c r="BL283" s="18" t="s">
        <v>159</v>
      </c>
      <c r="BM283" s="224" t="s">
        <v>706</v>
      </c>
    </row>
    <row r="284" s="2" customFormat="1">
      <c r="A284" s="39"/>
      <c r="B284" s="40"/>
      <c r="C284" s="41"/>
      <c r="D284" s="226" t="s">
        <v>161</v>
      </c>
      <c r="E284" s="41"/>
      <c r="F284" s="227" t="s">
        <v>707</v>
      </c>
      <c r="G284" s="41"/>
      <c r="H284" s="41"/>
      <c r="I284" s="228"/>
      <c r="J284" s="41"/>
      <c r="K284" s="41"/>
      <c r="L284" s="45"/>
      <c r="M284" s="229"/>
      <c r="N284" s="230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161</v>
      </c>
      <c r="AU284" s="18" t="s">
        <v>81</v>
      </c>
    </row>
    <row r="285" s="14" customFormat="1">
      <c r="A285" s="14"/>
      <c r="B285" s="243"/>
      <c r="C285" s="244"/>
      <c r="D285" s="233" t="s">
        <v>167</v>
      </c>
      <c r="E285" s="245" t="s">
        <v>19</v>
      </c>
      <c r="F285" s="246" t="s">
        <v>708</v>
      </c>
      <c r="G285" s="244"/>
      <c r="H285" s="245" t="s">
        <v>19</v>
      </c>
      <c r="I285" s="247"/>
      <c r="J285" s="244"/>
      <c r="K285" s="244"/>
      <c r="L285" s="248"/>
      <c r="M285" s="249"/>
      <c r="N285" s="250"/>
      <c r="O285" s="250"/>
      <c r="P285" s="250"/>
      <c r="Q285" s="250"/>
      <c r="R285" s="250"/>
      <c r="S285" s="250"/>
      <c r="T285" s="251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2" t="s">
        <v>167</v>
      </c>
      <c r="AU285" s="252" t="s">
        <v>81</v>
      </c>
      <c r="AV285" s="14" t="s">
        <v>79</v>
      </c>
      <c r="AW285" s="14" t="s">
        <v>33</v>
      </c>
      <c r="AX285" s="14" t="s">
        <v>72</v>
      </c>
      <c r="AY285" s="252" t="s">
        <v>152</v>
      </c>
    </row>
    <row r="286" s="13" customFormat="1">
      <c r="A286" s="13"/>
      <c r="B286" s="231"/>
      <c r="C286" s="232"/>
      <c r="D286" s="233" t="s">
        <v>167</v>
      </c>
      <c r="E286" s="234" t="s">
        <v>19</v>
      </c>
      <c r="F286" s="235" t="s">
        <v>709</v>
      </c>
      <c r="G286" s="232"/>
      <c r="H286" s="236">
        <v>3</v>
      </c>
      <c r="I286" s="237"/>
      <c r="J286" s="232"/>
      <c r="K286" s="232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167</v>
      </c>
      <c r="AU286" s="242" t="s">
        <v>81</v>
      </c>
      <c r="AV286" s="13" t="s">
        <v>81</v>
      </c>
      <c r="AW286" s="13" t="s">
        <v>33</v>
      </c>
      <c r="AX286" s="13" t="s">
        <v>72</v>
      </c>
      <c r="AY286" s="242" t="s">
        <v>152</v>
      </c>
    </row>
    <row r="287" s="2" customFormat="1" ht="37.8" customHeight="1">
      <c r="A287" s="39"/>
      <c r="B287" s="40"/>
      <c r="C287" s="213" t="s">
        <v>401</v>
      </c>
      <c r="D287" s="213" t="s">
        <v>154</v>
      </c>
      <c r="E287" s="214" t="s">
        <v>710</v>
      </c>
      <c r="F287" s="215" t="s">
        <v>711</v>
      </c>
      <c r="G287" s="216" t="s">
        <v>157</v>
      </c>
      <c r="H287" s="217">
        <v>1.1659999999999999</v>
      </c>
      <c r="I287" s="218"/>
      <c r="J287" s="219">
        <f>ROUND(I287*H287,2)</f>
        <v>0</v>
      </c>
      <c r="K287" s="215" t="s">
        <v>158</v>
      </c>
      <c r="L287" s="45"/>
      <c r="M287" s="220" t="s">
        <v>19</v>
      </c>
      <c r="N287" s="221" t="s">
        <v>43</v>
      </c>
      <c r="O287" s="85"/>
      <c r="P287" s="222">
        <f>O287*H287</f>
        <v>0</v>
      </c>
      <c r="Q287" s="222">
        <v>0.17818000000000001</v>
      </c>
      <c r="R287" s="222">
        <f>Q287*H287</f>
        <v>0.20775788000000001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159</v>
      </c>
      <c r="AT287" s="224" t="s">
        <v>154</v>
      </c>
      <c r="AU287" s="224" t="s">
        <v>81</v>
      </c>
      <c r="AY287" s="18" t="s">
        <v>152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79</v>
      </c>
      <c r="BK287" s="225">
        <f>ROUND(I287*H287,2)</f>
        <v>0</v>
      </c>
      <c r="BL287" s="18" t="s">
        <v>159</v>
      </c>
      <c r="BM287" s="224" t="s">
        <v>712</v>
      </c>
    </row>
    <row r="288" s="2" customFormat="1">
      <c r="A288" s="39"/>
      <c r="B288" s="40"/>
      <c r="C288" s="41"/>
      <c r="D288" s="226" t="s">
        <v>161</v>
      </c>
      <c r="E288" s="41"/>
      <c r="F288" s="227" t="s">
        <v>713</v>
      </c>
      <c r="G288" s="41"/>
      <c r="H288" s="41"/>
      <c r="I288" s="228"/>
      <c r="J288" s="41"/>
      <c r="K288" s="41"/>
      <c r="L288" s="45"/>
      <c r="M288" s="229"/>
      <c r="N288" s="230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161</v>
      </c>
      <c r="AU288" s="18" t="s">
        <v>81</v>
      </c>
    </row>
    <row r="289" s="14" customFormat="1">
      <c r="A289" s="14"/>
      <c r="B289" s="243"/>
      <c r="C289" s="244"/>
      <c r="D289" s="233" t="s">
        <v>167</v>
      </c>
      <c r="E289" s="245" t="s">
        <v>19</v>
      </c>
      <c r="F289" s="246" t="s">
        <v>666</v>
      </c>
      <c r="G289" s="244"/>
      <c r="H289" s="245" t="s">
        <v>19</v>
      </c>
      <c r="I289" s="247"/>
      <c r="J289" s="244"/>
      <c r="K289" s="244"/>
      <c r="L289" s="248"/>
      <c r="M289" s="249"/>
      <c r="N289" s="250"/>
      <c r="O289" s="250"/>
      <c r="P289" s="250"/>
      <c r="Q289" s="250"/>
      <c r="R289" s="250"/>
      <c r="S289" s="250"/>
      <c r="T289" s="25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2" t="s">
        <v>167</v>
      </c>
      <c r="AU289" s="252" t="s">
        <v>81</v>
      </c>
      <c r="AV289" s="14" t="s">
        <v>79</v>
      </c>
      <c r="AW289" s="14" t="s">
        <v>33</v>
      </c>
      <c r="AX289" s="14" t="s">
        <v>72</v>
      </c>
      <c r="AY289" s="252" t="s">
        <v>152</v>
      </c>
    </row>
    <row r="290" s="13" customFormat="1">
      <c r="A290" s="13"/>
      <c r="B290" s="231"/>
      <c r="C290" s="232"/>
      <c r="D290" s="233" t="s">
        <v>167</v>
      </c>
      <c r="E290" s="234" t="s">
        <v>19</v>
      </c>
      <c r="F290" s="235" t="s">
        <v>714</v>
      </c>
      <c r="G290" s="232"/>
      <c r="H290" s="236">
        <v>1.1659999999999999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167</v>
      </c>
      <c r="AU290" s="242" t="s">
        <v>81</v>
      </c>
      <c r="AV290" s="13" t="s">
        <v>81</v>
      </c>
      <c r="AW290" s="13" t="s">
        <v>33</v>
      </c>
      <c r="AX290" s="13" t="s">
        <v>72</v>
      </c>
      <c r="AY290" s="242" t="s">
        <v>152</v>
      </c>
    </row>
    <row r="291" s="2" customFormat="1" ht="37.8" customHeight="1">
      <c r="A291" s="39"/>
      <c r="B291" s="40"/>
      <c r="C291" s="213" t="s">
        <v>407</v>
      </c>
      <c r="D291" s="213" t="s">
        <v>154</v>
      </c>
      <c r="E291" s="214" t="s">
        <v>715</v>
      </c>
      <c r="F291" s="215" t="s">
        <v>716</v>
      </c>
      <c r="G291" s="216" t="s">
        <v>157</v>
      </c>
      <c r="H291" s="217">
        <v>8.5999999999999996</v>
      </c>
      <c r="I291" s="218"/>
      <c r="J291" s="219">
        <f>ROUND(I291*H291,2)</f>
        <v>0</v>
      </c>
      <c r="K291" s="215" t="s">
        <v>158</v>
      </c>
      <c r="L291" s="45"/>
      <c r="M291" s="220" t="s">
        <v>19</v>
      </c>
      <c r="N291" s="221" t="s">
        <v>43</v>
      </c>
      <c r="O291" s="85"/>
      <c r="P291" s="222">
        <f>O291*H291</f>
        <v>0</v>
      </c>
      <c r="Q291" s="222">
        <v>0.17330000000000001</v>
      </c>
      <c r="R291" s="222">
        <f>Q291*H291</f>
        <v>1.49038</v>
      </c>
      <c r="S291" s="222">
        <v>0</v>
      </c>
      <c r="T291" s="223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4" t="s">
        <v>159</v>
      </c>
      <c r="AT291" s="224" t="s">
        <v>154</v>
      </c>
      <c r="AU291" s="224" t="s">
        <v>81</v>
      </c>
      <c r="AY291" s="18" t="s">
        <v>152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8" t="s">
        <v>79</v>
      </c>
      <c r="BK291" s="225">
        <f>ROUND(I291*H291,2)</f>
        <v>0</v>
      </c>
      <c r="BL291" s="18" t="s">
        <v>159</v>
      </c>
      <c r="BM291" s="224" t="s">
        <v>717</v>
      </c>
    </row>
    <row r="292" s="2" customFormat="1">
      <c r="A292" s="39"/>
      <c r="B292" s="40"/>
      <c r="C292" s="41"/>
      <c r="D292" s="226" t="s">
        <v>161</v>
      </c>
      <c r="E292" s="41"/>
      <c r="F292" s="227" t="s">
        <v>718</v>
      </c>
      <c r="G292" s="41"/>
      <c r="H292" s="41"/>
      <c r="I292" s="228"/>
      <c r="J292" s="41"/>
      <c r="K292" s="41"/>
      <c r="L292" s="45"/>
      <c r="M292" s="229"/>
      <c r="N292" s="230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161</v>
      </c>
      <c r="AU292" s="18" t="s">
        <v>81</v>
      </c>
    </row>
    <row r="293" s="13" customFormat="1">
      <c r="A293" s="13"/>
      <c r="B293" s="231"/>
      <c r="C293" s="232"/>
      <c r="D293" s="233" t="s">
        <v>167</v>
      </c>
      <c r="E293" s="234" t="s">
        <v>19</v>
      </c>
      <c r="F293" s="235" t="s">
        <v>719</v>
      </c>
      <c r="G293" s="232"/>
      <c r="H293" s="236">
        <v>8.5999999999999996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167</v>
      </c>
      <c r="AU293" s="242" t="s">
        <v>81</v>
      </c>
      <c r="AV293" s="13" t="s">
        <v>81</v>
      </c>
      <c r="AW293" s="13" t="s">
        <v>33</v>
      </c>
      <c r="AX293" s="13" t="s">
        <v>72</v>
      </c>
      <c r="AY293" s="242" t="s">
        <v>152</v>
      </c>
    </row>
    <row r="294" s="2" customFormat="1" ht="16.5" customHeight="1">
      <c r="A294" s="39"/>
      <c r="B294" s="40"/>
      <c r="C294" s="213" t="s">
        <v>413</v>
      </c>
      <c r="D294" s="213" t="s">
        <v>154</v>
      </c>
      <c r="E294" s="214" t="s">
        <v>720</v>
      </c>
      <c r="F294" s="215" t="s">
        <v>721</v>
      </c>
      <c r="G294" s="216" t="s">
        <v>451</v>
      </c>
      <c r="H294" s="217">
        <v>4</v>
      </c>
      <c r="I294" s="218"/>
      <c r="J294" s="219">
        <f>ROUND(I294*H294,2)</f>
        <v>0</v>
      </c>
      <c r="K294" s="215" t="s">
        <v>19</v>
      </c>
      <c r="L294" s="45"/>
      <c r="M294" s="220" t="s">
        <v>19</v>
      </c>
      <c r="N294" s="221" t="s">
        <v>43</v>
      </c>
      <c r="O294" s="85"/>
      <c r="P294" s="222">
        <f>O294*H294</f>
        <v>0</v>
      </c>
      <c r="Q294" s="222">
        <v>0</v>
      </c>
      <c r="R294" s="222">
        <f>Q294*H294</f>
        <v>0</v>
      </c>
      <c r="S294" s="222">
        <v>0</v>
      </c>
      <c r="T294" s="223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4" t="s">
        <v>159</v>
      </c>
      <c r="AT294" s="224" t="s">
        <v>154</v>
      </c>
      <c r="AU294" s="224" t="s">
        <v>81</v>
      </c>
      <c r="AY294" s="18" t="s">
        <v>152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8" t="s">
        <v>79</v>
      </c>
      <c r="BK294" s="225">
        <f>ROUND(I294*H294,2)</f>
        <v>0</v>
      </c>
      <c r="BL294" s="18" t="s">
        <v>159</v>
      </c>
      <c r="BM294" s="224" t="s">
        <v>722</v>
      </c>
    </row>
    <row r="295" s="12" customFormat="1" ht="22.8" customHeight="1">
      <c r="A295" s="12"/>
      <c r="B295" s="197"/>
      <c r="C295" s="198"/>
      <c r="D295" s="199" t="s">
        <v>71</v>
      </c>
      <c r="E295" s="211" t="s">
        <v>159</v>
      </c>
      <c r="F295" s="211" t="s">
        <v>723</v>
      </c>
      <c r="G295" s="198"/>
      <c r="H295" s="198"/>
      <c r="I295" s="201"/>
      <c r="J295" s="212">
        <f>BK295</f>
        <v>0</v>
      </c>
      <c r="K295" s="198"/>
      <c r="L295" s="203"/>
      <c r="M295" s="204"/>
      <c r="N295" s="205"/>
      <c r="O295" s="205"/>
      <c r="P295" s="206">
        <f>SUM(P296:P349)</f>
        <v>0</v>
      </c>
      <c r="Q295" s="205"/>
      <c r="R295" s="206">
        <f>SUM(R296:R349)</f>
        <v>36.783340170000002</v>
      </c>
      <c r="S295" s="205"/>
      <c r="T295" s="207">
        <f>SUM(T296:T349)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8" t="s">
        <v>79</v>
      </c>
      <c r="AT295" s="209" t="s">
        <v>71</v>
      </c>
      <c r="AU295" s="209" t="s">
        <v>79</v>
      </c>
      <c r="AY295" s="208" t="s">
        <v>152</v>
      </c>
      <c r="BK295" s="210">
        <f>SUM(BK296:BK349)</f>
        <v>0</v>
      </c>
    </row>
    <row r="296" s="2" customFormat="1" ht="78" customHeight="1">
      <c r="A296" s="39"/>
      <c r="B296" s="40"/>
      <c r="C296" s="213" t="s">
        <v>421</v>
      </c>
      <c r="D296" s="213" t="s">
        <v>154</v>
      </c>
      <c r="E296" s="214" t="s">
        <v>724</v>
      </c>
      <c r="F296" s="215" t="s">
        <v>725</v>
      </c>
      <c r="G296" s="216" t="s">
        <v>157</v>
      </c>
      <c r="H296" s="217">
        <v>15.792</v>
      </c>
      <c r="I296" s="218"/>
      <c r="J296" s="219">
        <f>ROUND(I296*H296,2)</f>
        <v>0</v>
      </c>
      <c r="K296" s="215" t="s">
        <v>158</v>
      </c>
      <c r="L296" s="45"/>
      <c r="M296" s="220" t="s">
        <v>19</v>
      </c>
      <c r="N296" s="221" t="s">
        <v>43</v>
      </c>
      <c r="O296" s="85"/>
      <c r="P296" s="222">
        <f>O296*H296</f>
        <v>0</v>
      </c>
      <c r="Q296" s="222">
        <v>0.35818</v>
      </c>
      <c r="R296" s="222">
        <f>Q296*H296</f>
        <v>5.6563785600000003</v>
      </c>
      <c r="S296" s="222">
        <v>0</v>
      </c>
      <c r="T296" s="223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4" t="s">
        <v>159</v>
      </c>
      <c r="AT296" s="224" t="s">
        <v>154</v>
      </c>
      <c r="AU296" s="224" t="s">
        <v>81</v>
      </c>
      <c r="AY296" s="18" t="s">
        <v>152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8" t="s">
        <v>79</v>
      </c>
      <c r="BK296" s="225">
        <f>ROUND(I296*H296,2)</f>
        <v>0</v>
      </c>
      <c r="BL296" s="18" t="s">
        <v>159</v>
      </c>
      <c r="BM296" s="224" t="s">
        <v>726</v>
      </c>
    </row>
    <row r="297" s="2" customFormat="1">
      <c r="A297" s="39"/>
      <c r="B297" s="40"/>
      <c r="C297" s="41"/>
      <c r="D297" s="226" t="s">
        <v>161</v>
      </c>
      <c r="E297" s="41"/>
      <c r="F297" s="227" t="s">
        <v>727</v>
      </c>
      <c r="G297" s="41"/>
      <c r="H297" s="41"/>
      <c r="I297" s="228"/>
      <c r="J297" s="41"/>
      <c r="K297" s="41"/>
      <c r="L297" s="45"/>
      <c r="M297" s="229"/>
      <c r="N297" s="230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161</v>
      </c>
      <c r="AU297" s="18" t="s">
        <v>81</v>
      </c>
    </row>
    <row r="298" s="13" customFormat="1">
      <c r="A298" s="13"/>
      <c r="B298" s="231"/>
      <c r="C298" s="232"/>
      <c r="D298" s="233" t="s">
        <v>167</v>
      </c>
      <c r="E298" s="234" t="s">
        <v>19</v>
      </c>
      <c r="F298" s="235" t="s">
        <v>728</v>
      </c>
      <c r="G298" s="232"/>
      <c r="H298" s="236">
        <v>15.792</v>
      </c>
      <c r="I298" s="237"/>
      <c r="J298" s="232"/>
      <c r="K298" s="232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167</v>
      </c>
      <c r="AU298" s="242" t="s">
        <v>81</v>
      </c>
      <c r="AV298" s="13" t="s">
        <v>81</v>
      </c>
      <c r="AW298" s="13" t="s">
        <v>33</v>
      </c>
      <c r="AX298" s="13" t="s">
        <v>72</v>
      </c>
      <c r="AY298" s="242" t="s">
        <v>152</v>
      </c>
    </row>
    <row r="299" s="2" customFormat="1" ht="55.5" customHeight="1">
      <c r="A299" s="39"/>
      <c r="B299" s="40"/>
      <c r="C299" s="213" t="s">
        <v>428</v>
      </c>
      <c r="D299" s="213" t="s">
        <v>154</v>
      </c>
      <c r="E299" s="214" t="s">
        <v>729</v>
      </c>
      <c r="F299" s="215" t="s">
        <v>730</v>
      </c>
      <c r="G299" s="216" t="s">
        <v>193</v>
      </c>
      <c r="H299" s="217">
        <v>1.798</v>
      </c>
      <c r="I299" s="218"/>
      <c r="J299" s="219">
        <f>ROUND(I299*H299,2)</f>
        <v>0</v>
      </c>
      <c r="K299" s="215" t="s">
        <v>158</v>
      </c>
      <c r="L299" s="45"/>
      <c r="M299" s="220" t="s">
        <v>19</v>
      </c>
      <c r="N299" s="221" t="s">
        <v>43</v>
      </c>
      <c r="O299" s="85"/>
      <c r="P299" s="222">
        <f>O299*H299</f>
        <v>0</v>
      </c>
      <c r="Q299" s="222">
        <v>2.5019399999999998</v>
      </c>
      <c r="R299" s="222">
        <f>Q299*H299</f>
        <v>4.4984881200000002</v>
      </c>
      <c r="S299" s="222">
        <v>0</v>
      </c>
      <c r="T299" s="223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4" t="s">
        <v>159</v>
      </c>
      <c r="AT299" s="224" t="s">
        <v>154</v>
      </c>
      <c r="AU299" s="224" t="s">
        <v>81</v>
      </c>
      <c r="AY299" s="18" t="s">
        <v>152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8" t="s">
        <v>79</v>
      </c>
      <c r="BK299" s="225">
        <f>ROUND(I299*H299,2)</f>
        <v>0</v>
      </c>
      <c r="BL299" s="18" t="s">
        <v>159</v>
      </c>
      <c r="BM299" s="224" t="s">
        <v>731</v>
      </c>
    </row>
    <row r="300" s="2" customFormat="1">
      <c r="A300" s="39"/>
      <c r="B300" s="40"/>
      <c r="C300" s="41"/>
      <c r="D300" s="226" t="s">
        <v>161</v>
      </c>
      <c r="E300" s="41"/>
      <c r="F300" s="227" t="s">
        <v>732</v>
      </c>
      <c r="G300" s="41"/>
      <c r="H300" s="41"/>
      <c r="I300" s="228"/>
      <c r="J300" s="41"/>
      <c r="K300" s="41"/>
      <c r="L300" s="45"/>
      <c r="M300" s="229"/>
      <c r="N300" s="230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161</v>
      </c>
      <c r="AU300" s="18" t="s">
        <v>81</v>
      </c>
    </row>
    <row r="301" s="14" customFormat="1">
      <c r="A301" s="14"/>
      <c r="B301" s="243"/>
      <c r="C301" s="244"/>
      <c r="D301" s="233" t="s">
        <v>167</v>
      </c>
      <c r="E301" s="245" t="s">
        <v>19</v>
      </c>
      <c r="F301" s="246" t="s">
        <v>733</v>
      </c>
      <c r="G301" s="244"/>
      <c r="H301" s="245" t="s">
        <v>19</v>
      </c>
      <c r="I301" s="247"/>
      <c r="J301" s="244"/>
      <c r="K301" s="244"/>
      <c r="L301" s="248"/>
      <c r="M301" s="249"/>
      <c r="N301" s="250"/>
      <c r="O301" s="250"/>
      <c r="P301" s="250"/>
      <c r="Q301" s="250"/>
      <c r="R301" s="250"/>
      <c r="S301" s="250"/>
      <c r="T301" s="25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2" t="s">
        <v>167</v>
      </c>
      <c r="AU301" s="252" t="s">
        <v>81</v>
      </c>
      <c r="AV301" s="14" t="s">
        <v>79</v>
      </c>
      <c r="AW301" s="14" t="s">
        <v>33</v>
      </c>
      <c r="AX301" s="14" t="s">
        <v>72</v>
      </c>
      <c r="AY301" s="252" t="s">
        <v>152</v>
      </c>
    </row>
    <row r="302" s="13" customFormat="1">
      <c r="A302" s="13"/>
      <c r="B302" s="231"/>
      <c r="C302" s="232"/>
      <c r="D302" s="233" t="s">
        <v>167</v>
      </c>
      <c r="E302" s="234" t="s">
        <v>19</v>
      </c>
      <c r="F302" s="235" t="s">
        <v>734</v>
      </c>
      <c r="G302" s="232"/>
      <c r="H302" s="236">
        <v>1.798</v>
      </c>
      <c r="I302" s="237"/>
      <c r="J302" s="232"/>
      <c r="K302" s="232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167</v>
      </c>
      <c r="AU302" s="242" t="s">
        <v>81</v>
      </c>
      <c r="AV302" s="13" t="s">
        <v>81</v>
      </c>
      <c r="AW302" s="13" t="s">
        <v>33</v>
      </c>
      <c r="AX302" s="13" t="s">
        <v>72</v>
      </c>
      <c r="AY302" s="242" t="s">
        <v>152</v>
      </c>
    </row>
    <row r="303" s="2" customFormat="1" ht="37.8" customHeight="1">
      <c r="A303" s="39"/>
      <c r="B303" s="40"/>
      <c r="C303" s="213" t="s">
        <v>437</v>
      </c>
      <c r="D303" s="213" t="s">
        <v>154</v>
      </c>
      <c r="E303" s="214" t="s">
        <v>735</v>
      </c>
      <c r="F303" s="215" t="s">
        <v>736</v>
      </c>
      <c r="G303" s="216" t="s">
        <v>157</v>
      </c>
      <c r="H303" s="217">
        <v>12.234999999999999</v>
      </c>
      <c r="I303" s="218"/>
      <c r="J303" s="219">
        <f>ROUND(I303*H303,2)</f>
        <v>0</v>
      </c>
      <c r="K303" s="215" t="s">
        <v>158</v>
      </c>
      <c r="L303" s="45"/>
      <c r="M303" s="220" t="s">
        <v>19</v>
      </c>
      <c r="N303" s="221" t="s">
        <v>43</v>
      </c>
      <c r="O303" s="85"/>
      <c r="P303" s="222">
        <f>O303*H303</f>
        <v>0</v>
      </c>
      <c r="Q303" s="222">
        <v>0.0066299999999999996</v>
      </c>
      <c r="R303" s="222">
        <f>Q303*H303</f>
        <v>0.081118049999999997</v>
      </c>
      <c r="S303" s="222">
        <v>0</v>
      </c>
      <c r="T303" s="223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4" t="s">
        <v>159</v>
      </c>
      <c r="AT303" s="224" t="s">
        <v>154</v>
      </c>
      <c r="AU303" s="224" t="s">
        <v>81</v>
      </c>
      <c r="AY303" s="18" t="s">
        <v>152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8" t="s">
        <v>79</v>
      </c>
      <c r="BK303" s="225">
        <f>ROUND(I303*H303,2)</f>
        <v>0</v>
      </c>
      <c r="BL303" s="18" t="s">
        <v>159</v>
      </c>
      <c r="BM303" s="224" t="s">
        <v>737</v>
      </c>
    </row>
    <row r="304" s="2" customFormat="1">
      <c r="A304" s="39"/>
      <c r="B304" s="40"/>
      <c r="C304" s="41"/>
      <c r="D304" s="226" t="s">
        <v>161</v>
      </c>
      <c r="E304" s="41"/>
      <c r="F304" s="227" t="s">
        <v>738</v>
      </c>
      <c r="G304" s="41"/>
      <c r="H304" s="41"/>
      <c r="I304" s="228"/>
      <c r="J304" s="41"/>
      <c r="K304" s="41"/>
      <c r="L304" s="45"/>
      <c r="M304" s="229"/>
      <c r="N304" s="230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161</v>
      </c>
      <c r="AU304" s="18" t="s">
        <v>81</v>
      </c>
    </row>
    <row r="305" s="13" customFormat="1">
      <c r="A305" s="13"/>
      <c r="B305" s="231"/>
      <c r="C305" s="232"/>
      <c r="D305" s="233" t="s">
        <v>167</v>
      </c>
      <c r="E305" s="234" t="s">
        <v>19</v>
      </c>
      <c r="F305" s="235" t="s">
        <v>739</v>
      </c>
      <c r="G305" s="232"/>
      <c r="H305" s="236">
        <v>12.234999999999999</v>
      </c>
      <c r="I305" s="237"/>
      <c r="J305" s="232"/>
      <c r="K305" s="232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167</v>
      </c>
      <c r="AU305" s="242" t="s">
        <v>81</v>
      </c>
      <c r="AV305" s="13" t="s">
        <v>81</v>
      </c>
      <c r="AW305" s="13" t="s">
        <v>33</v>
      </c>
      <c r="AX305" s="13" t="s">
        <v>72</v>
      </c>
      <c r="AY305" s="242" t="s">
        <v>152</v>
      </c>
    </row>
    <row r="306" s="2" customFormat="1" ht="37.8" customHeight="1">
      <c r="A306" s="39"/>
      <c r="B306" s="40"/>
      <c r="C306" s="213" t="s">
        <v>443</v>
      </c>
      <c r="D306" s="213" t="s">
        <v>154</v>
      </c>
      <c r="E306" s="214" t="s">
        <v>740</v>
      </c>
      <c r="F306" s="215" t="s">
        <v>741</v>
      </c>
      <c r="G306" s="216" t="s">
        <v>157</v>
      </c>
      <c r="H306" s="217">
        <v>12.234999999999999</v>
      </c>
      <c r="I306" s="218"/>
      <c r="J306" s="219">
        <f>ROUND(I306*H306,2)</f>
        <v>0</v>
      </c>
      <c r="K306" s="215" t="s">
        <v>158</v>
      </c>
      <c r="L306" s="45"/>
      <c r="M306" s="220" t="s">
        <v>19</v>
      </c>
      <c r="N306" s="221" t="s">
        <v>43</v>
      </c>
      <c r="O306" s="85"/>
      <c r="P306" s="222">
        <f>O306*H306</f>
        <v>0</v>
      </c>
      <c r="Q306" s="222">
        <v>0</v>
      </c>
      <c r="R306" s="222">
        <f>Q306*H306</f>
        <v>0</v>
      </c>
      <c r="S306" s="222">
        <v>0</v>
      </c>
      <c r="T306" s="223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4" t="s">
        <v>159</v>
      </c>
      <c r="AT306" s="224" t="s">
        <v>154</v>
      </c>
      <c r="AU306" s="224" t="s">
        <v>81</v>
      </c>
      <c r="AY306" s="18" t="s">
        <v>152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8" t="s">
        <v>79</v>
      </c>
      <c r="BK306" s="225">
        <f>ROUND(I306*H306,2)</f>
        <v>0</v>
      </c>
      <c r="BL306" s="18" t="s">
        <v>159</v>
      </c>
      <c r="BM306" s="224" t="s">
        <v>742</v>
      </c>
    </row>
    <row r="307" s="2" customFormat="1">
      <c r="A307" s="39"/>
      <c r="B307" s="40"/>
      <c r="C307" s="41"/>
      <c r="D307" s="226" t="s">
        <v>161</v>
      </c>
      <c r="E307" s="41"/>
      <c r="F307" s="227" t="s">
        <v>743</v>
      </c>
      <c r="G307" s="41"/>
      <c r="H307" s="41"/>
      <c r="I307" s="228"/>
      <c r="J307" s="41"/>
      <c r="K307" s="41"/>
      <c r="L307" s="45"/>
      <c r="M307" s="229"/>
      <c r="N307" s="230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161</v>
      </c>
      <c r="AU307" s="18" t="s">
        <v>81</v>
      </c>
    </row>
    <row r="308" s="2" customFormat="1" ht="37.8" customHeight="1">
      <c r="A308" s="39"/>
      <c r="B308" s="40"/>
      <c r="C308" s="213" t="s">
        <v>448</v>
      </c>
      <c r="D308" s="213" t="s">
        <v>154</v>
      </c>
      <c r="E308" s="214" t="s">
        <v>744</v>
      </c>
      <c r="F308" s="215" t="s">
        <v>745</v>
      </c>
      <c r="G308" s="216" t="s">
        <v>157</v>
      </c>
      <c r="H308" s="217">
        <v>1.96</v>
      </c>
      <c r="I308" s="218"/>
      <c r="J308" s="219">
        <f>ROUND(I308*H308,2)</f>
        <v>0</v>
      </c>
      <c r="K308" s="215" t="s">
        <v>158</v>
      </c>
      <c r="L308" s="45"/>
      <c r="M308" s="220" t="s">
        <v>19</v>
      </c>
      <c r="N308" s="221" t="s">
        <v>43</v>
      </c>
      <c r="O308" s="85"/>
      <c r="P308" s="222">
        <f>O308*H308</f>
        <v>0</v>
      </c>
      <c r="Q308" s="222">
        <v>0.0015</v>
      </c>
      <c r="R308" s="222">
        <f>Q308*H308</f>
        <v>0.0029399999999999999</v>
      </c>
      <c r="S308" s="222">
        <v>0</v>
      </c>
      <c r="T308" s="223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4" t="s">
        <v>159</v>
      </c>
      <c r="AT308" s="224" t="s">
        <v>154</v>
      </c>
      <c r="AU308" s="224" t="s">
        <v>81</v>
      </c>
      <c r="AY308" s="18" t="s">
        <v>152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8" t="s">
        <v>79</v>
      </c>
      <c r="BK308" s="225">
        <f>ROUND(I308*H308,2)</f>
        <v>0</v>
      </c>
      <c r="BL308" s="18" t="s">
        <v>159</v>
      </c>
      <c r="BM308" s="224" t="s">
        <v>746</v>
      </c>
    </row>
    <row r="309" s="2" customFormat="1">
      <c r="A309" s="39"/>
      <c r="B309" s="40"/>
      <c r="C309" s="41"/>
      <c r="D309" s="226" t="s">
        <v>161</v>
      </c>
      <c r="E309" s="41"/>
      <c r="F309" s="227" t="s">
        <v>747</v>
      </c>
      <c r="G309" s="41"/>
      <c r="H309" s="41"/>
      <c r="I309" s="228"/>
      <c r="J309" s="41"/>
      <c r="K309" s="41"/>
      <c r="L309" s="45"/>
      <c r="M309" s="229"/>
      <c r="N309" s="230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161</v>
      </c>
      <c r="AU309" s="18" t="s">
        <v>81</v>
      </c>
    </row>
    <row r="310" s="13" customFormat="1">
      <c r="A310" s="13"/>
      <c r="B310" s="231"/>
      <c r="C310" s="232"/>
      <c r="D310" s="233" t="s">
        <v>167</v>
      </c>
      <c r="E310" s="234" t="s">
        <v>19</v>
      </c>
      <c r="F310" s="235" t="s">
        <v>748</v>
      </c>
      <c r="G310" s="232"/>
      <c r="H310" s="236">
        <v>1.96</v>
      </c>
      <c r="I310" s="237"/>
      <c r="J310" s="232"/>
      <c r="K310" s="232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167</v>
      </c>
      <c r="AU310" s="242" t="s">
        <v>81</v>
      </c>
      <c r="AV310" s="13" t="s">
        <v>81</v>
      </c>
      <c r="AW310" s="13" t="s">
        <v>33</v>
      </c>
      <c r="AX310" s="13" t="s">
        <v>72</v>
      </c>
      <c r="AY310" s="242" t="s">
        <v>152</v>
      </c>
    </row>
    <row r="311" s="2" customFormat="1" ht="37.8" customHeight="1">
      <c r="A311" s="39"/>
      <c r="B311" s="40"/>
      <c r="C311" s="213" t="s">
        <v>454</v>
      </c>
      <c r="D311" s="213" t="s">
        <v>154</v>
      </c>
      <c r="E311" s="214" t="s">
        <v>749</v>
      </c>
      <c r="F311" s="215" t="s">
        <v>750</v>
      </c>
      <c r="G311" s="216" t="s">
        <v>157</v>
      </c>
      <c r="H311" s="217">
        <v>1.96</v>
      </c>
      <c r="I311" s="218"/>
      <c r="J311" s="219">
        <f>ROUND(I311*H311,2)</f>
        <v>0</v>
      </c>
      <c r="K311" s="215" t="s">
        <v>158</v>
      </c>
      <c r="L311" s="45"/>
      <c r="M311" s="220" t="s">
        <v>19</v>
      </c>
      <c r="N311" s="221" t="s">
        <v>43</v>
      </c>
      <c r="O311" s="85"/>
      <c r="P311" s="222">
        <f>O311*H311</f>
        <v>0</v>
      </c>
      <c r="Q311" s="222">
        <v>0</v>
      </c>
      <c r="R311" s="222">
        <f>Q311*H311</f>
        <v>0</v>
      </c>
      <c r="S311" s="222">
        <v>0</v>
      </c>
      <c r="T311" s="223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4" t="s">
        <v>159</v>
      </c>
      <c r="AT311" s="224" t="s">
        <v>154</v>
      </c>
      <c r="AU311" s="224" t="s">
        <v>81</v>
      </c>
      <c r="AY311" s="18" t="s">
        <v>152</v>
      </c>
      <c r="BE311" s="225">
        <f>IF(N311="základní",J311,0)</f>
        <v>0</v>
      </c>
      <c r="BF311" s="225">
        <f>IF(N311="snížená",J311,0)</f>
        <v>0</v>
      </c>
      <c r="BG311" s="225">
        <f>IF(N311="zákl. přenesená",J311,0)</f>
        <v>0</v>
      </c>
      <c r="BH311" s="225">
        <f>IF(N311="sníž. přenesená",J311,0)</f>
        <v>0</v>
      </c>
      <c r="BI311" s="225">
        <f>IF(N311="nulová",J311,0)</f>
        <v>0</v>
      </c>
      <c r="BJ311" s="18" t="s">
        <v>79</v>
      </c>
      <c r="BK311" s="225">
        <f>ROUND(I311*H311,2)</f>
        <v>0</v>
      </c>
      <c r="BL311" s="18" t="s">
        <v>159</v>
      </c>
      <c r="BM311" s="224" t="s">
        <v>751</v>
      </c>
    </row>
    <row r="312" s="2" customFormat="1">
      <c r="A312" s="39"/>
      <c r="B312" s="40"/>
      <c r="C312" s="41"/>
      <c r="D312" s="226" t="s">
        <v>161</v>
      </c>
      <c r="E312" s="41"/>
      <c r="F312" s="227" t="s">
        <v>752</v>
      </c>
      <c r="G312" s="41"/>
      <c r="H312" s="41"/>
      <c r="I312" s="228"/>
      <c r="J312" s="41"/>
      <c r="K312" s="41"/>
      <c r="L312" s="45"/>
      <c r="M312" s="229"/>
      <c r="N312" s="230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161</v>
      </c>
      <c r="AU312" s="18" t="s">
        <v>81</v>
      </c>
    </row>
    <row r="313" s="2" customFormat="1" ht="66.75" customHeight="1">
      <c r="A313" s="39"/>
      <c r="B313" s="40"/>
      <c r="C313" s="213" t="s">
        <v>753</v>
      </c>
      <c r="D313" s="213" t="s">
        <v>154</v>
      </c>
      <c r="E313" s="214" t="s">
        <v>754</v>
      </c>
      <c r="F313" s="215" t="s">
        <v>755</v>
      </c>
      <c r="G313" s="216" t="s">
        <v>238</v>
      </c>
      <c r="H313" s="217">
        <v>0.14799999999999999</v>
      </c>
      <c r="I313" s="218"/>
      <c r="J313" s="219">
        <f>ROUND(I313*H313,2)</f>
        <v>0</v>
      </c>
      <c r="K313" s="215" t="s">
        <v>158</v>
      </c>
      <c r="L313" s="45"/>
      <c r="M313" s="220" t="s">
        <v>19</v>
      </c>
      <c r="N313" s="221" t="s">
        <v>43</v>
      </c>
      <c r="O313" s="85"/>
      <c r="P313" s="222">
        <f>O313*H313</f>
        <v>0</v>
      </c>
      <c r="Q313" s="222">
        <v>1.0551200000000001</v>
      </c>
      <c r="R313" s="222">
        <f>Q313*H313</f>
        <v>0.15615776000000001</v>
      </c>
      <c r="S313" s="222">
        <v>0</v>
      </c>
      <c r="T313" s="223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24" t="s">
        <v>159</v>
      </c>
      <c r="AT313" s="224" t="s">
        <v>154</v>
      </c>
      <c r="AU313" s="224" t="s">
        <v>81</v>
      </c>
      <c r="AY313" s="18" t="s">
        <v>152</v>
      </c>
      <c r="BE313" s="225">
        <f>IF(N313="základní",J313,0)</f>
        <v>0</v>
      </c>
      <c r="BF313" s="225">
        <f>IF(N313="snížená",J313,0)</f>
        <v>0</v>
      </c>
      <c r="BG313" s="225">
        <f>IF(N313="zákl. přenesená",J313,0)</f>
        <v>0</v>
      </c>
      <c r="BH313" s="225">
        <f>IF(N313="sníž. přenesená",J313,0)</f>
        <v>0</v>
      </c>
      <c r="BI313" s="225">
        <f>IF(N313="nulová",J313,0)</f>
        <v>0</v>
      </c>
      <c r="BJ313" s="18" t="s">
        <v>79</v>
      </c>
      <c r="BK313" s="225">
        <f>ROUND(I313*H313,2)</f>
        <v>0</v>
      </c>
      <c r="BL313" s="18" t="s">
        <v>159</v>
      </c>
      <c r="BM313" s="224" t="s">
        <v>756</v>
      </c>
    </row>
    <row r="314" s="2" customFormat="1">
      <c r="A314" s="39"/>
      <c r="B314" s="40"/>
      <c r="C314" s="41"/>
      <c r="D314" s="226" t="s">
        <v>161</v>
      </c>
      <c r="E314" s="41"/>
      <c r="F314" s="227" t="s">
        <v>757</v>
      </c>
      <c r="G314" s="41"/>
      <c r="H314" s="41"/>
      <c r="I314" s="228"/>
      <c r="J314" s="41"/>
      <c r="K314" s="41"/>
      <c r="L314" s="45"/>
      <c r="M314" s="229"/>
      <c r="N314" s="230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161</v>
      </c>
      <c r="AU314" s="18" t="s">
        <v>81</v>
      </c>
    </row>
    <row r="315" s="14" customFormat="1">
      <c r="A315" s="14"/>
      <c r="B315" s="243"/>
      <c r="C315" s="244"/>
      <c r="D315" s="233" t="s">
        <v>167</v>
      </c>
      <c r="E315" s="245" t="s">
        <v>19</v>
      </c>
      <c r="F315" s="246" t="s">
        <v>733</v>
      </c>
      <c r="G315" s="244"/>
      <c r="H315" s="245" t="s">
        <v>19</v>
      </c>
      <c r="I315" s="247"/>
      <c r="J315" s="244"/>
      <c r="K315" s="244"/>
      <c r="L315" s="248"/>
      <c r="M315" s="249"/>
      <c r="N315" s="250"/>
      <c r="O315" s="250"/>
      <c r="P315" s="250"/>
      <c r="Q315" s="250"/>
      <c r="R315" s="250"/>
      <c r="S315" s="250"/>
      <c r="T315" s="25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2" t="s">
        <v>167</v>
      </c>
      <c r="AU315" s="252" t="s">
        <v>81</v>
      </c>
      <c r="AV315" s="14" t="s">
        <v>79</v>
      </c>
      <c r="AW315" s="14" t="s">
        <v>33</v>
      </c>
      <c r="AX315" s="14" t="s">
        <v>72</v>
      </c>
      <c r="AY315" s="252" t="s">
        <v>152</v>
      </c>
    </row>
    <row r="316" s="14" customFormat="1">
      <c r="A316" s="14"/>
      <c r="B316" s="243"/>
      <c r="C316" s="244"/>
      <c r="D316" s="233" t="s">
        <v>167</v>
      </c>
      <c r="E316" s="245" t="s">
        <v>19</v>
      </c>
      <c r="F316" s="246" t="s">
        <v>758</v>
      </c>
      <c r="G316" s="244"/>
      <c r="H316" s="245" t="s">
        <v>19</v>
      </c>
      <c r="I316" s="247"/>
      <c r="J316" s="244"/>
      <c r="K316" s="244"/>
      <c r="L316" s="248"/>
      <c r="M316" s="249"/>
      <c r="N316" s="250"/>
      <c r="O316" s="250"/>
      <c r="P316" s="250"/>
      <c r="Q316" s="250"/>
      <c r="R316" s="250"/>
      <c r="S316" s="250"/>
      <c r="T316" s="25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2" t="s">
        <v>167</v>
      </c>
      <c r="AU316" s="252" t="s">
        <v>81</v>
      </c>
      <c r="AV316" s="14" t="s">
        <v>79</v>
      </c>
      <c r="AW316" s="14" t="s">
        <v>33</v>
      </c>
      <c r="AX316" s="14" t="s">
        <v>72</v>
      </c>
      <c r="AY316" s="252" t="s">
        <v>152</v>
      </c>
    </row>
    <row r="317" s="13" customFormat="1">
      <c r="A317" s="13"/>
      <c r="B317" s="231"/>
      <c r="C317" s="232"/>
      <c r="D317" s="233" t="s">
        <v>167</v>
      </c>
      <c r="E317" s="234" t="s">
        <v>19</v>
      </c>
      <c r="F317" s="235" t="s">
        <v>759</v>
      </c>
      <c r="G317" s="232"/>
      <c r="H317" s="236">
        <v>0.111</v>
      </c>
      <c r="I317" s="237"/>
      <c r="J317" s="232"/>
      <c r="K317" s="232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167</v>
      </c>
      <c r="AU317" s="242" t="s">
        <v>81</v>
      </c>
      <c r="AV317" s="13" t="s">
        <v>81</v>
      </c>
      <c r="AW317" s="13" t="s">
        <v>33</v>
      </c>
      <c r="AX317" s="13" t="s">
        <v>72</v>
      </c>
      <c r="AY317" s="242" t="s">
        <v>152</v>
      </c>
    </row>
    <row r="318" s="14" customFormat="1">
      <c r="A318" s="14"/>
      <c r="B318" s="243"/>
      <c r="C318" s="244"/>
      <c r="D318" s="233" t="s">
        <v>167</v>
      </c>
      <c r="E318" s="245" t="s">
        <v>19</v>
      </c>
      <c r="F318" s="246" t="s">
        <v>595</v>
      </c>
      <c r="G318" s="244"/>
      <c r="H318" s="245" t="s">
        <v>19</v>
      </c>
      <c r="I318" s="247"/>
      <c r="J318" s="244"/>
      <c r="K318" s="244"/>
      <c r="L318" s="248"/>
      <c r="M318" s="249"/>
      <c r="N318" s="250"/>
      <c r="O318" s="250"/>
      <c r="P318" s="250"/>
      <c r="Q318" s="250"/>
      <c r="R318" s="250"/>
      <c r="S318" s="250"/>
      <c r="T318" s="251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2" t="s">
        <v>167</v>
      </c>
      <c r="AU318" s="252" t="s">
        <v>81</v>
      </c>
      <c r="AV318" s="14" t="s">
        <v>79</v>
      </c>
      <c r="AW318" s="14" t="s">
        <v>33</v>
      </c>
      <c r="AX318" s="14" t="s">
        <v>72</v>
      </c>
      <c r="AY318" s="252" t="s">
        <v>152</v>
      </c>
    </row>
    <row r="319" s="13" customFormat="1">
      <c r="A319" s="13"/>
      <c r="B319" s="231"/>
      <c r="C319" s="232"/>
      <c r="D319" s="233" t="s">
        <v>167</v>
      </c>
      <c r="E319" s="234" t="s">
        <v>19</v>
      </c>
      <c r="F319" s="235" t="s">
        <v>760</v>
      </c>
      <c r="G319" s="232"/>
      <c r="H319" s="236">
        <v>0.036999999999999998</v>
      </c>
      <c r="I319" s="237"/>
      <c r="J319" s="232"/>
      <c r="K319" s="232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167</v>
      </c>
      <c r="AU319" s="242" t="s">
        <v>81</v>
      </c>
      <c r="AV319" s="13" t="s">
        <v>81</v>
      </c>
      <c r="AW319" s="13" t="s">
        <v>33</v>
      </c>
      <c r="AX319" s="13" t="s">
        <v>72</v>
      </c>
      <c r="AY319" s="242" t="s">
        <v>152</v>
      </c>
    </row>
    <row r="320" s="2" customFormat="1" ht="37.8" customHeight="1">
      <c r="A320" s="39"/>
      <c r="B320" s="40"/>
      <c r="C320" s="213" t="s">
        <v>761</v>
      </c>
      <c r="D320" s="213" t="s">
        <v>154</v>
      </c>
      <c r="E320" s="214" t="s">
        <v>762</v>
      </c>
      <c r="F320" s="215" t="s">
        <v>763</v>
      </c>
      <c r="G320" s="216" t="s">
        <v>238</v>
      </c>
      <c r="H320" s="217">
        <v>0.076999999999999999</v>
      </c>
      <c r="I320" s="218"/>
      <c r="J320" s="219">
        <f>ROUND(I320*H320,2)</f>
        <v>0</v>
      </c>
      <c r="K320" s="215" t="s">
        <v>158</v>
      </c>
      <c r="L320" s="45"/>
      <c r="M320" s="220" t="s">
        <v>19</v>
      </c>
      <c r="N320" s="221" t="s">
        <v>43</v>
      </c>
      <c r="O320" s="85"/>
      <c r="P320" s="222">
        <f>O320*H320</f>
        <v>0</v>
      </c>
      <c r="Q320" s="222">
        <v>0.017090000000000001</v>
      </c>
      <c r="R320" s="222">
        <f>Q320*H320</f>
        <v>0.0013159300000000001</v>
      </c>
      <c r="S320" s="222">
        <v>0</v>
      </c>
      <c r="T320" s="22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4" t="s">
        <v>159</v>
      </c>
      <c r="AT320" s="224" t="s">
        <v>154</v>
      </c>
      <c r="AU320" s="224" t="s">
        <v>81</v>
      </c>
      <c r="AY320" s="18" t="s">
        <v>152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8" t="s">
        <v>79</v>
      </c>
      <c r="BK320" s="225">
        <f>ROUND(I320*H320,2)</f>
        <v>0</v>
      </c>
      <c r="BL320" s="18" t="s">
        <v>159</v>
      </c>
      <c r="BM320" s="224" t="s">
        <v>764</v>
      </c>
    </row>
    <row r="321" s="2" customFormat="1">
      <c r="A321" s="39"/>
      <c r="B321" s="40"/>
      <c r="C321" s="41"/>
      <c r="D321" s="226" t="s">
        <v>161</v>
      </c>
      <c r="E321" s="41"/>
      <c r="F321" s="227" t="s">
        <v>765</v>
      </c>
      <c r="G321" s="41"/>
      <c r="H321" s="41"/>
      <c r="I321" s="228"/>
      <c r="J321" s="41"/>
      <c r="K321" s="41"/>
      <c r="L321" s="45"/>
      <c r="M321" s="229"/>
      <c r="N321" s="230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161</v>
      </c>
      <c r="AU321" s="18" t="s">
        <v>81</v>
      </c>
    </row>
    <row r="322" s="14" customFormat="1">
      <c r="A322" s="14"/>
      <c r="B322" s="243"/>
      <c r="C322" s="244"/>
      <c r="D322" s="233" t="s">
        <v>167</v>
      </c>
      <c r="E322" s="245" t="s">
        <v>19</v>
      </c>
      <c r="F322" s="246" t="s">
        <v>766</v>
      </c>
      <c r="G322" s="244"/>
      <c r="H322" s="245" t="s">
        <v>19</v>
      </c>
      <c r="I322" s="247"/>
      <c r="J322" s="244"/>
      <c r="K322" s="244"/>
      <c r="L322" s="248"/>
      <c r="M322" s="249"/>
      <c r="N322" s="250"/>
      <c r="O322" s="250"/>
      <c r="P322" s="250"/>
      <c r="Q322" s="250"/>
      <c r="R322" s="250"/>
      <c r="S322" s="250"/>
      <c r="T322" s="25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2" t="s">
        <v>167</v>
      </c>
      <c r="AU322" s="252" t="s">
        <v>81</v>
      </c>
      <c r="AV322" s="14" t="s">
        <v>79</v>
      </c>
      <c r="AW322" s="14" t="s">
        <v>33</v>
      </c>
      <c r="AX322" s="14" t="s">
        <v>72</v>
      </c>
      <c r="AY322" s="252" t="s">
        <v>152</v>
      </c>
    </row>
    <row r="323" s="13" customFormat="1">
      <c r="A323" s="13"/>
      <c r="B323" s="231"/>
      <c r="C323" s="232"/>
      <c r="D323" s="233" t="s">
        <v>167</v>
      </c>
      <c r="E323" s="234" t="s">
        <v>19</v>
      </c>
      <c r="F323" s="235" t="s">
        <v>767</v>
      </c>
      <c r="G323" s="232"/>
      <c r="H323" s="236">
        <v>0.076999999999999999</v>
      </c>
      <c r="I323" s="237"/>
      <c r="J323" s="232"/>
      <c r="K323" s="232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167</v>
      </c>
      <c r="AU323" s="242" t="s">
        <v>81</v>
      </c>
      <c r="AV323" s="13" t="s">
        <v>81</v>
      </c>
      <c r="AW323" s="13" t="s">
        <v>33</v>
      </c>
      <c r="AX323" s="13" t="s">
        <v>72</v>
      </c>
      <c r="AY323" s="242" t="s">
        <v>152</v>
      </c>
    </row>
    <row r="324" s="2" customFormat="1" ht="24.15" customHeight="1">
      <c r="A324" s="39"/>
      <c r="B324" s="40"/>
      <c r="C324" s="256" t="s">
        <v>768</v>
      </c>
      <c r="D324" s="256" t="s">
        <v>518</v>
      </c>
      <c r="E324" s="257" t="s">
        <v>769</v>
      </c>
      <c r="F324" s="258" t="s">
        <v>770</v>
      </c>
      <c r="G324" s="259" t="s">
        <v>238</v>
      </c>
      <c r="H324" s="260">
        <v>0.085000000000000006</v>
      </c>
      <c r="I324" s="261"/>
      <c r="J324" s="262">
        <f>ROUND(I324*H324,2)</f>
        <v>0</v>
      </c>
      <c r="K324" s="258" t="s">
        <v>158</v>
      </c>
      <c r="L324" s="263"/>
      <c r="M324" s="264" t="s">
        <v>19</v>
      </c>
      <c r="N324" s="265" t="s">
        <v>43</v>
      </c>
      <c r="O324" s="85"/>
      <c r="P324" s="222">
        <f>O324*H324</f>
        <v>0</v>
      </c>
      <c r="Q324" s="222">
        <v>1</v>
      </c>
      <c r="R324" s="222">
        <f>Q324*H324</f>
        <v>0.085000000000000006</v>
      </c>
      <c r="S324" s="222">
        <v>0</v>
      </c>
      <c r="T324" s="223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4" t="s">
        <v>212</v>
      </c>
      <c r="AT324" s="224" t="s">
        <v>518</v>
      </c>
      <c r="AU324" s="224" t="s">
        <v>81</v>
      </c>
      <c r="AY324" s="18" t="s">
        <v>152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8" t="s">
        <v>79</v>
      </c>
      <c r="BK324" s="225">
        <f>ROUND(I324*H324,2)</f>
        <v>0</v>
      </c>
      <c r="BL324" s="18" t="s">
        <v>159</v>
      </c>
      <c r="BM324" s="224" t="s">
        <v>771</v>
      </c>
    </row>
    <row r="325" s="14" customFormat="1">
      <c r="A325" s="14"/>
      <c r="B325" s="243"/>
      <c r="C325" s="244"/>
      <c r="D325" s="233" t="s">
        <v>167</v>
      </c>
      <c r="E325" s="245" t="s">
        <v>19</v>
      </c>
      <c r="F325" s="246" t="s">
        <v>766</v>
      </c>
      <c r="G325" s="244"/>
      <c r="H325" s="245" t="s">
        <v>19</v>
      </c>
      <c r="I325" s="247"/>
      <c r="J325" s="244"/>
      <c r="K325" s="244"/>
      <c r="L325" s="248"/>
      <c r="M325" s="249"/>
      <c r="N325" s="250"/>
      <c r="O325" s="250"/>
      <c r="P325" s="250"/>
      <c r="Q325" s="250"/>
      <c r="R325" s="250"/>
      <c r="S325" s="250"/>
      <c r="T325" s="25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2" t="s">
        <v>167</v>
      </c>
      <c r="AU325" s="252" t="s">
        <v>81</v>
      </c>
      <c r="AV325" s="14" t="s">
        <v>79</v>
      </c>
      <c r="AW325" s="14" t="s">
        <v>33</v>
      </c>
      <c r="AX325" s="14" t="s">
        <v>72</v>
      </c>
      <c r="AY325" s="252" t="s">
        <v>152</v>
      </c>
    </row>
    <row r="326" s="13" customFormat="1">
      <c r="A326" s="13"/>
      <c r="B326" s="231"/>
      <c r="C326" s="232"/>
      <c r="D326" s="233" t="s">
        <v>167</v>
      </c>
      <c r="E326" s="234" t="s">
        <v>19</v>
      </c>
      <c r="F326" s="235" t="s">
        <v>772</v>
      </c>
      <c r="G326" s="232"/>
      <c r="H326" s="236">
        <v>0.085000000000000006</v>
      </c>
      <c r="I326" s="237"/>
      <c r="J326" s="232"/>
      <c r="K326" s="232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167</v>
      </c>
      <c r="AU326" s="242" t="s">
        <v>81</v>
      </c>
      <c r="AV326" s="13" t="s">
        <v>81</v>
      </c>
      <c r="AW326" s="13" t="s">
        <v>33</v>
      </c>
      <c r="AX326" s="13" t="s">
        <v>72</v>
      </c>
      <c r="AY326" s="242" t="s">
        <v>152</v>
      </c>
    </row>
    <row r="327" s="2" customFormat="1" ht="24.15" customHeight="1">
      <c r="A327" s="39"/>
      <c r="B327" s="40"/>
      <c r="C327" s="213" t="s">
        <v>773</v>
      </c>
      <c r="D327" s="213" t="s">
        <v>154</v>
      </c>
      <c r="E327" s="214" t="s">
        <v>774</v>
      </c>
      <c r="F327" s="215" t="s">
        <v>775</v>
      </c>
      <c r="G327" s="216" t="s">
        <v>193</v>
      </c>
      <c r="H327" s="217">
        <v>9.6500000000000004</v>
      </c>
      <c r="I327" s="218"/>
      <c r="J327" s="219">
        <f>ROUND(I327*H327,2)</f>
        <v>0</v>
      </c>
      <c r="K327" s="215" t="s">
        <v>158</v>
      </c>
      <c r="L327" s="45"/>
      <c r="M327" s="220" t="s">
        <v>19</v>
      </c>
      <c r="N327" s="221" t="s">
        <v>43</v>
      </c>
      <c r="O327" s="85"/>
      <c r="P327" s="222">
        <f>O327*H327</f>
        <v>0</v>
      </c>
      <c r="Q327" s="222">
        <v>2.5019800000000001</v>
      </c>
      <c r="R327" s="222">
        <f>Q327*H327</f>
        <v>24.144107000000002</v>
      </c>
      <c r="S327" s="222">
        <v>0</v>
      </c>
      <c r="T327" s="223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24" t="s">
        <v>159</v>
      </c>
      <c r="AT327" s="224" t="s">
        <v>154</v>
      </c>
      <c r="AU327" s="224" t="s">
        <v>81</v>
      </c>
      <c r="AY327" s="18" t="s">
        <v>152</v>
      </c>
      <c r="BE327" s="225">
        <f>IF(N327="základní",J327,0)</f>
        <v>0</v>
      </c>
      <c r="BF327" s="225">
        <f>IF(N327="snížená",J327,0)</f>
        <v>0</v>
      </c>
      <c r="BG327" s="225">
        <f>IF(N327="zákl. přenesená",J327,0)</f>
        <v>0</v>
      </c>
      <c r="BH327" s="225">
        <f>IF(N327="sníž. přenesená",J327,0)</f>
        <v>0</v>
      </c>
      <c r="BI327" s="225">
        <f>IF(N327="nulová",J327,0)</f>
        <v>0</v>
      </c>
      <c r="BJ327" s="18" t="s">
        <v>79</v>
      </c>
      <c r="BK327" s="225">
        <f>ROUND(I327*H327,2)</f>
        <v>0</v>
      </c>
      <c r="BL327" s="18" t="s">
        <v>159</v>
      </c>
      <c r="BM327" s="224" t="s">
        <v>776</v>
      </c>
    </row>
    <row r="328" s="2" customFormat="1">
      <c r="A328" s="39"/>
      <c r="B328" s="40"/>
      <c r="C328" s="41"/>
      <c r="D328" s="226" t="s">
        <v>161</v>
      </c>
      <c r="E328" s="41"/>
      <c r="F328" s="227" t="s">
        <v>777</v>
      </c>
      <c r="G328" s="41"/>
      <c r="H328" s="41"/>
      <c r="I328" s="228"/>
      <c r="J328" s="41"/>
      <c r="K328" s="41"/>
      <c r="L328" s="45"/>
      <c r="M328" s="229"/>
      <c r="N328" s="230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161</v>
      </c>
      <c r="AU328" s="18" t="s">
        <v>81</v>
      </c>
    </row>
    <row r="329" s="13" customFormat="1">
      <c r="A329" s="13"/>
      <c r="B329" s="231"/>
      <c r="C329" s="232"/>
      <c r="D329" s="233" t="s">
        <v>167</v>
      </c>
      <c r="E329" s="234" t="s">
        <v>19</v>
      </c>
      <c r="F329" s="235" t="s">
        <v>778</v>
      </c>
      <c r="G329" s="232"/>
      <c r="H329" s="236">
        <v>5.0570000000000004</v>
      </c>
      <c r="I329" s="237"/>
      <c r="J329" s="232"/>
      <c r="K329" s="232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167</v>
      </c>
      <c r="AU329" s="242" t="s">
        <v>81</v>
      </c>
      <c r="AV329" s="13" t="s">
        <v>81</v>
      </c>
      <c r="AW329" s="13" t="s">
        <v>33</v>
      </c>
      <c r="AX329" s="13" t="s">
        <v>72</v>
      </c>
      <c r="AY329" s="242" t="s">
        <v>152</v>
      </c>
    </row>
    <row r="330" s="13" customFormat="1">
      <c r="A330" s="13"/>
      <c r="B330" s="231"/>
      <c r="C330" s="232"/>
      <c r="D330" s="233" t="s">
        <v>167</v>
      </c>
      <c r="E330" s="234" t="s">
        <v>19</v>
      </c>
      <c r="F330" s="235" t="s">
        <v>779</v>
      </c>
      <c r="G330" s="232"/>
      <c r="H330" s="236">
        <v>4.1959999999999997</v>
      </c>
      <c r="I330" s="237"/>
      <c r="J330" s="232"/>
      <c r="K330" s="232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167</v>
      </c>
      <c r="AU330" s="242" t="s">
        <v>81</v>
      </c>
      <c r="AV330" s="13" t="s">
        <v>81</v>
      </c>
      <c r="AW330" s="13" t="s">
        <v>33</v>
      </c>
      <c r="AX330" s="13" t="s">
        <v>72</v>
      </c>
      <c r="AY330" s="242" t="s">
        <v>152</v>
      </c>
    </row>
    <row r="331" s="14" customFormat="1">
      <c r="A331" s="14"/>
      <c r="B331" s="243"/>
      <c r="C331" s="244"/>
      <c r="D331" s="233" t="s">
        <v>167</v>
      </c>
      <c r="E331" s="245" t="s">
        <v>19</v>
      </c>
      <c r="F331" s="246" t="s">
        <v>633</v>
      </c>
      <c r="G331" s="244"/>
      <c r="H331" s="245" t="s">
        <v>19</v>
      </c>
      <c r="I331" s="247"/>
      <c r="J331" s="244"/>
      <c r="K331" s="244"/>
      <c r="L331" s="248"/>
      <c r="M331" s="249"/>
      <c r="N331" s="250"/>
      <c r="O331" s="250"/>
      <c r="P331" s="250"/>
      <c r="Q331" s="250"/>
      <c r="R331" s="250"/>
      <c r="S331" s="250"/>
      <c r="T331" s="251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2" t="s">
        <v>167</v>
      </c>
      <c r="AU331" s="252" t="s">
        <v>81</v>
      </c>
      <c r="AV331" s="14" t="s">
        <v>79</v>
      </c>
      <c r="AW331" s="14" t="s">
        <v>33</v>
      </c>
      <c r="AX331" s="14" t="s">
        <v>72</v>
      </c>
      <c r="AY331" s="252" t="s">
        <v>152</v>
      </c>
    </row>
    <row r="332" s="13" customFormat="1">
      <c r="A332" s="13"/>
      <c r="B332" s="231"/>
      <c r="C332" s="232"/>
      <c r="D332" s="233" t="s">
        <v>167</v>
      </c>
      <c r="E332" s="234" t="s">
        <v>19</v>
      </c>
      <c r="F332" s="235" t="s">
        <v>780</v>
      </c>
      <c r="G332" s="232"/>
      <c r="H332" s="236">
        <v>0.39700000000000002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167</v>
      </c>
      <c r="AU332" s="242" t="s">
        <v>81</v>
      </c>
      <c r="AV332" s="13" t="s">
        <v>81</v>
      </c>
      <c r="AW332" s="13" t="s">
        <v>33</v>
      </c>
      <c r="AX332" s="13" t="s">
        <v>72</v>
      </c>
      <c r="AY332" s="242" t="s">
        <v>152</v>
      </c>
    </row>
    <row r="333" s="2" customFormat="1" ht="24.15" customHeight="1">
      <c r="A333" s="39"/>
      <c r="B333" s="40"/>
      <c r="C333" s="213" t="s">
        <v>781</v>
      </c>
      <c r="D333" s="213" t="s">
        <v>154</v>
      </c>
      <c r="E333" s="214" t="s">
        <v>782</v>
      </c>
      <c r="F333" s="215" t="s">
        <v>783</v>
      </c>
      <c r="G333" s="216" t="s">
        <v>157</v>
      </c>
      <c r="H333" s="217">
        <v>59.045999999999999</v>
      </c>
      <c r="I333" s="218"/>
      <c r="J333" s="219">
        <f>ROUND(I333*H333,2)</f>
        <v>0</v>
      </c>
      <c r="K333" s="215" t="s">
        <v>158</v>
      </c>
      <c r="L333" s="45"/>
      <c r="M333" s="220" t="s">
        <v>19</v>
      </c>
      <c r="N333" s="221" t="s">
        <v>43</v>
      </c>
      <c r="O333" s="85"/>
      <c r="P333" s="222">
        <f>O333*H333</f>
        <v>0</v>
      </c>
      <c r="Q333" s="222">
        <v>0.011169999999999999</v>
      </c>
      <c r="R333" s="222">
        <f>Q333*H333</f>
        <v>0.65954382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159</v>
      </c>
      <c r="AT333" s="224" t="s">
        <v>154</v>
      </c>
      <c r="AU333" s="224" t="s">
        <v>81</v>
      </c>
      <c r="AY333" s="18" t="s">
        <v>152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79</v>
      </c>
      <c r="BK333" s="225">
        <f>ROUND(I333*H333,2)</f>
        <v>0</v>
      </c>
      <c r="BL333" s="18" t="s">
        <v>159</v>
      </c>
      <c r="BM333" s="224" t="s">
        <v>784</v>
      </c>
    </row>
    <row r="334" s="2" customFormat="1">
      <c r="A334" s="39"/>
      <c r="B334" s="40"/>
      <c r="C334" s="41"/>
      <c r="D334" s="226" t="s">
        <v>161</v>
      </c>
      <c r="E334" s="41"/>
      <c r="F334" s="227" t="s">
        <v>785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161</v>
      </c>
      <c r="AU334" s="18" t="s">
        <v>81</v>
      </c>
    </row>
    <row r="335" s="13" customFormat="1">
      <c r="A335" s="13"/>
      <c r="B335" s="231"/>
      <c r="C335" s="232"/>
      <c r="D335" s="233" t="s">
        <v>167</v>
      </c>
      <c r="E335" s="234" t="s">
        <v>19</v>
      </c>
      <c r="F335" s="235" t="s">
        <v>786</v>
      </c>
      <c r="G335" s="232"/>
      <c r="H335" s="236">
        <v>30.341999999999999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167</v>
      </c>
      <c r="AU335" s="242" t="s">
        <v>81</v>
      </c>
      <c r="AV335" s="13" t="s">
        <v>81</v>
      </c>
      <c r="AW335" s="13" t="s">
        <v>33</v>
      </c>
      <c r="AX335" s="13" t="s">
        <v>72</v>
      </c>
      <c r="AY335" s="242" t="s">
        <v>152</v>
      </c>
    </row>
    <row r="336" s="13" customFormat="1">
      <c r="A336" s="13"/>
      <c r="B336" s="231"/>
      <c r="C336" s="232"/>
      <c r="D336" s="233" t="s">
        <v>167</v>
      </c>
      <c r="E336" s="234" t="s">
        <v>19</v>
      </c>
      <c r="F336" s="235" t="s">
        <v>787</v>
      </c>
      <c r="G336" s="232"/>
      <c r="H336" s="236">
        <v>25.175999999999998</v>
      </c>
      <c r="I336" s="237"/>
      <c r="J336" s="232"/>
      <c r="K336" s="232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167</v>
      </c>
      <c r="AU336" s="242" t="s">
        <v>81</v>
      </c>
      <c r="AV336" s="13" t="s">
        <v>81</v>
      </c>
      <c r="AW336" s="13" t="s">
        <v>33</v>
      </c>
      <c r="AX336" s="13" t="s">
        <v>72</v>
      </c>
      <c r="AY336" s="242" t="s">
        <v>152</v>
      </c>
    </row>
    <row r="337" s="14" customFormat="1">
      <c r="A337" s="14"/>
      <c r="B337" s="243"/>
      <c r="C337" s="244"/>
      <c r="D337" s="233" t="s">
        <v>167</v>
      </c>
      <c r="E337" s="245" t="s">
        <v>19</v>
      </c>
      <c r="F337" s="246" t="s">
        <v>633</v>
      </c>
      <c r="G337" s="244"/>
      <c r="H337" s="245" t="s">
        <v>19</v>
      </c>
      <c r="I337" s="247"/>
      <c r="J337" s="244"/>
      <c r="K337" s="244"/>
      <c r="L337" s="248"/>
      <c r="M337" s="249"/>
      <c r="N337" s="250"/>
      <c r="O337" s="250"/>
      <c r="P337" s="250"/>
      <c r="Q337" s="250"/>
      <c r="R337" s="250"/>
      <c r="S337" s="250"/>
      <c r="T337" s="251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2" t="s">
        <v>167</v>
      </c>
      <c r="AU337" s="252" t="s">
        <v>81</v>
      </c>
      <c r="AV337" s="14" t="s">
        <v>79</v>
      </c>
      <c r="AW337" s="14" t="s">
        <v>33</v>
      </c>
      <c r="AX337" s="14" t="s">
        <v>72</v>
      </c>
      <c r="AY337" s="252" t="s">
        <v>152</v>
      </c>
    </row>
    <row r="338" s="13" customFormat="1">
      <c r="A338" s="13"/>
      <c r="B338" s="231"/>
      <c r="C338" s="232"/>
      <c r="D338" s="233" t="s">
        <v>167</v>
      </c>
      <c r="E338" s="234" t="s">
        <v>19</v>
      </c>
      <c r="F338" s="235" t="s">
        <v>788</v>
      </c>
      <c r="G338" s="232"/>
      <c r="H338" s="236">
        <v>3.528</v>
      </c>
      <c r="I338" s="237"/>
      <c r="J338" s="232"/>
      <c r="K338" s="232"/>
      <c r="L338" s="238"/>
      <c r="M338" s="239"/>
      <c r="N338" s="240"/>
      <c r="O338" s="240"/>
      <c r="P338" s="240"/>
      <c r="Q338" s="240"/>
      <c r="R338" s="240"/>
      <c r="S338" s="240"/>
      <c r="T338" s="24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2" t="s">
        <v>167</v>
      </c>
      <c r="AU338" s="242" t="s">
        <v>81</v>
      </c>
      <c r="AV338" s="13" t="s">
        <v>81</v>
      </c>
      <c r="AW338" s="13" t="s">
        <v>33</v>
      </c>
      <c r="AX338" s="13" t="s">
        <v>72</v>
      </c>
      <c r="AY338" s="242" t="s">
        <v>152</v>
      </c>
    </row>
    <row r="339" s="2" customFormat="1" ht="24.15" customHeight="1">
      <c r="A339" s="39"/>
      <c r="B339" s="40"/>
      <c r="C339" s="213" t="s">
        <v>789</v>
      </c>
      <c r="D339" s="213" t="s">
        <v>154</v>
      </c>
      <c r="E339" s="214" t="s">
        <v>790</v>
      </c>
      <c r="F339" s="215" t="s">
        <v>791</v>
      </c>
      <c r="G339" s="216" t="s">
        <v>157</v>
      </c>
      <c r="H339" s="217">
        <v>59.045999999999999</v>
      </c>
      <c r="I339" s="218"/>
      <c r="J339" s="219">
        <f>ROUND(I339*H339,2)</f>
        <v>0</v>
      </c>
      <c r="K339" s="215" t="s">
        <v>158</v>
      </c>
      <c r="L339" s="45"/>
      <c r="M339" s="220" t="s">
        <v>19</v>
      </c>
      <c r="N339" s="221" t="s">
        <v>43</v>
      </c>
      <c r="O339" s="85"/>
      <c r="P339" s="222">
        <f>O339*H339</f>
        <v>0</v>
      </c>
      <c r="Q339" s="222">
        <v>0</v>
      </c>
      <c r="R339" s="222">
        <f>Q339*H339</f>
        <v>0</v>
      </c>
      <c r="S339" s="222">
        <v>0</v>
      </c>
      <c r="T339" s="223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4" t="s">
        <v>159</v>
      </c>
      <c r="AT339" s="224" t="s">
        <v>154</v>
      </c>
      <c r="AU339" s="224" t="s">
        <v>81</v>
      </c>
      <c r="AY339" s="18" t="s">
        <v>152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8" t="s">
        <v>79</v>
      </c>
      <c r="BK339" s="225">
        <f>ROUND(I339*H339,2)</f>
        <v>0</v>
      </c>
      <c r="BL339" s="18" t="s">
        <v>159</v>
      </c>
      <c r="BM339" s="224" t="s">
        <v>792</v>
      </c>
    </row>
    <row r="340" s="2" customFormat="1">
      <c r="A340" s="39"/>
      <c r="B340" s="40"/>
      <c r="C340" s="41"/>
      <c r="D340" s="226" t="s">
        <v>161</v>
      </c>
      <c r="E340" s="41"/>
      <c r="F340" s="227" t="s">
        <v>793</v>
      </c>
      <c r="G340" s="41"/>
      <c r="H340" s="41"/>
      <c r="I340" s="228"/>
      <c r="J340" s="41"/>
      <c r="K340" s="41"/>
      <c r="L340" s="45"/>
      <c r="M340" s="229"/>
      <c r="N340" s="230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161</v>
      </c>
      <c r="AU340" s="18" t="s">
        <v>81</v>
      </c>
    </row>
    <row r="341" s="2" customFormat="1" ht="24.15" customHeight="1">
      <c r="A341" s="39"/>
      <c r="B341" s="40"/>
      <c r="C341" s="213" t="s">
        <v>794</v>
      </c>
      <c r="D341" s="213" t="s">
        <v>154</v>
      </c>
      <c r="E341" s="214" t="s">
        <v>795</v>
      </c>
      <c r="F341" s="215" t="s">
        <v>796</v>
      </c>
      <c r="G341" s="216" t="s">
        <v>238</v>
      </c>
      <c r="H341" s="217">
        <v>1.423</v>
      </c>
      <c r="I341" s="218"/>
      <c r="J341" s="219">
        <f>ROUND(I341*H341,2)</f>
        <v>0</v>
      </c>
      <c r="K341" s="215" t="s">
        <v>158</v>
      </c>
      <c r="L341" s="45"/>
      <c r="M341" s="220" t="s">
        <v>19</v>
      </c>
      <c r="N341" s="221" t="s">
        <v>43</v>
      </c>
      <c r="O341" s="85"/>
      <c r="P341" s="222">
        <f>O341*H341</f>
        <v>0</v>
      </c>
      <c r="Q341" s="222">
        <v>1.05291</v>
      </c>
      <c r="R341" s="222">
        <f>Q341*H341</f>
        <v>1.49829093</v>
      </c>
      <c r="S341" s="222">
        <v>0</v>
      </c>
      <c r="T341" s="223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24" t="s">
        <v>159</v>
      </c>
      <c r="AT341" s="224" t="s">
        <v>154</v>
      </c>
      <c r="AU341" s="224" t="s">
        <v>81</v>
      </c>
      <c r="AY341" s="18" t="s">
        <v>152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8" t="s">
        <v>79</v>
      </c>
      <c r="BK341" s="225">
        <f>ROUND(I341*H341,2)</f>
        <v>0</v>
      </c>
      <c r="BL341" s="18" t="s">
        <v>159</v>
      </c>
      <c r="BM341" s="224" t="s">
        <v>797</v>
      </c>
    </row>
    <row r="342" s="2" customFormat="1">
      <c r="A342" s="39"/>
      <c r="B342" s="40"/>
      <c r="C342" s="41"/>
      <c r="D342" s="226" t="s">
        <v>161</v>
      </c>
      <c r="E342" s="41"/>
      <c r="F342" s="227" t="s">
        <v>798</v>
      </c>
      <c r="G342" s="41"/>
      <c r="H342" s="41"/>
      <c r="I342" s="228"/>
      <c r="J342" s="41"/>
      <c r="K342" s="41"/>
      <c r="L342" s="45"/>
      <c r="M342" s="229"/>
      <c r="N342" s="230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161</v>
      </c>
      <c r="AU342" s="18" t="s">
        <v>81</v>
      </c>
    </row>
    <row r="343" s="13" customFormat="1">
      <c r="A343" s="13"/>
      <c r="B343" s="231"/>
      <c r="C343" s="232"/>
      <c r="D343" s="233" t="s">
        <v>167</v>
      </c>
      <c r="E343" s="234" t="s">
        <v>19</v>
      </c>
      <c r="F343" s="235" t="s">
        <v>799</v>
      </c>
      <c r="G343" s="232"/>
      <c r="H343" s="236">
        <v>0.54900000000000004</v>
      </c>
      <c r="I343" s="237"/>
      <c r="J343" s="232"/>
      <c r="K343" s="232"/>
      <c r="L343" s="238"/>
      <c r="M343" s="239"/>
      <c r="N343" s="240"/>
      <c r="O343" s="240"/>
      <c r="P343" s="240"/>
      <c r="Q343" s="240"/>
      <c r="R343" s="240"/>
      <c r="S343" s="240"/>
      <c r="T343" s="24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2" t="s">
        <v>167</v>
      </c>
      <c r="AU343" s="242" t="s">
        <v>81</v>
      </c>
      <c r="AV343" s="13" t="s">
        <v>81</v>
      </c>
      <c r="AW343" s="13" t="s">
        <v>33</v>
      </c>
      <c r="AX343" s="13" t="s">
        <v>72</v>
      </c>
      <c r="AY343" s="242" t="s">
        <v>152</v>
      </c>
    </row>
    <row r="344" s="13" customFormat="1">
      <c r="A344" s="13"/>
      <c r="B344" s="231"/>
      <c r="C344" s="232"/>
      <c r="D344" s="233" t="s">
        <v>167</v>
      </c>
      <c r="E344" s="234" t="s">
        <v>19</v>
      </c>
      <c r="F344" s="235" t="s">
        <v>800</v>
      </c>
      <c r="G344" s="232"/>
      <c r="H344" s="236">
        <v>0.16500000000000001</v>
      </c>
      <c r="I344" s="237"/>
      <c r="J344" s="232"/>
      <c r="K344" s="232"/>
      <c r="L344" s="238"/>
      <c r="M344" s="239"/>
      <c r="N344" s="240"/>
      <c r="O344" s="240"/>
      <c r="P344" s="240"/>
      <c r="Q344" s="240"/>
      <c r="R344" s="240"/>
      <c r="S344" s="240"/>
      <c r="T344" s="24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2" t="s">
        <v>167</v>
      </c>
      <c r="AU344" s="242" t="s">
        <v>81</v>
      </c>
      <c r="AV344" s="13" t="s">
        <v>81</v>
      </c>
      <c r="AW344" s="13" t="s">
        <v>33</v>
      </c>
      <c r="AX344" s="13" t="s">
        <v>72</v>
      </c>
      <c r="AY344" s="242" t="s">
        <v>152</v>
      </c>
    </row>
    <row r="345" s="13" customFormat="1">
      <c r="A345" s="13"/>
      <c r="B345" s="231"/>
      <c r="C345" s="232"/>
      <c r="D345" s="233" t="s">
        <v>167</v>
      </c>
      <c r="E345" s="234" t="s">
        <v>19</v>
      </c>
      <c r="F345" s="235" t="s">
        <v>801</v>
      </c>
      <c r="G345" s="232"/>
      <c r="H345" s="236">
        <v>0.45500000000000002</v>
      </c>
      <c r="I345" s="237"/>
      <c r="J345" s="232"/>
      <c r="K345" s="232"/>
      <c r="L345" s="238"/>
      <c r="M345" s="239"/>
      <c r="N345" s="240"/>
      <c r="O345" s="240"/>
      <c r="P345" s="240"/>
      <c r="Q345" s="240"/>
      <c r="R345" s="240"/>
      <c r="S345" s="240"/>
      <c r="T345" s="24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2" t="s">
        <v>167</v>
      </c>
      <c r="AU345" s="242" t="s">
        <v>81</v>
      </c>
      <c r="AV345" s="13" t="s">
        <v>81</v>
      </c>
      <c r="AW345" s="13" t="s">
        <v>33</v>
      </c>
      <c r="AX345" s="13" t="s">
        <v>72</v>
      </c>
      <c r="AY345" s="242" t="s">
        <v>152</v>
      </c>
    </row>
    <row r="346" s="13" customFormat="1">
      <c r="A346" s="13"/>
      <c r="B346" s="231"/>
      <c r="C346" s="232"/>
      <c r="D346" s="233" t="s">
        <v>167</v>
      </c>
      <c r="E346" s="234" t="s">
        <v>19</v>
      </c>
      <c r="F346" s="235" t="s">
        <v>802</v>
      </c>
      <c r="G346" s="232"/>
      <c r="H346" s="236">
        <v>0.13700000000000001</v>
      </c>
      <c r="I346" s="237"/>
      <c r="J346" s="232"/>
      <c r="K346" s="232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167</v>
      </c>
      <c r="AU346" s="242" t="s">
        <v>81</v>
      </c>
      <c r="AV346" s="13" t="s">
        <v>81</v>
      </c>
      <c r="AW346" s="13" t="s">
        <v>33</v>
      </c>
      <c r="AX346" s="13" t="s">
        <v>72</v>
      </c>
      <c r="AY346" s="242" t="s">
        <v>152</v>
      </c>
    </row>
    <row r="347" s="14" customFormat="1">
      <c r="A347" s="14"/>
      <c r="B347" s="243"/>
      <c r="C347" s="244"/>
      <c r="D347" s="233" t="s">
        <v>167</v>
      </c>
      <c r="E347" s="245" t="s">
        <v>19</v>
      </c>
      <c r="F347" s="246" t="s">
        <v>633</v>
      </c>
      <c r="G347" s="244"/>
      <c r="H347" s="245" t="s">
        <v>19</v>
      </c>
      <c r="I347" s="247"/>
      <c r="J347" s="244"/>
      <c r="K347" s="244"/>
      <c r="L347" s="248"/>
      <c r="M347" s="249"/>
      <c r="N347" s="250"/>
      <c r="O347" s="250"/>
      <c r="P347" s="250"/>
      <c r="Q347" s="250"/>
      <c r="R347" s="250"/>
      <c r="S347" s="250"/>
      <c r="T347" s="251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2" t="s">
        <v>167</v>
      </c>
      <c r="AU347" s="252" t="s">
        <v>81</v>
      </c>
      <c r="AV347" s="14" t="s">
        <v>79</v>
      </c>
      <c r="AW347" s="14" t="s">
        <v>33</v>
      </c>
      <c r="AX347" s="14" t="s">
        <v>72</v>
      </c>
      <c r="AY347" s="252" t="s">
        <v>152</v>
      </c>
    </row>
    <row r="348" s="13" customFormat="1">
      <c r="A348" s="13"/>
      <c r="B348" s="231"/>
      <c r="C348" s="232"/>
      <c r="D348" s="233" t="s">
        <v>167</v>
      </c>
      <c r="E348" s="234" t="s">
        <v>19</v>
      </c>
      <c r="F348" s="235" t="s">
        <v>803</v>
      </c>
      <c r="G348" s="232"/>
      <c r="H348" s="236">
        <v>0.096000000000000002</v>
      </c>
      <c r="I348" s="237"/>
      <c r="J348" s="232"/>
      <c r="K348" s="232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167</v>
      </c>
      <c r="AU348" s="242" t="s">
        <v>81</v>
      </c>
      <c r="AV348" s="13" t="s">
        <v>81</v>
      </c>
      <c r="AW348" s="13" t="s">
        <v>33</v>
      </c>
      <c r="AX348" s="13" t="s">
        <v>72</v>
      </c>
      <c r="AY348" s="242" t="s">
        <v>152</v>
      </c>
    </row>
    <row r="349" s="13" customFormat="1">
      <c r="A349" s="13"/>
      <c r="B349" s="231"/>
      <c r="C349" s="232"/>
      <c r="D349" s="233" t="s">
        <v>167</v>
      </c>
      <c r="E349" s="234" t="s">
        <v>19</v>
      </c>
      <c r="F349" s="235" t="s">
        <v>804</v>
      </c>
      <c r="G349" s="232"/>
      <c r="H349" s="236">
        <v>0.021000000000000001</v>
      </c>
      <c r="I349" s="237"/>
      <c r="J349" s="232"/>
      <c r="K349" s="232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167</v>
      </c>
      <c r="AU349" s="242" t="s">
        <v>81</v>
      </c>
      <c r="AV349" s="13" t="s">
        <v>81</v>
      </c>
      <c r="AW349" s="13" t="s">
        <v>33</v>
      </c>
      <c r="AX349" s="13" t="s">
        <v>72</v>
      </c>
      <c r="AY349" s="242" t="s">
        <v>152</v>
      </c>
    </row>
    <row r="350" s="12" customFormat="1" ht="22.8" customHeight="1">
      <c r="A350" s="12"/>
      <c r="B350" s="197"/>
      <c r="C350" s="198"/>
      <c r="D350" s="199" t="s">
        <v>71</v>
      </c>
      <c r="E350" s="211" t="s">
        <v>805</v>
      </c>
      <c r="F350" s="211" t="s">
        <v>806</v>
      </c>
      <c r="G350" s="198"/>
      <c r="H350" s="198"/>
      <c r="I350" s="201"/>
      <c r="J350" s="212">
        <f>BK350</f>
        <v>0</v>
      </c>
      <c r="K350" s="198"/>
      <c r="L350" s="203"/>
      <c r="M350" s="204"/>
      <c r="N350" s="205"/>
      <c r="O350" s="205"/>
      <c r="P350" s="206">
        <f>SUM(P351:P408)</f>
        <v>0</v>
      </c>
      <c r="Q350" s="205"/>
      <c r="R350" s="206">
        <f>SUM(R351:R408)</f>
        <v>7.9498482800000003</v>
      </c>
      <c r="S350" s="205"/>
      <c r="T350" s="207">
        <f>SUM(T351:T408)</f>
        <v>0.00040652000000000006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8" t="s">
        <v>79</v>
      </c>
      <c r="AT350" s="209" t="s">
        <v>71</v>
      </c>
      <c r="AU350" s="209" t="s">
        <v>79</v>
      </c>
      <c r="AY350" s="208" t="s">
        <v>152</v>
      </c>
      <c r="BK350" s="210">
        <f>SUM(BK351:BK408)</f>
        <v>0</v>
      </c>
    </row>
    <row r="351" s="2" customFormat="1" ht="24.15" customHeight="1">
      <c r="A351" s="39"/>
      <c r="B351" s="40"/>
      <c r="C351" s="213" t="s">
        <v>807</v>
      </c>
      <c r="D351" s="213" t="s">
        <v>154</v>
      </c>
      <c r="E351" s="214" t="s">
        <v>808</v>
      </c>
      <c r="F351" s="215" t="s">
        <v>809</v>
      </c>
      <c r="G351" s="216" t="s">
        <v>157</v>
      </c>
      <c r="H351" s="217">
        <v>18.032</v>
      </c>
      <c r="I351" s="218"/>
      <c r="J351" s="219">
        <f>ROUND(I351*H351,2)</f>
        <v>0</v>
      </c>
      <c r="K351" s="215" t="s">
        <v>158</v>
      </c>
      <c r="L351" s="45"/>
      <c r="M351" s="220" t="s">
        <v>19</v>
      </c>
      <c r="N351" s="221" t="s">
        <v>43</v>
      </c>
      <c r="O351" s="85"/>
      <c r="P351" s="222">
        <f>O351*H351</f>
        <v>0</v>
      </c>
      <c r="Q351" s="222">
        <v>0.00025999999999999998</v>
      </c>
      <c r="R351" s="222">
        <f>Q351*H351</f>
        <v>0.0046883199999999993</v>
      </c>
      <c r="S351" s="222">
        <v>0</v>
      </c>
      <c r="T351" s="223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24" t="s">
        <v>159</v>
      </c>
      <c r="AT351" s="224" t="s">
        <v>154</v>
      </c>
      <c r="AU351" s="224" t="s">
        <v>81</v>
      </c>
      <c r="AY351" s="18" t="s">
        <v>152</v>
      </c>
      <c r="BE351" s="225">
        <f>IF(N351="základní",J351,0)</f>
        <v>0</v>
      </c>
      <c r="BF351" s="225">
        <f>IF(N351="snížená",J351,0)</f>
        <v>0</v>
      </c>
      <c r="BG351" s="225">
        <f>IF(N351="zákl. přenesená",J351,0)</f>
        <v>0</v>
      </c>
      <c r="BH351" s="225">
        <f>IF(N351="sníž. přenesená",J351,0)</f>
        <v>0</v>
      </c>
      <c r="BI351" s="225">
        <f>IF(N351="nulová",J351,0)</f>
        <v>0</v>
      </c>
      <c r="BJ351" s="18" t="s">
        <v>79</v>
      </c>
      <c r="BK351" s="225">
        <f>ROUND(I351*H351,2)</f>
        <v>0</v>
      </c>
      <c r="BL351" s="18" t="s">
        <v>159</v>
      </c>
      <c r="BM351" s="224" t="s">
        <v>810</v>
      </c>
    </row>
    <row r="352" s="2" customFormat="1">
      <c r="A352" s="39"/>
      <c r="B352" s="40"/>
      <c r="C352" s="41"/>
      <c r="D352" s="226" t="s">
        <v>161</v>
      </c>
      <c r="E352" s="41"/>
      <c r="F352" s="227" t="s">
        <v>811</v>
      </c>
      <c r="G352" s="41"/>
      <c r="H352" s="41"/>
      <c r="I352" s="228"/>
      <c r="J352" s="41"/>
      <c r="K352" s="41"/>
      <c r="L352" s="45"/>
      <c r="M352" s="229"/>
      <c r="N352" s="230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161</v>
      </c>
      <c r="AU352" s="18" t="s">
        <v>81</v>
      </c>
    </row>
    <row r="353" s="13" customFormat="1">
      <c r="A353" s="13"/>
      <c r="B353" s="231"/>
      <c r="C353" s="232"/>
      <c r="D353" s="233" t="s">
        <v>167</v>
      </c>
      <c r="E353" s="234" t="s">
        <v>19</v>
      </c>
      <c r="F353" s="235" t="s">
        <v>812</v>
      </c>
      <c r="G353" s="232"/>
      <c r="H353" s="236">
        <v>18.032</v>
      </c>
      <c r="I353" s="237"/>
      <c r="J353" s="232"/>
      <c r="K353" s="232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167</v>
      </c>
      <c r="AU353" s="242" t="s">
        <v>81</v>
      </c>
      <c r="AV353" s="13" t="s">
        <v>81</v>
      </c>
      <c r="AW353" s="13" t="s">
        <v>33</v>
      </c>
      <c r="AX353" s="13" t="s">
        <v>72</v>
      </c>
      <c r="AY353" s="242" t="s">
        <v>152</v>
      </c>
    </row>
    <row r="354" s="2" customFormat="1" ht="49.05" customHeight="1">
      <c r="A354" s="39"/>
      <c r="B354" s="40"/>
      <c r="C354" s="213" t="s">
        <v>813</v>
      </c>
      <c r="D354" s="213" t="s">
        <v>154</v>
      </c>
      <c r="E354" s="214" t="s">
        <v>814</v>
      </c>
      <c r="F354" s="215" t="s">
        <v>815</v>
      </c>
      <c r="G354" s="216" t="s">
        <v>157</v>
      </c>
      <c r="H354" s="217">
        <v>18.032</v>
      </c>
      <c r="I354" s="218"/>
      <c r="J354" s="219">
        <f>ROUND(I354*H354,2)</f>
        <v>0</v>
      </c>
      <c r="K354" s="215" t="s">
        <v>158</v>
      </c>
      <c r="L354" s="45"/>
      <c r="M354" s="220" t="s">
        <v>19</v>
      </c>
      <c r="N354" s="221" t="s">
        <v>43</v>
      </c>
      <c r="O354" s="85"/>
      <c r="P354" s="222">
        <f>O354*H354</f>
        <v>0</v>
      </c>
      <c r="Q354" s="222">
        <v>0.018380000000000001</v>
      </c>
      <c r="R354" s="222">
        <f>Q354*H354</f>
        <v>0.33142816000000003</v>
      </c>
      <c r="S354" s="222">
        <v>0</v>
      </c>
      <c r="T354" s="223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24" t="s">
        <v>159</v>
      </c>
      <c r="AT354" s="224" t="s">
        <v>154</v>
      </c>
      <c r="AU354" s="224" t="s">
        <v>81</v>
      </c>
      <c r="AY354" s="18" t="s">
        <v>152</v>
      </c>
      <c r="BE354" s="225">
        <f>IF(N354="základní",J354,0)</f>
        <v>0</v>
      </c>
      <c r="BF354" s="225">
        <f>IF(N354="snížená",J354,0)</f>
        <v>0</v>
      </c>
      <c r="BG354" s="225">
        <f>IF(N354="zákl. přenesená",J354,0)</f>
        <v>0</v>
      </c>
      <c r="BH354" s="225">
        <f>IF(N354="sníž. přenesená",J354,0)</f>
        <v>0</v>
      </c>
      <c r="BI354" s="225">
        <f>IF(N354="nulová",J354,0)</f>
        <v>0</v>
      </c>
      <c r="BJ354" s="18" t="s">
        <v>79</v>
      </c>
      <c r="BK354" s="225">
        <f>ROUND(I354*H354,2)</f>
        <v>0</v>
      </c>
      <c r="BL354" s="18" t="s">
        <v>159</v>
      </c>
      <c r="BM354" s="224" t="s">
        <v>816</v>
      </c>
    </row>
    <row r="355" s="2" customFormat="1">
      <c r="A355" s="39"/>
      <c r="B355" s="40"/>
      <c r="C355" s="41"/>
      <c r="D355" s="226" t="s">
        <v>161</v>
      </c>
      <c r="E355" s="41"/>
      <c r="F355" s="227" t="s">
        <v>817</v>
      </c>
      <c r="G355" s="41"/>
      <c r="H355" s="41"/>
      <c r="I355" s="228"/>
      <c r="J355" s="41"/>
      <c r="K355" s="41"/>
      <c r="L355" s="45"/>
      <c r="M355" s="229"/>
      <c r="N355" s="230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161</v>
      </c>
      <c r="AU355" s="18" t="s">
        <v>81</v>
      </c>
    </row>
    <row r="356" s="2" customFormat="1" ht="24.15" customHeight="1">
      <c r="A356" s="39"/>
      <c r="B356" s="40"/>
      <c r="C356" s="213" t="s">
        <v>818</v>
      </c>
      <c r="D356" s="213" t="s">
        <v>154</v>
      </c>
      <c r="E356" s="214" t="s">
        <v>819</v>
      </c>
      <c r="F356" s="215" t="s">
        <v>820</v>
      </c>
      <c r="G356" s="216" t="s">
        <v>157</v>
      </c>
      <c r="H356" s="217">
        <v>355.82400000000001</v>
      </c>
      <c r="I356" s="218"/>
      <c r="J356" s="219">
        <f>ROUND(I356*H356,2)</f>
        <v>0</v>
      </c>
      <c r="K356" s="215" t="s">
        <v>158</v>
      </c>
      <c r="L356" s="45"/>
      <c r="M356" s="220" t="s">
        <v>19</v>
      </c>
      <c r="N356" s="221" t="s">
        <v>43</v>
      </c>
      <c r="O356" s="85"/>
      <c r="P356" s="222">
        <f>O356*H356</f>
        <v>0</v>
      </c>
      <c r="Q356" s="222">
        <v>0.00025999999999999998</v>
      </c>
      <c r="R356" s="222">
        <f>Q356*H356</f>
        <v>0.092514239999999998</v>
      </c>
      <c r="S356" s="222">
        <v>0</v>
      </c>
      <c r="T356" s="223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4" t="s">
        <v>159</v>
      </c>
      <c r="AT356" s="224" t="s">
        <v>154</v>
      </c>
      <c r="AU356" s="224" t="s">
        <v>81</v>
      </c>
      <c r="AY356" s="18" t="s">
        <v>152</v>
      </c>
      <c r="BE356" s="225">
        <f>IF(N356="základní",J356,0)</f>
        <v>0</v>
      </c>
      <c r="BF356" s="225">
        <f>IF(N356="snížená",J356,0)</f>
        <v>0</v>
      </c>
      <c r="BG356" s="225">
        <f>IF(N356="zákl. přenesená",J356,0)</f>
        <v>0</v>
      </c>
      <c r="BH356" s="225">
        <f>IF(N356="sníž. přenesená",J356,0)</f>
        <v>0</v>
      </c>
      <c r="BI356" s="225">
        <f>IF(N356="nulová",J356,0)</f>
        <v>0</v>
      </c>
      <c r="BJ356" s="18" t="s">
        <v>79</v>
      </c>
      <c r="BK356" s="225">
        <f>ROUND(I356*H356,2)</f>
        <v>0</v>
      </c>
      <c r="BL356" s="18" t="s">
        <v>159</v>
      </c>
      <c r="BM356" s="224" t="s">
        <v>821</v>
      </c>
    </row>
    <row r="357" s="2" customFormat="1">
      <c r="A357" s="39"/>
      <c r="B357" s="40"/>
      <c r="C357" s="41"/>
      <c r="D357" s="226" t="s">
        <v>161</v>
      </c>
      <c r="E357" s="41"/>
      <c r="F357" s="227" t="s">
        <v>822</v>
      </c>
      <c r="G357" s="41"/>
      <c r="H357" s="41"/>
      <c r="I357" s="228"/>
      <c r="J357" s="41"/>
      <c r="K357" s="41"/>
      <c r="L357" s="45"/>
      <c r="M357" s="229"/>
      <c r="N357" s="230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161</v>
      </c>
      <c r="AU357" s="18" t="s">
        <v>81</v>
      </c>
    </row>
    <row r="358" s="2" customFormat="1" ht="37.8" customHeight="1">
      <c r="A358" s="39"/>
      <c r="B358" s="40"/>
      <c r="C358" s="213" t="s">
        <v>823</v>
      </c>
      <c r="D358" s="213" t="s">
        <v>154</v>
      </c>
      <c r="E358" s="214" t="s">
        <v>824</v>
      </c>
      <c r="F358" s="215" t="s">
        <v>825</v>
      </c>
      <c r="G358" s="216" t="s">
        <v>157</v>
      </c>
      <c r="H358" s="217">
        <v>25</v>
      </c>
      <c r="I358" s="218"/>
      <c r="J358" s="219">
        <f>ROUND(I358*H358,2)</f>
        <v>0</v>
      </c>
      <c r="K358" s="215" t="s">
        <v>158</v>
      </c>
      <c r="L358" s="45"/>
      <c r="M358" s="220" t="s">
        <v>19</v>
      </c>
      <c r="N358" s="221" t="s">
        <v>43</v>
      </c>
      <c r="O358" s="85"/>
      <c r="P358" s="222">
        <f>O358*H358</f>
        <v>0</v>
      </c>
      <c r="Q358" s="222">
        <v>0.0043800000000000002</v>
      </c>
      <c r="R358" s="222">
        <f>Q358*H358</f>
        <v>0.1095</v>
      </c>
      <c r="S358" s="222">
        <v>0</v>
      </c>
      <c r="T358" s="223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4" t="s">
        <v>159</v>
      </c>
      <c r="AT358" s="224" t="s">
        <v>154</v>
      </c>
      <c r="AU358" s="224" t="s">
        <v>81</v>
      </c>
      <c r="AY358" s="18" t="s">
        <v>152</v>
      </c>
      <c r="BE358" s="225">
        <f>IF(N358="základní",J358,0)</f>
        <v>0</v>
      </c>
      <c r="BF358" s="225">
        <f>IF(N358="snížená",J358,0)</f>
        <v>0</v>
      </c>
      <c r="BG358" s="225">
        <f>IF(N358="zákl. přenesená",J358,0)</f>
        <v>0</v>
      </c>
      <c r="BH358" s="225">
        <f>IF(N358="sníž. přenesená",J358,0)</f>
        <v>0</v>
      </c>
      <c r="BI358" s="225">
        <f>IF(N358="nulová",J358,0)</f>
        <v>0</v>
      </c>
      <c r="BJ358" s="18" t="s">
        <v>79</v>
      </c>
      <c r="BK358" s="225">
        <f>ROUND(I358*H358,2)</f>
        <v>0</v>
      </c>
      <c r="BL358" s="18" t="s">
        <v>159</v>
      </c>
      <c r="BM358" s="224" t="s">
        <v>826</v>
      </c>
    </row>
    <row r="359" s="2" customFormat="1">
      <c r="A359" s="39"/>
      <c r="B359" s="40"/>
      <c r="C359" s="41"/>
      <c r="D359" s="226" t="s">
        <v>161</v>
      </c>
      <c r="E359" s="41"/>
      <c r="F359" s="227" t="s">
        <v>827</v>
      </c>
      <c r="G359" s="41"/>
      <c r="H359" s="41"/>
      <c r="I359" s="228"/>
      <c r="J359" s="41"/>
      <c r="K359" s="41"/>
      <c r="L359" s="45"/>
      <c r="M359" s="229"/>
      <c r="N359" s="230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161</v>
      </c>
      <c r="AU359" s="18" t="s">
        <v>81</v>
      </c>
    </row>
    <row r="360" s="14" customFormat="1">
      <c r="A360" s="14"/>
      <c r="B360" s="243"/>
      <c r="C360" s="244"/>
      <c r="D360" s="233" t="s">
        <v>167</v>
      </c>
      <c r="E360" s="245" t="s">
        <v>19</v>
      </c>
      <c r="F360" s="246" t="s">
        <v>828</v>
      </c>
      <c r="G360" s="244"/>
      <c r="H360" s="245" t="s">
        <v>19</v>
      </c>
      <c r="I360" s="247"/>
      <c r="J360" s="244"/>
      <c r="K360" s="244"/>
      <c r="L360" s="248"/>
      <c r="M360" s="249"/>
      <c r="N360" s="250"/>
      <c r="O360" s="250"/>
      <c r="P360" s="250"/>
      <c r="Q360" s="250"/>
      <c r="R360" s="250"/>
      <c r="S360" s="250"/>
      <c r="T360" s="251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2" t="s">
        <v>167</v>
      </c>
      <c r="AU360" s="252" t="s">
        <v>81</v>
      </c>
      <c r="AV360" s="14" t="s">
        <v>79</v>
      </c>
      <c r="AW360" s="14" t="s">
        <v>33</v>
      </c>
      <c r="AX360" s="14" t="s">
        <v>72</v>
      </c>
      <c r="AY360" s="252" t="s">
        <v>152</v>
      </c>
    </row>
    <row r="361" s="13" customFormat="1">
      <c r="A361" s="13"/>
      <c r="B361" s="231"/>
      <c r="C361" s="232"/>
      <c r="D361" s="233" t="s">
        <v>167</v>
      </c>
      <c r="E361" s="234" t="s">
        <v>19</v>
      </c>
      <c r="F361" s="235" t="s">
        <v>829</v>
      </c>
      <c r="G361" s="232"/>
      <c r="H361" s="236">
        <v>25</v>
      </c>
      <c r="I361" s="237"/>
      <c r="J361" s="232"/>
      <c r="K361" s="232"/>
      <c r="L361" s="238"/>
      <c r="M361" s="239"/>
      <c r="N361" s="240"/>
      <c r="O361" s="240"/>
      <c r="P361" s="240"/>
      <c r="Q361" s="240"/>
      <c r="R361" s="240"/>
      <c r="S361" s="240"/>
      <c r="T361" s="24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2" t="s">
        <v>167</v>
      </c>
      <c r="AU361" s="242" t="s">
        <v>81</v>
      </c>
      <c r="AV361" s="13" t="s">
        <v>81</v>
      </c>
      <c r="AW361" s="13" t="s">
        <v>33</v>
      </c>
      <c r="AX361" s="13" t="s">
        <v>72</v>
      </c>
      <c r="AY361" s="242" t="s">
        <v>152</v>
      </c>
    </row>
    <row r="362" s="2" customFormat="1" ht="37.8" customHeight="1">
      <c r="A362" s="39"/>
      <c r="B362" s="40"/>
      <c r="C362" s="213" t="s">
        <v>830</v>
      </c>
      <c r="D362" s="213" t="s">
        <v>154</v>
      </c>
      <c r="E362" s="214" t="s">
        <v>831</v>
      </c>
      <c r="F362" s="215" t="s">
        <v>832</v>
      </c>
      <c r="G362" s="216" t="s">
        <v>157</v>
      </c>
      <c r="H362" s="217">
        <v>3</v>
      </c>
      <c r="I362" s="218"/>
      <c r="J362" s="219">
        <f>ROUND(I362*H362,2)</f>
        <v>0</v>
      </c>
      <c r="K362" s="215" t="s">
        <v>158</v>
      </c>
      <c r="L362" s="45"/>
      <c r="M362" s="220" t="s">
        <v>19</v>
      </c>
      <c r="N362" s="221" t="s">
        <v>43</v>
      </c>
      <c r="O362" s="85"/>
      <c r="P362" s="222">
        <f>O362*H362</f>
        <v>0</v>
      </c>
      <c r="Q362" s="222">
        <v>0.015400000000000001</v>
      </c>
      <c r="R362" s="222">
        <f>Q362*H362</f>
        <v>0.046200000000000005</v>
      </c>
      <c r="S362" s="222">
        <v>0</v>
      </c>
      <c r="T362" s="223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24" t="s">
        <v>159</v>
      </c>
      <c r="AT362" s="224" t="s">
        <v>154</v>
      </c>
      <c r="AU362" s="224" t="s">
        <v>81</v>
      </c>
      <c r="AY362" s="18" t="s">
        <v>152</v>
      </c>
      <c r="BE362" s="225">
        <f>IF(N362="základní",J362,0)</f>
        <v>0</v>
      </c>
      <c r="BF362" s="225">
        <f>IF(N362="snížená",J362,0)</f>
        <v>0</v>
      </c>
      <c r="BG362" s="225">
        <f>IF(N362="zákl. přenesená",J362,0)</f>
        <v>0</v>
      </c>
      <c r="BH362" s="225">
        <f>IF(N362="sníž. přenesená",J362,0)</f>
        <v>0</v>
      </c>
      <c r="BI362" s="225">
        <f>IF(N362="nulová",J362,0)</f>
        <v>0</v>
      </c>
      <c r="BJ362" s="18" t="s">
        <v>79</v>
      </c>
      <c r="BK362" s="225">
        <f>ROUND(I362*H362,2)</f>
        <v>0</v>
      </c>
      <c r="BL362" s="18" t="s">
        <v>159</v>
      </c>
      <c r="BM362" s="224" t="s">
        <v>833</v>
      </c>
    </row>
    <row r="363" s="2" customFormat="1">
      <c r="A363" s="39"/>
      <c r="B363" s="40"/>
      <c r="C363" s="41"/>
      <c r="D363" s="226" t="s">
        <v>161</v>
      </c>
      <c r="E363" s="41"/>
      <c r="F363" s="227" t="s">
        <v>834</v>
      </c>
      <c r="G363" s="41"/>
      <c r="H363" s="41"/>
      <c r="I363" s="228"/>
      <c r="J363" s="41"/>
      <c r="K363" s="41"/>
      <c r="L363" s="45"/>
      <c r="M363" s="229"/>
      <c r="N363" s="230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161</v>
      </c>
      <c r="AU363" s="18" t="s">
        <v>81</v>
      </c>
    </row>
    <row r="364" s="14" customFormat="1">
      <c r="A364" s="14"/>
      <c r="B364" s="243"/>
      <c r="C364" s="244"/>
      <c r="D364" s="233" t="s">
        <v>167</v>
      </c>
      <c r="E364" s="245" t="s">
        <v>19</v>
      </c>
      <c r="F364" s="246" t="s">
        <v>835</v>
      </c>
      <c r="G364" s="244"/>
      <c r="H364" s="245" t="s">
        <v>19</v>
      </c>
      <c r="I364" s="247"/>
      <c r="J364" s="244"/>
      <c r="K364" s="244"/>
      <c r="L364" s="248"/>
      <c r="M364" s="249"/>
      <c r="N364" s="250"/>
      <c r="O364" s="250"/>
      <c r="P364" s="250"/>
      <c r="Q364" s="250"/>
      <c r="R364" s="250"/>
      <c r="S364" s="250"/>
      <c r="T364" s="251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2" t="s">
        <v>167</v>
      </c>
      <c r="AU364" s="252" t="s">
        <v>81</v>
      </c>
      <c r="AV364" s="14" t="s">
        <v>79</v>
      </c>
      <c r="AW364" s="14" t="s">
        <v>33</v>
      </c>
      <c r="AX364" s="14" t="s">
        <v>72</v>
      </c>
      <c r="AY364" s="252" t="s">
        <v>152</v>
      </c>
    </row>
    <row r="365" s="13" customFormat="1">
      <c r="A365" s="13"/>
      <c r="B365" s="231"/>
      <c r="C365" s="232"/>
      <c r="D365" s="233" t="s">
        <v>167</v>
      </c>
      <c r="E365" s="234" t="s">
        <v>19</v>
      </c>
      <c r="F365" s="235" t="s">
        <v>836</v>
      </c>
      <c r="G365" s="232"/>
      <c r="H365" s="236">
        <v>3</v>
      </c>
      <c r="I365" s="237"/>
      <c r="J365" s="232"/>
      <c r="K365" s="232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167</v>
      </c>
      <c r="AU365" s="242" t="s">
        <v>81</v>
      </c>
      <c r="AV365" s="13" t="s">
        <v>81</v>
      </c>
      <c r="AW365" s="13" t="s">
        <v>33</v>
      </c>
      <c r="AX365" s="13" t="s">
        <v>72</v>
      </c>
      <c r="AY365" s="242" t="s">
        <v>152</v>
      </c>
    </row>
    <row r="366" s="2" customFormat="1" ht="44.25" customHeight="1">
      <c r="A366" s="39"/>
      <c r="B366" s="40"/>
      <c r="C366" s="213" t="s">
        <v>837</v>
      </c>
      <c r="D366" s="213" t="s">
        <v>154</v>
      </c>
      <c r="E366" s="214" t="s">
        <v>838</v>
      </c>
      <c r="F366" s="215" t="s">
        <v>839</v>
      </c>
      <c r="G366" s="216" t="s">
        <v>157</v>
      </c>
      <c r="H366" s="217">
        <v>355.82400000000001</v>
      </c>
      <c r="I366" s="218"/>
      <c r="J366" s="219">
        <f>ROUND(I366*H366,2)</f>
        <v>0</v>
      </c>
      <c r="K366" s="215" t="s">
        <v>158</v>
      </c>
      <c r="L366" s="45"/>
      <c r="M366" s="220" t="s">
        <v>19</v>
      </c>
      <c r="N366" s="221" t="s">
        <v>43</v>
      </c>
      <c r="O366" s="85"/>
      <c r="P366" s="222">
        <f>O366*H366</f>
        <v>0</v>
      </c>
      <c r="Q366" s="222">
        <v>0.018380000000000001</v>
      </c>
      <c r="R366" s="222">
        <f>Q366*H366</f>
        <v>6.5400451200000003</v>
      </c>
      <c r="S366" s="222">
        <v>0</v>
      </c>
      <c r="T366" s="223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24" t="s">
        <v>159</v>
      </c>
      <c r="AT366" s="224" t="s">
        <v>154</v>
      </c>
      <c r="AU366" s="224" t="s">
        <v>81</v>
      </c>
      <c r="AY366" s="18" t="s">
        <v>152</v>
      </c>
      <c r="BE366" s="225">
        <f>IF(N366="základní",J366,0)</f>
        <v>0</v>
      </c>
      <c r="BF366" s="225">
        <f>IF(N366="snížená",J366,0)</f>
        <v>0</v>
      </c>
      <c r="BG366" s="225">
        <f>IF(N366="zákl. přenesená",J366,0)</f>
        <v>0</v>
      </c>
      <c r="BH366" s="225">
        <f>IF(N366="sníž. přenesená",J366,0)</f>
        <v>0</v>
      </c>
      <c r="BI366" s="225">
        <f>IF(N366="nulová",J366,0)</f>
        <v>0</v>
      </c>
      <c r="BJ366" s="18" t="s">
        <v>79</v>
      </c>
      <c r="BK366" s="225">
        <f>ROUND(I366*H366,2)</f>
        <v>0</v>
      </c>
      <c r="BL366" s="18" t="s">
        <v>159</v>
      </c>
      <c r="BM366" s="224" t="s">
        <v>840</v>
      </c>
    </row>
    <row r="367" s="2" customFormat="1">
      <c r="A367" s="39"/>
      <c r="B367" s="40"/>
      <c r="C367" s="41"/>
      <c r="D367" s="226" t="s">
        <v>161</v>
      </c>
      <c r="E367" s="41"/>
      <c r="F367" s="227" t="s">
        <v>841</v>
      </c>
      <c r="G367" s="41"/>
      <c r="H367" s="41"/>
      <c r="I367" s="228"/>
      <c r="J367" s="41"/>
      <c r="K367" s="41"/>
      <c r="L367" s="45"/>
      <c r="M367" s="229"/>
      <c r="N367" s="230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161</v>
      </c>
      <c r="AU367" s="18" t="s">
        <v>81</v>
      </c>
    </row>
    <row r="368" s="14" customFormat="1">
      <c r="A368" s="14"/>
      <c r="B368" s="243"/>
      <c r="C368" s="244"/>
      <c r="D368" s="233" t="s">
        <v>167</v>
      </c>
      <c r="E368" s="245" t="s">
        <v>19</v>
      </c>
      <c r="F368" s="246" t="s">
        <v>842</v>
      </c>
      <c r="G368" s="244"/>
      <c r="H368" s="245" t="s">
        <v>19</v>
      </c>
      <c r="I368" s="247"/>
      <c r="J368" s="244"/>
      <c r="K368" s="244"/>
      <c r="L368" s="248"/>
      <c r="M368" s="249"/>
      <c r="N368" s="250"/>
      <c r="O368" s="250"/>
      <c r="P368" s="250"/>
      <c r="Q368" s="250"/>
      <c r="R368" s="250"/>
      <c r="S368" s="250"/>
      <c r="T368" s="251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2" t="s">
        <v>167</v>
      </c>
      <c r="AU368" s="252" t="s">
        <v>81</v>
      </c>
      <c r="AV368" s="14" t="s">
        <v>79</v>
      </c>
      <c r="AW368" s="14" t="s">
        <v>33</v>
      </c>
      <c r="AX368" s="14" t="s">
        <v>72</v>
      </c>
      <c r="AY368" s="252" t="s">
        <v>152</v>
      </c>
    </row>
    <row r="369" s="13" customFormat="1">
      <c r="A369" s="13"/>
      <c r="B369" s="231"/>
      <c r="C369" s="232"/>
      <c r="D369" s="233" t="s">
        <v>167</v>
      </c>
      <c r="E369" s="234" t="s">
        <v>19</v>
      </c>
      <c r="F369" s="235" t="s">
        <v>843</v>
      </c>
      <c r="G369" s="232"/>
      <c r="H369" s="236">
        <v>79.400000000000006</v>
      </c>
      <c r="I369" s="237"/>
      <c r="J369" s="232"/>
      <c r="K369" s="232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167</v>
      </c>
      <c r="AU369" s="242" t="s">
        <v>81</v>
      </c>
      <c r="AV369" s="13" t="s">
        <v>81</v>
      </c>
      <c r="AW369" s="13" t="s">
        <v>33</v>
      </c>
      <c r="AX369" s="13" t="s">
        <v>72</v>
      </c>
      <c r="AY369" s="242" t="s">
        <v>152</v>
      </c>
    </row>
    <row r="370" s="14" customFormat="1">
      <c r="A370" s="14"/>
      <c r="B370" s="243"/>
      <c r="C370" s="244"/>
      <c r="D370" s="233" t="s">
        <v>167</v>
      </c>
      <c r="E370" s="245" t="s">
        <v>19</v>
      </c>
      <c r="F370" s="246" t="s">
        <v>844</v>
      </c>
      <c r="G370" s="244"/>
      <c r="H370" s="245" t="s">
        <v>19</v>
      </c>
      <c r="I370" s="247"/>
      <c r="J370" s="244"/>
      <c r="K370" s="244"/>
      <c r="L370" s="248"/>
      <c r="M370" s="249"/>
      <c r="N370" s="250"/>
      <c r="O370" s="250"/>
      <c r="P370" s="250"/>
      <c r="Q370" s="250"/>
      <c r="R370" s="250"/>
      <c r="S370" s="250"/>
      <c r="T370" s="251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2" t="s">
        <v>167</v>
      </c>
      <c r="AU370" s="252" t="s">
        <v>81</v>
      </c>
      <c r="AV370" s="14" t="s">
        <v>79</v>
      </c>
      <c r="AW370" s="14" t="s">
        <v>33</v>
      </c>
      <c r="AX370" s="14" t="s">
        <v>72</v>
      </c>
      <c r="AY370" s="252" t="s">
        <v>152</v>
      </c>
    </row>
    <row r="371" s="13" customFormat="1">
      <c r="A371" s="13"/>
      <c r="B371" s="231"/>
      <c r="C371" s="232"/>
      <c r="D371" s="233" t="s">
        <v>167</v>
      </c>
      <c r="E371" s="234" t="s">
        <v>19</v>
      </c>
      <c r="F371" s="235" t="s">
        <v>845</v>
      </c>
      <c r="G371" s="232"/>
      <c r="H371" s="236">
        <v>245.48500000000001</v>
      </c>
      <c r="I371" s="237"/>
      <c r="J371" s="232"/>
      <c r="K371" s="232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167</v>
      </c>
      <c r="AU371" s="242" t="s">
        <v>81</v>
      </c>
      <c r="AV371" s="13" t="s">
        <v>81</v>
      </c>
      <c r="AW371" s="13" t="s">
        <v>33</v>
      </c>
      <c r="AX371" s="13" t="s">
        <v>72</v>
      </c>
      <c r="AY371" s="242" t="s">
        <v>152</v>
      </c>
    </row>
    <row r="372" s="13" customFormat="1">
      <c r="A372" s="13"/>
      <c r="B372" s="231"/>
      <c r="C372" s="232"/>
      <c r="D372" s="233" t="s">
        <v>167</v>
      </c>
      <c r="E372" s="234" t="s">
        <v>19</v>
      </c>
      <c r="F372" s="235" t="s">
        <v>846</v>
      </c>
      <c r="G372" s="232"/>
      <c r="H372" s="236">
        <v>30.939</v>
      </c>
      <c r="I372" s="237"/>
      <c r="J372" s="232"/>
      <c r="K372" s="232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167</v>
      </c>
      <c r="AU372" s="242" t="s">
        <v>81</v>
      </c>
      <c r="AV372" s="13" t="s">
        <v>81</v>
      </c>
      <c r="AW372" s="13" t="s">
        <v>33</v>
      </c>
      <c r="AX372" s="13" t="s">
        <v>72</v>
      </c>
      <c r="AY372" s="242" t="s">
        <v>152</v>
      </c>
    </row>
    <row r="373" s="2" customFormat="1" ht="44.25" customHeight="1">
      <c r="A373" s="39"/>
      <c r="B373" s="40"/>
      <c r="C373" s="213" t="s">
        <v>847</v>
      </c>
      <c r="D373" s="213" t="s">
        <v>154</v>
      </c>
      <c r="E373" s="214" t="s">
        <v>848</v>
      </c>
      <c r="F373" s="215" t="s">
        <v>849</v>
      </c>
      <c r="G373" s="216" t="s">
        <v>157</v>
      </c>
      <c r="H373" s="217">
        <v>88.829999999999998</v>
      </c>
      <c r="I373" s="218"/>
      <c r="J373" s="219">
        <f>ROUND(I373*H373,2)</f>
        <v>0</v>
      </c>
      <c r="K373" s="215" t="s">
        <v>158</v>
      </c>
      <c r="L373" s="45"/>
      <c r="M373" s="220" t="s">
        <v>19</v>
      </c>
      <c r="N373" s="221" t="s">
        <v>43</v>
      </c>
      <c r="O373" s="85"/>
      <c r="P373" s="222">
        <f>O373*H373</f>
        <v>0</v>
      </c>
      <c r="Q373" s="222">
        <v>0.0079000000000000008</v>
      </c>
      <c r="R373" s="222">
        <f>Q373*H373</f>
        <v>0.70175700000000008</v>
      </c>
      <c r="S373" s="222">
        <v>0</v>
      </c>
      <c r="T373" s="223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24" t="s">
        <v>159</v>
      </c>
      <c r="AT373" s="224" t="s">
        <v>154</v>
      </c>
      <c r="AU373" s="224" t="s">
        <v>81</v>
      </c>
      <c r="AY373" s="18" t="s">
        <v>152</v>
      </c>
      <c r="BE373" s="225">
        <f>IF(N373="základní",J373,0)</f>
        <v>0</v>
      </c>
      <c r="BF373" s="225">
        <f>IF(N373="snížená",J373,0)</f>
        <v>0</v>
      </c>
      <c r="BG373" s="225">
        <f>IF(N373="zákl. přenesená",J373,0)</f>
        <v>0</v>
      </c>
      <c r="BH373" s="225">
        <f>IF(N373="sníž. přenesená",J373,0)</f>
        <v>0</v>
      </c>
      <c r="BI373" s="225">
        <f>IF(N373="nulová",J373,0)</f>
        <v>0</v>
      </c>
      <c r="BJ373" s="18" t="s">
        <v>79</v>
      </c>
      <c r="BK373" s="225">
        <f>ROUND(I373*H373,2)</f>
        <v>0</v>
      </c>
      <c r="BL373" s="18" t="s">
        <v>159</v>
      </c>
      <c r="BM373" s="224" t="s">
        <v>850</v>
      </c>
    </row>
    <row r="374" s="2" customFormat="1">
      <c r="A374" s="39"/>
      <c r="B374" s="40"/>
      <c r="C374" s="41"/>
      <c r="D374" s="226" t="s">
        <v>161</v>
      </c>
      <c r="E374" s="41"/>
      <c r="F374" s="227" t="s">
        <v>851</v>
      </c>
      <c r="G374" s="41"/>
      <c r="H374" s="41"/>
      <c r="I374" s="228"/>
      <c r="J374" s="41"/>
      <c r="K374" s="41"/>
      <c r="L374" s="45"/>
      <c r="M374" s="229"/>
      <c r="N374" s="230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161</v>
      </c>
      <c r="AU374" s="18" t="s">
        <v>81</v>
      </c>
    </row>
    <row r="375" s="14" customFormat="1">
      <c r="A375" s="14"/>
      <c r="B375" s="243"/>
      <c r="C375" s="244"/>
      <c r="D375" s="233" t="s">
        <v>167</v>
      </c>
      <c r="E375" s="245" t="s">
        <v>19</v>
      </c>
      <c r="F375" s="246" t="s">
        <v>852</v>
      </c>
      <c r="G375" s="244"/>
      <c r="H375" s="245" t="s">
        <v>19</v>
      </c>
      <c r="I375" s="247"/>
      <c r="J375" s="244"/>
      <c r="K375" s="244"/>
      <c r="L375" s="248"/>
      <c r="M375" s="249"/>
      <c r="N375" s="250"/>
      <c r="O375" s="250"/>
      <c r="P375" s="250"/>
      <c r="Q375" s="250"/>
      <c r="R375" s="250"/>
      <c r="S375" s="250"/>
      <c r="T375" s="251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2" t="s">
        <v>167</v>
      </c>
      <c r="AU375" s="252" t="s">
        <v>81</v>
      </c>
      <c r="AV375" s="14" t="s">
        <v>79</v>
      </c>
      <c r="AW375" s="14" t="s">
        <v>33</v>
      </c>
      <c r="AX375" s="14" t="s">
        <v>72</v>
      </c>
      <c r="AY375" s="252" t="s">
        <v>152</v>
      </c>
    </row>
    <row r="376" s="13" customFormat="1">
      <c r="A376" s="13"/>
      <c r="B376" s="231"/>
      <c r="C376" s="232"/>
      <c r="D376" s="233" t="s">
        <v>167</v>
      </c>
      <c r="E376" s="234" t="s">
        <v>19</v>
      </c>
      <c r="F376" s="235" t="s">
        <v>853</v>
      </c>
      <c r="G376" s="232"/>
      <c r="H376" s="236">
        <v>88.829999999999998</v>
      </c>
      <c r="I376" s="237"/>
      <c r="J376" s="232"/>
      <c r="K376" s="232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167</v>
      </c>
      <c r="AU376" s="242" t="s">
        <v>81</v>
      </c>
      <c r="AV376" s="13" t="s">
        <v>81</v>
      </c>
      <c r="AW376" s="13" t="s">
        <v>33</v>
      </c>
      <c r="AX376" s="13" t="s">
        <v>72</v>
      </c>
      <c r="AY376" s="242" t="s">
        <v>152</v>
      </c>
    </row>
    <row r="377" s="2" customFormat="1" ht="24.15" customHeight="1">
      <c r="A377" s="39"/>
      <c r="B377" s="40"/>
      <c r="C377" s="213" t="s">
        <v>854</v>
      </c>
      <c r="D377" s="213" t="s">
        <v>154</v>
      </c>
      <c r="E377" s="214" t="s">
        <v>855</v>
      </c>
      <c r="F377" s="215" t="s">
        <v>856</v>
      </c>
      <c r="G377" s="216" t="s">
        <v>174</v>
      </c>
      <c r="H377" s="217">
        <v>77.579999999999998</v>
      </c>
      <c r="I377" s="218"/>
      <c r="J377" s="219">
        <f>ROUND(I377*H377,2)</f>
        <v>0</v>
      </c>
      <c r="K377" s="215" t="s">
        <v>158</v>
      </c>
      <c r="L377" s="45"/>
      <c r="M377" s="220" t="s">
        <v>19</v>
      </c>
      <c r="N377" s="221" t="s">
        <v>43</v>
      </c>
      <c r="O377" s="85"/>
      <c r="P377" s="222">
        <f>O377*H377</f>
        <v>0</v>
      </c>
      <c r="Q377" s="222">
        <v>0.0015</v>
      </c>
      <c r="R377" s="222">
        <f>Q377*H377</f>
        <v>0.11637</v>
      </c>
      <c r="S377" s="222">
        <v>0</v>
      </c>
      <c r="T377" s="223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24" t="s">
        <v>159</v>
      </c>
      <c r="AT377" s="224" t="s">
        <v>154</v>
      </c>
      <c r="AU377" s="224" t="s">
        <v>81</v>
      </c>
      <c r="AY377" s="18" t="s">
        <v>152</v>
      </c>
      <c r="BE377" s="225">
        <f>IF(N377="základní",J377,0)</f>
        <v>0</v>
      </c>
      <c r="BF377" s="225">
        <f>IF(N377="snížená",J377,0)</f>
        <v>0</v>
      </c>
      <c r="BG377" s="225">
        <f>IF(N377="zákl. přenesená",J377,0)</f>
        <v>0</v>
      </c>
      <c r="BH377" s="225">
        <f>IF(N377="sníž. přenesená",J377,0)</f>
        <v>0</v>
      </c>
      <c r="BI377" s="225">
        <f>IF(N377="nulová",J377,0)</f>
        <v>0</v>
      </c>
      <c r="BJ377" s="18" t="s">
        <v>79</v>
      </c>
      <c r="BK377" s="225">
        <f>ROUND(I377*H377,2)</f>
        <v>0</v>
      </c>
      <c r="BL377" s="18" t="s">
        <v>159</v>
      </c>
      <c r="BM377" s="224" t="s">
        <v>857</v>
      </c>
    </row>
    <row r="378" s="2" customFormat="1">
      <c r="A378" s="39"/>
      <c r="B378" s="40"/>
      <c r="C378" s="41"/>
      <c r="D378" s="226" t="s">
        <v>161</v>
      </c>
      <c r="E378" s="41"/>
      <c r="F378" s="227" t="s">
        <v>858</v>
      </c>
      <c r="G378" s="41"/>
      <c r="H378" s="41"/>
      <c r="I378" s="228"/>
      <c r="J378" s="41"/>
      <c r="K378" s="41"/>
      <c r="L378" s="45"/>
      <c r="M378" s="229"/>
      <c r="N378" s="230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161</v>
      </c>
      <c r="AU378" s="18" t="s">
        <v>81</v>
      </c>
    </row>
    <row r="379" s="14" customFormat="1">
      <c r="A379" s="14"/>
      <c r="B379" s="243"/>
      <c r="C379" s="244"/>
      <c r="D379" s="233" t="s">
        <v>167</v>
      </c>
      <c r="E379" s="245" t="s">
        <v>19</v>
      </c>
      <c r="F379" s="246" t="s">
        <v>859</v>
      </c>
      <c r="G379" s="244"/>
      <c r="H379" s="245" t="s">
        <v>19</v>
      </c>
      <c r="I379" s="247"/>
      <c r="J379" s="244"/>
      <c r="K379" s="244"/>
      <c r="L379" s="248"/>
      <c r="M379" s="249"/>
      <c r="N379" s="250"/>
      <c r="O379" s="250"/>
      <c r="P379" s="250"/>
      <c r="Q379" s="250"/>
      <c r="R379" s="250"/>
      <c r="S379" s="250"/>
      <c r="T379" s="251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2" t="s">
        <v>167</v>
      </c>
      <c r="AU379" s="252" t="s">
        <v>81</v>
      </c>
      <c r="AV379" s="14" t="s">
        <v>79</v>
      </c>
      <c r="AW379" s="14" t="s">
        <v>33</v>
      </c>
      <c r="AX379" s="14" t="s">
        <v>72</v>
      </c>
      <c r="AY379" s="252" t="s">
        <v>152</v>
      </c>
    </row>
    <row r="380" s="13" customFormat="1">
      <c r="A380" s="13"/>
      <c r="B380" s="231"/>
      <c r="C380" s="232"/>
      <c r="D380" s="233" t="s">
        <v>167</v>
      </c>
      <c r="E380" s="234" t="s">
        <v>19</v>
      </c>
      <c r="F380" s="235" t="s">
        <v>860</v>
      </c>
      <c r="G380" s="232"/>
      <c r="H380" s="236">
        <v>34.899999999999999</v>
      </c>
      <c r="I380" s="237"/>
      <c r="J380" s="232"/>
      <c r="K380" s="232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167</v>
      </c>
      <c r="AU380" s="242" t="s">
        <v>81</v>
      </c>
      <c r="AV380" s="13" t="s">
        <v>81</v>
      </c>
      <c r="AW380" s="13" t="s">
        <v>33</v>
      </c>
      <c r="AX380" s="13" t="s">
        <v>72</v>
      </c>
      <c r="AY380" s="242" t="s">
        <v>152</v>
      </c>
    </row>
    <row r="381" s="14" customFormat="1">
      <c r="A381" s="14"/>
      <c r="B381" s="243"/>
      <c r="C381" s="244"/>
      <c r="D381" s="233" t="s">
        <v>167</v>
      </c>
      <c r="E381" s="245" t="s">
        <v>19</v>
      </c>
      <c r="F381" s="246" t="s">
        <v>861</v>
      </c>
      <c r="G381" s="244"/>
      <c r="H381" s="245" t="s">
        <v>19</v>
      </c>
      <c r="I381" s="247"/>
      <c r="J381" s="244"/>
      <c r="K381" s="244"/>
      <c r="L381" s="248"/>
      <c r="M381" s="249"/>
      <c r="N381" s="250"/>
      <c r="O381" s="250"/>
      <c r="P381" s="250"/>
      <c r="Q381" s="250"/>
      <c r="R381" s="250"/>
      <c r="S381" s="250"/>
      <c r="T381" s="251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2" t="s">
        <v>167</v>
      </c>
      <c r="AU381" s="252" t="s">
        <v>81</v>
      </c>
      <c r="AV381" s="14" t="s">
        <v>79</v>
      </c>
      <c r="AW381" s="14" t="s">
        <v>33</v>
      </c>
      <c r="AX381" s="14" t="s">
        <v>72</v>
      </c>
      <c r="AY381" s="252" t="s">
        <v>152</v>
      </c>
    </row>
    <row r="382" s="13" customFormat="1">
      <c r="A382" s="13"/>
      <c r="B382" s="231"/>
      <c r="C382" s="232"/>
      <c r="D382" s="233" t="s">
        <v>167</v>
      </c>
      <c r="E382" s="234" t="s">
        <v>19</v>
      </c>
      <c r="F382" s="235" t="s">
        <v>862</v>
      </c>
      <c r="G382" s="232"/>
      <c r="H382" s="236">
        <v>34.68</v>
      </c>
      <c r="I382" s="237"/>
      <c r="J382" s="232"/>
      <c r="K382" s="232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167</v>
      </c>
      <c r="AU382" s="242" t="s">
        <v>81</v>
      </c>
      <c r="AV382" s="13" t="s">
        <v>81</v>
      </c>
      <c r="AW382" s="13" t="s">
        <v>33</v>
      </c>
      <c r="AX382" s="13" t="s">
        <v>72</v>
      </c>
      <c r="AY382" s="242" t="s">
        <v>152</v>
      </c>
    </row>
    <row r="383" s="14" customFormat="1">
      <c r="A383" s="14"/>
      <c r="B383" s="243"/>
      <c r="C383" s="244"/>
      <c r="D383" s="233" t="s">
        <v>167</v>
      </c>
      <c r="E383" s="245" t="s">
        <v>19</v>
      </c>
      <c r="F383" s="246" t="s">
        <v>863</v>
      </c>
      <c r="G383" s="244"/>
      <c r="H383" s="245" t="s">
        <v>19</v>
      </c>
      <c r="I383" s="247"/>
      <c r="J383" s="244"/>
      <c r="K383" s="244"/>
      <c r="L383" s="248"/>
      <c r="M383" s="249"/>
      <c r="N383" s="250"/>
      <c r="O383" s="250"/>
      <c r="P383" s="250"/>
      <c r="Q383" s="250"/>
      <c r="R383" s="250"/>
      <c r="S383" s="250"/>
      <c r="T383" s="251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2" t="s">
        <v>167</v>
      </c>
      <c r="AU383" s="252" t="s">
        <v>81</v>
      </c>
      <c r="AV383" s="14" t="s">
        <v>79</v>
      </c>
      <c r="AW383" s="14" t="s">
        <v>33</v>
      </c>
      <c r="AX383" s="14" t="s">
        <v>72</v>
      </c>
      <c r="AY383" s="252" t="s">
        <v>152</v>
      </c>
    </row>
    <row r="384" s="13" customFormat="1">
      <c r="A384" s="13"/>
      <c r="B384" s="231"/>
      <c r="C384" s="232"/>
      <c r="D384" s="233" t="s">
        <v>167</v>
      </c>
      <c r="E384" s="234" t="s">
        <v>19</v>
      </c>
      <c r="F384" s="235" t="s">
        <v>864</v>
      </c>
      <c r="G384" s="232"/>
      <c r="H384" s="236">
        <v>8</v>
      </c>
      <c r="I384" s="237"/>
      <c r="J384" s="232"/>
      <c r="K384" s="232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167</v>
      </c>
      <c r="AU384" s="242" t="s">
        <v>81</v>
      </c>
      <c r="AV384" s="13" t="s">
        <v>81</v>
      </c>
      <c r="AW384" s="13" t="s">
        <v>33</v>
      </c>
      <c r="AX384" s="13" t="s">
        <v>72</v>
      </c>
      <c r="AY384" s="242" t="s">
        <v>152</v>
      </c>
    </row>
    <row r="385" s="2" customFormat="1" ht="44.25" customHeight="1">
      <c r="A385" s="39"/>
      <c r="B385" s="40"/>
      <c r="C385" s="213" t="s">
        <v>805</v>
      </c>
      <c r="D385" s="213" t="s">
        <v>154</v>
      </c>
      <c r="E385" s="214" t="s">
        <v>865</v>
      </c>
      <c r="F385" s="215" t="s">
        <v>866</v>
      </c>
      <c r="G385" s="216" t="s">
        <v>174</v>
      </c>
      <c r="H385" s="217">
        <v>43.174999999999997</v>
      </c>
      <c r="I385" s="218"/>
      <c r="J385" s="219">
        <f>ROUND(I385*H385,2)</f>
        <v>0</v>
      </c>
      <c r="K385" s="215" t="s">
        <v>158</v>
      </c>
      <c r="L385" s="45"/>
      <c r="M385" s="220" t="s">
        <v>19</v>
      </c>
      <c r="N385" s="221" t="s">
        <v>43</v>
      </c>
      <c r="O385" s="85"/>
      <c r="P385" s="222">
        <f>O385*H385</f>
        <v>0</v>
      </c>
      <c r="Q385" s="222">
        <v>0</v>
      </c>
      <c r="R385" s="222">
        <f>Q385*H385</f>
        <v>0</v>
      </c>
      <c r="S385" s="222">
        <v>0</v>
      </c>
      <c r="T385" s="223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24" t="s">
        <v>159</v>
      </c>
      <c r="AT385" s="224" t="s">
        <v>154</v>
      </c>
      <c r="AU385" s="224" t="s">
        <v>81</v>
      </c>
      <c r="AY385" s="18" t="s">
        <v>152</v>
      </c>
      <c r="BE385" s="225">
        <f>IF(N385="základní",J385,0)</f>
        <v>0</v>
      </c>
      <c r="BF385" s="225">
        <f>IF(N385="snížená",J385,0)</f>
        <v>0</v>
      </c>
      <c r="BG385" s="225">
        <f>IF(N385="zákl. přenesená",J385,0)</f>
        <v>0</v>
      </c>
      <c r="BH385" s="225">
        <f>IF(N385="sníž. přenesená",J385,0)</f>
        <v>0</v>
      </c>
      <c r="BI385" s="225">
        <f>IF(N385="nulová",J385,0)</f>
        <v>0</v>
      </c>
      <c r="BJ385" s="18" t="s">
        <v>79</v>
      </c>
      <c r="BK385" s="225">
        <f>ROUND(I385*H385,2)</f>
        <v>0</v>
      </c>
      <c r="BL385" s="18" t="s">
        <v>159</v>
      </c>
      <c r="BM385" s="224" t="s">
        <v>867</v>
      </c>
    </row>
    <row r="386" s="2" customFormat="1">
      <c r="A386" s="39"/>
      <c r="B386" s="40"/>
      <c r="C386" s="41"/>
      <c r="D386" s="226" t="s">
        <v>161</v>
      </c>
      <c r="E386" s="41"/>
      <c r="F386" s="227" t="s">
        <v>868</v>
      </c>
      <c r="G386" s="41"/>
      <c r="H386" s="41"/>
      <c r="I386" s="228"/>
      <c r="J386" s="41"/>
      <c r="K386" s="41"/>
      <c r="L386" s="45"/>
      <c r="M386" s="229"/>
      <c r="N386" s="230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161</v>
      </c>
      <c r="AU386" s="18" t="s">
        <v>81</v>
      </c>
    </row>
    <row r="387" s="14" customFormat="1">
      <c r="A387" s="14"/>
      <c r="B387" s="243"/>
      <c r="C387" s="244"/>
      <c r="D387" s="233" t="s">
        <v>167</v>
      </c>
      <c r="E387" s="245" t="s">
        <v>19</v>
      </c>
      <c r="F387" s="246" t="s">
        <v>869</v>
      </c>
      <c r="G387" s="244"/>
      <c r="H387" s="245" t="s">
        <v>19</v>
      </c>
      <c r="I387" s="247"/>
      <c r="J387" s="244"/>
      <c r="K387" s="244"/>
      <c r="L387" s="248"/>
      <c r="M387" s="249"/>
      <c r="N387" s="250"/>
      <c r="O387" s="250"/>
      <c r="P387" s="250"/>
      <c r="Q387" s="250"/>
      <c r="R387" s="250"/>
      <c r="S387" s="250"/>
      <c r="T387" s="251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2" t="s">
        <v>167</v>
      </c>
      <c r="AU387" s="252" t="s">
        <v>81</v>
      </c>
      <c r="AV387" s="14" t="s">
        <v>79</v>
      </c>
      <c r="AW387" s="14" t="s">
        <v>33</v>
      </c>
      <c r="AX387" s="14" t="s">
        <v>72</v>
      </c>
      <c r="AY387" s="252" t="s">
        <v>152</v>
      </c>
    </row>
    <row r="388" s="13" customFormat="1">
      <c r="A388" s="13"/>
      <c r="B388" s="231"/>
      <c r="C388" s="232"/>
      <c r="D388" s="233" t="s">
        <v>167</v>
      </c>
      <c r="E388" s="234" t="s">
        <v>19</v>
      </c>
      <c r="F388" s="235" t="s">
        <v>870</v>
      </c>
      <c r="G388" s="232"/>
      <c r="H388" s="236">
        <v>28.699999999999999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167</v>
      </c>
      <c r="AU388" s="242" t="s">
        <v>81</v>
      </c>
      <c r="AV388" s="13" t="s">
        <v>81</v>
      </c>
      <c r="AW388" s="13" t="s">
        <v>33</v>
      </c>
      <c r="AX388" s="13" t="s">
        <v>72</v>
      </c>
      <c r="AY388" s="242" t="s">
        <v>152</v>
      </c>
    </row>
    <row r="389" s="13" customFormat="1">
      <c r="A389" s="13"/>
      <c r="B389" s="231"/>
      <c r="C389" s="232"/>
      <c r="D389" s="233" t="s">
        <v>167</v>
      </c>
      <c r="E389" s="234" t="s">
        <v>19</v>
      </c>
      <c r="F389" s="235" t="s">
        <v>871</v>
      </c>
      <c r="G389" s="232"/>
      <c r="H389" s="236">
        <v>6.2000000000000002</v>
      </c>
      <c r="I389" s="237"/>
      <c r="J389" s="232"/>
      <c r="K389" s="232"/>
      <c r="L389" s="238"/>
      <c r="M389" s="239"/>
      <c r="N389" s="240"/>
      <c r="O389" s="240"/>
      <c r="P389" s="240"/>
      <c r="Q389" s="240"/>
      <c r="R389" s="240"/>
      <c r="S389" s="240"/>
      <c r="T389" s="24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2" t="s">
        <v>167</v>
      </c>
      <c r="AU389" s="242" t="s">
        <v>81</v>
      </c>
      <c r="AV389" s="13" t="s">
        <v>81</v>
      </c>
      <c r="AW389" s="13" t="s">
        <v>33</v>
      </c>
      <c r="AX389" s="13" t="s">
        <v>72</v>
      </c>
      <c r="AY389" s="242" t="s">
        <v>152</v>
      </c>
    </row>
    <row r="390" s="14" customFormat="1">
      <c r="A390" s="14"/>
      <c r="B390" s="243"/>
      <c r="C390" s="244"/>
      <c r="D390" s="233" t="s">
        <v>167</v>
      </c>
      <c r="E390" s="245" t="s">
        <v>19</v>
      </c>
      <c r="F390" s="246" t="s">
        <v>872</v>
      </c>
      <c r="G390" s="244"/>
      <c r="H390" s="245" t="s">
        <v>19</v>
      </c>
      <c r="I390" s="247"/>
      <c r="J390" s="244"/>
      <c r="K390" s="244"/>
      <c r="L390" s="248"/>
      <c r="M390" s="249"/>
      <c r="N390" s="250"/>
      <c r="O390" s="250"/>
      <c r="P390" s="250"/>
      <c r="Q390" s="250"/>
      <c r="R390" s="250"/>
      <c r="S390" s="250"/>
      <c r="T390" s="251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2" t="s">
        <v>167</v>
      </c>
      <c r="AU390" s="252" t="s">
        <v>81</v>
      </c>
      <c r="AV390" s="14" t="s">
        <v>79</v>
      </c>
      <c r="AW390" s="14" t="s">
        <v>33</v>
      </c>
      <c r="AX390" s="14" t="s">
        <v>72</v>
      </c>
      <c r="AY390" s="252" t="s">
        <v>152</v>
      </c>
    </row>
    <row r="391" s="13" customFormat="1">
      <c r="A391" s="13"/>
      <c r="B391" s="231"/>
      <c r="C391" s="232"/>
      <c r="D391" s="233" t="s">
        <v>167</v>
      </c>
      <c r="E391" s="234" t="s">
        <v>19</v>
      </c>
      <c r="F391" s="235" t="s">
        <v>873</v>
      </c>
      <c r="G391" s="232"/>
      <c r="H391" s="236">
        <v>8.2750000000000004</v>
      </c>
      <c r="I391" s="237"/>
      <c r="J391" s="232"/>
      <c r="K391" s="232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167</v>
      </c>
      <c r="AU391" s="242" t="s">
        <v>81</v>
      </c>
      <c r="AV391" s="13" t="s">
        <v>81</v>
      </c>
      <c r="AW391" s="13" t="s">
        <v>33</v>
      </c>
      <c r="AX391" s="13" t="s">
        <v>72</v>
      </c>
      <c r="AY391" s="242" t="s">
        <v>152</v>
      </c>
    </row>
    <row r="392" s="2" customFormat="1" ht="24.15" customHeight="1">
      <c r="A392" s="39"/>
      <c r="B392" s="40"/>
      <c r="C392" s="256" t="s">
        <v>874</v>
      </c>
      <c r="D392" s="256" t="s">
        <v>518</v>
      </c>
      <c r="E392" s="257" t="s">
        <v>875</v>
      </c>
      <c r="F392" s="258" t="s">
        <v>876</v>
      </c>
      <c r="G392" s="259" t="s">
        <v>174</v>
      </c>
      <c r="H392" s="260">
        <v>47.493000000000002</v>
      </c>
      <c r="I392" s="261"/>
      <c r="J392" s="262">
        <f>ROUND(I392*H392,2)</f>
        <v>0</v>
      </c>
      <c r="K392" s="258" t="s">
        <v>158</v>
      </c>
      <c r="L392" s="263"/>
      <c r="M392" s="264" t="s">
        <v>19</v>
      </c>
      <c r="N392" s="265" t="s">
        <v>43</v>
      </c>
      <c r="O392" s="85"/>
      <c r="P392" s="222">
        <f>O392*H392</f>
        <v>0</v>
      </c>
      <c r="Q392" s="222">
        <v>0.00010000000000000001</v>
      </c>
      <c r="R392" s="222">
        <f>Q392*H392</f>
        <v>0.0047493000000000006</v>
      </c>
      <c r="S392" s="222">
        <v>0</v>
      </c>
      <c r="T392" s="223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24" t="s">
        <v>212</v>
      </c>
      <c r="AT392" s="224" t="s">
        <v>518</v>
      </c>
      <c r="AU392" s="224" t="s">
        <v>81</v>
      </c>
      <c r="AY392" s="18" t="s">
        <v>152</v>
      </c>
      <c r="BE392" s="225">
        <f>IF(N392="základní",J392,0)</f>
        <v>0</v>
      </c>
      <c r="BF392" s="225">
        <f>IF(N392="snížená",J392,0)</f>
        <v>0</v>
      </c>
      <c r="BG392" s="225">
        <f>IF(N392="zákl. přenesená",J392,0)</f>
        <v>0</v>
      </c>
      <c r="BH392" s="225">
        <f>IF(N392="sníž. přenesená",J392,0)</f>
        <v>0</v>
      </c>
      <c r="BI392" s="225">
        <f>IF(N392="nulová",J392,0)</f>
        <v>0</v>
      </c>
      <c r="BJ392" s="18" t="s">
        <v>79</v>
      </c>
      <c r="BK392" s="225">
        <f>ROUND(I392*H392,2)</f>
        <v>0</v>
      </c>
      <c r="BL392" s="18" t="s">
        <v>159</v>
      </c>
      <c r="BM392" s="224" t="s">
        <v>877</v>
      </c>
    </row>
    <row r="393" s="13" customFormat="1">
      <c r="A393" s="13"/>
      <c r="B393" s="231"/>
      <c r="C393" s="232"/>
      <c r="D393" s="233" t="s">
        <v>167</v>
      </c>
      <c r="E393" s="234" t="s">
        <v>19</v>
      </c>
      <c r="F393" s="235" t="s">
        <v>878</v>
      </c>
      <c r="G393" s="232"/>
      <c r="H393" s="236">
        <v>47.493000000000002</v>
      </c>
      <c r="I393" s="237"/>
      <c r="J393" s="232"/>
      <c r="K393" s="232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167</v>
      </c>
      <c r="AU393" s="242" t="s">
        <v>81</v>
      </c>
      <c r="AV393" s="13" t="s">
        <v>81</v>
      </c>
      <c r="AW393" s="13" t="s">
        <v>33</v>
      </c>
      <c r="AX393" s="13" t="s">
        <v>72</v>
      </c>
      <c r="AY393" s="242" t="s">
        <v>152</v>
      </c>
    </row>
    <row r="394" s="2" customFormat="1" ht="55.5" customHeight="1">
      <c r="A394" s="39"/>
      <c r="B394" s="40"/>
      <c r="C394" s="213" t="s">
        <v>879</v>
      </c>
      <c r="D394" s="213" t="s">
        <v>154</v>
      </c>
      <c r="E394" s="214" t="s">
        <v>880</v>
      </c>
      <c r="F394" s="215" t="s">
        <v>881</v>
      </c>
      <c r="G394" s="216" t="s">
        <v>174</v>
      </c>
      <c r="H394" s="217">
        <v>34.899999999999999</v>
      </c>
      <c r="I394" s="218"/>
      <c r="J394" s="219">
        <f>ROUND(I394*H394,2)</f>
        <v>0</v>
      </c>
      <c r="K394" s="215" t="s">
        <v>158</v>
      </c>
      <c r="L394" s="45"/>
      <c r="M394" s="220" t="s">
        <v>19</v>
      </c>
      <c r="N394" s="221" t="s">
        <v>43</v>
      </c>
      <c r="O394" s="85"/>
      <c r="P394" s="222">
        <f>O394*H394</f>
        <v>0</v>
      </c>
      <c r="Q394" s="222">
        <v>0</v>
      </c>
      <c r="R394" s="222">
        <f>Q394*H394</f>
        <v>0</v>
      </c>
      <c r="S394" s="222">
        <v>0</v>
      </c>
      <c r="T394" s="223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24" t="s">
        <v>159</v>
      </c>
      <c r="AT394" s="224" t="s">
        <v>154</v>
      </c>
      <c r="AU394" s="224" t="s">
        <v>81</v>
      </c>
      <c r="AY394" s="18" t="s">
        <v>152</v>
      </c>
      <c r="BE394" s="225">
        <f>IF(N394="základní",J394,0)</f>
        <v>0</v>
      </c>
      <c r="BF394" s="225">
        <f>IF(N394="snížená",J394,0)</f>
        <v>0</v>
      </c>
      <c r="BG394" s="225">
        <f>IF(N394="zákl. přenesená",J394,0)</f>
        <v>0</v>
      </c>
      <c r="BH394" s="225">
        <f>IF(N394="sníž. přenesená",J394,0)</f>
        <v>0</v>
      </c>
      <c r="BI394" s="225">
        <f>IF(N394="nulová",J394,0)</f>
        <v>0</v>
      </c>
      <c r="BJ394" s="18" t="s">
        <v>79</v>
      </c>
      <c r="BK394" s="225">
        <f>ROUND(I394*H394,2)</f>
        <v>0</v>
      </c>
      <c r="BL394" s="18" t="s">
        <v>159</v>
      </c>
      <c r="BM394" s="224" t="s">
        <v>882</v>
      </c>
    </row>
    <row r="395" s="2" customFormat="1">
      <c r="A395" s="39"/>
      <c r="B395" s="40"/>
      <c r="C395" s="41"/>
      <c r="D395" s="226" t="s">
        <v>161</v>
      </c>
      <c r="E395" s="41"/>
      <c r="F395" s="227" t="s">
        <v>883</v>
      </c>
      <c r="G395" s="41"/>
      <c r="H395" s="41"/>
      <c r="I395" s="228"/>
      <c r="J395" s="41"/>
      <c r="K395" s="41"/>
      <c r="L395" s="45"/>
      <c r="M395" s="229"/>
      <c r="N395" s="230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161</v>
      </c>
      <c r="AU395" s="18" t="s">
        <v>81</v>
      </c>
    </row>
    <row r="396" s="13" customFormat="1">
      <c r="A396" s="13"/>
      <c r="B396" s="231"/>
      <c r="C396" s="232"/>
      <c r="D396" s="233" t="s">
        <v>167</v>
      </c>
      <c r="E396" s="234" t="s">
        <v>19</v>
      </c>
      <c r="F396" s="235" t="s">
        <v>870</v>
      </c>
      <c r="G396" s="232"/>
      <c r="H396" s="236">
        <v>28.699999999999999</v>
      </c>
      <c r="I396" s="237"/>
      <c r="J396" s="232"/>
      <c r="K396" s="232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167</v>
      </c>
      <c r="AU396" s="242" t="s">
        <v>81</v>
      </c>
      <c r="AV396" s="13" t="s">
        <v>81</v>
      </c>
      <c r="AW396" s="13" t="s">
        <v>33</v>
      </c>
      <c r="AX396" s="13" t="s">
        <v>72</v>
      </c>
      <c r="AY396" s="242" t="s">
        <v>152</v>
      </c>
    </row>
    <row r="397" s="13" customFormat="1">
      <c r="A397" s="13"/>
      <c r="B397" s="231"/>
      <c r="C397" s="232"/>
      <c r="D397" s="233" t="s">
        <v>167</v>
      </c>
      <c r="E397" s="234" t="s">
        <v>19</v>
      </c>
      <c r="F397" s="235" t="s">
        <v>871</v>
      </c>
      <c r="G397" s="232"/>
      <c r="H397" s="236">
        <v>6.2000000000000002</v>
      </c>
      <c r="I397" s="237"/>
      <c r="J397" s="232"/>
      <c r="K397" s="232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167</v>
      </c>
      <c r="AU397" s="242" t="s">
        <v>81</v>
      </c>
      <c r="AV397" s="13" t="s">
        <v>81</v>
      </c>
      <c r="AW397" s="13" t="s">
        <v>33</v>
      </c>
      <c r="AX397" s="13" t="s">
        <v>72</v>
      </c>
      <c r="AY397" s="242" t="s">
        <v>152</v>
      </c>
    </row>
    <row r="398" s="2" customFormat="1" ht="24.15" customHeight="1">
      <c r="A398" s="39"/>
      <c r="B398" s="40"/>
      <c r="C398" s="256" t="s">
        <v>884</v>
      </c>
      <c r="D398" s="256" t="s">
        <v>518</v>
      </c>
      <c r="E398" s="257" t="s">
        <v>885</v>
      </c>
      <c r="F398" s="258" t="s">
        <v>886</v>
      </c>
      <c r="G398" s="259" t="s">
        <v>174</v>
      </c>
      <c r="H398" s="260">
        <v>38.390000000000001</v>
      </c>
      <c r="I398" s="261"/>
      <c r="J398" s="262">
        <f>ROUND(I398*H398,2)</f>
        <v>0</v>
      </c>
      <c r="K398" s="258" t="s">
        <v>158</v>
      </c>
      <c r="L398" s="263"/>
      <c r="M398" s="264" t="s">
        <v>19</v>
      </c>
      <c r="N398" s="265" t="s">
        <v>43</v>
      </c>
      <c r="O398" s="85"/>
      <c r="P398" s="222">
        <f>O398*H398</f>
        <v>0</v>
      </c>
      <c r="Q398" s="222">
        <v>4.0000000000000003E-05</v>
      </c>
      <c r="R398" s="222">
        <f>Q398*H398</f>
        <v>0.0015356000000000003</v>
      </c>
      <c r="S398" s="222">
        <v>0</v>
      </c>
      <c r="T398" s="223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4" t="s">
        <v>212</v>
      </c>
      <c r="AT398" s="224" t="s">
        <v>518</v>
      </c>
      <c r="AU398" s="224" t="s">
        <v>81</v>
      </c>
      <c r="AY398" s="18" t="s">
        <v>152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8" t="s">
        <v>79</v>
      </c>
      <c r="BK398" s="225">
        <f>ROUND(I398*H398,2)</f>
        <v>0</v>
      </c>
      <c r="BL398" s="18" t="s">
        <v>159</v>
      </c>
      <c r="BM398" s="224" t="s">
        <v>887</v>
      </c>
    </row>
    <row r="399" s="13" customFormat="1">
      <c r="A399" s="13"/>
      <c r="B399" s="231"/>
      <c r="C399" s="232"/>
      <c r="D399" s="233" t="s">
        <v>167</v>
      </c>
      <c r="E399" s="234" t="s">
        <v>19</v>
      </c>
      <c r="F399" s="235" t="s">
        <v>888</v>
      </c>
      <c r="G399" s="232"/>
      <c r="H399" s="236">
        <v>38.390000000000001</v>
      </c>
      <c r="I399" s="237"/>
      <c r="J399" s="232"/>
      <c r="K399" s="232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167</v>
      </c>
      <c r="AU399" s="242" t="s">
        <v>81</v>
      </c>
      <c r="AV399" s="13" t="s">
        <v>81</v>
      </c>
      <c r="AW399" s="13" t="s">
        <v>33</v>
      </c>
      <c r="AX399" s="13" t="s">
        <v>72</v>
      </c>
      <c r="AY399" s="242" t="s">
        <v>152</v>
      </c>
    </row>
    <row r="400" s="2" customFormat="1" ht="44.25" customHeight="1">
      <c r="A400" s="39"/>
      <c r="B400" s="40"/>
      <c r="C400" s="213" t="s">
        <v>889</v>
      </c>
      <c r="D400" s="213" t="s">
        <v>154</v>
      </c>
      <c r="E400" s="214" t="s">
        <v>890</v>
      </c>
      <c r="F400" s="215" t="s">
        <v>891</v>
      </c>
      <c r="G400" s="216" t="s">
        <v>174</v>
      </c>
      <c r="H400" s="217">
        <v>4.5</v>
      </c>
      <c r="I400" s="218"/>
      <c r="J400" s="219">
        <f>ROUND(I400*H400,2)</f>
        <v>0</v>
      </c>
      <c r="K400" s="215" t="s">
        <v>158</v>
      </c>
      <c r="L400" s="45"/>
      <c r="M400" s="220" t="s">
        <v>19</v>
      </c>
      <c r="N400" s="221" t="s">
        <v>43</v>
      </c>
      <c r="O400" s="85"/>
      <c r="P400" s="222">
        <f>O400*H400</f>
        <v>0</v>
      </c>
      <c r="Q400" s="222">
        <v>0</v>
      </c>
      <c r="R400" s="222">
        <f>Q400*H400</f>
        <v>0</v>
      </c>
      <c r="S400" s="222">
        <v>0</v>
      </c>
      <c r="T400" s="223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24" t="s">
        <v>159</v>
      </c>
      <c r="AT400" s="224" t="s">
        <v>154</v>
      </c>
      <c r="AU400" s="224" t="s">
        <v>81</v>
      </c>
      <c r="AY400" s="18" t="s">
        <v>152</v>
      </c>
      <c r="BE400" s="225">
        <f>IF(N400="základní",J400,0)</f>
        <v>0</v>
      </c>
      <c r="BF400" s="225">
        <f>IF(N400="snížená",J400,0)</f>
        <v>0</v>
      </c>
      <c r="BG400" s="225">
        <f>IF(N400="zákl. přenesená",J400,0)</f>
        <v>0</v>
      </c>
      <c r="BH400" s="225">
        <f>IF(N400="sníž. přenesená",J400,0)</f>
        <v>0</v>
      </c>
      <c r="BI400" s="225">
        <f>IF(N400="nulová",J400,0)</f>
        <v>0</v>
      </c>
      <c r="BJ400" s="18" t="s">
        <v>79</v>
      </c>
      <c r="BK400" s="225">
        <f>ROUND(I400*H400,2)</f>
        <v>0</v>
      </c>
      <c r="BL400" s="18" t="s">
        <v>159</v>
      </c>
      <c r="BM400" s="224" t="s">
        <v>892</v>
      </c>
    </row>
    <row r="401" s="2" customFormat="1">
      <c r="A401" s="39"/>
      <c r="B401" s="40"/>
      <c r="C401" s="41"/>
      <c r="D401" s="226" t="s">
        <v>161</v>
      </c>
      <c r="E401" s="41"/>
      <c r="F401" s="227" t="s">
        <v>893</v>
      </c>
      <c r="G401" s="41"/>
      <c r="H401" s="41"/>
      <c r="I401" s="228"/>
      <c r="J401" s="41"/>
      <c r="K401" s="41"/>
      <c r="L401" s="45"/>
      <c r="M401" s="229"/>
      <c r="N401" s="230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161</v>
      </c>
      <c r="AU401" s="18" t="s">
        <v>81</v>
      </c>
    </row>
    <row r="402" s="13" customFormat="1">
      <c r="A402" s="13"/>
      <c r="B402" s="231"/>
      <c r="C402" s="232"/>
      <c r="D402" s="233" t="s">
        <v>167</v>
      </c>
      <c r="E402" s="234" t="s">
        <v>19</v>
      </c>
      <c r="F402" s="235" t="s">
        <v>894</v>
      </c>
      <c r="G402" s="232"/>
      <c r="H402" s="236">
        <v>4.5</v>
      </c>
      <c r="I402" s="237"/>
      <c r="J402" s="232"/>
      <c r="K402" s="232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167</v>
      </c>
      <c r="AU402" s="242" t="s">
        <v>81</v>
      </c>
      <c r="AV402" s="13" t="s">
        <v>81</v>
      </c>
      <c r="AW402" s="13" t="s">
        <v>33</v>
      </c>
      <c r="AX402" s="13" t="s">
        <v>72</v>
      </c>
      <c r="AY402" s="242" t="s">
        <v>152</v>
      </c>
    </row>
    <row r="403" s="2" customFormat="1" ht="16.5" customHeight="1">
      <c r="A403" s="39"/>
      <c r="B403" s="40"/>
      <c r="C403" s="256" t="s">
        <v>895</v>
      </c>
      <c r="D403" s="256" t="s">
        <v>518</v>
      </c>
      <c r="E403" s="257" t="s">
        <v>896</v>
      </c>
      <c r="F403" s="258" t="s">
        <v>897</v>
      </c>
      <c r="G403" s="259" t="s">
        <v>174</v>
      </c>
      <c r="H403" s="260">
        <v>4.9500000000000002</v>
      </c>
      <c r="I403" s="261"/>
      <c r="J403" s="262">
        <f>ROUND(I403*H403,2)</f>
        <v>0</v>
      </c>
      <c r="K403" s="258" t="s">
        <v>158</v>
      </c>
      <c r="L403" s="263"/>
      <c r="M403" s="264" t="s">
        <v>19</v>
      </c>
      <c r="N403" s="265" t="s">
        <v>43</v>
      </c>
      <c r="O403" s="85"/>
      <c r="P403" s="222">
        <f>O403*H403</f>
        <v>0</v>
      </c>
      <c r="Q403" s="222">
        <v>5.0000000000000002E-05</v>
      </c>
      <c r="R403" s="222">
        <f>Q403*H403</f>
        <v>0.0002475</v>
      </c>
      <c r="S403" s="222">
        <v>0</v>
      </c>
      <c r="T403" s="223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24" t="s">
        <v>212</v>
      </c>
      <c r="AT403" s="224" t="s">
        <v>518</v>
      </c>
      <c r="AU403" s="224" t="s">
        <v>81</v>
      </c>
      <c r="AY403" s="18" t="s">
        <v>152</v>
      </c>
      <c r="BE403" s="225">
        <f>IF(N403="základní",J403,0)</f>
        <v>0</v>
      </c>
      <c r="BF403" s="225">
        <f>IF(N403="snížená",J403,0)</f>
        <v>0</v>
      </c>
      <c r="BG403" s="225">
        <f>IF(N403="zákl. přenesená",J403,0)</f>
        <v>0</v>
      </c>
      <c r="BH403" s="225">
        <f>IF(N403="sníž. přenesená",J403,0)</f>
        <v>0</v>
      </c>
      <c r="BI403" s="225">
        <f>IF(N403="nulová",J403,0)</f>
        <v>0</v>
      </c>
      <c r="BJ403" s="18" t="s">
        <v>79</v>
      </c>
      <c r="BK403" s="225">
        <f>ROUND(I403*H403,2)</f>
        <v>0</v>
      </c>
      <c r="BL403" s="18" t="s">
        <v>159</v>
      </c>
      <c r="BM403" s="224" t="s">
        <v>898</v>
      </c>
    </row>
    <row r="404" s="13" customFormat="1">
      <c r="A404" s="13"/>
      <c r="B404" s="231"/>
      <c r="C404" s="232"/>
      <c r="D404" s="233" t="s">
        <v>167</v>
      </c>
      <c r="E404" s="234" t="s">
        <v>19</v>
      </c>
      <c r="F404" s="235" t="s">
        <v>899</v>
      </c>
      <c r="G404" s="232"/>
      <c r="H404" s="236">
        <v>4.9500000000000002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167</v>
      </c>
      <c r="AU404" s="242" t="s">
        <v>81</v>
      </c>
      <c r="AV404" s="13" t="s">
        <v>81</v>
      </c>
      <c r="AW404" s="13" t="s">
        <v>33</v>
      </c>
      <c r="AX404" s="13" t="s">
        <v>72</v>
      </c>
      <c r="AY404" s="242" t="s">
        <v>152</v>
      </c>
    </row>
    <row r="405" s="2" customFormat="1" ht="37.8" customHeight="1">
      <c r="A405" s="39"/>
      <c r="B405" s="40"/>
      <c r="C405" s="213" t="s">
        <v>900</v>
      </c>
      <c r="D405" s="213" t="s">
        <v>154</v>
      </c>
      <c r="E405" s="214" t="s">
        <v>901</v>
      </c>
      <c r="F405" s="215" t="s">
        <v>902</v>
      </c>
      <c r="G405" s="216" t="s">
        <v>157</v>
      </c>
      <c r="H405" s="217">
        <v>40.652000000000001</v>
      </c>
      <c r="I405" s="218"/>
      <c r="J405" s="219">
        <f>ROUND(I405*H405,2)</f>
        <v>0</v>
      </c>
      <c r="K405" s="215" t="s">
        <v>158</v>
      </c>
      <c r="L405" s="45"/>
      <c r="M405" s="220" t="s">
        <v>19</v>
      </c>
      <c r="N405" s="221" t="s">
        <v>43</v>
      </c>
      <c r="O405" s="85"/>
      <c r="P405" s="222">
        <f>O405*H405</f>
        <v>0</v>
      </c>
      <c r="Q405" s="222">
        <v>2.0000000000000002E-05</v>
      </c>
      <c r="R405" s="222">
        <f>Q405*H405</f>
        <v>0.00081304000000000012</v>
      </c>
      <c r="S405" s="222">
        <v>1.0000000000000001E-05</v>
      </c>
      <c r="T405" s="223">
        <f>S405*H405</f>
        <v>0.00040652000000000006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24" t="s">
        <v>159</v>
      </c>
      <c r="AT405" s="224" t="s">
        <v>154</v>
      </c>
      <c r="AU405" s="224" t="s">
        <v>81</v>
      </c>
      <c r="AY405" s="18" t="s">
        <v>152</v>
      </c>
      <c r="BE405" s="225">
        <f>IF(N405="základní",J405,0)</f>
        <v>0</v>
      </c>
      <c r="BF405" s="225">
        <f>IF(N405="snížená",J405,0)</f>
        <v>0</v>
      </c>
      <c r="BG405" s="225">
        <f>IF(N405="zákl. přenesená",J405,0)</f>
        <v>0</v>
      </c>
      <c r="BH405" s="225">
        <f>IF(N405="sníž. přenesená",J405,0)</f>
        <v>0</v>
      </c>
      <c r="BI405" s="225">
        <f>IF(N405="nulová",J405,0)</f>
        <v>0</v>
      </c>
      <c r="BJ405" s="18" t="s">
        <v>79</v>
      </c>
      <c r="BK405" s="225">
        <f>ROUND(I405*H405,2)</f>
        <v>0</v>
      </c>
      <c r="BL405" s="18" t="s">
        <v>159</v>
      </c>
      <c r="BM405" s="224" t="s">
        <v>903</v>
      </c>
    </row>
    <row r="406" s="2" customFormat="1">
      <c r="A406" s="39"/>
      <c r="B406" s="40"/>
      <c r="C406" s="41"/>
      <c r="D406" s="226" t="s">
        <v>161</v>
      </c>
      <c r="E406" s="41"/>
      <c r="F406" s="227" t="s">
        <v>904</v>
      </c>
      <c r="G406" s="41"/>
      <c r="H406" s="41"/>
      <c r="I406" s="228"/>
      <c r="J406" s="41"/>
      <c r="K406" s="41"/>
      <c r="L406" s="45"/>
      <c r="M406" s="229"/>
      <c r="N406" s="230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161</v>
      </c>
      <c r="AU406" s="18" t="s">
        <v>81</v>
      </c>
    </row>
    <row r="407" s="13" customFormat="1">
      <c r="A407" s="13"/>
      <c r="B407" s="231"/>
      <c r="C407" s="232"/>
      <c r="D407" s="233" t="s">
        <v>167</v>
      </c>
      <c r="E407" s="234" t="s">
        <v>19</v>
      </c>
      <c r="F407" s="235" t="s">
        <v>905</v>
      </c>
      <c r="G407" s="232"/>
      <c r="H407" s="236">
        <v>11.552</v>
      </c>
      <c r="I407" s="237"/>
      <c r="J407" s="232"/>
      <c r="K407" s="232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167</v>
      </c>
      <c r="AU407" s="242" t="s">
        <v>81</v>
      </c>
      <c r="AV407" s="13" t="s">
        <v>81</v>
      </c>
      <c r="AW407" s="13" t="s">
        <v>33</v>
      </c>
      <c r="AX407" s="13" t="s">
        <v>72</v>
      </c>
      <c r="AY407" s="242" t="s">
        <v>152</v>
      </c>
    </row>
    <row r="408" s="13" customFormat="1">
      <c r="A408" s="13"/>
      <c r="B408" s="231"/>
      <c r="C408" s="232"/>
      <c r="D408" s="233" t="s">
        <v>167</v>
      </c>
      <c r="E408" s="234" t="s">
        <v>19</v>
      </c>
      <c r="F408" s="235" t="s">
        <v>906</v>
      </c>
      <c r="G408" s="232"/>
      <c r="H408" s="236">
        <v>29.100000000000001</v>
      </c>
      <c r="I408" s="237"/>
      <c r="J408" s="232"/>
      <c r="K408" s="232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167</v>
      </c>
      <c r="AU408" s="242" t="s">
        <v>81</v>
      </c>
      <c r="AV408" s="13" t="s">
        <v>81</v>
      </c>
      <c r="AW408" s="13" t="s">
        <v>33</v>
      </c>
      <c r="AX408" s="13" t="s">
        <v>72</v>
      </c>
      <c r="AY408" s="242" t="s">
        <v>152</v>
      </c>
    </row>
    <row r="409" s="12" customFormat="1" ht="22.8" customHeight="1">
      <c r="A409" s="12"/>
      <c r="B409" s="197"/>
      <c r="C409" s="198"/>
      <c r="D409" s="199" t="s">
        <v>71</v>
      </c>
      <c r="E409" s="211" t="s">
        <v>874</v>
      </c>
      <c r="F409" s="211" t="s">
        <v>907</v>
      </c>
      <c r="G409" s="198"/>
      <c r="H409" s="198"/>
      <c r="I409" s="201"/>
      <c r="J409" s="212">
        <f>BK409</f>
        <v>0</v>
      </c>
      <c r="K409" s="198"/>
      <c r="L409" s="203"/>
      <c r="M409" s="204"/>
      <c r="N409" s="205"/>
      <c r="O409" s="205"/>
      <c r="P409" s="206">
        <f>SUM(P410:P454)</f>
        <v>0</v>
      </c>
      <c r="Q409" s="205"/>
      <c r="R409" s="206">
        <f>SUM(R410:R454)</f>
        <v>5.8300420799999992</v>
      </c>
      <c r="S409" s="205"/>
      <c r="T409" s="207">
        <f>SUM(T410:T454)</f>
        <v>0.00029100000000000003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08" t="s">
        <v>79</v>
      </c>
      <c r="AT409" s="209" t="s">
        <v>71</v>
      </c>
      <c r="AU409" s="209" t="s">
        <v>79</v>
      </c>
      <c r="AY409" s="208" t="s">
        <v>152</v>
      </c>
      <c r="BK409" s="210">
        <f>SUM(BK410:BK454)</f>
        <v>0</v>
      </c>
    </row>
    <row r="410" s="2" customFormat="1" ht="24.15" customHeight="1">
      <c r="A410" s="39"/>
      <c r="B410" s="40"/>
      <c r="C410" s="213" t="s">
        <v>908</v>
      </c>
      <c r="D410" s="213" t="s">
        <v>154</v>
      </c>
      <c r="E410" s="214" t="s">
        <v>909</v>
      </c>
      <c r="F410" s="215" t="s">
        <v>910</v>
      </c>
      <c r="G410" s="216" t="s">
        <v>157</v>
      </c>
      <c r="H410" s="217">
        <v>200.07900000000001</v>
      </c>
      <c r="I410" s="218"/>
      <c r="J410" s="219">
        <f>ROUND(I410*H410,2)</f>
        <v>0</v>
      </c>
      <c r="K410" s="215" t="s">
        <v>158</v>
      </c>
      <c r="L410" s="45"/>
      <c r="M410" s="220" t="s">
        <v>19</v>
      </c>
      <c r="N410" s="221" t="s">
        <v>43</v>
      </c>
      <c r="O410" s="85"/>
      <c r="P410" s="222">
        <f>O410*H410</f>
        <v>0</v>
      </c>
      <c r="Q410" s="222">
        <v>0.00025999999999999998</v>
      </c>
      <c r="R410" s="222">
        <f>Q410*H410</f>
        <v>0.052020539999999997</v>
      </c>
      <c r="S410" s="222">
        <v>0</v>
      </c>
      <c r="T410" s="223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24" t="s">
        <v>159</v>
      </c>
      <c r="AT410" s="224" t="s">
        <v>154</v>
      </c>
      <c r="AU410" s="224" t="s">
        <v>81</v>
      </c>
      <c r="AY410" s="18" t="s">
        <v>152</v>
      </c>
      <c r="BE410" s="225">
        <f>IF(N410="základní",J410,0)</f>
        <v>0</v>
      </c>
      <c r="BF410" s="225">
        <f>IF(N410="snížená",J410,0)</f>
        <v>0</v>
      </c>
      <c r="BG410" s="225">
        <f>IF(N410="zákl. přenesená",J410,0)</f>
        <v>0</v>
      </c>
      <c r="BH410" s="225">
        <f>IF(N410="sníž. přenesená",J410,0)</f>
        <v>0</v>
      </c>
      <c r="BI410" s="225">
        <f>IF(N410="nulová",J410,0)</f>
        <v>0</v>
      </c>
      <c r="BJ410" s="18" t="s">
        <v>79</v>
      </c>
      <c r="BK410" s="225">
        <f>ROUND(I410*H410,2)</f>
        <v>0</v>
      </c>
      <c r="BL410" s="18" t="s">
        <v>159</v>
      </c>
      <c r="BM410" s="224" t="s">
        <v>911</v>
      </c>
    </row>
    <row r="411" s="2" customFormat="1">
      <c r="A411" s="39"/>
      <c r="B411" s="40"/>
      <c r="C411" s="41"/>
      <c r="D411" s="226" t="s">
        <v>161</v>
      </c>
      <c r="E411" s="41"/>
      <c r="F411" s="227" t="s">
        <v>912</v>
      </c>
      <c r="G411" s="41"/>
      <c r="H411" s="41"/>
      <c r="I411" s="228"/>
      <c r="J411" s="41"/>
      <c r="K411" s="41"/>
      <c r="L411" s="45"/>
      <c r="M411" s="229"/>
      <c r="N411" s="230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161</v>
      </c>
      <c r="AU411" s="18" t="s">
        <v>81</v>
      </c>
    </row>
    <row r="412" s="13" customFormat="1">
      <c r="A412" s="13"/>
      <c r="B412" s="231"/>
      <c r="C412" s="232"/>
      <c r="D412" s="233" t="s">
        <v>167</v>
      </c>
      <c r="E412" s="234" t="s">
        <v>19</v>
      </c>
      <c r="F412" s="235" t="s">
        <v>913</v>
      </c>
      <c r="G412" s="232"/>
      <c r="H412" s="236">
        <v>200.07900000000001</v>
      </c>
      <c r="I412" s="237"/>
      <c r="J412" s="232"/>
      <c r="K412" s="232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167</v>
      </c>
      <c r="AU412" s="242" t="s">
        <v>81</v>
      </c>
      <c r="AV412" s="13" t="s">
        <v>81</v>
      </c>
      <c r="AW412" s="13" t="s">
        <v>33</v>
      </c>
      <c r="AX412" s="13" t="s">
        <v>72</v>
      </c>
      <c r="AY412" s="242" t="s">
        <v>152</v>
      </c>
    </row>
    <row r="413" s="2" customFormat="1" ht="33" customHeight="1">
      <c r="A413" s="39"/>
      <c r="B413" s="40"/>
      <c r="C413" s="213" t="s">
        <v>914</v>
      </c>
      <c r="D413" s="213" t="s">
        <v>154</v>
      </c>
      <c r="E413" s="214" t="s">
        <v>915</v>
      </c>
      <c r="F413" s="215" t="s">
        <v>916</v>
      </c>
      <c r="G413" s="216" t="s">
        <v>157</v>
      </c>
      <c r="H413" s="217">
        <v>25</v>
      </c>
      <c r="I413" s="218"/>
      <c r="J413" s="219">
        <f>ROUND(I413*H413,2)</f>
        <v>0</v>
      </c>
      <c r="K413" s="215" t="s">
        <v>158</v>
      </c>
      <c r="L413" s="45"/>
      <c r="M413" s="220" t="s">
        <v>19</v>
      </c>
      <c r="N413" s="221" t="s">
        <v>43</v>
      </c>
      <c r="O413" s="85"/>
      <c r="P413" s="222">
        <f>O413*H413</f>
        <v>0</v>
      </c>
      <c r="Q413" s="222">
        <v>0.0043800000000000002</v>
      </c>
      <c r="R413" s="222">
        <f>Q413*H413</f>
        <v>0.1095</v>
      </c>
      <c r="S413" s="222">
        <v>0</v>
      </c>
      <c r="T413" s="223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24" t="s">
        <v>159</v>
      </c>
      <c r="AT413" s="224" t="s">
        <v>154</v>
      </c>
      <c r="AU413" s="224" t="s">
        <v>81</v>
      </c>
      <c r="AY413" s="18" t="s">
        <v>152</v>
      </c>
      <c r="BE413" s="225">
        <f>IF(N413="základní",J413,0)</f>
        <v>0</v>
      </c>
      <c r="BF413" s="225">
        <f>IF(N413="snížená",J413,0)</f>
        <v>0</v>
      </c>
      <c r="BG413" s="225">
        <f>IF(N413="zákl. přenesená",J413,0)</f>
        <v>0</v>
      </c>
      <c r="BH413" s="225">
        <f>IF(N413="sníž. přenesená",J413,0)</f>
        <v>0</v>
      </c>
      <c r="BI413" s="225">
        <f>IF(N413="nulová",J413,0)</f>
        <v>0</v>
      </c>
      <c r="BJ413" s="18" t="s">
        <v>79</v>
      </c>
      <c r="BK413" s="225">
        <f>ROUND(I413*H413,2)</f>
        <v>0</v>
      </c>
      <c r="BL413" s="18" t="s">
        <v>159</v>
      </c>
      <c r="BM413" s="224" t="s">
        <v>917</v>
      </c>
    </row>
    <row r="414" s="2" customFormat="1">
      <c r="A414" s="39"/>
      <c r="B414" s="40"/>
      <c r="C414" s="41"/>
      <c r="D414" s="226" t="s">
        <v>161</v>
      </c>
      <c r="E414" s="41"/>
      <c r="F414" s="227" t="s">
        <v>918</v>
      </c>
      <c r="G414" s="41"/>
      <c r="H414" s="41"/>
      <c r="I414" s="228"/>
      <c r="J414" s="41"/>
      <c r="K414" s="41"/>
      <c r="L414" s="45"/>
      <c r="M414" s="229"/>
      <c r="N414" s="230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161</v>
      </c>
      <c r="AU414" s="18" t="s">
        <v>81</v>
      </c>
    </row>
    <row r="415" s="14" customFormat="1">
      <c r="A415" s="14"/>
      <c r="B415" s="243"/>
      <c r="C415" s="244"/>
      <c r="D415" s="233" t="s">
        <v>167</v>
      </c>
      <c r="E415" s="245" t="s">
        <v>19</v>
      </c>
      <c r="F415" s="246" t="s">
        <v>828</v>
      </c>
      <c r="G415" s="244"/>
      <c r="H415" s="245" t="s">
        <v>19</v>
      </c>
      <c r="I415" s="247"/>
      <c r="J415" s="244"/>
      <c r="K415" s="244"/>
      <c r="L415" s="248"/>
      <c r="M415" s="249"/>
      <c r="N415" s="250"/>
      <c r="O415" s="250"/>
      <c r="P415" s="250"/>
      <c r="Q415" s="250"/>
      <c r="R415" s="250"/>
      <c r="S415" s="250"/>
      <c r="T415" s="251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2" t="s">
        <v>167</v>
      </c>
      <c r="AU415" s="252" t="s">
        <v>81</v>
      </c>
      <c r="AV415" s="14" t="s">
        <v>79</v>
      </c>
      <c r="AW415" s="14" t="s">
        <v>33</v>
      </c>
      <c r="AX415" s="14" t="s">
        <v>72</v>
      </c>
      <c r="AY415" s="252" t="s">
        <v>152</v>
      </c>
    </row>
    <row r="416" s="13" customFormat="1">
      <c r="A416" s="13"/>
      <c r="B416" s="231"/>
      <c r="C416" s="232"/>
      <c r="D416" s="233" t="s">
        <v>167</v>
      </c>
      <c r="E416" s="234" t="s">
        <v>19</v>
      </c>
      <c r="F416" s="235" t="s">
        <v>829</v>
      </c>
      <c r="G416" s="232"/>
      <c r="H416" s="236">
        <v>25</v>
      </c>
      <c r="I416" s="237"/>
      <c r="J416" s="232"/>
      <c r="K416" s="232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167</v>
      </c>
      <c r="AU416" s="242" t="s">
        <v>81</v>
      </c>
      <c r="AV416" s="13" t="s">
        <v>81</v>
      </c>
      <c r="AW416" s="13" t="s">
        <v>33</v>
      </c>
      <c r="AX416" s="13" t="s">
        <v>72</v>
      </c>
      <c r="AY416" s="242" t="s">
        <v>152</v>
      </c>
    </row>
    <row r="417" s="2" customFormat="1" ht="44.25" customHeight="1">
      <c r="A417" s="39"/>
      <c r="B417" s="40"/>
      <c r="C417" s="213" t="s">
        <v>919</v>
      </c>
      <c r="D417" s="213" t="s">
        <v>154</v>
      </c>
      <c r="E417" s="214" t="s">
        <v>865</v>
      </c>
      <c r="F417" s="215" t="s">
        <v>866</v>
      </c>
      <c r="G417" s="216" t="s">
        <v>174</v>
      </c>
      <c r="H417" s="217">
        <v>26.5</v>
      </c>
      <c r="I417" s="218"/>
      <c r="J417" s="219">
        <f>ROUND(I417*H417,2)</f>
        <v>0</v>
      </c>
      <c r="K417" s="215" t="s">
        <v>158</v>
      </c>
      <c r="L417" s="45"/>
      <c r="M417" s="220" t="s">
        <v>19</v>
      </c>
      <c r="N417" s="221" t="s">
        <v>43</v>
      </c>
      <c r="O417" s="85"/>
      <c r="P417" s="222">
        <f>O417*H417</f>
        <v>0</v>
      </c>
      <c r="Q417" s="222">
        <v>0</v>
      </c>
      <c r="R417" s="222">
        <f>Q417*H417</f>
        <v>0</v>
      </c>
      <c r="S417" s="222">
        <v>0</v>
      </c>
      <c r="T417" s="223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24" t="s">
        <v>159</v>
      </c>
      <c r="AT417" s="224" t="s">
        <v>154</v>
      </c>
      <c r="AU417" s="224" t="s">
        <v>81</v>
      </c>
      <c r="AY417" s="18" t="s">
        <v>152</v>
      </c>
      <c r="BE417" s="225">
        <f>IF(N417="základní",J417,0)</f>
        <v>0</v>
      </c>
      <c r="BF417" s="225">
        <f>IF(N417="snížená",J417,0)</f>
        <v>0</v>
      </c>
      <c r="BG417" s="225">
        <f>IF(N417="zákl. přenesená",J417,0)</f>
        <v>0</v>
      </c>
      <c r="BH417" s="225">
        <f>IF(N417="sníž. přenesená",J417,0)</f>
        <v>0</v>
      </c>
      <c r="BI417" s="225">
        <f>IF(N417="nulová",J417,0)</f>
        <v>0</v>
      </c>
      <c r="BJ417" s="18" t="s">
        <v>79</v>
      </c>
      <c r="BK417" s="225">
        <f>ROUND(I417*H417,2)</f>
        <v>0</v>
      </c>
      <c r="BL417" s="18" t="s">
        <v>159</v>
      </c>
      <c r="BM417" s="224" t="s">
        <v>920</v>
      </c>
    </row>
    <row r="418" s="2" customFormat="1">
      <c r="A418" s="39"/>
      <c r="B418" s="40"/>
      <c r="C418" s="41"/>
      <c r="D418" s="226" t="s">
        <v>161</v>
      </c>
      <c r="E418" s="41"/>
      <c r="F418" s="227" t="s">
        <v>868</v>
      </c>
      <c r="G418" s="41"/>
      <c r="H418" s="41"/>
      <c r="I418" s="228"/>
      <c r="J418" s="41"/>
      <c r="K418" s="41"/>
      <c r="L418" s="45"/>
      <c r="M418" s="229"/>
      <c r="N418" s="230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161</v>
      </c>
      <c r="AU418" s="18" t="s">
        <v>81</v>
      </c>
    </row>
    <row r="419" s="13" customFormat="1">
      <c r="A419" s="13"/>
      <c r="B419" s="231"/>
      <c r="C419" s="232"/>
      <c r="D419" s="233" t="s">
        <v>167</v>
      </c>
      <c r="E419" s="234" t="s">
        <v>19</v>
      </c>
      <c r="F419" s="235" t="s">
        <v>921</v>
      </c>
      <c r="G419" s="232"/>
      <c r="H419" s="236">
        <v>16.5</v>
      </c>
      <c r="I419" s="237"/>
      <c r="J419" s="232"/>
      <c r="K419" s="232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167</v>
      </c>
      <c r="AU419" s="242" t="s">
        <v>81</v>
      </c>
      <c r="AV419" s="13" t="s">
        <v>81</v>
      </c>
      <c r="AW419" s="13" t="s">
        <v>33</v>
      </c>
      <c r="AX419" s="13" t="s">
        <v>72</v>
      </c>
      <c r="AY419" s="242" t="s">
        <v>152</v>
      </c>
    </row>
    <row r="420" s="13" customFormat="1">
      <c r="A420" s="13"/>
      <c r="B420" s="231"/>
      <c r="C420" s="232"/>
      <c r="D420" s="233" t="s">
        <v>167</v>
      </c>
      <c r="E420" s="234" t="s">
        <v>19</v>
      </c>
      <c r="F420" s="235" t="s">
        <v>922</v>
      </c>
      <c r="G420" s="232"/>
      <c r="H420" s="236">
        <v>10</v>
      </c>
      <c r="I420" s="237"/>
      <c r="J420" s="232"/>
      <c r="K420" s="232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167</v>
      </c>
      <c r="AU420" s="242" t="s">
        <v>81</v>
      </c>
      <c r="AV420" s="13" t="s">
        <v>81</v>
      </c>
      <c r="AW420" s="13" t="s">
        <v>33</v>
      </c>
      <c r="AX420" s="13" t="s">
        <v>72</v>
      </c>
      <c r="AY420" s="242" t="s">
        <v>152</v>
      </c>
    </row>
    <row r="421" s="2" customFormat="1" ht="21.75" customHeight="1">
      <c r="A421" s="39"/>
      <c r="B421" s="40"/>
      <c r="C421" s="256" t="s">
        <v>923</v>
      </c>
      <c r="D421" s="256" t="s">
        <v>518</v>
      </c>
      <c r="E421" s="257" t="s">
        <v>924</v>
      </c>
      <c r="F421" s="258" t="s">
        <v>925</v>
      </c>
      <c r="G421" s="259" t="s">
        <v>174</v>
      </c>
      <c r="H421" s="260">
        <v>29.149999999999999</v>
      </c>
      <c r="I421" s="261"/>
      <c r="J421" s="262">
        <f>ROUND(I421*H421,2)</f>
        <v>0</v>
      </c>
      <c r="K421" s="258" t="s">
        <v>158</v>
      </c>
      <c r="L421" s="263"/>
      <c r="M421" s="264" t="s">
        <v>19</v>
      </c>
      <c r="N421" s="265" t="s">
        <v>43</v>
      </c>
      <c r="O421" s="85"/>
      <c r="P421" s="222">
        <f>O421*H421</f>
        <v>0</v>
      </c>
      <c r="Q421" s="222">
        <v>0.00012</v>
      </c>
      <c r="R421" s="222">
        <f>Q421*H421</f>
        <v>0.0034979999999999998</v>
      </c>
      <c r="S421" s="222">
        <v>0</v>
      </c>
      <c r="T421" s="223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24" t="s">
        <v>212</v>
      </c>
      <c r="AT421" s="224" t="s">
        <v>518</v>
      </c>
      <c r="AU421" s="224" t="s">
        <v>81</v>
      </c>
      <c r="AY421" s="18" t="s">
        <v>152</v>
      </c>
      <c r="BE421" s="225">
        <f>IF(N421="základní",J421,0)</f>
        <v>0</v>
      </c>
      <c r="BF421" s="225">
        <f>IF(N421="snížená",J421,0)</f>
        <v>0</v>
      </c>
      <c r="BG421" s="225">
        <f>IF(N421="zákl. přenesená",J421,0)</f>
        <v>0</v>
      </c>
      <c r="BH421" s="225">
        <f>IF(N421="sníž. přenesená",J421,0)</f>
        <v>0</v>
      </c>
      <c r="BI421" s="225">
        <f>IF(N421="nulová",J421,0)</f>
        <v>0</v>
      </c>
      <c r="BJ421" s="18" t="s">
        <v>79</v>
      </c>
      <c r="BK421" s="225">
        <f>ROUND(I421*H421,2)</f>
        <v>0</v>
      </c>
      <c r="BL421" s="18" t="s">
        <v>159</v>
      </c>
      <c r="BM421" s="224" t="s">
        <v>926</v>
      </c>
    </row>
    <row r="422" s="13" customFormat="1">
      <c r="A422" s="13"/>
      <c r="B422" s="231"/>
      <c r="C422" s="232"/>
      <c r="D422" s="233" t="s">
        <v>167</v>
      </c>
      <c r="E422" s="234" t="s">
        <v>19</v>
      </c>
      <c r="F422" s="235" t="s">
        <v>927</v>
      </c>
      <c r="G422" s="232"/>
      <c r="H422" s="236">
        <v>29.149999999999999</v>
      </c>
      <c r="I422" s="237"/>
      <c r="J422" s="232"/>
      <c r="K422" s="232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167</v>
      </c>
      <c r="AU422" s="242" t="s">
        <v>81</v>
      </c>
      <c r="AV422" s="13" t="s">
        <v>81</v>
      </c>
      <c r="AW422" s="13" t="s">
        <v>33</v>
      </c>
      <c r="AX422" s="13" t="s">
        <v>72</v>
      </c>
      <c r="AY422" s="242" t="s">
        <v>152</v>
      </c>
    </row>
    <row r="423" s="2" customFormat="1" ht="55.5" customHeight="1">
      <c r="A423" s="39"/>
      <c r="B423" s="40"/>
      <c r="C423" s="213" t="s">
        <v>928</v>
      </c>
      <c r="D423" s="213" t="s">
        <v>154</v>
      </c>
      <c r="E423" s="214" t="s">
        <v>880</v>
      </c>
      <c r="F423" s="215" t="s">
        <v>881</v>
      </c>
      <c r="G423" s="216" t="s">
        <v>174</v>
      </c>
      <c r="H423" s="217">
        <v>16.5</v>
      </c>
      <c r="I423" s="218"/>
      <c r="J423" s="219">
        <f>ROUND(I423*H423,2)</f>
        <v>0</v>
      </c>
      <c r="K423" s="215" t="s">
        <v>158</v>
      </c>
      <c r="L423" s="45"/>
      <c r="M423" s="220" t="s">
        <v>19</v>
      </c>
      <c r="N423" s="221" t="s">
        <v>43</v>
      </c>
      <c r="O423" s="85"/>
      <c r="P423" s="222">
        <f>O423*H423</f>
        <v>0</v>
      </c>
      <c r="Q423" s="222">
        <v>0</v>
      </c>
      <c r="R423" s="222">
        <f>Q423*H423</f>
        <v>0</v>
      </c>
      <c r="S423" s="222">
        <v>0</v>
      </c>
      <c r="T423" s="223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24" t="s">
        <v>159</v>
      </c>
      <c r="AT423" s="224" t="s">
        <v>154</v>
      </c>
      <c r="AU423" s="224" t="s">
        <v>81</v>
      </c>
      <c r="AY423" s="18" t="s">
        <v>152</v>
      </c>
      <c r="BE423" s="225">
        <f>IF(N423="základní",J423,0)</f>
        <v>0</v>
      </c>
      <c r="BF423" s="225">
        <f>IF(N423="snížená",J423,0)</f>
        <v>0</v>
      </c>
      <c r="BG423" s="225">
        <f>IF(N423="zákl. přenesená",J423,0)</f>
        <v>0</v>
      </c>
      <c r="BH423" s="225">
        <f>IF(N423="sníž. přenesená",J423,0)</f>
        <v>0</v>
      </c>
      <c r="BI423" s="225">
        <f>IF(N423="nulová",J423,0)</f>
        <v>0</v>
      </c>
      <c r="BJ423" s="18" t="s">
        <v>79</v>
      </c>
      <c r="BK423" s="225">
        <f>ROUND(I423*H423,2)</f>
        <v>0</v>
      </c>
      <c r="BL423" s="18" t="s">
        <v>159</v>
      </c>
      <c r="BM423" s="224" t="s">
        <v>929</v>
      </c>
    </row>
    <row r="424" s="2" customFormat="1">
      <c r="A424" s="39"/>
      <c r="B424" s="40"/>
      <c r="C424" s="41"/>
      <c r="D424" s="226" t="s">
        <v>161</v>
      </c>
      <c r="E424" s="41"/>
      <c r="F424" s="227" t="s">
        <v>883</v>
      </c>
      <c r="G424" s="41"/>
      <c r="H424" s="41"/>
      <c r="I424" s="228"/>
      <c r="J424" s="41"/>
      <c r="K424" s="41"/>
      <c r="L424" s="45"/>
      <c r="M424" s="229"/>
      <c r="N424" s="230"/>
      <c r="O424" s="85"/>
      <c r="P424" s="85"/>
      <c r="Q424" s="85"/>
      <c r="R424" s="85"/>
      <c r="S424" s="85"/>
      <c r="T424" s="86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161</v>
      </c>
      <c r="AU424" s="18" t="s">
        <v>81</v>
      </c>
    </row>
    <row r="425" s="13" customFormat="1">
      <c r="A425" s="13"/>
      <c r="B425" s="231"/>
      <c r="C425" s="232"/>
      <c r="D425" s="233" t="s">
        <v>167</v>
      </c>
      <c r="E425" s="234" t="s">
        <v>19</v>
      </c>
      <c r="F425" s="235" t="s">
        <v>921</v>
      </c>
      <c r="G425" s="232"/>
      <c r="H425" s="236">
        <v>16.5</v>
      </c>
      <c r="I425" s="237"/>
      <c r="J425" s="232"/>
      <c r="K425" s="232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167</v>
      </c>
      <c r="AU425" s="242" t="s">
        <v>81</v>
      </c>
      <c r="AV425" s="13" t="s">
        <v>81</v>
      </c>
      <c r="AW425" s="13" t="s">
        <v>33</v>
      </c>
      <c r="AX425" s="13" t="s">
        <v>72</v>
      </c>
      <c r="AY425" s="242" t="s">
        <v>152</v>
      </c>
    </row>
    <row r="426" s="2" customFormat="1" ht="24.15" customHeight="1">
      <c r="A426" s="39"/>
      <c r="B426" s="40"/>
      <c r="C426" s="256" t="s">
        <v>930</v>
      </c>
      <c r="D426" s="256" t="s">
        <v>518</v>
      </c>
      <c r="E426" s="257" t="s">
        <v>885</v>
      </c>
      <c r="F426" s="258" t="s">
        <v>886</v>
      </c>
      <c r="G426" s="259" t="s">
        <v>174</v>
      </c>
      <c r="H426" s="260">
        <v>18.149999999999999</v>
      </c>
      <c r="I426" s="261"/>
      <c r="J426" s="262">
        <f>ROUND(I426*H426,2)</f>
        <v>0</v>
      </c>
      <c r="K426" s="258" t="s">
        <v>158</v>
      </c>
      <c r="L426" s="263"/>
      <c r="M426" s="264" t="s">
        <v>19</v>
      </c>
      <c r="N426" s="265" t="s">
        <v>43</v>
      </c>
      <c r="O426" s="85"/>
      <c r="P426" s="222">
        <f>O426*H426</f>
        <v>0</v>
      </c>
      <c r="Q426" s="222">
        <v>4.0000000000000003E-05</v>
      </c>
      <c r="R426" s="222">
        <f>Q426*H426</f>
        <v>0.00072599999999999997</v>
      </c>
      <c r="S426" s="222">
        <v>0</v>
      </c>
      <c r="T426" s="223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24" t="s">
        <v>212</v>
      </c>
      <c r="AT426" s="224" t="s">
        <v>518</v>
      </c>
      <c r="AU426" s="224" t="s">
        <v>81</v>
      </c>
      <c r="AY426" s="18" t="s">
        <v>152</v>
      </c>
      <c r="BE426" s="225">
        <f>IF(N426="základní",J426,0)</f>
        <v>0</v>
      </c>
      <c r="BF426" s="225">
        <f>IF(N426="snížená",J426,0)</f>
        <v>0</v>
      </c>
      <c r="BG426" s="225">
        <f>IF(N426="zákl. přenesená",J426,0)</f>
        <v>0</v>
      </c>
      <c r="BH426" s="225">
        <f>IF(N426="sníž. přenesená",J426,0)</f>
        <v>0</v>
      </c>
      <c r="BI426" s="225">
        <f>IF(N426="nulová",J426,0)</f>
        <v>0</v>
      </c>
      <c r="BJ426" s="18" t="s">
        <v>79</v>
      </c>
      <c r="BK426" s="225">
        <f>ROUND(I426*H426,2)</f>
        <v>0</v>
      </c>
      <c r="BL426" s="18" t="s">
        <v>159</v>
      </c>
      <c r="BM426" s="224" t="s">
        <v>931</v>
      </c>
    </row>
    <row r="427" s="13" customFormat="1">
      <c r="A427" s="13"/>
      <c r="B427" s="231"/>
      <c r="C427" s="232"/>
      <c r="D427" s="233" t="s">
        <v>167</v>
      </c>
      <c r="E427" s="234" t="s">
        <v>19</v>
      </c>
      <c r="F427" s="235" t="s">
        <v>932</v>
      </c>
      <c r="G427" s="232"/>
      <c r="H427" s="236">
        <v>18.149999999999999</v>
      </c>
      <c r="I427" s="237"/>
      <c r="J427" s="232"/>
      <c r="K427" s="232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167</v>
      </c>
      <c r="AU427" s="242" t="s">
        <v>81</v>
      </c>
      <c r="AV427" s="13" t="s">
        <v>81</v>
      </c>
      <c r="AW427" s="13" t="s">
        <v>33</v>
      </c>
      <c r="AX427" s="13" t="s">
        <v>72</v>
      </c>
      <c r="AY427" s="242" t="s">
        <v>152</v>
      </c>
    </row>
    <row r="428" s="2" customFormat="1" ht="66.75" customHeight="1">
      <c r="A428" s="39"/>
      <c r="B428" s="40"/>
      <c r="C428" s="213" t="s">
        <v>933</v>
      </c>
      <c r="D428" s="213" t="s">
        <v>154</v>
      </c>
      <c r="E428" s="214" t="s">
        <v>934</v>
      </c>
      <c r="F428" s="215" t="s">
        <v>935</v>
      </c>
      <c r="G428" s="216" t="s">
        <v>157</v>
      </c>
      <c r="H428" s="217">
        <v>24.327999999999999</v>
      </c>
      <c r="I428" s="218"/>
      <c r="J428" s="219">
        <f>ROUND(I428*H428,2)</f>
        <v>0</v>
      </c>
      <c r="K428" s="215" t="s">
        <v>158</v>
      </c>
      <c r="L428" s="45"/>
      <c r="M428" s="220" t="s">
        <v>19</v>
      </c>
      <c r="N428" s="221" t="s">
        <v>43</v>
      </c>
      <c r="O428" s="85"/>
      <c r="P428" s="222">
        <f>O428*H428</f>
        <v>0</v>
      </c>
      <c r="Q428" s="222">
        <v>0.0083499999999999998</v>
      </c>
      <c r="R428" s="222">
        <f>Q428*H428</f>
        <v>0.20313879999999998</v>
      </c>
      <c r="S428" s="222">
        <v>0</v>
      </c>
      <c r="T428" s="223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24" t="s">
        <v>159</v>
      </c>
      <c r="AT428" s="224" t="s">
        <v>154</v>
      </c>
      <c r="AU428" s="224" t="s">
        <v>81</v>
      </c>
      <c r="AY428" s="18" t="s">
        <v>152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18" t="s">
        <v>79</v>
      </c>
      <c r="BK428" s="225">
        <f>ROUND(I428*H428,2)</f>
        <v>0</v>
      </c>
      <c r="BL428" s="18" t="s">
        <v>159</v>
      </c>
      <c r="BM428" s="224" t="s">
        <v>936</v>
      </c>
    </row>
    <row r="429" s="2" customFormat="1">
      <c r="A429" s="39"/>
      <c r="B429" s="40"/>
      <c r="C429" s="41"/>
      <c r="D429" s="226" t="s">
        <v>161</v>
      </c>
      <c r="E429" s="41"/>
      <c r="F429" s="227" t="s">
        <v>937</v>
      </c>
      <c r="G429" s="41"/>
      <c r="H429" s="41"/>
      <c r="I429" s="228"/>
      <c r="J429" s="41"/>
      <c r="K429" s="41"/>
      <c r="L429" s="45"/>
      <c r="M429" s="229"/>
      <c r="N429" s="230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161</v>
      </c>
      <c r="AU429" s="18" t="s">
        <v>81</v>
      </c>
    </row>
    <row r="430" s="14" customFormat="1">
      <c r="A430" s="14"/>
      <c r="B430" s="243"/>
      <c r="C430" s="244"/>
      <c r="D430" s="233" t="s">
        <v>167</v>
      </c>
      <c r="E430" s="245" t="s">
        <v>19</v>
      </c>
      <c r="F430" s="246" t="s">
        <v>938</v>
      </c>
      <c r="G430" s="244"/>
      <c r="H430" s="245" t="s">
        <v>19</v>
      </c>
      <c r="I430" s="247"/>
      <c r="J430" s="244"/>
      <c r="K430" s="244"/>
      <c r="L430" s="248"/>
      <c r="M430" s="249"/>
      <c r="N430" s="250"/>
      <c r="O430" s="250"/>
      <c r="P430" s="250"/>
      <c r="Q430" s="250"/>
      <c r="R430" s="250"/>
      <c r="S430" s="250"/>
      <c r="T430" s="251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2" t="s">
        <v>167</v>
      </c>
      <c r="AU430" s="252" t="s">
        <v>81</v>
      </c>
      <c r="AV430" s="14" t="s">
        <v>79</v>
      </c>
      <c r="AW430" s="14" t="s">
        <v>33</v>
      </c>
      <c r="AX430" s="14" t="s">
        <v>72</v>
      </c>
      <c r="AY430" s="252" t="s">
        <v>152</v>
      </c>
    </row>
    <row r="431" s="13" customFormat="1">
      <c r="A431" s="13"/>
      <c r="B431" s="231"/>
      <c r="C431" s="232"/>
      <c r="D431" s="233" t="s">
        <v>167</v>
      </c>
      <c r="E431" s="234" t="s">
        <v>19</v>
      </c>
      <c r="F431" s="235" t="s">
        <v>939</v>
      </c>
      <c r="G431" s="232"/>
      <c r="H431" s="236">
        <v>24.327999999999999</v>
      </c>
      <c r="I431" s="237"/>
      <c r="J431" s="232"/>
      <c r="K431" s="232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167</v>
      </c>
      <c r="AU431" s="242" t="s">
        <v>81</v>
      </c>
      <c r="AV431" s="13" t="s">
        <v>81</v>
      </c>
      <c r="AW431" s="13" t="s">
        <v>33</v>
      </c>
      <c r="AX431" s="13" t="s">
        <v>72</v>
      </c>
      <c r="AY431" s="242" t="s">
        <v>152</v>
      </c>
    </row>
    <row r="432" s="2" customFormat="1" ht="24.15" customHeight="1">
      <c r="A432" s="39"/>
      <c r="B432" s="40"/>
      <c r="C432" s="256" t="s">
        <v>940</v>
      </c>
      <c r="D432" s="256" t="s">
        <v>518</v>
      </c>
      <c r="E432" s="257" t="s">
        <v>941</v>
      </c>
      <c r="F432" s="258" t="s">
        <v>942</v>
      </c>
      <c r="G432" s="259" t="s">
        <v>157</v>
      </c>
      <c r="H432" s="260">
        <v>26.760999999999999</v>
      </c>
      <c r="I432" s="261"/>
      <c r="J432" s="262">
        <f>ROUND(I432*H432,2)</f>
        <v>0</v>
      </c>
      <c r="K432" s="258" t="s">
        <v>158</v>
      </c>
      <c r="L432" s="263"/>
      <c r="M432" s="264" t="s">
        <v>19</v>
      </c>
      <c r="N432" s="265" t="s">
        <v>43</v>
      </c>
      <c r="O432" s="85"/>
      <c r="P432" s="222">
        <f>O432*H432</f>
        <v>0</v>
      </c>
      <c r="Q432" s="222">
        <v>0.0019400000000000001</v>
      </c>
      <c r="R432" s="222">
        <f>Q432*H432</f>
        <v>0.051916339999999998</v>
      </c>
      <c r="S432" s="222">
        <v>0</v>
      </c>
      <c r="T432" s="223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24" t="s">
        <v>212</v>
      </c>
      <c r="AT432" s="224" t="s">
        <v>518</v>
      </c>
      <c r="AU432" s="224" t="s">
        <v>81</v>
      </c>
      <c r="AY432" s="18" t="s">
        <v>152</v>
      </c>
      <c r="BE432" s="225">
        <f>IF(N432="základní",J432,0)</f>
        <v>0</v>
      </c>
      <c r="BF432" s="225">
        <f>IF(N432="snížená",J432,0)</f>
        <v>0</v>
      </c>
      <c r="BG432" s="225">
        <f>IF(N432="zákl. přenesená",J432,0)</f>
        <v>0</v>
      </c>
      <c r="BH432" s="225">
        <f>IF(N432="sníž. přenesená",J432,0)</f>
        <v>0</v>
      </c>
      <c r="BI432" s="225">
        <f>IF(N432="nulová",J432,0)</f>
        <v>0</v>
      </c>
      <c r="BJ432" s="18" t="s">
        <v>79</v>
      </c>
      <c r="BK432" s="225">
        <f>ROUND(I432*H432,2)</f>
        <v>0</v>
      </c>
      <c r="BL432" s="18" t="s">
        <v>159</v>
      </c>
      <c r="BM432" s="224" t="s">
        <v>943</v>
      </c>
    </row>
    <row r="433" s="13" customFormat="1">
      <c r="A433" s="13"/>
      <c r="B433" s="231"/>
      <c r="C433" s="232"/>
      <c r="D433" s="233" t="s">
        <v>167</v>
      </c>
      <c r="E433" s="234" t="s">
        <v>19</v>
      </c>
      <c r="F433" s="235" t="s">
        <v>944</v>
      </c>
      <c r="G433" s="232"/>
      <c r="H433" s="236">
        <v>26.760999999999999</v>
      </c>
      <c r="I433" s="237"/>
      <c r="J433" s="232"/>
      <c r="K433" s="232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167</v>
      </c>
      <c r="AU433" s="242" t="s">
        <v>81</v>
      </c>
      <c r="AV433" s="13" t="s">
        <v>81</v>
      </c>
      <c r="AW433" s="13" t="s">
        <v>33</v>
      </c>
      <c r="AX433" s="13" t="s">
        <v>72</v>
      </c>
      <c r="AY433" s="242" t="s">
        <v>152</v>
      </c>
    </row>
    <row r="434" s="2" customFormat="1" ht="24.15" customHeight="1">
      <c r="A434" s="39"/>
      <c r="B434" s="40"/>
      <c r="C434" s="213" t="s">
        <v>945</v>
      </c>
      <c r="D434" s="213" t="s">
        <v>154</v>
      </c>
      <c r="E434" s="214" t="s">
        <v>946</v>
      </c>
      <c r="F434" s="215" t="s">
        <v>947</v>
      </c>
      <c r="G434" s="216" t="s">
        <v>174</v>
      </c>
      <c r="H434" s="217">
        <v>23.954999999999998</v>
      </c>
      <c r="I434" s="218"/>
      <c r="J434" s="219">
        <f>ROUND(I434*H434,2)</f>
        <v>0</v>
      </c>
      <c r="K434" s="215" t="s">
        <v>158</v>
      </c>
      <c r="L434" s="45"/>
      <c r="M434" s="220" t="s">
        <v>19</v>
      </c>
      <c r="N434" s="221" t="s">
        <v>43</v>
      </c>
      <c r="O434" s="85"/>
      <c r="P434" s="222">
        <f>O434*H434</f>
        <v>0</v>
      </c>
      <c r="Q434" s="222">
        <v>0.00010000000000000001</v>
      </c>
      <c r="R434" s="222">
        <f>Q434*H434</f>
        <v>0.0023955000000000001</v>
      </c>
      <c r="S434" s="222">
        <v>0</v>
      </c>
      <c r="T434" s="223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24" t="s">
        <v>159</v>
      </c>
      <c r="AT434" s="224" t="s">
        <v>154</v>
      </c>
      <c r="AU434" s="224" t="s">
        <v>81</v>
      </c>
      <c r="AY434" s="18" t="s">
        <v>152</v>
      </c>
      <c r="BE434" s="225">
        <f>IF(N434="základní",J434,0)</f>
        <v>0</v>
      </c>
      <c r="BF434" s="225">
        <f>IF(N434="snížená",J434,0)</f>
        <v>0</v>
      </c>
      <c r="BG434" s="225">
        <f>IF(N434="zákl. přenesená",J434,0)</f>
        <v>0</v>
      </c>
      <c r="BH434" s="225">
        <f>IF(N434="sníž. přenesená",J434,0)</f>
        <v>0</v>
      </c>
      <c r="BI434" s="225">
        <f>IF(N434="nulová",J434,0)</f>
        <v>0</v>
      </c>
      <c r="BJ434" s="18" t="s">
        <v>79</v>
      </c>
      <c r="BK434" s="225">
        <f>ROUND(I434*H434,2)</f>
        <v>0</v>
      </c>
      <c r="BL434" s="18" t="s">
        <v>159</v>
      </c>
      <c r="BM434" s="224" t="s">
        <v>948</v>
      </c>
    </row>
    <row r="435" s="2" customFormat="1">
      <c r="A435" s="39"/>
      <c r="B435" s="40"/>
      <c r="C435" s="41"/>
      <c r="D435" s="226" t="s">
        <v>161</v>
      </c>
      <c r="E435" s="41"/>
      <c r="F435" s="227" t="s">
        <v>949</v>
      </c>
      <c r="G435" s="41"/>
      <c r="H435" s="41"/>
      <c r="I435" s="228"/>
      <c r="J435" s="41"/>
      <c r="K435" s="41"/>
      <c r="L435" s="45"/>
      <c r="M435" s="229"/>
      <c r="N435" s="230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161</v>
      </c>
      <c r="AU435" s="18" t="s">
        <v>81</v>
      </c>
    </row>
    <row r="436" s="13" customFormat="1">
      <c r="A436" s="13"/>
      <c r="B436" s="231"/>
      <c r="C436" s="232"/>
      <c r="D436" s="233" t="s">
        <v>167</v>
      </c>
      <c r="E436" s="234" t="s">
        <v>19</v>
      </c>
      <c r="F436" s="235" t="s">
        <v>950</v>
      </c>
      <c r="G436" s="232"/>
      <c r="H436" s="236">
        <v>23.954999999999998</v>
      </c>
      <c r="I436" s="237"/>
      <c r="J436" s="232"/>
      <c r="K436" s="232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167</v>
      </c>
      <c r="AU436" s="242" t="s">
        <v>81</v>
      </c>
      <c r="AV436" s="13" t="s">
        <v>81</v>
      </c>
      <c r="AW436" s="13" t="s">
        <v>33</v>
      </c>
      <c r="AX436" s="13" t="s">
        <v>72</v>
      </c>
      <c r="AY436" s="242" t="s">
        <v>152</v>
      </c>
    </row>
    <row r="437" s="2" customFormat="1" ht="24.15" customHeight="1">
      <c r="A437" s="39"/>
      <c r="B437" s="40"/>
      <c r="C437" s="256" t="s">
        <v>951</v>
      </c>
      <c r="D437" s="256" t="s">
        <v>518</v>
      </c>
      <c r="E437" s="257" t="s">
        <v>952</v>
      </c>
      <c r="F437" s="258" t="s">
        <v>953</v>
      </c>
      <c r="G437" s="259" t="s">
        <v>174</v>
      </c>
      <c r="H437" s="260">
        <v>26.350999999999999</v>
      </c>
      <c r="I437" s="261"/>
      <c r="J437" s="262">
        <f>ROUND(I437*H437,2)</f>
        <v>0</v>
      </c>
      <c r="K437" s="258" t="s">
        <v>158</v>
      </c>
      <c r="L437" s="263"/>
      <c r="M437" s="264" t="s">
        <v>19</v>
      </c>
      <c r="N437" s="265" t="s">
        <v>43</v>
      </c>
      <c r="O437" s="85"/>
      <c r="P437" s="222">
        <f>O437*H437</f>
        <v>0</v>
      </c>
      <c r="Q437" s="222">
        <v>0.00024000000000000001</v>
      </c>
      <c r="R437" s="222">
        <f>Q437*H437</f>
        <v>0.0063242400000000001</v>
      </c>
      <c r="S437" s="222">
        <v>0</v>
      </c>
      <c r="T437" s="223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24" t="s">
        <v>212</v>
      </c>
      <c r="AT437" s="224" t="s">
        <v>518</v>
      </c>
      <c r="AU437" s="224" t="s">
        <v>81</v>
      </c>
      <c r="AY437" s="18" t="s">
        <v>152</v>
      </c>
      <c r="BE437" s="225">
        <f>IF(N437="základní",J437,0)</f>
        <v>0</v>
      </c>
      <c r="BF437" s="225">
        <f>IF(N437="snížená",J437,0)</f>
        <v>0</v>
      </c>
      <c r="BG437" s="225">
        <f>IF(N437="zákl. přenesená",J437,0)</f>
        <v>0</v>
      </c>
      <c r="BH437" s="225">
        <f>IF(N437="sníž. přenesená",J437,0)</f>
        <v>0</v>
      </c>
      <c r="BI437" s="225">
        <f>IF(N437="nulová",J437,0)</f>
        <v>0</v>
      </c>
      <c r="BJ437" s="18" t="s">
        <v>79</v>
      </c>
      <c r="BK437" s="225">
        <f>ROUND(I437*H437,2)</f>
        <v>0</v>
      </c>
      <c r="BL437" s="18" t="s">
        <v>159</v>
      </c>
      <c r="BM437" s="224" t="s">
        <v>954</v>
      </c>
    </row>
    <row r="438" s="13" customFormat="1">
      <c r="A438" s="13"/>
      <c r="B438" s="231"/>
      <c r="C438" s="232"/>
      <c r="D438" s="233" t="s">
        <v>167</v>
      </c>
      <c r="E438" s="234" t="s">
        <v>19</v>
      </c>
      <c r="F438" s="235" t="s">
        <v>955</v>
      </c>
      <c r="G438" s="232"/>
      <c r="H438" s="236">
        <v>26.350999999999999</v>
      </c>
      <c r="I438" s="237"/>
      <c r="J438" s="232"/>
      <c r="K438" s="232"/>
      <c r="L438" s="238"/>
      <c r="M438" s="239"/>
      <c r="N438" s="240"/>
      <c r="O438" s="240"/>
      <c r="P438" s="240"/>
      <c r="Q438" s="240"/>
      <c r="R438" s="240"/>
      <c r="S438" s="240"/>
      <c r="T438" s="241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2" t="s">
        <v>167</v>
      </c>
      <c r="AU438" s="242" t="s">
        <v>81</v>
      </c>
      <c r="AV438" s="13" t="s">
        <v>81</v>
      </c>
      <c r="AW438" s="13" t="s">
        <v>33</v>
      </c>
      <c r="AX438" s="13" t="s">
        <v>72</v>
      </c>
      <c r="AY438" s="242" t="s">
        <v>152</v>
      </c>
    </row>
    <row r="439" s="2" customFormat="1" ht="33" customHeight="1">
      <c r="A439" s="39"/>
      <c r="B439" s="40"/>
      <c r="C439" s="213" t="s">
        <v>956</v>
      </c>
      <c r="D439" s="213" t="s">
        <v>154</v>
      </c>
      <c r="E439" s="214" t="s">
        <v>957</v>
      </c>
      <c r="F439" s="215" t="s">
        <v>958</v>
      </c>
      <c r="G439" s="216" t="s">
        <v>157</v>
      </c>
      <c r="H439" s="217">
        <v>12.855</v>
      </c>
      <c r="I439" s="218"/>
      <c r="J439" s="219">
        <f>ROUND(I439*H439,2)</f>
        <v>0</v>
      </c>
      <c r="K439" s="215" t="s">
        <v>158</v>
      </c>
      <c r="L439" s="45"/>
      <c r="M439" s="220" t="s">
        <v>19</v>
      </c>
      <c r="N439" s="221" t="s">
        <v>43</v>
      </c>
      <c r="O439" s="85"/>
      <c r="P439" s="222">
        <f>O439*H439</f>
        <v>0</v>
      </c>
      <c r="Q439" s="222">
        <v>0.023099999999999999</v>
      </c>
      <c r="R439" s="222">
        <f>Q439*H439</f>
        <v>0.29695050000000001</v>
      </c>
      <c r="S439" s="222">
        <v>0</v>
      </c>
      <c r="T439" s="223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24" t="s">
        <v>159</v>
      </c>
      <c r="AT439" s="224" t="s">
        <v>154</v>
      </c>
      <c r="AU439" s="224" t="s">
        <v>81</v>
      </c>
      <c r="AY439" s="18" t="s">
        <v>152</v>
      </c>
      <c r="BE439" s="225">
        <f>IF(N439="základní",J439,0)</f>
        <v>0</v>
      </c>
      <c r="BF439" s="225">
        <f>IF(N439="snížená",J439,0)</f>
        <v>0</v>
      </c>
      <c r="BG439" s="225">
        <f>IF(N439="zákl. přenesená",J439,0)</f>
        <v>0</v>
      </c>
      <c r="BH439" s="225">
        <f>IF(N439="sníž. přenesená",J439,0)</f>
        <v>0</v>
      </c>
      <c r="BI439" s="225">
        <f>IF(N439="nulová",J439,0)</f>
        <v>0</v>
      </c>
      <c r="BJ439" s="18" t="s">
        <v>79</v>
      </c>
      <c r="BK439" s="225">
        <f>ROUND(I439*H439,2)</f>
        <v>0</v>
      </c>
      <c r="BL439" s="18" t="s">
        <v>159</v>
      </c>
      <c r="BM439" s="224" t="s">
        <v>959</v>
      </c>
    </row>
    <row r="440" s="2" customFormat="1">
      <c r="A440" s="39"/>
      <c r="B440" s="40"/>
      <c r="C440" s="41"/>
      <c r="D440" s="226" t="s">
        <v>161</v>
      </c>
      <c r="E440" s="41"/>
      <c r="F440" s="227" t="s">
        <v>960</v>
      </c>
      <c r="G440" s="41"/>
      <c r="H440" s="41"/>
      <c r="I440" s="228"/>
      <c r="J440" s="41"/>
      <c r="K440" s="41"/>
      <c r="L440" s="45"/>
      <c r="M440" s="229"/>
      <c r="N440" s="230"/>
      <c r="O440" s="85"/>
      <c r="P440" s="85"/>
      <c r="Q440" s="85"/>
      <c r="R440" s="85"/>
      <c r="S440" s="85"/>
      <c r="T440" s="86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161</v>
      </c>
      <c r="AU440" s="18" t="s">
        <v>81</v>
      </c>
    </row>
    <row r="441" s="14" customFormat="1">
      <c r="A441" s="14"/>
      <c r="B441" s="243"/>
      <c r="C441" s="244"/>
      <c r="D441" s="233" t="s">
        <v>167</v>
      </c>
      <c r="E441" s="245" t="s">
        <v>19</v>
      </c>
      <c r="F441" s="246" t="s">
        <v>961</v>
      </c>
      <c r="G441" s="244"/>
      <c r="H441" s="245" t="s">
        <v>19</v>
      </c>
      <c r="I441" s="247"/>
      <c r="J441" s="244"/>
      <c r="K441" s="244"/>
      <c r="L441" s="248"/>
      <c r="M441" s="249"/>
      <c r="N441" s="250"/>
      <c r="O441" s="250"/>
      <c r="P441" s="250"/>
      <c r="Q441" s="250"/>
      <c r="R441" s="250"/>
      <c r="S441" s="250"/>
      <c r="T441" s="251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2" t="s">
        <v>167</v>
      </c>
      <c r="AU441" s="252" t="s">
        <v>81</v>
      </c>
      <c r="AV441" s="14" t="s">
        <v>79</v>
      </c>
      <c r="AW441" s="14" t="s">
        <v>33</v>
      </c>
      <c r="AX441" s="14" t="s">
        <v>72</v>
      </c>
      <c r="AY441" s="252" t="s">
        <v>152</v>
      </c>
    </row>
    <row r="442" s="13" customFormat="1">
      <c r="A442" s="13"/>
      <c r="B442" s="231"/>
      <c r="C442" s="232"/>
      <c r="D442" s="233" t="s">
        <v>167</v>
      </c>
      <c r="E442" s="234" t="s">
        <v>19</v>
      </c>
      <c r="F442" s="235" t="s">
        <v>962</v>
      </c>
      <c r="G442" s="232"/>
      <c r="H442" s="236">
        <v>12.855</v>
      </c>
      <c r="I442" s="237"/>
      <c r="J442" s="232"/>
      <c r="K442" s="232"/>
      <c r="L442" s="238"/>
      <c r="M442" s="239"/>
      <c r="N442" s="240"/>
      <c r="O442" s="240"/>
      <c r="P442" s="240"/>
      <c r="Q442" s="240"/>
      <c r="R442" s="240"/>
      <c r="S442" s="240"/>
      <c r="T442" s="24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2" t="s">
        <v>167</v>
      </c>
      <c r="AU442" s="242" t="s">
        <v>81</v>
      </c>
      <c r="AV442" s="13" t="s">
        <v>81</v>
      </c>
      <c r="AW442" s="13" t="s">
        <v>33</v>
      </c>
      <c r="AX442" s="13" t="s">
        <v>72</v>
      </c>
      <c r="AY442" s="242" t="s">
        <v>152</v>
      </c>
    </row>
    <row r="443" s="2" customFormat="1" ht="44.25" customHeight="1">
      <c r="A443" s="39"/>
      <c r="B443" s="40"/>
      <c r="C443" s="213" t="s">
        <v>963</v>
      </c>
      <c r="D443" s="213" t="s">
        <v>154</v>
      </c>
      <c r="E443" s="214" t="s">
        <v>964</v>
      </c>
      <c r="F443" s="215" t="s">
        <v>965</v>
      </c>
      <c r="G443" s="216" t="s">
        <v>157</v>
      </c>
      <c r="H443" s="217">
        <v>168.24600000000001</v>
      </c>
      <c r="I443" s="218"/>
      <c r="J443" s="219">
        <f>ROUND(I443*H443,2)</f>
        <v>0</v>
      </c>
      <c r="K443" s="215" t="s">
        <v>158</v>
      </c>
      <c r="L443" s="45"/>
      <c r="M443" s="220" t="s">
        <v>19</v>
      </c>
      <c r="N443" s="221" t="s">
        <v>43</v>
      </c>
      <c r="O443" s="85"/>
      <c r="P443" s="222">
        <f>O443*H443</f>
        <v>0</v>
      </c>
      <c r="Q443" s="222">
        <v>0.026360000000000001</v>
      </c>
      <c r="R443" s="222">
        <f>Q443*H443</f>
        <v>4.4349645600000001</v>
      </c>
      <c r="S443" s="222">
        <v>0</v>
      </c>
      <c r="T443" s="223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24" t="s">
        <v>159</v>
      </c>
      <c r="AT443" s="224" t="s">
        <v>154</v>
      </c>
      <c r="AU443" s="224" t="s">
        <v>81</v>
      </c>
      <c r="AY443" s="18" t="s">
        <v>152</v>
      </c>
      <c r="BE443" s="225">
        <f>IF(N443="základní",J443,0)</f>
        <v>0</v>
      </c>
      <c r="BF443" s="225">
        <f>IF(N443="snížená",J443,0)</f>
        <v>0</v>
      </c>
      <c r="BG443" s="225">
        <f>IF(N443="zákl. přenesená",J443,0)</f>
        <v>0</v>
      </c>
      <c r="BH443" s="225">
        <f>IF(N443="sníž. přenesená",J443,0)</f>
        <v>0</v>
      </c>
      <c r="BI443" s="225">
        <f>IF(N443="nulová",J443,0)</f>
        <v>0</v>
      </c>
      <c r="BJ443" s="18" t="s">
        <v>79</v>
      </c>
      <c r="BK443" s="225">
        <f>ROUND(I443*H443,2)</f>
        <v>0</v>
      </c>
      <c r="BL443" s="18" t="s">
        <v>159</v>
      </c>
      <c r="BM443" s="224" t="s">
        <v>966</v>
      </c>
    </row>
    <row r="444" s="2" customFormat="1">
      <c r="A444" s="39"/>
      <c r="B444" s="40"/>
      <c r="C444" s="41"/>
      <c r="D444" s="226" t="s">
        <v>161</v>
      </c>
      <c r="E444" s="41"/>
      <c r="F444" s="227" t="s">
        <v>967</v>
      </c>
      <c r="G444" s="41"/>
      <c r="H444" s="41"/>
      <c r="I444" s="228"/>
      <c r="J444" s="41"/>
      <c r="K444" s="41"/>
      <c r="L444" s="45"/>
      <c r="M444" s="229"/>
      <c r="N444" s="230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161</v>
      </c>
      <c r="AU444" s="18" t="s">
        <v>81</v>
      </c>
    </row>
    <row r="445" s="13" customFormat="1">
      <c r="A445" s="13"/>
      <c r="B445" s="231"/>
      <c r="C445" s="232"/>
      <c r="D445" s="233" t="s">
        <v>167</v>
      </c>
      <c r="E445" s="234" t="s">
        <v>19</v>
      </c>
      <c r="F445" s="235" t="s">
        <v>968</v>
      </c>
      <c r="G445" s="232"/>
      <c r="H445" s="236">
        <v>53.200000000000003</v>
      </c>
      <c r="I445" s="237"/>
      <c r="J445" s="232"/>
      <c r="K445" s="232"/>
      <c r="L445" s="238"/>
      <c r="M445" s="239"/>
      <c r="N445" s="240"/>
      <c r="O445" s="240"/>
      <c r="P445" s="240"/>
      <c r="Q445" s="240"/>
      <c r="R445" s="240"/>
      <c r="S445" s="240"/>
      <c r="T445" s="24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2" t="s">
        <v>167</v>
      </c>
      <c r="AU445" s="242" t="s">
        <v>81</v>
      </c>
      <c r="AV445" s="13" t="s">
        <v>81</v>
      </c>
      <c r="AW445" s="13" t="s">
        <v>33</v>
      </c>
      <c r="AX445" s="13" t="s">
        <v>72</v>
      </c>
      <c r="AY445" s="242" t="s">
        <v>152</v>
      </c>
    </row>
    <row r="446" s="13" customFormat="1">
      <c r="A446" s="13"/>
      <c r="B446" s="231"/>
      <c r="C446" s="232"/>
      <c r="D446" s="233" t="s">
        <v>167</v>
      </c>
      <c r="E446" s="234" t="s">
        <v>19</v>
      </c>
      <c r="F446" s="235" t="s">
        <v>969</v>
      </c>
      <c r="G446" s="232"/>
      <c r="H446" s="236">
        <v>71.194999999999993</v>
      </c>
      <c r="I446" s="237"/>
      <c r="J446" s="232"/>
      <c r="K446" s="232"/>
      <c r="L446" s="238"/>
      <c r="M446" s="239"/>
      <c r="N446" s="240"/>
      <c r="O446" s="240"/>
      <c r="P446" s="240"/>
      <c r="Q446" s="240"/>
      <c r="R446" s="240"/>
      <c r="S446" s="240"/>
      <c r="T446" s="24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2" t="s">
        <v>167</v>
      </c>
      <c r="AU446" s="242" t="s">
        <v>81</v>
      </c>
      <c r="AV446" s="13" t="s">
        <v>81</v>
      </c>
      <c r="AW446" s="13" t="s">
        <v>33</v>
      </c>
      <c r="AX446" s="13" t="s">
        <v>72</v>
      </c>
      <c r="AY446" s="242" t="s">
        <v>152</v>
      </c>
    </row>
    <row r="447" s="13" customFormat="1">
      <c r="A447" s="13"/>
      <c r="B447" s="231"/>
      <c r="C447" s="232"/>
      <c r="D447" s="233" t="s">
        <v>167</v>
      </c>
      <c r="E447" s="234" t="s">
        <v>19</v>
      </c>
      <c r="F447" s="235" t="s">
        <v>970</v>
      </c>
      <c r="G447" s="232"/>
      <c r="H447" s="236">
        <v>43.850999999999999</v>
      </c>
      <c r="I447" s="237"/>
      <c r="J447" s="232"/>
      <c r="K447" s="232"/>
      <c r="L447" s="238"/>
      <c r="M447" s="239"/>
      <c r="N447" s="240"/>
      <c r="O447" s="240"/>
      <c r="P447" s="240"/>
      <c r="Q447" s="240"/>
      <c r="R447" s="240"/>
      <c r="S447" s="240"/>
      <c r="T447" s="24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2" t="s">
        <v>167</v>
      </c>
      <c r="AU447" s="242" t="s">
        <v>81</v>
      </c>
      <c r="AV447" s="13" t="s">
        <v>81</v>
      </c>
      <c r="AW447" s="13" t="s">
        <v>33</v>
      </c>
      <c r="AX447" s="13" t="s">
        <v>72</v>
      </c>
      <c r="AY447" s="242" t="s">
        <v>152</v>
      </c>
    </row>
    <row r="448" s="2" customFormat="1" ht="37.8" customHeight="1">
      <c r="A448" s="39"/>
      <c r="B448" s="40"/>
      <c r="C448" s="213" t="s">
        <v>971</v>
      </c>
      <c r="D448" s="213" t="s">
        <v>154</v>
      </c>
      <c r="E448" s="214" t="s">
        <v>972</v>
      </c>
      <c r="F448" s="215" t="s">
        <v>973</v>
      </c>
      <c r="G448" s="216" t="s">
        <v>157</v>
      </c>
      <c r="H448" s="217">
        <v>18.978000000000002</v>
      </c>
      <c r="I448" s="218"/>
      <c r="J448" s="219">
        <f>ROUND(I448*H448,2)</f>
        <v>0</v>
      </c>
      <c r="K448" s="215" t="s">
        <v>158</v>
      </c>
      <c r="L448" s="45"/>
      <c r="M448" s="220" t="s">
        <v>19</v>
      </c>
      <c r="N448" s="221" t="s">
        <v>43</v>
      </c>
      <c r="O448" s="85"/>
      <c r="P448" s="222">
        <f>O448*H448</f>
        <v>0</v>
      </c>
      <c r="Q448" s="222">
        <v>0.035200000000000002</v>
      </c>
      <c r="R448" s="222">
        <f>Q448*H448</f>
        <v>0.66802560000000011</v>
      </c>
      <c r="S448" s="222">
        <v>0</v>
      </c>
      <c r="T448" s="223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24" t="s">
        <v>159</v>
      </c>
      <c r="AT448" s="224" t="s">
        <v>154</v>
      </c>
      <c r="AU448" s="224" t="s">
        <v>81</v>
      </c>
      <c r="AY448" s="18" t="s">
        <v>152</v>
      </c>
      <c r="BE448" s="225">
        <f>IF(N448="základní",J448,0)</f>
        <v>0</v>
      </c>
      <c r="BF448" s="225">
        <f>IF(N448="snížená",J448,0)</f>
        <v>0</v>
      </c>
      <c r="BG448" s="225">
        <f>IF(N448="zákl. přenesená",J448,0)</f>
        <v>0</v>
      </c>
      <c r="BH448" s="225">
        <f>IF(N448="sníž. přenesená",J448,0)</f>
        <v>0</v>
      </c>
      <c r="BI448" s="225">
        <f>IF(N448="nulová",J448,0)</f>
        <v>0</v>
      </c>
      <c r="BJ448" s="18" t="s">
        <v>79</v>
      </c>
      <c r="BK448" s="225">
        <f>ROUND(I448*H448,2)</f>
        <v>0</v>
      </c>
      <c r="BL448" s="18" t="s">
        <v>159</v>
      </c>
      <c r="BM448" s="224" t="s">
        <v>974</v>
      </c>
    </row>
    <row r="449" s="2" customFormat="1">
      <c r="A449" s="39"/>
      <c r="B449" s="40"/>
      <c r="C449" s="41"/>
      <c r="D449" s="226" t="s">
        <v>161</v>
      </c>
      <c r="E449" s="41"/>
      <c r="F449" s="227" t="s">
        <v>975</v>
      </c>
      <c r="G449" s="41"/>
      <c r="H449" s="41"/>
      <c r="I449" s="228"/>
      <c r="J449" s="41"/>
      <c r="K449" s="41"/>
      <c r="L449" s="45"/>
      <c r="M449" s="229"/>
      <c r="N449" s="230"/>
      <c r="O449" s="85"/>
      <c r="P449" s="85"/>
      <c r="Q449" s="85"/>
      <c r="R449" s="85"/>
      <c r="S449" s="85"/>
      <c r="T449" s="86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161</v>
      </c>
      <c r="AU449" s="18" t="s">
        <v>81</v>
      </c>
    </row>
    <row r="450" s="14" customFormat="1">
      <c r="A450" s="14"/>
      <c r="B450" s="243"/>
      <c r="C450" s="244"/>
      <c r="D450" s="233" t="s">
        <v>167</v>
      </c>
      <c r="E450" s="245" t="s">
        <v>19</v>
      </c>
      <c r="F450" s="246" t="s">
        <v>938</v>
      </c>
      <c r="G450" s="244"/>
      <c r="H450" s="245" t="s">
        <v>19</v>
      </c>
      <c r="I450" s="247"/>
      <c r="J450" s="244"/>
      <c r="K450" s="244"/>
      <c r="L450" s="248"/>
      <c r="M450" s="249"/>
      <c r="N450" s="250"/>
      <c r="O450" s="250"/>
      <c r="P450" s="250"/>
      <c r="Q450" s="250"/>
      <c r="R450" s="250"/>
      <c r="S450" s="250"/>
      <c r="T450" s="251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2" t="s">
        <v>167</v>
      </c>
      <c r="AU450" s="252" t="s">
        <v>81</v>
      </c>
      <c r="AV450" s="14" t="s">
        <v>79</v>
      </c>
      <c r="AW450" s="14" t="s">
        <v>33</v>
      </c>
      <c r="AX450" s="14" t="s">
        <v>72</v>
      </c>
      <c r="AY450" s="252" t="s">
        <v>152</v>
      </c>
    </row>
    <row r="451" s="13" customFormat="1">
      <c r="A451" s="13"/>
      <c r="B451" s="231"/>
      <c r="C451" s="232"/>
      <c r="D451" s="233" t="s">
        <v>167</v>
      </c>
      <c r="E451" s="234" t="s">
        <v>19</v>
      </c>
      <c r="F451" s="235" t="s">
        <v>976</v>
      </c>
      <c r="G451" s="232"/>
      <c r="H451" s="236">
        <v>18.978000000000002</v>
      </c>
      <c r="I451" s="237"/>
      <c r="J451" s="232"/>
      <c r="K451" s="232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167</v>
      </c>
      <c r="AU451" s="242" t="s">
        <v>81</v>
      </c>
      <c r="AV451" s="13" t="s">
        <v>81</v>
      </c>
      <c r="AW451" s="13" t="s">
        <v>33</v>
      </c>
      <c r="AX451" s="13" t="s">
        <v>72</v>
      </c>
      <c r="AY451" s="242" t="s">
        <v>152</v>
      </c>
    </row>
    <row r="452" s="2" customFormat="1" ht="37.8" customHeight="1">
      <c r="A452" s="39"/>
      <c r="B452" s="40"/>
      <c r="C452" s="213" t="s">
        <v>977</v>
      </c>
      <c r="D452" s="213" t="s">
        <v>154</v>
      </c>
      <c r="E452" s="214" t="s">
        <v>978</v>
      </c>
      <c r="F452" s="215" t="s">
        <v>979</v>
      </c>
      <c r="G452" s="216" t="s">
        <v>157</v>
      </c>
      <c r="H452" s="217">
        <v>29.100000000000001</v>
      </c>
      <c r="I452" s="218"/>
      <c r="J452" s="219">
        <f>ROUND(I452*H452,2)</f>
        <v>0</v>
      </c>
      <c r="K452" s="215" t="s">
        <v>158</v>
      </c>
      <c r="L452" s="45"/>
      <c r="M452" s="220" t="s">
        <v>19</v>
      </c>
      <c r="N452" s="221" t="s">
        <v>43</v>
      </c>
      <c r="O452" s="85"/>
      <c r="P452" s="222">
        <f>O452*H452</f>
        <v>0</v>
      </c>
      <c r="Q452" s="222">
        <v>2.0000000000000002E-05</v>
      </c>
      <c r="R452" s="222">
        <f>Q452*H452</f>
        <v>0.00058200000000000005</v>
      </c>
      <c r="S452" s="222">
        <v>1.0000000000000001E-05</v>
      </c>
      <c r="T452" s="223">
        <f>S452*H452</f>
        <v>0.00029100000000000003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24" t="s">
        <v>159</v>
      </c>
      <c r="AT452" s="224" t="s">
        <v>154</v>
      </c>
      <c r="AU452" s="224" t="s">
        <v>81</v>
      </c>
      <c r="AY452" s="18" t="s">
        <v>152</v>
      </c>
      <c r="BE452" s="225">
        <f>IF(N452="základní",J452,0)</f>
        <v>0</v>
      </c>
      <c r="BF452" s="225">
        <f>IF(N452="snížená",J452,0)</f>
        <v>0</v>
      </c>
      <c r="BG452" s="225">
        <f>IF(N452="zákl. přenesená",J452,0)</f>
        <v>0</v>
      </c>
      <c r="BH452" s="225">
        <f>IF(N452="sníž. přenesená",J452,0)</f>
        <v>0</v>
      </c>
      <c r="BI452" s="225">
        <f>IF(N452="nulová",J452,0)</f>
        <v>0</v>
      </c>
      <c r="BJ452" s="18" t="s">
        <v>79</v>
      </c>
      <c r="BK452" s="225">
        <f>ROUND(I452*H452,2)</f>
        <v>0</v>
      </c>
      <c r="BL452" s="18" t="s">
        <v>159</v>
      </c>
      <c r="BM452" s="224" t="s">
        <v>980</v>
      </c>
    </row>
    <row r="453" s="2" customFormat="1">
      <c r="A453" s="39"/>
      <c r="B453" s="40"/>
      <c r="C453" s="41"/>
      <c r="D453" s="226" t="s">
        <v>161</v>
      </c>
      <c r="E453" s="41"/>
      <c r="F453" s="227" t="s">
        <v>981</v>
      </c>
      <c r="G453" s="41"/>
      <c r="H453" s="41"/>
      <c r="I453" s="228"/>
      <c r="J453" s="41"/>
      <c r="K453" s="41"/>
      <c r="L453" s="45"/>
      <c r="M453" s="229"/>
      <c r="N453" s="230"/>
      <c r="O453" s="85"/>
      <c r="P453" s="85"/>
      <c r="Q453" s="85"/>
      <c r="R453" s="85"/>
      <c r="S453" s="85"/>
      <c r="T453" s="86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161</v>
      </c>
      <c r="AU453" s="18" t="s">
        <v>81</v>
      </c>
    </row>
    <row r="454" s="13" customFormat="1">
      <c r="A454" s="13"/>
      <c r="B454" s="231"/>
      <c r="C454" s="232"/>
      <c r="D454" s="233" t="s">
        <v>167</v>
      </c>
      <c r="E454" s="234" t="s">
        <v>19</v>
      </c>
      <c r="F454" s="235" t="s">
        <v>982</v>
      </c>
      <c r="G454" s="232"/>
      <c r="H454" s="236">
        <v>29.100000000000001</v>
      </c>
      <c r="I454" s="237"/>
      <c r="J454" s="232"/>
      <c r="K454" s="232"/>
      <c r="L454" s="238"/>
      <c r="M454" s="239"/>
      <c r="N454" s="240"/>
      <c r="O454" s="240"/>
      <c r="P454" s="240"/>
      <c r="Q454" s="240"/>
      <c r="R454" s="240"/>
      <c r="S454" s="240"/>
      <c r="T454" s="24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2" t="s">
        <v>167</v>
      </c>
      <c r="AU454" s="242" t="s">
        <v>81</v>
      </c>
      <c r="AV454" s="13" t="s">
        <v>81</v>
      </c>
      <c r="AW454" s="13" t="s">
        <v>33</v>
      </c>
      <c r="AX454" s="13" t="s">
        <v>72</v>
      </c>
      <c r="AY454" s="242" t="s">
        <v>152</v>
      </c>
    </row>
    <row r="455" s="12" customFormat="1" ht="22.8" customHeight="1">
      <c r="A455" s="12"/>
      <c r="B455" s="197"/>
      <c r="C455" s="198"/>
      <c r="D455" s="199" t="s">
        <v>71</v>
      </c>
      <c r="E455" s="211" t="s">
        <v>879</v>
      </c>
      <c r="F455" s="211" t="s">
        <v>983</v>
      </c>
      <c r="G455" s="198"/>
      <c r="H455" s="198"/>
      <c r="I455" s="201"/>
      <c r="J455" s="212">
        <f>BK455</f>
        <v>0</v>
      </c>
      <c r="K455" s="198"/>
      <c r="L455" s="203"/>
      <c r="M455" s="204"/>
      <c r="N455" s="205"/>
      <c r="O455" s="205"/>
      <c r="P455" s="206">
        <f>SUM(P456:P483)</f>
        <v>0</v>
      </c>
      <c r="Q455" s="205"/>
      <c r="R455" s="206">
        <f>SUM(R456:R483)</f>
        <v>53.659935130000001</v>
      </c>
      <c r="S455" s="205"/>
      <c r="T455" s="207">
        <f>SUM(T456:T483)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08" t="s">
        <v>79</v>
      </c>
      <c r="AT455" s="209" t="s">
        <v>71</v>
      </c>
      <c r="AU455" s="209" t="s">
        <v>79</v>
      </c>
      <c r="AY455" s="208" t="s">
        <v>152</v>
      </c>
      <c r="BK455" s="210">
        <f>SUM(BK456:BK483)</f>
        <v>0</v>
      </c>
    </row>
    <row r="456" s="2" customFormat="1" ht="33" customHeight="1">
      <c r="A456" s="39"/>
      <c r="B456" s="40"/>
      <c r="C456" s="213" t="s">
        <v>984</v>
      </c>
      <c r="D456" s="213" t="s">
        <v>154</v>
      </c>
      <c r="E456" s="214" t="s">
        <v>985</v>
      </c>
      <c r="F456" s="215" t="s">
        <v>986</v>
      </c>
      <c r="G456" s="216" t="s">
        <v>193</v>
      </c>
      <c r="H456" s="217">
        <v>20.146000000000001</v>
      </c>
      <c r="I456" s="218"/>
      <c r="J456" s="219">
        <f>ROUND(I456*H456,2)</f>
        <v>0</v>
      </c>
      <c r="K456" s="215" t="s">
        <v>158</v>
      </c>
      <c r="L456" s="45"/>
      <c r="M456" s="220" t="s">
        <v>19</v>
      </c>
      <c r="N456" s="221" t="s">
        <v>43</v>
      </c>
      <c r="O456" s="85"/>
      <c r="P456" s="222">
        <f>O456*H456</f>
        <v>0</v>
      </c>
      <c r="Q456" s="222">
        <v>2.5018699999999998</v>
      </c>
      <c r="R456" s="222">
        <f>Q456*H456</f>
        <v>50.402673020000002</v>
      </c>
      <c r="S456" s="222">
        <v>0</v>
      </c>
      <c r="T456" s="223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24" t="s">
        <v>159</v>
      </c>
      <c r="AT456" s="224" t="s">
        <v>154</v>
      </c>
      <c r="AU456" s="224" t="s">
        <v>81</v>
      </c>
      <c r="AY456" s="18" t="s">
        <v>152</v>
      </c>
      <c r="BE456" s="225">
        <f>IF(N456="základní",J456,0)</f>
        <v>0</v>
      </c>
      <c r="BF456" s="225">
        <f>IF(N456="snížená",J456,0)</f>
        <v>0</v>
      </c>
      <c r="BG456" s="225">
        <f>IF(N456="zákl. přenesená",J456,0)</f>
        <v>0</v>
      </c>
      <c r="BH456" s="225">
        <f>IF(N456="sníž. přenesená",J456,0)</f>
        <v>0</v>
      </c>
      <c r="BI456" s="225">
        <f>IF(N456="nulová",J456,0)</f>
        <v>0</v>
      </c>
      <c r="BJ456" s="18" t="s">
        <v>79</v>
      </c>
      <c r="BK456" s="225">
        <f>ROUND(I456*H456,2)</f>
        <v>0</v>
      </c>
      <c r="BL456" s="18" t="s">
        <v>159</v>
      </c>
      <c r="BM456" s="224" t="s">
        <v>987</v>
      </c>
    </row>
    <row r="457" s="2" customFormat="1">
      <c r="A457" s="39"/>
      <c r="B457" s="40"/>
      <c r="C457" s="41"/>
      <c r="D457" s="226" t="s">
        <v>161</v>
      </c>
      <c r="E457" s="41"/>
      <c r="F457" s="227" t="s">
        <v>988</v>
      </c>
      <c r="G457" s="41"/>
      <c r="H457" s="41"/>
      <c r="I457" s="228"/>
      <c r="J457" s="41"/>
      <c r="K457" s="41"/>
      <c r="L457" s="45"/>
      <c r="M457" s="229"/>
      <c r="N457" s="230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161</v>
      </c>
      <c r="AU457" s="18" t="s">
        <v>81</v>
      </c>
    </row>
    <row r="458" s="13" customFormat="1">
      <c r="A458" s="13"/>
      <c r="B458" s="231"/>
      <c r="C458" s="232"/>
      <c r="D458" s="233" t="s">
        <v>167</v>
      </c>
      <c r="E458" s="234" t="s">
        <v>19</v>
      </c>
      <c r="F458" s="235" t="s">
        <v>989</v>
      </c>
      <c r="G458" s="232"/>
      <c r="H458" s="236">
        <v>20.146000000000001</v>
      </c>
      <c r="I458" s="237"/>
      <c r="J458" s="232"/>
      <c r="K458" s="232"/>
      <c r="L458" s="238"/>
      <c r="M458" s="239"/>
      <c r="N458" s="240"/>
      <c r="O458" s="240"/>
      <c r="P458" s="240"/>
      <c r="Q458" s="240"/>
      <c r="R458" s="240"/>
      <c r="S458" s="240"/>
      <c r="T458" s="24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2" t="s">
        <v>167</v>
      </c>
      <c r="AU458" s="242" t="s">
        <v>81</v>
      </c>
      <c r="AV458" s="13" t="s">
        <v>81</v>
      </c>
      <c r="AW458" s="13" t="s">
        <v>33</v>
      </c>
      <c r="AX458" s="13" t="s">
        <v>72</v>
      </c>
      <c r="AY458" s="242" t="s">
        <v>152</v>
      </c>
    </row>
    <row r="459" s="2" customFormat="1" ht="37.8" customHeight="1">
      <c r="A459" s="39"/>
      <c r="B459" s="40"/>
      <c r="C459" s="213" t="s">
        <v>990</v>
      </c>
      <c r="D459" s="213" t="s">
        <v>154</v>
      </c>
      <c r="E459" s="214" t="s">
        <v>991</v>
      </c>
      <c r="F459" s="215" t="s">
        <v>992</v>
      </c>
      <c r="G459" s="216" t="s">
        <v>193</v>
      </c>
      <c r="H459" s="217">
        <v>20.146000000000001</v>
      </c>
      <c r="I459" s="218"/>
      <c r="J459" s="219">
        <f>ROUND(I459*H459,2)</f>
        <v>0</v>
      </c>
      <c r="K459" s="215" t="s">
        <v>158</v>
      </c>
      <c r="L459" s="45"/>
      <c r="M459" s="220" t="s">
        <v>19</v>
      </c>
      <c r="N459" s="221" t="s">
        <v>43</v>
      </c>
      <c r="O459" s="85"/>
      <c r="P459" s="222">
        <f>O459*H459</f>
        <v>0</v>
      </c>
      <c r="Q459" s="222">
        <v>0</v>
      </c>
      <c r="R459" s="222">
        <f>Q459*H459</f>
        <v>0</v>
      </c>
      <c r="S459" s="222">
        <v>0</v>
      </c>
      <c r="T459" s="223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24" t="s">
        <v>159</v>
      </c>
      <c r="AT459" s="224" t="s">
        <v>154</v>
      </c>
      <c r="AU459" s="224" t="s">
        <v>81</v>
      </c>
      <c r="AY459" s="18" t="s">
        <v>152</v>
      </c>
      <c r="BE459" s="225">
        <f>IF(N459="základní",J459,0)</f>
        <v>0</v>
      </c>
      <c r="BF459" s="225">
        <f>IF(N459="snížená",J459,0)</f>
        <v>0</v>
      </c>
      <c r="BG459" s="225">
        <f>IF(N459="zákl. přenesená",J459,0)</f>
        <v>0</v>
      </c>
      <c r="BH459" s="225">
        <f>IF(N459="sníž. přenesená",J459,0)</f>
        <v>0</v>
      </c>
      <c r="BI459" s="225">
        <f>IF(N459="nulová",J459,0)</f>
        <v>0</v>
      </c>
      <c r="BJ459" s="18" t="s">
        <v>79</v>
      </c>
      <c r="BK459" s="225">
        <f>ROUND(I459*H459,2)</f>
        <v>0</v>
      </c>
      <c r="BL459" s="18" t="s">
        <v>159</v>
      </c>
      <c r="BM459" s="224" t="s">
        <v>993</v>
      </c>
    </row>
    <row r="460" s="2" customFormat="1">
      <c r="A460" s="39"/>
      <c r="B460" s="40"/>
      <c r="C460" s="41"/>
      <c r="D460" s="226" t="s">
        <v>161</v>
      </c>
      <c r="E460" s="41"/>
      <c r="F460" s="227" t="s">
        <v>994</v>
      </c>
      <c r="G460" s="41"/>
      <c r="H460" s="41"/>
      <c r="I460" s="228"/>
      <c r="J460" s="41"/>
      <c r="K460" s="41"/>
      <c r="L460" s="45"/>
      <c r="M460" s="229"/>
      <c r="N460" s="230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161</v>
      </c>
      <c r="AU460" s="18" t="s">
        <v>81</v>
      </c>
    </row>
    <row r="461" s="2" customFormat="1" ht="44.25" customHeight="1">
      <c r="A461" s="39"/>
      <c r="B461" s="40"/>
      <c r="C461" s="213" t="s">
        <v>995</v>
      </c>
      <c r="D461" s="213" t="s">
        <v>154</v>
      </c>
      <c r="E461" s="214" t="s">
        <v>996</v>
      </c>
      <c r="F461" s="215" t="s">
        <v>997</v>
      </c>
      <c r="G461" s="216" t="s">
        <v>193</v>
      </c>
      <c r="H461" s="217">
        <v>20.146000000000001</v>
      </c>
      <c r="I461" s="218"/>
      <c r="J461" s="219">
        <f>ROUND(I461*H461,2)</f>
        <v>0</v>
      </c>
      <c r="K461" s="215" t="s">
        <v>158</v>
      </c>
      <c r="L461" s="45"/>
      <c r="M461" s="220" t="s">
        <v>19</v>
      </c>
      <c r="N461" s="221" t="s">
        <v>43</v>
      </c>
      <c r="O461" s="85"/>
      <c r="P461" s="222">
        <f>O461*H461</f>
        <v>0</v>
      </c>
      <c r="Q461" s="222">
        <v>0</v>
      </c>
      <c r="R461" s="222">
        <f>Q461*H461</f>
        <v>0</v>
      </c>
      <c r="S461" s="222">
        <v>0</v>
      </c>
      <c r="T461" s="223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24" t="s">
        <v>159</v>
      </c>
      <c r="AT461" s="224" t="s">
        <v>154</v>
      </c>
      <c r="AU461" s="224" t="s">
        <v>81</v>
      </c>
      <c r="AY461" s="18" t="s">
        <v>152</v>
      </c>
      <c r="BE461" s="225">
        <f>IF(N461="základní",J461,0)</f>
        <v>0</v>
      </c>
      <c r="BF461" s="225">
        <f>IF(N461="snížená",J461,0)</f>
        <v>0</v>
      </c>
      <c r="BG461" s="225">
        <f>IF(N461="zákl. přenesená",J461,0)</f>
        <v>0</v>
      </c>
      <c r="BH461" s="225">
        <f>IF(N461="sníž. přenesená",J461,0)</f>
        <v>0</v>
      </c>
      <c r="BI461" s="225">
        <f>IF(N461="nulová",J461,0)</f>
        <v>0</v>
      </c>
      <c r="BJ461" s="18" t="s">
        <v>79</v>
      </c>
      <c r="BK461" s="225">
        <f>ROUND(I461*H461,2)</f>
        <v>0</v>
      </c>
      <c r="BL461" s="18" t="s">
        <v>159</v>
      </c>
      <c r="BM461" s="224" t="s">
        <v>998</v>
      </c>
    </row>
    <row r="462" s="2" customFormat="1">
      <c r="A462" s="39"/>
      <c r="B462" s="40"/>
      <c r="C462" s="41"/>
      <c r="D462" s="226" t="s">
        <v>161</v>
      </c>
      <c r="E462" s="41"/>
      <c r="F462" s="227" t="s">
        <v>999</v>
      </c>
      <c r="G462" s="41"/>
      <c r="H462" s="41"/>
      <c r="I462" s="228"/>
      <c r="J462" s="41"/>
      <c r="K462" s="41"/>
      <c r="L462" s="45"/>
      <c r="M462" s="229"/>
      <c r="N462" s="230"/>
      <c r="O462" s="85"/>
      <c r="P462" s="85"/>
      <c r="Q462" s="85"/>
      <c r="R462" s="85"/>
      <c r="S462" s="85"/>
      <c r="T462" s="86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161</v>
      </c>
      <c r="AU462" s="18" t="s">
        <v>81</v>
      </c>
    </row>
    <row r="463" s="2" customFormat="1" ht="16.5" customHeight="1">
      <c r="A463" s="39"/>
      <c r="B463" s="40"/>
      <c r="C463" s="213" t="s">
        <v>1000</v>
      </c>
      <c r="D463" s="213" t="s">
        <v>154</v>
      </c>
      <c r="E463" s="214" t="s">
        <v>1001</v>
      </c>
      <c r="F463" s="215" t="s">
        <v>1002</v>
      </c>
      <c r="G463" s="216" t="s">
        <v>157</v>
      </c>
      <c r="H463" s="217">
        <v>1.7</v>
      </c>
      <c r="I463" s="218"/>
      <c r="J463" s="219">
        <f>ROUND(I463*H463,2)</f>
        <v>0</v>
      </c>
      <c r="K463" s="215" t="s">
        <v>158</v>
      </c>
      <c r="L463" s="45"/>
      <c r="M463" s="220" t="s">
        <v>19</v>
      </c>
      <c r="N463" s="221" t="s">
        <v>43</v>
      </c>
      <c r="O463" s="85"/>
      <c r="P463" s="222">
        <f>O463*H463</f>
        <v>0</v>
      </c>
      <c r="Q463" s="222">
        <v>0.016070000000000001</v>
      </c>
      <c r="R463" s="222">
        <f>Q463*H463</f>
        <v>0.027319</v>
      </c>
      <c r="S463" s="222">
        <v>0</v>
      </c>
      <c r="T463" s="223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24" t="s">
        <v>159</v>
      </c>
      <c r="AT463" s="224" t="s">
        <v>154</v>
      </c>
      <c r="AU463" s="224" t="s">
        <v>81</v>
      </c>
      <c r="AY463" s="18" t="s">
        <v>152</v>
      </c>
      <c r="BE463" s="225">
        <f>IF(N463="základní",J463,0)</f>
        <v>0</v>
      </c>
      <c r="BF463" s="225">
        <f>IF(N463="snížená",J463,0)</f>
        <v>0</v>
      </c>
      <c r="BG463" s="225">
        <f>IF(N463="zákl. přenesená",J463,0)</f>
        <v>0</v>
      </c>
      <c r="BH463" s="225">
        <f>IF(N463="sníž. přenesená",J463,0)</f>
        <v>0</v>
      </c>
      <c r="BI463" s="225">
        <f>IF(N463="nulová",J463,0)</f>
        <v>0</v>
      </c>
      <c r="BJ463" s="18" t="s">
        <v>79</v>
      </c>
      <c r="BK463" s="225">
        <f>ROUND(I463*H463,2)</f>
        <v>0</v>
      </c>
      <c r="BL463" s="18" t="s">
        <v>159</v>
      </c>
      <c r="BM463" s="224" t="s">
        <v>1003</v>
      </c>
    </row>
    <row r="464" s="2" customFormat="1">
      <c r="A464" s="39"/>
      <c r="B464" s="40"/>
      <c r="C464" s="41"/>
      <c r="D464" s="226" t="s">
        <v>161</v>
      </c>
      <c r="E464" s="41"/>
      <c r="F464" s="227" t="s">
        <v>1004</v>
      </c>
      <c r="G464" s="41"/>
      <c r="H464" s="41"/>
      <c r="I464" s="228"/>
      <c r="J464" s="41"/>
      <c r="K464" s="41"/>
      <c r="L464" s="45"/>
      <c r="M464" s="229"/>
      <c r="N464" s="230"/>
      <c r="O464" s="85"/>
      <c r="P464" s="85"/>
      <c r="Q464" s="85"/>
      <c r="R464" s="85"/>
      <c r="S464" s="85"/>
      <c r="T464" s="86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161</v>
      </c>
      <c r="AU464" s="18" t="s">
        <v>81</v>
      </c>
    </row>
    <row r="465" s="14" customFormat="1">
      <c r="A465" s="14"/>
      <c r="B465" s="243"/>
      <c r="C465" s="244"/>
      <c r="D465" s="233" t="s">
        <v>167</v>
      </c>
      <c r="E465" s="245" t="s">
        <v>19</v>
      </c>
      <c r="F465" s="246" t="s">
        <v>1005</v>
      </c>
      <c r="G465" s="244"/>
      <c r="H465" s="245" t="s">
        <v>19</v>
      </c>
      <c r="I465" s="247"/>
      <c r="J465" s="244"/>
      <c r="K465" s="244"/>
      <c r="L465" s="248"/>
      <c r="M465" s="249"/>
      <c r="N465" s="250"/>
      <c r="O465" s="250"/>
      <c r="P465" s="250"/>
      <c r="Q465" s="250"/>
      <c r="R465" s="250"/>
      <c r="S465" s="250"/>
      <c r="T465" s="251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2" t="s">
        <v>167</v>
      </c>
      <c r="AU465" s="252" t="s">
        <v>81</v>
      </c>
      <c r="AV465" s="14" t="s">
        <v>79</v>
      </c>
      <c r="AW465" s="14" t="s">
        <v>33</v>
      </c>
      <c r="AX465" s="14" t="s">
        <v>72</v>
      </c>
      <c r="AY465" s="252" t="s">
        <v>152</v>
      </c>
    </row>
    <row r="466" s="13" customFormat="1">
      <c r="A466" s="13"/>
      <c r="B466" s="231"/>
      <c r="C466" s="232"/>
      <c r="D466" s="233" t="s">
        <v>167</v>
      </c>
      <c r="E466" s="234" t="s">
        <v>19</v>
      </c>
      <c r="F466" s="235" t="s">
        <v>1006</v>
      </c>
      <c r="G466" s="232"/>
      <c r="H466" s="236">
        <v>0.69999999999999996</v>
      </c>
      <c r="I466" s="237"/>
      <c r="J466" s="232"/>
      <c r="K466" s="232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167</v>
      </c>
      <c r="AU466" s="242" t="s">
        <v>81</v>
      </c>
      <c r="AV466" s="13" t="s">
        <v>81</v>
      </c>
      <c r="AW466" s="13" t="s">
        <v>33</v>
      </c>
      <c r="AX466" s="13" t="s">
        <v>72</v>
      </c>
      <c r="AY466" s="242" t="s">
        <v>152</v>
      </c>
    </row>
    <row r="467" s="14" customFormat="1">
      <c r="A467" s="14"/>
      <c r="B467" s="243"/>
      <c r="C467" s="244"/>
      <c r="D467" s="233" t="s">
        <v>167</v>
      </c>
      <c r="E467" s="245" t="s">
        <v>19</v>
      </c>
      <c r="F467" s="246" t="s">
        <v>1007</v>
      </c>
      <c r="G467" s="244"/>
      <c r="H467" s="245" t="s">
        <v>19</v>
      </c>
      <c r="I467" s="247"/>
      <c r="J467" s="244"/>
      <c r="K467" s="244"/>
      <c r="L467" s="248"/>
      <c r="M467" s="249"/>
      <c r="N467" s="250"/>
      <c r="O467" s="250"/>
      <c r="P467" s="250"/>
      <c r="Q467" s="250"/>
      <c r="R467" s="250"/>
      <c r="S467" s="250"/>
      <c r="T467" s="251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2" t="s">
        <v>167</v>
      </c>
      <c r="AU467" s="252" t="s">
        <v>81</v>
      </c>
      <c r="AV467" s="14" t="s">
        <v>79</v>
      </c>
      <c r="AW467" s="14" t="s">
        <v>33</v>
      </c>
      <c r="AX467" s="14" t="s">
        <v>72</v>
      </c>
      <c r="AY467" s="252" t="s">
        <v>152</v>
      </c>
    </row>
    <row r="468" s="13" customFormat="1">
      <c r="A468" s="13"/>
      <c r="B468" s="231"/>
      <c r="C468" s="232"/>
      <c r="D468" s="233" t="s">
        <v>167</v>
      </c>
      <c r="E468" s="234" t="s">
        <v>19</v>
      </c>
      <c r="F468" s="235" t="s">
        <v>1008</v>
      </c>
      <c r="G468" s="232"/>
      <c r="H468" s="236">
        <v>1</v>
      </c>
      <c r="I468" s="237"/>
      <c r="J468" s="232"/>
      <c r="K468" s="232"/>
      <c r="L468" s="238"/>
      <c r="M468" s="239"/>
      <c r="N468" s="240"/>
      <c r="O468" s="240"/>
      <c r="P468" s="240"/>
      <c r="Q468" s="240"/>
      <c r="R468" s="240"/>
      <c r="S468" s="240"/>
      <c r="T468" s="241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2" t="s">
        <v>167</v>
      </c>
      <c r="AU468" s="242" t="s">
        <v>81</v>
      </c>
      <c r="AV468" s="13" t="s">
        <v>81</v>
      </c>
      <c r="AW468" s="13" t="s">
        <v>33</v>
      </c>
      <c r="AX468" s="13" t="s">
        <v>72</v>
      </c>
      <c r="AY468" s="242" t="s">
        <v>152</v>
      </c>
    </row>
    <row r="469" s="2" customFormat="1" ht="16.5" customHeight="1">
      <c r="A469" s="39"/>
      <c r="B469" s="40"/>
      <c r="C469" s="213" t="s">
        <v>1009</v>
      </c>
      <c r="D469" s="213" t="s">
        <v>154</v>
      </c>
      <c r="E469" s="214" t="s">
        <v>1010</v>
      </c>
      <c r="F469" s="215" t="s">
        <v>1011</v>
      </c>
      <c r="G469" s="216" t="s">
        <v>157</v>
      </c>
      <c r="H469" s="217">
        <v>1.7</v>
      </c>
      <c r="I469" s="218"/>
      <c r="J469" s="219">
        <f>ROUND(I469*H469,2)</f>
        <v>0</v>
      </c>
      <c r="K469" s="215" t="s">
        <v>158</v>
      </c>
      <c r="L469" s="45"/>
      <c r="M469" s="220" t="s">
        <v>19</v>
      </c>
      <c r="N469" s="221" t="s">
        <v>43</v>
      </c>
      <c r="O469" s="85"/>
      <c r="P469" s="222">
        <f>O469*H469</f>
        <v>0</v>
      </c>
      <c r="Q469" s="222">
        <v>0</v>
      </c>
      <c r="R469" s="222">
        <f>Q469*H469</f>
        <v>0</v>
      </c>
      <c r="S469" s="222">
        <v>0</v>
      </c>
      <c r="T469" s="223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24" t="s">
        <v>159</v>
      </c>
      <c r="AT469" s="224" t="s">
        <v>154</v>
      </c>
      <c r="AU469" s="224" t="s">
        <v>81</v>
      </c>
      <c r="AY469" s="18" t="s">
        <v>152</v>
      </c>
      <c r="BE469" s="225">
        <f>IF(N469="základní",J469,0)</f>
        <v>0</v>
      </c>
      <c r="BF469" s="225">
        <f>IF(N469="snížená",J469,0)</f>
        <v>0</v>
      </c>
      <c r="BG469" s="225">
        <f>IF(N469="zákl. přenesená",J469,0)</f>
        <v>0</v>
      </c>
      <c r="BH469" s="225">
        <f>IF(N469="sníž. přenesená",J469,0)</f>
        <v>0</v>
      </c>
      <c r="BI469" s="225">
        <f>IF(N469="nulová",J469,0)</f>
        <v>0</v>
      </c>
      <c r="BJ469" s="18" t="s">
        <v>79</v>
      </c>
      <c r="BK469" s="225">
        <f>ROUND(I469*H469,2)</f>
        <v>0</v>
      </c>
      <c r="BL469" s="18" t="s">
        <v>159</v>
      </c>
      <c r="BM469" s="224" t="s">
        <v>1012</v>
      </c>
    </row>
    <row r="470" s="2" customFormat="1">
      <c r="A470" s="39"/>
      <c r="B470" s="40"/>
      <c r="C470" s="41"/>
      <c r="D470" s="226" t="s">
        <v>161</v>
      </c>
      <c r="E470" s="41"/>
      <c r="F470" s="227" t="s">
        <v>1013</v>
      </c>
      <c r="G470" s="41"/>
      <c r="H470" s="41"/>
      <c r="I470" s="228"/>
      <c r="J470" s="41"/>
      <c r="K470" s="41"/>
      <c r="L470" s="45"/>
      <c r="M470" s="229"/>
      <c r="N470" s="230"/>
      <c r="O470" s="85"/>
      <c r="P470" s="85"/>
      <c r="Q470" s="85"/>
      <c r="R470" s="85"/>
      <c r="S470" s="85"/>
      <c r="T470" s="86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161</v>
      </c>
      <c r="AU470" s="18" t="s">
        <v>81</v>
      </c>
    </row>
    <row r="471" s="2" customFormat="1" ht="21.75" customHeight="1">
      <c r="A471" s="39"/>
      <c r="B471" s="40"/>
      <c r="C471" s="213" t="s">
        <v>1014</v>
      </c>
      <c r="D471" s="213" t="s">
        <v>154</v>
      </c>
      <c r="E471" s="214" t="s">
        <v>1015</v>
      </c>
      <c r="F471" s="215" t="s">
        <v>1016</v>
      </c>
      <c r="G471" s="216" t="s">
        <v>238</v>
      </c>
      <c r="H471" s="217">
        <v>2.3340000000000001</v>
      </c>
      <c r="I471" s="218"/>
      <c r="J471" s="219">
        <f>ROUND(I471*H471,2)</f>
        <v>0</v>
      </c>
      <c r="K471" s="215" t="s">
        <v>158</v>
      </c>
      <c r="L471" s="45"/>
      <c r="M471" s="220" t="s">
        <v>19</v>
      </c>
      <c r="N471" s="221" t="s">
        <v>43</v>
      </c>
      <c r="O471" s="85"/>
      <c r="P471" s="222">
        <f>O471*H471</f>
        <v>0</v>
      </c>
      <c r="Q471" s="222">
        <v>1.06277</v>
      </c>
      <c r="R471" s="222">
        <f>Q471*H471</f>
        <v>2.4805051800000002</v>
      </c>
      <c r="S471" s="222">
        <v>0</v>
      </c>
      <c r="T471" s="223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24" t="s">
        <v>159</v>
      </c>
      <c r="AT471" s="224" t="s">
        <v>154</v>
      </c>
      <c r="AU471" s="224" t="s">
        <v>81</v>
      </c>
      <c r="AY471" s="18" t="s">
        <v>152</v>
      </c>
      <c r="BE471" s="225">
        <f>IF(N471="základní",J471,0)</f>
        <v>0</v>
      </c>
      <c r="BF471" s="225">
        <f>IF(N471="snížená",J471,0)</f>
        <v>0</v>
      </c>
      <c r="BG471" s="225">
        <f>IF(N471="zákl. přenesená",J471,0)</f>
        <v>0</v>
      </c>
      <c r="BH471" s="225">
        <f>IF(N471="sníž. přenesená",J471,0)</f>
        <v>0</v>
      </c>
      <c r="BI471" s="225">
        <f>IF(N471="nulová",J471,0)</f>
        <v>0</v>
      </c>
      <c r="BJ471" s="18" t="s">
        <v>79</v>
      </c>
      <c r="BK471" s="225">
        <f>ROUND(I471*H471,2)</f>
        <v>0</v>
      </c>
      <c r="BL471" s="18" t="s">
        <v>159</v>
      </c>
      <c r="BM471" s="224" t="s">
        <v>1017</v>
      </c>
    </row>
    <row r="472" s="2" customFormat="1">
      <c r="A472" s="39"/>
      <c r="B472" s="40"/>
      <c r="C472" s="41"/>
      <c r="D472" s="226" t="s">
        <v>161</v>
      </c>
      <c r="E472" s="41"/>
      <c r="F472" s="227" t="s">
        <v>1018</v>
      </c>
      <c r="G472" s="41"/>
      <c r="H472" s="41"/>
      <c r="I472" s="228"/>
      <c r="J472" s="41"/>
      <c r="K472" s="41"/>
      <c r="L472" s="45"/>
      <c r="M472" s="229"/>
      <c r="N472" s="230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161</v>
      </c>
      <c r="AU472" s="18" t="s">
        <v>81</v>
      </c>
    </row>
    <row r="473" s="14" customFormat="1">
      <c r="A473" s="14"/>
      <c r="B473" s="243"/>
      <c r="C473" s="244"/>
      <c r="D473" s="233" t="s">
        <v>167</v>
      </c>
      <c r="E473" s="245" t="s">
        <v>19</v>
      </c>
      <c r="F473" s="246" t="s">
        <v>1019</v>
      </c>
      <c r="G473" s="244"/>
      <c r="H473" s="245" t="s">
        <v>19</v>
      </c>
      <c r="I473" s="247"/>
      <c r="J473" s="244"/>
      <c r="K473" s="244"/>
      <c r="L473" s="248"/>
      <c r="M473" s="249"/>
      <c r="N473" s="250"/>
      <c r="O473" s="250"/>
      <c r="P473" s="250"/>
      <c r="Q473" s="250"/>
      <c r="R473" s="250"/>
      <c r="S473" s="250"/>
      <c r="T473" s="251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2" t="s">
        <v>167</v>
      </c>
      <c r="AU473" s="252" t="s">
        <v>81</v>
      </c>
      <c r="AV473" s="14" t="s">
        <v>79</v>
      </c>
      <c r="AW473" s="14" t="s">
        <v>33</v>
      </c>
      <c r="AX473" s="14" t="s">
        <v>72</v>
      </c>
      <c r="AY473" s="252" t="s">
        <v>152</v>
      </c>
    </row>
    <row r="474" s="13" customFormat="1">
      <c r="A474" s="13"/>
      <c r="B474" s="231"/>
      <c r="C474" s="232"/>
      <c r="D474" s="233" t="s">
        <v>167</v>
      </c>
      <c r="E474" s="234" t="s">
        <v>19</v>
      </c>
      <c r="F474" s="235" t="s">
        <v>1020</v>
      </c>
      <c r="G474" s="232"/>
      <c r="H474" s="236">
        <v>2.3340000000000001</v>
      </c>
      <c r="I474" s="237"/>
      <c r="J474" s="232"/>
      <c r="K474" s="232"/>
      <c r="L474" s="238"/>
      <c r="M474" s="239"/>
      <c r="N474" s="240"/>
      <c r="O474" s="240"/>
      <c r="P474" s="240"/>
      <c r="Q474" s="240"/>
      <c r="R474" s="240"/>
      <c r="S474" s="240"/>
      <c r="T474" s="24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2" t="s">
        <v>167</v>
      </c>
      <c r="AU474" s="242" t="s">
        <v>81</v>
      </c>
      <c r="AV474" s="13" t="s">
        <v>81</v>
      </c>
      <c r="AW474" s="13" t="s">
        <v>33</v>
      </c>
      <c r="AX474" s="13" t="s">
        <v>72</v>
      </c>
      <c r="AY474" s="242" t="s">
        <v>152</v>
      </c>
    </row>
    <row r="475" s="2" customFormat="1" ht="24.15" customHeight="1">
      <c r="A475" s="39"/>
      <c r="B475" s="40"/>
      <c r="C475" s="213" t="s">
        <v>1021</v>
      </c>
      <c r="D475" s="213" t="s">
        <v>154</v>
      </c>
      <c r="E475" s="214" t="s">
        <v>1022</v>
      </c>
      <c r="F475" s="215" t="s">
        <v>1023</v>
      </c>
      <c r="G475" s="216" t="s">
        <v>157</v>
      </c>
      <c r="H475" s="217">
        <v>134.309</v>
      </c>
      <c r="I475" s="218"/>
      <c r="J475" s="219">
        <f>ROUND(I475*H475,2)</f>
        <v>0</v>
      </c>
      <c r="K475" s="215" t="s">
        <v>158</v>
      </c>
      <c r="L475" s="45"/>
      <c r="M475" s="220" t="s">
        <v>19</v>
      </c>
      <c r="N475" s="221" t="s">
        <v>43</v>
      </c>
      <c r="O475" s="85"/>
      <c r="P475" s="222">
        <f>O475*H475</f>
        <v>0</v>
      </c>
      <c r="Q475" s="222">
        <v>0.00033</v>
      </c>
      <c r="R475" s="222">
        <f>Q475*H475</f>
        <v>0.044321970000000002</v>
      </c>
      <c r="S475" s="222">
        <v>0</v>
      </c>
      <c r="T475" s="223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24" t="s">
        <v>159</v>
      </c>
      <c r="AT475" s="224" t="s">
        <v>154</v>
      </c>
      <c r="AU475" s="224" t="s">
        <v>81</v>
      </c>
      <c r="AY475" s="18" t="s">
        <v>152</v>
      </c>
      <c r="BE475" s="225">
        <f>IF(N475="základní",J475,0)</f>
        <v>0</v>
      </c>
      <c r="BF475" s="225">
        <f>IF(N475="snížená",J475,0)</f>
        <v>0</v>
      </c>
      <c r="BG475" s="225">
        <f>IF(N475="zákl. přenesená",J475,0)</f>
        <v>0</v>
      </c>
      <c r="BH475" s="225">
        <f>IF(N475="sníž. přenesená",J475,0)</f>
        <v>0</v>
      </c>
      <c r="BI475" s="225">
        <f>IF(N475="nulová",J475,0)</f>
        <v>0</v>
      </c>
      <c r="BJ475" s="18" t="s">
        <v>79</v>
      </c>
      <c r="BK475" s="225">
        <f>ROUND(I475*H475,2)</f>
        <v>0</v>
      </c>
      <c r="BL475" s="18" t="s">
        <v>159</v>
      </c>
      <c r="BM475" s="224" t="s">
        <v>1024</v>
      </c>
    </row>
    <row r="476" s="2" customFormat="1">
      <c r="A476" s="39"/>
      <c r="B476" s="40"/>
      <c r="C476" s="41"/>
      <c r="D476" s="226" t="s">
        <v>161</v>
      </c>
      <c r="E476" s="41"/>
      <c r="F476" s="227" t="s">
        <v>1025</v>
      </c>
      <c r="G476" s="41"/>
      <c r="H476" s="41"/>
      <c r="I476" s="228"/>
      <c r="J476" s="41"/>
      <c r="K476" s="41"/>
      <c r="L476" s="45"/>
      <c r="M476" s="229"/>
      <c r="N476" s="230"/>
      <c r="O476" s="85"/>
      <c r="P476" s="85"/>
      <c r="Q476" s="85"/>
      <c r="R476" s="85"/>
      <c r="S476" s="85"/>
      <c r="T476" s="86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161</v>
      </c>
      <c r="AU476" s="18" t="s">
        <v>81</v>
      </c>
    </row>
    <row r="477" s="2" customFormat="1" ht="37.8" customHeight="1">
      <c r="A477" s="39"/>
      <c r="B477" s="40"/>
      <c r="C477" s="213" t="s">
        <v>1026</v>
      </c>
      <c r="D477" s="213" t="s">
        <v>154</v>
      </c>
      <c r="E477" s="214" t="s">
        <v>1027</v>
      </c>
      <c r="F477" s="215" t="s">
        <v>1028</v>
      </c>
      <c r="G477" s="216" t="s">
        <v>157</v>
      </c>
      <c r="H477" s="217">
        <v>134.309</v>
      </c>
      <c r="I477" s="218"/>
      <c r="J477" s="219">
        <f>ROUND(I477*H477,2)</f>
        <v>0</v>
      </c>
      <c r="K477" s="215" t="s">
        <v>158</v>
      </c>
      <c r="L477" s="45"/>
      <c r="M477" s="220" t="s">
        <v>19</v>
      </c>
      <c r="N477" s="221" t="s">
        <v>43</v>
      </c>
      <c r="O477" s="85"/>
      <c r="P477" s="222">
        <f>O477*H477</f>
        <v>0</v>
      </c>
      <c r="Q477" s="222">
        <v>0.0052399999999999999</v>
      </c>
      <c r="R477" s="222">
        <f>Q477*H477</f>
        <v>0.70377915999999996</v>
      </c>
      <c r="S477" s="222">
        <v>0</v>
      </c>
      <c r="T477" s="223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24" t="s">
        <v>159</v>
      </c>
      <c r="AT477" s="224" t="s">
        <v>154</v>
      </c>
      <c r="AU477" s="224" t="s">
        <v>81</v>
      </c>
      <c r="AY477" s="18" t="s">
        <v>152</v>
      </c>
      <c r="BE477" s="225">
        <f>IF(N477="základní",J477,0)</f>
        <v>0</v>
      </c>
      <c r="BF477" s="225">
        <f>IF(N477="snížená",J477,0)</f>
        <v>0</v>
      </c>
      <c r="BG477" s="225">
        <f>IF(N477="zákl. přenesená",J477,0)</f>
        <v>0</v>
      </c>
      <c r="BH477" s="225">
        <f>IF(N477="sníž. přenesená",J477,0)</f>
        <v>0</v>
      </c>
      <c r="BI477" s="225">
        <f>IF(N477="nulová",J477,0)</f>
        <v>0</v>
      </c>
      <c r="BJ477" s="18" t="s">
        <v>79</v>
      </c>
      <c r="BK477" s="225">
        <f>ROUND(I477*H477,2)</f>
        <v>0</v>
      </c>
      <c r="BL477" s="18" t="s">
        <v>159</v>
      </c>
      <c r="BM477" s="224" t="s">
        <v>1029</v>
      </c>
    </row>
    <row r="478" s="2" customFormat="1">
      <c r="A478" s="39"/>
      <c r="B478" s="40"/>
      <c r="C478" s="41"/>
      <c r="D478" s="226" t="s">
        <v>161</v>
      </c>
      <c r="E478" s="41"/>
      <c r="F478" s="227" t="s">
        <v>1030</v>
      </c>
      <c r="G478" s="41"/>
      <c r="H478" s="41"/>
      <c r="I478" s="228"/>
      <c r="J478" s="41"/>
      <c r="K478" s="41"/>
      <c r="L478" s="45"/>
      <c r="M478" s="229"/>
      <c r="N478" s="230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161</v>
      </c>
      <c r="AU478" s="18" t="s">
        <v>81</v>
      </c>
    </row>
    <row r="479" s="13" customFormat="1">
      <c r="A479" s="13"/>
      <c r="B479" s="231"/>
      <c r="C479" s="232"/>
      <c r="D479" s="233" t="s">
        <v>167</v>
      </c>
      <c r="E479" s="234" t="s">
        <v>19</v>
      </c>
      <c r="F479" s="235" t="s">
        <v>1031</v>
      </c>
      <c r="G479" s="232"/>
      <c r="H479" s="236">
        <v>134.309</v>
      </c>
      <c r="I479" s="237"/>
      <c r="J479" s="232"/>
      <c r="K479" s="232"/>
      <c r="L479" s="238"/>
      <c r="M479" s="239"/>
      <c r="N479" s="240"/>
      <c r="O479" s="240"/>
      <c r="P479" s="240"/>
      <c r="Q479" s="240"/>
      <c r="R479" s="240"/>
      <c r="S479" s="240"/>
      <c r="T479" s="24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2" t="s">
        <v>167</v>
      </c>
      <c r="AU479" s="242" t="s">
        <v>81</v>
      </c>
      <c r="AV479" s="13" t="s">
        <v>81</v>
      </c>
      <c r="AW479" s="13" t="s">
        <v>33</v>
      </c>
      <c r="AX479" s="13" t="s">
        <v>72</v>
      </c>
      <c r="AY479" s="242" t="s">
        <v>152</v>
      </c>
    </row>
    <row r="480" s="2" customFormat="1" ht="37.8" customHeight="1">
      <c r="A480" s="39"/>
      <c r="B480" s="40"/>
      <c r="C480" s="213" t="s">
        <v>1032</v>
      </c>
      <c r="D480" s="213" t="s">
        <v>154</v>
      </c>
      <c r="E480" s="214" t="s">
        <v>1033</v>
      </c>
      <c r="F480" s="215" t="s">
        <v>1034</v>
      </c>
      <c r="G480" s="216" t="s">
        <v>174</v>
      </c>
      <c r="H480" s="217">
        <v>66.840000000000003</v>
      </c>
      <c r="I480" s="218"/>
      <c r="J480" s="219">
        <f>ROUND(I480*H480,2)</f>
        <v>0</v>
      </c>
      <c r="K480" s="215" t="s">
        <v>158</v>
      </c>
      <c r="L480" s="45"/>
      <c r="M480" s="220" t="s">
        <v>19</v>
      </c>
      <c r="N480" s="221" t="s">
        <v>43</v>
      </c>
      <c r="O480" s="85"/>
      <c r="P480" s="222">
        <f>O480*H480</f>
        <v>0</v>
      </c>
      <c r="Q480" s="222">
        <v>2.0000000000000002E-05</v>
      </c>
      <c r="R480" s="222">
        <f>Q480*H480</f>
        <v>0.0013368000000000002</v>
      </c>
      <c r="S480" s="222">
        <v>0</v>
      </c>
      <c r="T480" s="223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24" t="s">
        <v>159</v>
      </c>
      <c r="AT480" s="224" t="s">
        <v>154</v>
      </c>
      <c r="AU480" s="224" t="s">
        <v>81</v>
      </c>
      <c r="AY480" s="18" t="s">
        <v>152</v>
      </c>
      <c r="BE480" s="225">
        <f>IF(N480="základní",J480,0)</f>
        <v>0</v>
      </c>
      <c r="BF480" s="225">
        <f>IF(N480="snížená",J480,0)</f>
        <v>0</v>
      </c>
      <c r="BG480" s="225">
        <f>IF(N480="zákl. přenesená",J480,0)</f>
        <v>0</v>
      </c>
      <c r="BH480" s="225">
        <f>IF(N480="sníž. přenesená",J480,0)</f>
        <v>0</v>
      </c>
      <c r="BI480" s="225">
        <f>IF(N480="nulová",J480,0)</f>
        <v>0</v>
      </c>
      <c r="BJ480" s="18" t="s">
        <v>79</v>
      </c>
      <c r="BK480" s="225">
        <f>ROUND(I480*H480,2)</f>
        <v>0</v>
      </c>
      <c r="BL480" s="18" t="s">
        <v>159</v>
      </c>
      <c r="BM480" s="224" t="s">
        <v>1035</v>
      </c>
    </row>
    <row r="481" s="2" customFormat="1">
      <c r="A481" s="39"/>
      <c r="B481" s="40"/>
      <c r="C481" s="41"/>
      <c r="D481" s="226" t="s">
        <v>161</v>
      </c>
      <c r="E481" s="41"/>
      <c r="F481" s="227" t="s">
        <v>1036</v>
      </c>
      <c r="G481" s="41"/>
      <c r="H481" s="41"/>
      <c r="I481" s="228"/>
      <c r="J481" s="41"/>
      <c r="K481" s="41"/>
      <c r="L481" s="45"/>
      <c r="M481" s="229"/>
      <c r="N481" s="230"/>
      <c r="O481" s="85"/>
      <c r="P481" s="85"/>
      <c r="Q481" s="85"/>
      <c r="R481" s="85"/>
      <c r="S481" s="85"/>
      <c r="T481" s="86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161</v>
      </c>
      <c r="AU481" s="18" t="s">
        <v>81</v>
      </c>
    </row>
    <row r="482" s="13" customFormat="1">
      <c r="A482" s="13"/>
      <c r="B482" s="231"/>
      <c r="C482" s="232"/>
      <c r="D482" s="233" t="s">
        <v>167</v>
      </c>
      <c r="E482" s="234" t="s">
        <v>19</v>
      </c>
      <c r="F482" s="235" t="s">
        <v>1037</v>
      </c>
      <c r="G482" s="232"/>
      <c r="H482" s="236">
        <v>46.600000000000001</v>
      </c>
      <c r="I482" s="237"/>
      <c r="J482" s="232"/>
      <c r="K482" s="232"/>
      <c r="L482" s="238"/>
      <c r="M482" s="239"/>
      <c r="N482" s="240"/>
      <c r="O482" s="240"/>
      <c r="P482" s="240"/>
      <c r="Q482" s="240"/>
      <c r="R482" s="240"/>
      <c r="S482" s="240"/>
      <c r="T482" s="241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2" t="s">
        <v>167</v>
      </c>
      <c r="AU482" s="242" t="s">
        <v>81</v>
      </c>
      <c r="AV482" s="13" t="s">
        <v>81</v>
      </c>
      <c r="AW482" s="13" t="s">
        <v>33</v>
      </c>
      <c r="AX482" s="13" t="s">
        <v>72</v>
      </c>
      <c r="AY482" s="242" t="s">
        <v>152</v>
      </c>
    </row>
    <row r="483" s="13" customFormat="1">
      <c r="A483" s="13"/>
      <c r="B483" s="231"/>
      <c r="C483" s="232"/>
      <c r="D483" s="233" t="s">
        <v>167</v>
      </c>
      <c r="E483" s="234" t="s">
        <v>19</v>
      </c>
      <c r="F483" s="235" t="s">
        <v>1038</v>
      </c>
      <c r="G483" s="232"/>
      <c r="H483" s="236">
        <v>20.239999999999998</v>
      </c>
      <c r="I483" s="237"/>
      <c r="J483" s="232"/>
      <c r="K483" s="232"/>
      <c r="L483" s="238"/>
      <c r="M483" s="239"/>
      <c r="N483" s="240"/>
      <c r="O483" s="240"/>
      <c r="P483" s="240"/>
      <c r="Q483" s="240"/>
      <c r="R483" s="240"/>
      <c r="S483" s="240"/>
      <c r="T483" s="24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2" t="s">
        <v>167</v>
      </c>
      <c r="AU483" s="242" t="s">
        <v>81</v>
      </c>
      <c r="AV483" s="13" t="s">
        <v>81</v>
      </c>
      <c r="AW483" s="13" t="s">
        <v>33</v>
      </c>
      <c r="AX483" s="13" t="s">
        <v>72</v>
      </c>
      <c r="AY483" s="242" t="s">
        <v>152</v>
      </c>
    </row>
    <row r="484" s="12" customFormat="1" ht="22.8" customHeight="1">
      <c r="A484" s="12"/>
      <c r="B484" s="197"/>
      <c r="C484" s="198"/>
      <c r="D484" s="199" t="s">
        <v>71</v>
      </c>
      <c r="E484" s="211" t="s">
        <v>884</v>
      </c>
      <c r="F484" s="211" t="s">
        <v>1039</v>
      </c>
      <c r="G484" s="198"/>
      <c r="H484" s="198"/>
      <c r="I484" s="201"/>
      <c r="J484" s="212">
        <f>BK484</f>
        <v>0</v>
      </c>
      <c r="K484" s="198"/>
      <c r="L484" s="203"/>
      <c r="M484" s="204"/>
      <c r="N484" s="205"/>
      <c r="O484" s="205"/>
      <c r="P484" s="206">
        <f>SUM(P485:P495)</f>
        <v>0</v>
      </c>
      <c r="Q484" s="205"/>
      <c r="R484" s="206">
        <f>SUM(R485:R495)</f>
        <v>0.62773999999999996</v>
      </c>
      <c r="S484" s="205"/>
      <c r="T484" s="207">
        <f>SUM(T485:T495)</f>
        <v>0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08" t="s">
        <v>79</v>
      </c>
      <c r="AT484" s="209" t="s">
        <v>71</v>
      </c>
      <c r="AU484" s="209" t="s">
        <v>79</v>
      </c>
      <c r="AY484" s="208" t="s">
        <v>152</v>
      </c>
      <c r="BK484" s="210">
        <f>SUM(BK485:BK495)</f>
        <v>0</v>
      </c>
    </row>
    <row r="485" s="2" customFormat="1" ht="44.25" customHeight="1">
      <c r="A485" s="39"/>
      <c r="B485" s="40"/>
      <c r="C485" s="213" t="s">
        <v>1040</v>
      </c>
      <c r="D485" s="213" t="s">
        <v>154</v>
      </c>
      <c r="E485" s="214" t="s">
        <v>1041</v>
      </c>
      <c r="F485" s="215" t="s">
        <v>1042</v>
      </c>
      <c r="G485" s="216" t="s">
        <v>451</v>
      </c>
      <c r="H485" s="217">
        <v>1</v>
      </c>
      <c r="I485" s="218"/>
      <c r="J485" s="219">
        <f>ROUND(I485*H485,2)</f>
        <v>0</v>
      </c>
      <c r="K485" s="215" t="s">
        <v>158</v>
      </c>
      <c r="L485" s="45"/>
      <c r="M485" s="220" t="s">
        <v>19</v>
      </c>
      <c r="N485" s="221" t="s">
        <v>43</v>
      </c>
      <c r="O485" s="85"/>
      <c r="P485" s="222">
        <f>O485*H485</f>
        <v>0</v>
      </c>
      <c r="Q485" s="222">
        <v>0.035319999999999997</v>
      </c>
      <c r="R485" s="222">
        <f>Q485*H485</f>
        <v>0.035319999999999997</v>
      </c>
      <c r="S485" s="222">
        <v>0</v>
      </c>
      <c r="T485" s="223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24" t="s">
        <v>159</v>
      </c>
      <c r="AT485" s="224" t="s">
        <v>154</v>
      </c>
      <c r="AU485" s="224" t="s">
        <v>81</v>
      </c>
      <c r="AY485" s="18" t="s">
        <v>152</v>
      </c>
      <c r="BE485" s="225">
        <f>IF(N485="základní",J485,0)</f>
        <v>0</v>
      </c>
      <c r="BF485" s="225">
        <f>IF(N485="snížená",J485,0)</f>
        <v>0</v>
      </c>
      <c r="BG485" s="225">
        <f>IF(N485="zákl. přenesená",J485,0)</f>
        <v>0</v>
      </c>
      <c r="BH485" s="225">
        <f>IF(N485="sníž. přenesená",J485,0)</f>
        <v>0</v>
      </c>
      <c r="BI485" s="225">
        <f>IF(N485="nulová",J485,0)</f>
        <v>0</v>
      </c>
      <c r="BJ485" s="18" t="s">
        <v>79</v>
      </c>
      <c r="BK485" s="225">
        <f>ROUND(I485*H485,2)</f>
        <v>0</v>
      </c>
      <c r="BL485" s="18" t="s">
        <v>159</v>
      </c>
      <c r="BM485" s="224" t="s">
        <v>1043</v>
      </c>
    </row>
    <row r="486" s="2" customFormat="1">
      <c r="A486" s="39"/>
      <c r="B486" s="40"/>
      <c r="C486" s="41"/>
      <c r="D486" s="226" t="s">
        <v>161</v>
      </c>
      <c r="E486" s="41"/>
      <c r="F486" s="227" t="s">
        <v>1044</v>
      </c>
      <c r="G486" s="41"/>
      <c r="H486" s="41"/>
      <c r="I486" s="228"/>
      <c r="J486" s="41"/>
      <c r="K486" s="41"/>
      <c r="L486" s="45"/>
      <c r="M486" s="229"/>
      <c r="N486" s="230"/>
      <c r="O486" s="85"/>
      <c r="P486" s="85"/>
      <c r="Q486" s="85"/>
      <c r="R486" s="85"/>
      <c r="S486" s="85"/>
      <c r="T486" s="86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161</v>
      </c>
      <c r="AU486" s="18" t="s">
        <v>81</v>
      </c>
    </row>
    <row r="487" s="2" customFormat="1" ht="24.15" customHeight="1">
      <c r="A487" s="39"/>
      <c r="B487" s="40"/>
      <c r="C487" s="256" t="s">
        <v>1045</v>
      </c>
      <c r="D487" s="256" t="s">
        <v>518</v>
      </c>
      <c r="E487" s="257" t="s">
        <v>1046</v>
      </c>
      <c r="F487" s="258" t="s">
        <v>1047</v>
      </c>
      <c r="G487" s="259" t="s">
        <v>451</v>
      </c>
      <c r="H487" s="260">
        <v>1</v>
      </c>
      <c r="I487" s="261"/>
      <c r="J487" s="262">
        <f>ROUND(I487*H487,2)</f>
        <v>0</v>
      </c>
      <c r="K487" s="258" t="s">
        <v>19</v>
      </c>
      <c r="L487" s="263"/>
      <c r="M487" s="264" t="s">
        <v>19</v>
      </c>
      <c r="N487" s="265" t="s">
        <v>43</v>
      </c>
      <c r="O487" s="85"/>
      <c r="P487" s="222">
        <f>O487*H487</f>
        <v>0</v>
      </c>
      <c r="Q487" s="222">
        <v>0.030300000000000001</v>
      </c>
      <c r="R487" s="222">
        <f>Q487*H487</f>
        <v>0.030300000000000001</v>
      </c>
      <c r="S487" s="222">
        <v>0</v>
      </c>
      <c r="T487" s="223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24" t="s">
        <v>212</v>
      </c>
      <c r="AT487" s="224" t="s">
        <v>518</v>
      </c>
      <c r="AU487" s="224" t="s">
        <v>81</v>
      </c>
      <c r="AY487" s="18" t="s">
        <v>152</v>
      </c>
      <c r="BE487" s="225">
        <f>IF(N487="základní",J487,0)</f>
        <v>0</v>
      </c>
      <c r="BF487" s="225">
        <f>IF(N487="snížená",J487,0)</f>
        <v>0</v>
      </c>
      <c r="BG487" s="225">
        <f>IF(N487="zákl. přenesená",J487,0)</f>
        <v>0</v>
      </c>
      <c r="BH487" s="225">
        <f>IF(N487="sníž. přenesená",J487,0)</f>
        <v>0</v>
      </c>
      <c r="BI487" s="225">
        <f>IF(N487="nulová",J487,0)</f>
        <v>0</v>
      </c>
      <c r="BJ487" s="18" t="s">
        <v>79</v>
      </c>
      <c r="BK487" s="225">
        <f>ROUND(I487*H487,2)</f>
        <v>0</v>
      </c>
      <c r="BL487" s="18" t="s">
        <v>159</v>
      </c>
      <c r="BM487" s="224" t="s">
        <v>1048</v>
      </c>
    </row>
    <row r="488" s="2" customFormat="1" ht="37.8" customHeight="1">
      <c r="A488" s="39"/>
      <c r="B488" s="40"/>
      <c r="C488" s="213" t="s">
        <v>1049</v>
      </c>
      <c r="D488" s="213" t="s">
        <v>154</v>
      </c>
      <c r="E488" s="214" t="s">
        <v>1050</v>
      </c>
      <c r="F488" s="215" t="s">
        <v>1051</v>
      </c>
      <c r="G488" s="216" t="s">
        <v>451</v>
      </c>
      <c r="H488" s="217">
        <v>1</v>
      </c>
      <c r="I488" s="218"/>
      <c r="J488" s="219">
        <f>ROUND(I488*H488,2)</f>
        <v>0</v>
      </c>
      <c r="K488" s="215" t="s">
        <v>158</v>
      </c>
      <c r="L488" s="45"/>
      <c r="M488" s="220" t="s">
        <v>19</v>
      </c>
      <c r="N488" s="221" t="s">
        <v>43</v>
      </c>
      <c r="O488" s="85"/>
      <c r="P488" s="222">
        <f>O488*H488</f>
        <v>0</v>
      </c>
      <c r="Q488" s="222">
        <v>0.42153000000000002</v>
      </c>
      <c r="R488" s="222">
        <f>Q488*H488</f>
        <v>0.42153000000000002</v>
      </c>
      <c r="S488" s="222">
        <v>0</v>
      </c>
      <c r="T488" s="223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24" t="s">
        <v>159</v>
      </c>
      <c r="AT488" s="224" t="s">
        <v>154</v>
      </c>
      <c r="AU488" s="224" t="s">
        <v>81</v>
      </c>
      <c r="AY488" s="18" t="s">
        <v>152</v>
      </c>
      <c r="BE488" s="225">
        <f>IF(N488="základní",J488,0)</f>
        <v>0</v>
      </c>
      <c r="BF488" s="225">
        <f>IF(N488="snížená",J488,0)</f>
        <v>0</v>
      </c>
      <c r="BG488" s="225">
        <f>IF(N488="zákl. přenesená",J488,0)</f>
        <v>0</v>
      </c>
      <c r="BH488" s="225">
        <f>IF(N488="sníž. přenesená",J488,0)</f>
        <v>0</v>
      </c>
      <c r="BI488" s="225">
        <f>IF(N488="nulová",J488,0)</f>
        <v>0</v>
      </c>
      <c r="BJ488" s="18" t="s">
        <v>79</v>
      </c>
      <c r="BK488" s="225">
        <f>ROUND(I488*H488,2)</f>
        <v>0</v>
      </c>
      <c r="BL488" s="18" t="s">
        <v>159</v>
      </c>
      <c r="BM488" s="224" t="s">
        <v>1052</v>
      </c>
    </row>
    <row r="489" s="2" customFormat="1">
      <c r="A489" s="39"/>
      <c r="B489" s="40"/>
      <c r="C489" s="41"/>
      <c r="D489" s="226" t="s">
        <v>161</v>
      </c>
      <c r="E489" s="41"/>
      <c r="F489" s="227" t="s">
        <v>1053</v>
      </c>
      <c r="G489" s="41"/>
      <c r="H489" s="41"/>
      <c r="I489" s="228"/>
      <c r="J489" s="41"/>
      <c r="K489" s="41"/>
      <c r="L489" s="45"/>
      <c r="M489" s="229"/>
      <c r="N489" s="230"/>
      <c r="O489" s="85"/>
      <c r="P489" s="85"/>
      <c r="Q489" s="85"/>
      <c r="R489" s="85"/>
      <c r="S489" s="85"/>
      <c r="T489" s="86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161</v>
      </c>
      <c r="AU489" s="18" t="s">
        <v>81</v>
      </c>
    </row>
    <row r="490" s="2" customFormat="1" ht="37.8" customHeight="1">
      <c r="A490" s="39"/>
      <c r="B490" s="40"/>
      <c r="C490" s="256" t="s">
        <v>210</v>
      </c>
      <c r="D490" s="256" t="s">
        <v>518</v>
      </c>
      <c r="E490" s="257" t="s">
        <v>1054</v>
      </c>
      <c r="F490" s="258" t="s">
        <v>1055</v>
      </c>
      <c r="G490" s="259" t="s">
        <v>451</v>
      </c>
      <c r="H490" s="260">
        <v>1</v>
      </c>
      <c r="I490" s="261"/>
      <c r="J490" s="262">
        <f>ROUND(I490*H490,2)</f>
        <v>0</v>
      </c>
      <c r="K490" s="258" t="s">
        <v>158</v>
      </c>
      <c r="L490" s="263"/>
      <c r="M490" s="264" t="s">
        <v>19</v>
      </c>
      <c r="N490" s="265" t="s">
        <v>43</v>
      </c>
      <c r="O490" s="85"/>
      <c r="P490" s="222">
        <f>O490*H490</f>
        <v>0</v>
      </c>
      <c r="Q490" s="222">
        <v>0.023369999999999998</v>
      </c>
      <c r="R490" s="222">
        <f>Q490*H490</f>
        <v>0.023369999999999998</v>
      </c>
      <c r="S490" s="222">
        <v>0</v>
      </c>
      <c r="T490" s="223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24" t="s">
        <v>212</v>
      </c>
      <c r="AT490" s="224" t="s">
        <v>518</v>
      </c>
      <c r="AU490" s="224" t="s">
        <v>81</v>
      </c>
      <c r="AY490" s="18" t="s">
        <v>152</v>
      </c>
      <c r="BE490" s="225">
        <f>IF(N490="základní",J490,0)</f>
        <v>0</v>
      </c>
      <c r="BF490" s="225">
        <f>IF(N490="snížená",J490,0)</f>
        <v>0</v>
      </c>
      <c r="BG490" s="225">
        <f>IF(N490="zákl. přenesená",J490,0)</f>
        <v>0</v>
      </c>
      <c r="BH490" s="225">
        <f>IF(N490="sníž. přenesená",J490,0)</f>
        <v>0</v>
      </c>
      <c r="BI490" s="225">
        <f>IF(N490="nulová",J490,0)</f>
        <v>0</v>
      </c>
      <c r="BJ490" s="18" t="s">
        <v>79</v>
      </c>
      <c r="BK490" s="225">
        <f>ROUND(I490*H490,2)</f>
        <v>0</v>
      </c>
      <c r="BL490" s="18" t="s">
        <v>159</v>
      </c>
      <c r="BM490" s="224" t="s">
        <v>1056</v>
      </c>
    </row>
    <row r="491" s="2" customFormat="1" ht="44.25" customHeight="1">
      <c r="A491" s="39"/>
      <c r="B491" s="40"/>
      <c r="C491" s="213" t="s">
        <v>1057</v>
      </c>
      <c r="D491" s="213" t="s">
        <v>154</v>
      </c>
      <c r="E491" s="214" t="s">
        <v>1058</v>
      </c>
      <c r="F491" s="215" t="s">
        <v>1059</v>
      </c>
      <c r="G491" s="216" t="s">
        <v>451</v>
      </c>
      <c r="H491" s="217">
        <v>1</v>
      </c>
      <c r="I491" s="218"/>
      <c r="J491" s="219">
        <f>ROUND(I491*H491,2)</f>
        <v>0</v>
      </c>
      <c r="K491" s="215" t="s">
        <v>158</v>
      </c>
      <c r="L491" s="45"/>
      <c r="M491" s="220" t="s">
        <v>19</v>
      </c>
      <c r="N491" s="221" t="s">
        <v>43</v>
      </c>
      <c r="O491" s="85"/>
      <c r="P491" s="222">
        <f>O491*H491</f>
        <v>0</v>
      </c>
      <c r="Q491" s="222">
        <v>0.11722000000000001</v>
      </c>
      <c r="R491" s="222">
        <f>Q491*H491</f>
        <v>0.11722000000000001</v>
      </c>
      <c r="S491" s="222">
        <v>0</v>
      </c>
      <c r="T491" s="223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24" t="s">
        <v>159</v>
      </c>
      <c r="AT491" s="224" t="s">
        <v>154</v>
      </c>
      <c r="AU491" s="224" t="s">
        <v>81</v>
      </c>
      <c r="AY491" s="18" t="s">
        <v>152</v>
      </c>
      <c r="BE491" s="225">
        <f>IF(N491="základní",J491,0)</f>
        <v>0</v>
      </c>
      <c r="BF491" s="225">
        <f>IF(N491="snížená",J491,0)</f>
        <v>0</v>
      </c>
      <c r="BG491" s="225">
        <f>IF(N491="zákl. přenesená",J491,0)</f>
        <v>0</v>
      </c>
      <c r="BH491" s="225">
        <f>IF(N491="sníž. přenesená",J491,0)</f>
        <v>0</v>
      </c>
      <c r="BI491" s="225">
        <f>IF(N491="nulová",J491,0)</f>
        <v>0</v>
      </c>
      <c r="BJ491" s="18" t="s">
        <v>79</v>
      </c>
      <c r="BK491" s="225">
        <f>ROUND(I491*H491,2)</f>
        <v>0</v>
      </c>
      <c r="BL491" s="18" t="s">
        <v>159</v>
      </c>
      <c r="BM491" s="224" t="s">
        <v>1060</v>
      </c>
    </row>
    <row r="492" s="2" customFormat="1">
      <c r="A492" s="39"/>
      <c r="B492" s="40"/>
      <c r="C492" s="41"/>
      <c r="D492" s="226" t="s">
        <v>161</v>
      </c>
      <c r="E492" s="41"/>
      <c r="F492" s="227" t="s">
        <v>1061</v>
      </c>
      <c r="G492" s="41"/>
      <c r="H492" s="41"/>
      <c r="I492" s="228"/>
      <c r="J492" s="41"/>
      <c r="K492" s="41"/>
      <c r="L492" s="45"/>
      <c r="M492" s="229"/>
      <c r="N492" s="230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161</v>
      </c>
      <c r="AU492" s="18" t="s">
        <v>81</v>
      </c>
    </row>
    <row r="493" s="14" customFormat="1">
      <c r="A493" s="14"/>
      <c r="B493" s="243"/>
      <c r="C493" s="244"/>
      <c r="D493" s="233" t="s">
        <v>167</v>
      </c>
      <c r="E493" s="245" t="s">
        <v>19</v>
      </c>
      <c r="F493" s="246" t="s">
        <v>1062</v>
      </c>
      <c r="G493" s="244"/>
      <c r="H493" s="245" t="s">
        <v>19</v>
      </c>
      <c r="I493" s="247"/>
      <c r="J493" s="244"/>
      <c r="K493" s="244"/>
      <c r="L493" s="248"/>
      <c r="M493" s="249"/>
      <c r="N493" s="250"/>
      <c r="O493" s="250"/>
      <c r="P493" s="250"/>
      <c r="Q493" s="250"/>
      <c r="R493" s="250"/>
      <c r="S493" s="250"/>
      <c r="T493" s="251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2" t="s">
        <v>167</v>
      </c>
      <c r="AU493" s="252" t="s">
        <v>81</v>
      </c>
      <c r="AV493" s="14" t="s">
        <v>79</v>
      </c>
      <c r="AW493" s="14" t="s">
        <v>33</v>
      </c>
      <c r="AX493" s="14" t="s">
        <v>72</v>
      </c>
      <c r="AY493" s="252" t="s">
        <v>152</v>
      </c>
    </row>
    <row r="494" s="13" customFormat="1">
      <c r="A494" s="13"/>
      <c r="B494" s="231"/>
      <c r="C494" s="232"/>
      <c r="D494" s="233" t="s">
        <v>167</v>
      </c>
      <c r="E494" s="234" t="s">
        <v>19</v>
      </c>
      <c r="F494" s="235" t="s">
        <v>79</v>
      </c>
      <c r="G494" s="232"/>
      <c r="H494" s="236">
        <v>1</v>
      </c>
      <c r="I494" s="237"/>
      <c r="J494" s="232"/>
      <c r="K494" s="232"/>
      <c r="L494" s="238"/>
      <c r="M494" s="239"/>
      <c r="N494" s="240"/>
      <c r="O494" s="240"/>
      <c r="P494" s="240"/>
      <c r="Q494" s="240"/>
      <c r="R494" s="240"/>
      <c r="S494" s="240"/>
      <c r="T494" s="24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2" t="s">
        <v>167</v>
      </c>
      <c r="AU494" s="242" t="s">
        <v>81</v>
      </c>
      <c r="AV494" s="13" t="s">
        <v>81</v>
      </c>
      <c r="AW494" s="13" t="s">
        <v>33</v>
      </c>
      <c r="AX494" s="13" t="s">
        <v>72</v>
      </c>
      <c r="AY494" s="242" t="s">
        <v>152</v>
      </c>
    </row>
    <row r="495" s="2" customFormat="1" ht="16.5" customHeight="1">
      <c r="A495" s="39"/>
      <c r="B495" s="40"/>
      <c r="C495" s="256" t="s">
        <v>234</v>
      </c>
      <c r="D495" s="256" t="s">
        <v>518</v>
      </c>
      <c r="E495" s="257" t="s">
        <v>1063</v>
      </c>
      <c r="F495" s="258" t="s">
        <v>1064</v>
      </c>
      <c r="G495" s="259" t="s">
        <v>451</v>
      </c>
      <c r="H495" s="260">
        <v>1</v>
      </c>
      <c r="I495" s="261"/>
      <c r="J495" s="262">
        <f>ROUND(I495*H495,2)</f>
        <v>0</v>
      </c>
      <c r="K495" s="258" t="s">
        <v>19</v>
      </c>
      <c r="L495" s="263"/>
      <c r="M495" s="264" t="s">
        <v>19</v>
      </c>
      <c r="N495" s="265" t="s">
        <v>43</v>
      </c>
      <c r="O495" s="85"/>
      <c r="P495" s="222">
        <f>O495*H495</f>
        <v>0</v>
      </c>
      <c r="Q495" s="222">
        <v>0</v>
      </c>
      <c r="R495" s="222">
        <f>Q495*H495</f>
        <v>0</v>
      </c>
      <c r="S495" s="222">
        <v>0</v>
      </c>
      <c r="T495" s="223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24" t="s">
        <v>212</v>
      </c>
      <c r="AT495" s="224" t="s">
        <v>518</v>
      </c>
      <c r="AU495" s="224" t="s">
        <v>81</v>
      </c>
      <c r="AY495" s="18" t="s">
        <v>152</v>
      </c>
      <c r="BE495" s="225">
        <f>IF(N495="základní",J495,0)</f>
        <v>0</v>
      </c>
      <c r="BF495" s="225">
        <f>IF(N495="snížená",J495,0)</f>
        <v>0</v>
      </c>
      <c r="BG495" s="225">
        <f>IF(N495="zákl. přenesená",J495,0)</f>
        <v>0</v>
      </c>
      <c r="BH495" s="225">
        <f>IF(N495="sníž. přenesená",J495,0)</f>
        <v>0</v>
      </c>
      <c r="BI495" s="225">
        <f>IF(N495="nulová",J495,0)</f>
        <v>0</v>
      </c>
      <c r="BJ495" s="18" t="s">
        <v>79</v>
      </c>
      <c r="BK495" s="225">
        <f>ROUND(I495*H495,2)</f>
        <v>0</v>
      </c>
      <c r="BL495" s="18" t="s">
        <v>159</v>
      </c>
      <c r="BM495" s="224" t="s">
        <v>1065</v>
      </c>
    </row>
    <row r="496" s="12" customFormat="1" ht="22.8" customHeight="1">
      <c r="A496" s="12"/>
      <c r="B496" s="197"/>
      <c r="C496" s="198"/>
      <c r="D496" s="199" t="s">
        <v>71</v>
      </c>
      <c r="E496" s="211" t="s">
        <v>210</v>
      </c>
      <c r="F496" s="211" t="s">
        <v>211</v>
      </c>
      <c r="G496" s="198"/>
      <c r="H496" s="198"/>
      <c r="I496" s="201"/>
      <c r="J496" s="212">
        <f>BK496</f>
        <v>0</v>
      </c>
      <c r="K496" s="198"/>
      <c r="L496" s="203"/>
      <c r="M496" s="204"/>
      <c r="N496" s="205"/>
      <c r="O496" s="205"/>
      <c r="P496" s="206">
        <f>SUM(P497:P514)</f>
        <v>0</v>
      </c>
      <c r="Q496" s="205"/>
      <c r="R496" s="206">
        <f>SUM(R497:R514)</f>
        <v>0</v>
      </c>
      <c r="S496" s="205"/>
      <c r="T496" s="207">
        <f>SUM(T497:T514)</f>
        <v>0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08" t="s">
        <v>79</v>
      </c>
      <c r="AT496" s="209" t="s">
        <v>71</v>
      </c>
      <c r="AU496" s="209" t="s">
        <v>79</v>
      </c>
      <c r="AY496" s="208" t="s">
        <v>152</v>
      </c>
      <c r="BK496" s="210">
        <f>SUM(BK497:BK514)</f>
        <v>0</v>
      </c>
    </row>
    <row r="497" s="2" customFormat="1" ht="44.25" customHeight="1">
      <c r="A497" s="39"/>
      <c r="B497" s="40"/>
      <c r="C497" s="213" t="s">
        <v>256</v>
      </c>
      <c r="D497" s="213" t="s">
        <v>154</v>
      </c>
      <c r="E497" s="214" t="s">
        <v>213</v>
      </c>
      <c r="F497" s="215" t="s">
        <v>214</v>
      </c>
      <c r="G497" s="216" t="s">
        <v>157</v>
      </c>
      <c r="H497" s="217">
        <v>255.88499999999999</v>
      </c>
      <c r="I497" s="218"/>
      <c r="J497" s="219">
        <f>ROUND(I497*H497,2)</f>
        <v>0</v>
      </c>
      <c r="K497" s="215" t="s">
        <v>158</v>
      </c>
      <c r="L497" s="45"/>
      <c r="M497" s="220" t="s">
        <v>19</v>
      </c>
      <c r="N497" s="221" t="s">
        <v>43</v>
      </c>
      <c r="O497" s="85"/>
      <c r="P497" s="222">
        <f>O497*H497</f>
        <v>0</v>
      </c>
      <c r="Q497" s="222">
        <v>0</v>
      </c>
      <c r="R497" s="222">
        <f>Q497*H497</f>
        <v>0</v>
      </c>
      <c r="S497" s="222">
        <v>0</v>
      </c>
      <c r="T497" s="223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24" t="s">
        <v>159</v>
      </c>
      <c r="AT497" s="224" t="s">
        <v>154</v>
      </c>
      <c r="AU497" s="224" t="s">
        <v>81</v>
      </c>
      <c r="AY497" s="18" t="s">
        <v>152</v>
      </c>
      <c r="BE497" s="225">
        <f>IF(N497="základní",J497,0)</f>
        <v>0</v>
      </c>
      <c r="BF497" s="225">
        <f>IF(N497="snížená",J497,0)</f>
        <v>0</v>
      </c>
      <c r="BG497" s="225">
        <f>IF(N497="zákl. přenesená",J497,0)</f>
        <v>0</v>
      </c>
      <c r="BH497" s="225">
        <f>IF(N497="sníž. přenesená",J497,0)</f>
        <v>0</v>
      </c>
      <c r="BI497" s="225">
        <f>IF(N497="nulová",J497,0)</f>
        <v>0</v>
      </c>
      <c r="BJ497" s="18" t="s">
        <v>79</v>
      </c>
      <c r="BK497" s="225">
        <f>ROUND(I497*H497,2)</f>
        <v>0</v>
      </c>
      <c r="BL497" s="18" t="s">
        <v>159</v>
      </c>
      <c r="BM497" s="224" t="s">
        <v>1066</v>
      </c>
    </row>
    <row r="498" s="2" customFormat="1">
      <c r="A498" s="39"/>
      <c r="B498" s="40"/>
      <c r="C498" s="41"/>
      <c r="D498" s="226" t="s">
        <v>161</v>
      </c>
      <c r="E498" s="41"/>
      <c r="F498" s="227" t="s">
        <v>216</v>
      </c>
      <c r="G498" s="41"/>
      <c r="H498" s="41"/>
      <c r="I498" s="228"/>
      <c r="J498" s="41"/>
      <c r="K498" s="41"/>
      <c r="L498" s="45"/>
      <c r="M498" s="229"/>
      <c r="N498" s="230"/>
      <c r="O498" s="85"/>
      <c r="P498" s="85"/>
      <c r="Q498" s="85"/>
      <c r="R498" s="85"/>
      <c r="S498" s="85"/>
      <c r="T498" s="86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161</v>
      </c>
      <c r="AU498" s="18" t="s">
        <v>81</v>
      </c>
    </row>
    <row r="499" s="13" customFormat="1">
      <c r="A499" s="13"/>
      <c r="B499" s="231"/>
      <c r="C499" s="232"/>
      <c r="D499" s="233" t="s">
        <v>167</v>
      </c>
      <c r="E499" s="234" t="s">
        <v>19</v>
      </c>
      <c r="F499" s="235" t="s">
        <v>1067</v>
      </c>
      <c r="G499" s="232"/>
      <c r="H499" s="236">
        <v>82.685000000000002</v>
      </c>
      <c r="I499" s="237"/>
      <c r="J499" s="232"/>
      <c r="K499" s="232"/>
      <c r="L499" s="238"/>
      <c r="M499" s="239"/>
      <c r="N499" s="240"/>
      <c r="O499" s="240"/>
      <c r="P499" s="240"/>
      <c r="Q499" s="240"/>
      <c r="R499" s="240"/>
      <c r="S499" s="240"/>
      <c r="T499" s="24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2" t="s">
        <v>167</v>
      </c>
      <c r="AU499" s="242" t="s">
        <v>81</v>
      </c>
      <c r="AV499" s="13" t="s">
        <v>81</v>
      </c>
      <c r="AW499" s="13" t="s">
        <v>33</v>
      </c>
      <c r="AX499" s="13" t="s">
        <v>72</v>
      </c>
      <c r="AY499" s="242" t="s">
        <v>152</v>
      </c>
    </row>
    <row r="500" s="13" customFormat="1">
      <c r="A500" s="13"/>
      <c r="B500" s="231"/>
      <c r="C500" s="232"/>
      <c r="D500" s="233" t="s">
        <v>167</v>
      </c>
      <c r="E500" s="234" t="s">
        <v>19</v>
      </c>
      <c r="F500" s="235" t="s">
        <v>1068</v>
      </c>
      <c r="G500" s="232"/>
      <c r="H500" s="236">
        <v>90.375</v>
      </c>
      <c r="I500" s="237"/>
      <c r="J500" s="232"/>
      <c r="K500" s="232"/>
      <c r="L500" s="238"/>
      <c r="M500" s="239"/>
      <c r="N500" s="240"/>
      <c r="O500" s="240"/>
      <c r="P500" s="240"/>
      <c r="Q500" s="240"/>
      <c r="R500" s="240"/>
      <c r="S500" s="240"/>
      <c r="T500" s="24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2" t="s">
        <v>167</v>
      </c>
      <c r="AU500" s="242" t="s">
        <v>81</v>
      </c>
      <c r="AV500" s="13" t="s">
        <v>81</v>
      </c>
      <c r="AW500" s="13" t="s">
        <v>33</v>
      </c>
      <c r="AX500" s="13" t="s">
        <v>72</v>
      </c>
      <c r="AY500" s="242" t="s">
        <v>152</v>
      </c>
    </row>
    <row r="501" s="13" customFormat="1">
      <c r="A501" s="13"/>
      <c r="B501" s="231"/>
      <c r="C501" s="232"/>
      <c r="D501" s="233" t="s">
        <v>167</v>
      </c>
      <c r="E501" s="234" t="s">
        <v>19</v>
      </c>
      <c r="F501" s="235" t="s">
        <v>1069</v>
      </c>
      <c r="G501" s="232"/>
      <c r="H501" s="236">
        <v>82.825000000000003</v>
      </c>
      <c r="I501" s="237"/>
      <c r="J501" s="232"/>
      <c r="K501" s="232"/>
      <c r="L501" s="238"/>
      <c r="M501" s="239"/>
      <c r="N501" s="240"/>
      <c r="O501" s="240"/>
      <c r="P501" s="240"/>
      <c r="Q501" s="240"/>
      <c r="R501" s="240"/>
      <c r="S501" s="240"/>
      <c r="T501" s="24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2" t="s">
        <v>167</v>
      </c>
      <c r="AU501" s="242" t="s">
        <v>81</v>
      </c>
      <c r="AV501" s="13" t="s">
        <v>81</v>
      </c>
      <c r="AW501" s="13" t="s">
        <v>33</v>
      </c>
      <c r="AX501" s="13" t="s">
        <v>72</v>
      </c>
      <c r="AY501" s="242" t="s">
        <v>152</v>
      </c>
    </row>
    <row r="502" s="2" customFormat="1" ht="49.05" customHeight="1">
      <c r="A502" s="39"/>
      <c r="B502" s="40"/>
      <c r="C502" s="213" t="s">
        <v>1070</v>
      </c>
      <c r="D502" s="213" t="s">
        <v>154</v>
      </c>
      <c r="E502" s="214" t="s">
        <v>219</v>
      </c>
      <c r="F502" s="215" t="s">
        <v>220</v>
      </c>
      <c r="G502" s="216" t="s">
        <v>157</v>
      </c>
      <c r="H502" s="217">
        <v>7676.5500000000002</v>
      </c>
      <c r="I502" s="218"/>
      <c r="J502" s="219">
        <f>ROUND(I502*H502,2)</f>
        <v>0</v>
      </c>
      <c r="K502" s="215" t="s">
        <v>158</v>
      </c>
      <c r="L502" s="45"/>
      <c r="M502" s="220" t="s">
        <v>19</v>
      </c>
      <c r="N502" s="221" t="s">
        <v>43</v>
      </c>
      <c r="O502" s="85"/>
      <c r="P502" s="222">
        <f>O502*H502</f>
        <v>0</v>
      </c>
      <c r="Q502" s="222">
        <v>0</v>
      </c>
      <c r="R502" s="222">
        <f>Q502*H502</f>
        <v>0</v>
      </c>
      <c r="S502" s="222">
        <v>0</v>
      </c>
      <c r="T502" s="223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24" t="s">
        <v>159</v>
      </c>
      <c r="AT502" s="224" t="s">
        <v>154</v>
      </c>
      <c r="AU502" s="224" t="s">
        <v>81</v>
      </c>
      <c r="AY502" s="18" t="s">
        <v>152</v>
      </c>
      <c r="BE502" s="225">
        <f>IF(N502="základní",J502,0)</f>
        <v>0</v>
      </c>
      <c r="BF502" s="225">
        <f>IF(N502="snížená",J502,0)</f>
        <v>0</v>
      </c>
      <c r="BG502" s="225">
        <f>IF(N502="zákl. přenesená",J502,0)</f>
        <v>0</v>
      </c>
      <c r="BH502" s="225">
        <f>IF(N502="sníž. přenesená",J502,0)</f>
        <v>0</v>
      </c>
      <c r="BI502" s="225">
        <f>IF(N502="nulová",J502,0)</f>
        <v>0</v>
      </c>
      <c r="BJ502" s="18" t="s">
        <v>79</v>
      </c>
      <c r="BK502" s="225">
        <f>ROUND(I502*H502,2)</f>
        <v>0</v>
      </c>
      <c r="BL502" s="18" t="s">
        <v>159</v>
      </c>
      <c r="BM502" s="224" t="s">
        <v>1071</v>
      </c>
    </row>
    <row r="503" s="2" customFormat="1">
      <c r="A503" s="39"/>
      <c r="B503" s="40"/>
      <c r="C503" s="41"/>
      <c r="D503" s="226" t="s">
        <v>161</v>
      </c>
      <c r="E503" s="41"/>
      <c r="F503" s="227" t="s">
        <v>222</v>
      </c>
      <c r="G503" s="41"/>
      <c r="H503" s="41"/>
      <c r="I503" s="228"/>
      <c r="J503" s="41"/>
      <c r="K503" s="41"/>
      <c r="L503" s="45"/>
      <c r="M503" s="229"/>
      <c r="N503" s="230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161</v>
      </c>
      <c r="AU503" s="18" t="s">
        <v>81</v>
      </c>
    </row>
    <row r="504" s="13" customFormat="1">
      <c r="A504" s="13"/>
      <c r="B504" s="231"/>
      <c r="C504" s="232"/>
      <c r="D504" s="233" t="s">
        <v>167</v>
      </c>
      <c r="E504" s="234" t="s">
        <v>19</v>
      </c>
      <c r="F504" s="235" t="s">
        <v>1072</v>
      </c>
      <c r="G504" s="232"/>
      <c r="H504" s="236">
        <v>7676.5500000000002</v>
      </c>
      <c r="I504" s="237"/>
      <c r="J504" s="232"/>
      <c r="K504" s="232"/>
      <c r="L504" s="238"/>
      <c r="M504" s="239"/>
      <c r="N504" s="240"/>
      <c r="O504" s="240"/>
      <c r="P504" s="240"/>
      <c r="Q504" s="240"/>
      <c r="R504" s="240"/>
      <c r="S504" s="240"/>
      <c r="T504" s="24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2" t="s">
        <v>167</v>
      </c>
      <c r="AU504" s="242" t="s">
        <v>81</v>
      </c>
      <c r="AV504" s="13" t="s">
        <v>81</v>
      </c>
      <c r="AW504" s="13" t="s">
        <v>33</v>
      </c>
      <c r="AX504" s="13" t="s">
        <v>72</v>
      </c>
      <c r="AY504" s="242" t="s">
        <v>152</v>
      </c>
    </row>
    <row r="505" s="2" customFormat="1" ht="44.25" customHeight="1">
      <c r="A505" s="39"/>
      <c r="B505" s="40"/>
      <c r="C505" s="213" t="s">
        <v>1073</v>
      </c>
      <c r="D505" s="213" t="s">
        <v>154</v>
      </c>
      <c r="E505" s="214" t="s">
        <v>225</v>
      </c>
      <c r="F505" s="215" t="s">
        <v>226</v>
      </c>
      <c r="G505" s="216" t="s">
        <v>157</v>
      </c>
      <c r="H505" s="217">
        <v>255.88499999999999</v>
      </c>
      <c r="I505" s="218"/>
      <c r="J505" s="219">
        <f>ROUND(I505*H505,2)</f>
        <v>0</v>
      </c>
      <c r="K505" s="215" t="s">
        <v>158</v>
      </c>
      <c r="L505" s="45"/>
      <c r="M505" s="220" t="s">
        <v>19</v>
      </c>
      <c r="N505" s="221" t="s">
        <v>43</v>
      </c>
      <c r="O505" s="85"/>
      <c r="P505" s="222">
        <f>O505*H505</f>
        <v>0</v>
      </c>
      <c r="Q505" s="222">
        <v>0</v>
      </c>
      <c r="R505" s="222">
        <f>Q505*H505</f>
        <v>0</v>
      </c>
      <c r="S505" s="222">
        <v>0</v>
      </c>
      <c r="T505" s="223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24" t="s">
        <v>159</v>
      </c>
      <c r="AT505" s="224" t="s">
        <v>154</v>
      </c>
      <c r="AU505" s="224" t="s">
        <v>81</v>
      </c>
      <c r="AY505" s="18" t="s">
        <v>152</v>
      </c>
      <c r="BE505" s="225">
        <f>IF(N505="základní",J505,0)</f>
        <v>0</v>
      </c>
      <c r="BF505" s="225">
        <f>IF(N505="snížená",J505,0)</f>
        <v>0</v>
      </c>
      <c r="BG505" s="225">
        <f>IF(N505="zákl. přenesená",J505,0)</f>
        <v>0</v>
      </c>
      <c r="BH505" s="225">
        <f>IF(N505="sníž. přenesená",J505,0)</f>
        <v>0</v>
      </c>
      <c r="BI505" s="225">
        <f>IF(N505="nulová",J505,0)</f>
        <v>0</v>
      </c>
      <c r="BJ505" s="18" t="s">
        <v>79</v>
      </c>
      <c r="BK505" s="225">
        <f>ROUND(I505*H505,2)</f>
        <v>0</v>
      </c>
      <c r="BL505" s="18" t="s">
        <v>159</v>
      </c>
      <c r="BM505" s="224" t="s">
        <v>1074</v>
      </c>
    </row>
    <row r="506" s="2" customFormat="1">
      <c r="A506" s="39"/>
      <c r="B506" s="40"/>
      <c r="C506" s="41"/>
      <c r="D506" s="226" t="s">
        <v>161</v>
      </c>
      <c r="E506" s="41"/>
      <c r="F506" s="227" t="s">
        <v>228</v>
      </c>
      <c r="G506" s="41"/>
      <c r="H506" s="41"/>
      <c r="I506" s="228"/>
      <c r="J506" s="41"/>
      <c r="K506" s="41"/>
      <c r="L506" s="45"/>
      <c r="M506" s="229"/>
      <c r="N506" s="230"/>
      <c r="O506" s="85"/>
      <c r="P506" s="85"/>
      <c r="Q506" s="85"/>
      <c r="R506" s="85"/>
      <c r="S506" s="85"/>
      <c r="T506" s="86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161</v>
      </c>
      <c r="AU506" s="18" t="s">
        <v>81</v>
      </c>
    </row>
    <row r="507" s="2" customFormat="1" ht="37.8" customHeight="1">
      <c r="A507" s="39"/>
      <c r="B507" s="40"/>
      <c r="C507" s="213" t="s">
        <v>1075</v>
      </c>
      <c r="D507" s="213" t="s">
        <v>154</v>
      </c>
      <c r="E507" s="214" t="s">
        <v>1076</v>
      </c>
      <c r="F507" s="215" t="s">
        <v>1077</v>
      </c>
      <c r="G507" s="216" t="s">
        <v>157</v>
      </c>
      <c r="H507" s="217">
        <v>21.643999999999998</v>
      </c>
      <c r="I507" s="218"/>
      <c r="J507" s="219">
        <f>ROUND(I507*H507,2)</f>
        <v>0</v>
      </c>
      <c r="K507" s="215" t="s">
        <v>158</v>
      </c>
      <c r="L507" s="45"/>
      <c r="M507" s="220" t="s">
        <v>19</v>
      </c>
      <c r="N507" s="221" t="s">
        <v>43</v>
      </c>
      <c r="O507" s="85"/>
      <c r="P507" s="222">
        <f>O507*H507</f>
        <v>0</v>
      </c>
      <c r="Q507" s="222">
        <v>0</v>
      </c>
      <c r="R507" s="222">
        <f>Q507*H507</f>
        <v>0</v>
      </c>
      <c r="S507" s="222">
        <v>0</v>
      </c>
      <c r="T507" s="223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24" t="s">
        <v>159</v>
      </c>
      <c r="AT507" s="224" t="s">
        <v>154</v>
      </c>
      <c r="AU507" s="224" t="s">
        <v>81</v>
      </c>
      <c r="AY507" s="18" t="s">
        <v>152</v>
      </c>
      <c r="BE507" s="225">
        <f>IF(N507="základní",J507,0)</f>
        <v>0</v>
      </c>
      <c r="BF507" s="225">
        <f>IF(N507="snížená",J507,0)</f>
        <v>0</v>
      </c>
      <c r="BG507" s="225">
        <f>IF(N507="zákl. přenesená",J507,0)</f>
        <v>0</v>
      </c>
      <c r="BH507" s="225">
        <f>IF(N507="sníž. přenesená",J507,0)</f>
        <v>0</v>
      </c>
      <c r="BI507" s="225">
        <f>IF(N507="nulová",J507,0)</f>
        <v>0</v>
      </c>
      <c r="BJ507" s="18" t="s">
        <v>79</v>
      </c>
      <c r="BK507" s="225">
        <f>ROUND(I507*H507,2)</f>
        <v>0</v>
      </c>
      <c r="BL507" s="18" t="s">
        <v>159</v>
      </c>
      <c r="BM507" s="224" t="s">
        <v>1078</v>
      </c>
    </row>
    <row r="508" s="2" customFormat="1">
      <c r="A508" s="39"/>
      <c r="B508" s="40"/>
      <c r="C508" s="41"/>
      <c r="D508" s="226" t="s">
        <v>161</v>
      </c>
      <c r="E508" s="41"/>
      <c r="F508" s="227" t="s">
        <v>1079</v>
      </c>
      <c r="G508" s="41"/>
      <c r="H508" s="41"/>
      <c r="I508" s="228"/>
      <c r="J508" s="41"/>
      <c r="K508" s="41"/>
      <c r="L508" s="45"/>
      <c r="M508" s="229"/>
      <c r="N508" s="230"/>
      <c r="O508" s="85"/>
      <c r="P508" s="85"/>
      <c r="Q508" s="85"/>
      <c r="R508" s="85"/>
      <c r="S508" s="85"/>
      <c r="T508" s="86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161</v>
      </c>
      <c r="AU508" s="18" t="s">
        <v>81</v>
      </c>
    </row>
    <row r="509" s="14" customFormat="1">
      <c r="A509" s="14"/>
      <c r="B509" s="243"/>
      <c r="C509" s="244"/>
      <c r="D509" s="233" t="s">
        <v>167</v>
      </c>
      <c r="E509" s="245" t="s">
        <v>19</v>
      </c>
      <c r="F509" s="246" t="s">
        <v>1080</v>
      </c>
      <c r="G509" s="244"/>
      <c r="H509" s="245" t="s">
        <v>19</v>
      </c>
      <c r="I509" s="247"/>
      <c r="J509" s="244"/>
      <c r="K509" s="244"/>
      <c r="L509" s="248"/>
      <c r="M509" s="249"/>
      <c r="N509" s="250"/>
      <c r="O509" s="250"/>
      <c r="P509" s="250"/>
      <c r="Q509" s="250"/>
      <c r="R509" s="250"/>
      <c r="S509" s="250"/>
      <c r="T509" s="251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2" t="s">
        <v>167</v>
      </c>
      <c r="AU509" s="252" t="s">
        <v>81</v>
      </c>
      <c r="AV509" s="14" t="s">
        <v>79</v>
      </c>
      <c r="AW509" s="14" t="s">
        <v>33</v>
      </c>
      <c r="AX509" s="14" t="s">
        <v>72</v>
      </c>
      <c r="AY509" s="252" t="s">
        <v>152</v>
      </c>
    </row>
    <row r="510" s="13" customFormat="1">
      <c r="A510" s="13"/>
      <c r="B510" s="231"/>
      <c r="C510" s="232"/>
      <c r="D510" s="233" t="s">
        <v>167</v>
      </c>
      <c r="E510" s="234" t="s">
        <v>19</v>
      </c>
      <c r="F510" s="235" t="s">
        <v>1081</v>
      </c>
      <c r="G510" s="232"/>
      <c r="H510" s="236">
        <v>21.643999999999998</v>
      </c>
      <c r="I510" s="237"/>
      <c r="J510" s="232"/>
      <c r="K510" s="232"/>
      <c r="L510" s="238"/>
      <c r="M510" s="239"/>
      <c r="N510" s="240"/>
      <c r="O510" s="240"/>
      <c r="P510" s="240"/>
      <c r="Q510" s="240"/>
      <c r="R510" s="240"/>
      <c r="S510" s="240"/>
      <c r="T510" s="241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2" t="s">
        <v>167</v>
      </c>
      <c r="AU510" s="242" t="s">
        <v>81</v>
      </c>
      <c r="AV510" s="13" t="s">
        <v>81</v>
      </c>
      <c r="AW510" s="13" t="s">
        <v>33</v>
      </c>
      <c r="AX510" s="13" t="s">
        <v>72</v>
      </c>
      <c r="AY510" s="242" t="s">
        <v>152</v>
      </c>
    </row>
    <row r="511" s="2" customFormat="1" ht="37.8" customHeight="1">
      <c r="A511" s="39"/>
      <c r="B511" s="40"/>
      <c r="C511" s="213" t="s">
        <v>1082</v>
      </c>
      <c r="D511" s="213" t="s">
        <v>154</v>
      </c>
      <c r="E511" s="214" t="s">
        <v>230</v>
      </c>
      <c r="F511" s="215" t="s">
        <v>231</v>
      </c>
      <c r="G511" s="216" t="s">
        <v>157</v>
      </c>
      <c r="H511" s="217">
        <v>91.438000000000002</v>
      </c>
      <c r="I511" s="218"/>
      <c r="J511" s="219">
        <f>ROUND(I511*H511,2)</f>
        <v>0</v>
      </c>
      <c r="K511" s="215" t="s">
        <v>158</v>
      </c>
      <c r="L511" s="45"/>
      <c r="M511" s="220" t="s">
        <v>19</v>
      </c>
      <c r="N511" s="221" t="s">
        <v>43</v>
      </c>
      <c r="O511" s="85"/>
      <c r="P511" s="222">
        <f>O511*H511</f>
        <v>0</v>
      </c>
      <c r="Q511" s="222">
        <v>0</v>
      </c>
      <c r="R511" s="222">
        <f>Q511*H511</f>
        <v>0</v>
      </c>
      <c r="S511" s="222">
        <v>0</v>
      </c>
      <c r="T511" s="223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24" t="s">
        <v>159</v>
      </c>
      <c r="AT511" s="224" t="s">
        <v>154</v>
      </c>
      <c r="AU511" s="224" t="s">
        <v>81</v>
      </c>
      <c r="AY511" s="18" t="s">
        <v>152</v>
      </c>
      <c r="BE511" s="225">
        <f>IF(N511="základní",J511,0)</f>
        <v>0</v>
      </c>
      <c r="BF511" s="225">
        <f>IF(N511="snížená",J511,0)</f>
        <v>0</v>
      </c>
      <c r="BG511" s="225">
        <f>IF(N511="zákl. přenesená",J511,0)</f>
        <v>0</v>
      </c>
      <c r="BH511" s="225">
        <f>IF(N511="sníž. přenesená",J511,0)</f>
        <v>0</v>
      </c>
      <c r="BI511" s="225">
        <f>IF(N511="nulová",J511,0)</f>
        <v>0</v>
      </c>
      <c r="BJ511" s="18" t="s">
        <v>79</v>
      </c>
      <c r="BK511" s="225">
        <f>ROUND(I511*H511,2)</f>
        <v>0</v>
      </c>
      <c r="BL511" s="18" t="s">
        <v>159</v>
      </c>
      <c r="BM511" s="224" t="s">
        <v>1083</v>
      </c>
    </row>
    <row r="512" s="2" customFormat="1">
      <c r="A512" s="39"/>
      <c r="B512" s="40"/>
      <c r="C512" s="41"/>
      <c r="D512" s="226" t="s">
        <v>161</v>
      </c>
      <c r="E512" s="41"/>
      <c r="F512" s="227" t="s">
        <v>233</v>
      </c>
      <c r="G512" s="41"/>
      <c r="H512" s="41"/>
      <c r="I512" s="228"/>
      <c r="J512" s="41"/>
      <c r="K512" s="41"/>
      <c r="L512" s="45"/>
      <c r="M512" s="229"/>
      <c r="N512" s="230"/>
      <c r="O512" s="85"/>
      <c r="P512" s="85"/>
      <c r="Q512" s="85"/>
      <c r="R512" s="85"/>
      <c r="S512" s="85"/>
      <c r="T512" s="86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161</v>
      </c>
      <c r="AU512" s="18" t="s">
        <v>81</v>
      </c>
    </row>
    <row r="513" s="14" customFormat="1">
      <c r="A513" s="14"/>
      <c r="B513" s="243"/>
      <c r="C513" s="244"/>
      <c r="D513" s="233" t="s">
        <v>167</v>
      </c>
      <c r="E513" s="245" t="s">
        <v>19</v>
      </c>
      <c r="F513" s="246" t="s">
        <v>1080</v>
      </c>
      <c r="G513" s="244"/>
      <c r="H513" s="245" t="s">
        <v>19</v>
      </c>
      <c r="I513" s="247"/>
      <c r="J513" s="244"/>
      <c r="K513" s="244"/>
      <c r="L513" s="248"/>
      <c r="M513" s="249"/>
      <c r="N513" s="250"/>
      <c r="O513" s="250"/>
      <c r="P513" s="250"/>
      <c r="Q513" s="250"/>
      <c r="R513" s="250"/>
      <c r="S513" s="250"/>
      <c r="T513" s="251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2" t="s">
        <v>167</v>
      </c>
      <c r="AU513" s="252" t="s">
        <v>81</v>
      </c>
      <c r="AV513" s="14" t="s">
        <v>79</v>
      </c>
      <c r="AW513" s="14" t="s">
        <v>33</v>
      </c>
      <c r="AX513" s="14" t="s">
        <v>72</v>
      </c>
      <c r="AY513" s="252" t="s">
        <v>152</v>
      </c>
    </row>
    <row r="514" s="13" customFormat="1">
      <c r="A514" s="13"/>
      <c r="B514" s="231"/>
      <c r="C514" s="232"/>
      <c r="D514" s="233" t="s">
        <v>167</v>
      </c>
      <c r="E514" s="234" t="s">
        <v>19</v>
      </c>
      <c r="F514" s="235" t="s">
        <v>1084</v>
      </c>
      <c r="G514" s="232"/>
      <c r="H514" s="236">
        <v>91.438000000000002</v>
      </c>
      <c r="I514" s="237"/>
      <c r="J514" s="232"/>
      <c r="K514" s="232"/>
      <c r="L514" s="238"/>
      <c r="M514" s="239"/>
      <c r="N514" s="240"/>
      <c r="O514" s="240"/>
      <c r="P514" s="240"/>
      <c r="Q514" s="240"/>
      <c r="R514" s="240"/>
      <c r="S514" s="240"/>
      <c r="T514" s="241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2" t="s">
        <v>167</v>
      </c>
      <c r="AU514" s="242" t="s">
        <v>81</v>
      </c>
      <c r="AV514" s="13" t="s">
        <v>81</v>
      </c>
      <c r="AW514" s="13" t="s">
        <v>33</v>
      </c>
      <c r="AX514" s="13" t="s">
        <v>72</v>
      </c>
      <c r="AY514" s="242" t="s">
        <v>152</v>
      </c>
    </row>
    <row r="515" s="12" customFormat="1" ht="22.8" customHeight="1">
      <c r="A515" s="12"/>
      <c r="B515" s="197"/>
      <c r="C515" s="198"/>
      <c r="D515" s="199" t="s">
        <v>71</v>
      </c>
      <c r="E515" s="211" t="s">
        <v>1057</v>
      </c>
      <c r="F515" s="211" t="s">
        <v>1085</v>
      </c>
      <c r="G515" s="198"/>
      <c r="H515" s="198"/>
      <c r="I515" s="201"/>
      <c r="J515" s="212">
        <f>BK515</f>
        <v>0</v>
      </c>
      <c r="K515" s="198"/>
      <c r="L515" s="203"/>
      <c r="M515" s="204"/>
      <c r="N515" s="205"/>
      <c r="O515" s="205"/>
      <c r="P515" s="206">
        <f>SUM(P516:P538)</f>
        <v>0</v>
      </c>
      <c r="Q515" s="205"/>
      <c r="R515" s="206">
        <f>SUM(R516:R538)</f>
        <v>0.34418103999999999</v>
      </c>
      <c r="S515" s="205"/>
      <c r="T515" s="207">
        <f>SUM(T516:T538)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08" t="s">
        <v>79</v>
      </c>
      <c r="AT515" s="209" t="s">
        <v>71</v>
      </c>
      <c r="AU515" s="209" t="s">
        <v>79</v>
      </c>
      <c r="AY515" s="208" t="s">
        <v>152</v>
      </c>
      <c r="BK515" s="210">
        <f>SUM(BK516:BK538)</f>
        <v>0</v>
      </c>
    </row>
    <row r="516" s="2" customFormat="1" ht="49.05" customHeight="1">
      <c r="A516" s="39"/>
      <c r="B516" s="40"/>
      <c r="C516" s="213" t="s">
        <v>1086</v>
      </c>
      <c r="D516" s="213" t="s">
        <v>154</v>
      </c>
      <c r="E516" s="214" t="s">
        <v>1087</v>
      </c>
      <c r="F516" s="215" t="s">
        <v>1088</v>
      </c>
      <c r="G516" s="216" t="s">
        <v>157</v>
      </c>
      <c r="H516" s="217">
        <v>152.56800000000001</v>
      </c>
      <c r="I516" s="218"/>
      <c r="J516" s="219">
        <f>ROUND(I516*H516,2)</f>
        <v>0</v>
      </c>
      <c r="K516" s="215" t="s">
        <v>158</v>
      </c>
      <c r="L516" s="45"/>
      <c r="M516" s="220" t="s">
        <v>19</v>
      </c>
      <c r="N516" s="221" t="s">
        <v>43</v>
      </c>
      <c r="O516" s="85"/>
      <c r="P516" s="222">
        <f>O516*H516</f>
        <v>0</v>
      </c>
      <c r="Q516" s="222">
        <v>3.0000000000000001E-05</v>
      </c>
      <c r="R516" s="222">
        <f>Q516*H516</f>
        <v>0.0045770400000000001</v>
      </c>
      <c r="S516" s="222">
        <v>0</v>
      </c>
      <c r="T516" s="223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24" t="s">
        <v>159</v>
      </c>
      <c r="AT516" s="224" t="s">
        <v>154</v>
      </c>
      <c r="AU516" s="224" t="s">
        <v>81</v>
      </c>
      <c r="AY516" s="18" t="s">
        <v>152</v>
      </c>
      <c r="BE516" s="225">
        <f>IF(N516="základní",J516,0)</f>
        <v>0</v>
      </c>
      <c r="BF516" s="225">
        <f>IF(N516="snížená",J516,0)</f>
        <v>0</v>
      </c>
      <c r="BG516" s="225">
        <f>IF(N516="zákl. přenesená",J516,0)</f>
        <v>0</v>
      </c>
      <c r="BH516" s="225">
        <f>IF(N516="sníž. přenesená",J516,0)</f>
        <v>0</v>
      </c>
      <c r="BI516" s="225">
        <f>IF(N516="nulová",J516,0)</f>
        <v>0</v>
      </c>
      <c r="BJ516" s="18" t="s">
        <v>79</v>
      </c>
      <c r="BK516" s="225">
        <f>ROUND(I516*H516,2)</f>
        <v>0</v>
      </c>
      <c r="BL516" s="18" t="s">
        <v>159</v>
      </c>
      <c r="BM516" s="224" t="s">
        <v>1089</v>
      </c>
    </row>
    <row r="517" s="2" customFormat="1">
      <c r="A517" s="39"/>
      <c r="B517" s="40"/>
      <c r="C517" s="41"/>
      <c r="D517" s="226" t="s">
        <v>161</v>
      </c>
      <c r="E517" s="41"/>
      <c r="F517" s="227" t="s">
        <v>1090</v>
      </c>
      <c r="G517" s="41"/>
      <c r="H517" s="41"/>
      <c r="I517" s="228"/>
      <c r="J517" s="41"/>
      <c r="K517" s="41"/>
      <c r="L517" s="45"/>
      <c r="M517" s="229"/>
      <c r="N517" s="230"/>
      <c r="O517" s="85"/>
      <c r="P517" s="85"/>
      <c r="Q517" s="85"/>
      <c r="R517" s="85"/>
      <c r="S517" s="85"/>
      <c r="T517" s="86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161</v>
      </c>
      <c r="AU517" s="18" t="s">
        <v>81</v>
      </c>
    </row>
    <row r="518" s="13" customFormat="1">
      <c r="A518" s="13"/>
      <c r="B518" s="231"/>
      <c r="C518" s="232"/>
      <c r="D518" s="233" t="s">
        <v>167</v>
      </c>
      <c r="E518" s="234" t="s">
        <v>19</v>
      </c>
      <c r="F518" s="235" t="s">
        <v>1091</v>
      </c>
      <c r="G518" s="232"/>
      <c r="H518" s="236">
        <v>152.56800000000001</v>
      </c>
      <c r="I518" s="237"/>
      <c r="J518" s="232"/>
      <c r="K518" s="232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167</v>
      </c>
      <c r="AU518" s="242" t="s">
        <v>81</v>
      </c>
      <c r="AV518" s="13" t="s">
        <v>81</v>
      </c>
      <c r="AW518" s="13" t="s">
        <v>33</v>
      </c>
      <c r="AX518" s="13" t="s">
        <v>72</v>
      </c>
      <c r="AY518" s="242" t="s">
        <v>152</v>
      </c>
    </row>
    <row r="519" s="2" customFormat="1" ht="44.25" customHeight="1">
      <c r="A519" s="39"/>
      <c r="B519" s="40"/>
      <c r="C519" s="213" t="s">
        <v>1092</v>
      </c>
      <c r="D519" s="213" t="s">
        <v>154</v>
      </c>
      <c r="E519" s="214" t="s">
        <v>1093</v>
      </c>
      <c r="F519" s="215" t="s">
        <v>1094</v>
      </c>
      <c r="G519" s="216" t="s">
        <v>157</v>
      </c>
      <c r="H519" s="217">
        <v>118.3</v>
      </c>
      <c r="I519" s="218"/>
      <c r="J519" s="219">
        <f>ROUND(I519*H519,2)</f>
        <v>0</v>
      </c>
      <c r="K519" s="215" t="s">
        <v>158</v>
      </c>
      <c r="L519" s="45"/>
      <c r="M519" s="220" t="s">
        <v>19</v>
      </c>
      <c r="N519" s="221" t="s">
        <v>43</v>
      </c>
      <c r="O519" s="85"/>
      <c r="P519" s="222">
        <f>O519*H519</f>
        <v>0</v>
      </c>
      <c r="Q519" s="222">
        <v>0.00158</v>
      </c>
      <c r="R519" s="222">
        <f>Q519*H519</f>
        <v>0.186914</v>
      </c>
      <c r="S519" s="222">
        <v>0</v>
      </c>
      <c r="T519" s="223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24" t="s">
        <v>159</v>
      </c>
      <c r="AT519" s="224" t="s">
        <v>154</v>
      </c>
      <c r="AU519" s="224" t="s">
        <v>81</v>
      </c>
      <c r="AY519" s="18" t="s">
        <v>152</v>
      </c>
      <c r="BE519" s="225">
        <f>IF(N519="základní",J519,0)</f>
        <v>0</v>
      </c>
      <c r="BF519" s="225">
        <f>IF(N519="snížená",J519,0)</f>
        <v>0</v>
      </c>
      <c r="BG519" s="225">
        <f>IF(N519="zákl. přenesená",J519,0)</f>
        <v>0</v>
      </c>
      <c r="BH519" s="225">
        <f>IF(N519="sníž. přenesená",J519,0)</f>
        <v>0</v>
      </c>
      <c r="BI519" s="225">
        <f>IF(N519="nulová",J519,0)</f>
        <v>0</v>
      </c>
      <c r="BJ519" s="18" t="s">
        <v>79</v>
      </c>
      <c r="BK519" s="225">
        <f>ROUND(I519*H519,2)</f>
        <v>0</v>
      </c>
      <c r="BL519" s="18" t="s">
        <v>159</v>
      </c>
      <c r="BM519" s="224" t="s">
        <v>1095</v>
      </c>
    </row>
    <row r="520" s="2" customFormat="1">
      <c r="A520" s="39"/>
      <c r="B520" s="40"/>
      <c r="C520" s="41"/>
      <c r="D520" s="226" t="s">
        <v>161</v>
      </c>
      <c r="E520" s="41"/>
      <c r="F520" s="227" t="s">
        <v>1096</v>
      </c>
      <c r="G520" s="41"/>
      <c r="H520" s="41"/>
      <c r="I520" s="228"/>
      <c r="J520" s="41"/>
      <c r="K520" s="41"/>
      <c r="L520" s="45"/>
      <c r="M520" s="229"/>
      <c r="N520" s="230"/>
      <c r="O520" s="85"/>
      <c r="P520" s="85"/>
      <c r="Q520" s="85"/>
      <c r="R520" s="85"/>
      <c r="S520" s="85"/>
      <c r="T520" s="86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161</v>
      </c>
      <c r="AU520" s="18" t="s">
        <v>81</v>
      </c>
    </row>
    <row r="521" s="13" customFormat="1">
      <c r="A521" s="13"/>
      <c r="B521" s="231"/>
      <c r="C521" s="232"/>
      <c r="D521" s="233" t="s">
        <v>167</v>
      </c>
      <c r="E521" s="234" t="s">
        <v>19</v>
      </c>
      <c r="F521" s="235" t="s">
        <v>1097</v>
      </c>
      <c r="G521" s="232"/>
      <c r="H521" s="236">
        <v>102.90000000000001</v>
      </c>
      <c r="I521" s="237"/>
      <c r="J521" s="232"/>
      <c r="K521" s="232"/>
      <c r="L521" s="238"/>
      <c r="M521" s="239"/>
      <c r="N521" s="240"/>
      <c r="O521" s="240"/>
      <c r="P521" s="240"/>
      <c r="Q521" s="240"/>
      <c r="R521" s="240"/>
      <c r="S521" s="240"/>
      <c r="T521" s="24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2" t="s">
        <v>167</v>
      </c>
      <c r="AU521" s="242" t="s">
        <v>81</v>
      </c>
      <c r="AV521" s="13" t="s">
        <v>81</v>
      </c>
      <c r="AW521" s="13" t="s">
        <v>33</v>
      </c>
      <c r="AX521" s="13" t="s">
        <v>72</v>
      </c>
      <c r="AY521" s="242" t="s">
        <v>152</v>
      </c>
    </row>
    <row r="522" s="13" customFormat="1">
      <c r="A522" s="13"/>
      <c r="B522" s="231"/>
      <c r="C522" s="232"/>
      <c r="D522" s="233" t="s">
        <v>167</v>
      </c>
      <c r="E522" s="234" t="s">
        <v>19</v>
      </c>
      <c r="F522" s="235" t="s">
        <v>1098</v>
      </c>
      <c r="G522" s="232"/>
      <c r="H522" s="236">
        <v>15.4</v>
      </c>
      <c r="I522" s="237"/>
      <c r="J522" s="232"/>
      <c r="K522" s="232"/>
      <c r="L522" s="238"/>
      <c r="M522" s="239"/>
      <c r="N522" s="240"/>
      <c r="O522" s="240"/>
      <c r="P522" s="240"/>
      <c r="Q522" s="240"/>
      <c r="R522" s="240"/>
      <c r="S522" s="240"/>
      <c r="T522" s="24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2" t="s">
        <v>167</v>
      </c>
      <c r="AU522" s="242" t="s">
        <v>81</v>
      </c>
      <c r="AV522" s="13" t="s">
        <v>81</v>
      </c>
      <c r="AW522" s="13" t="s">
        <v>33</v>
      </c>
      <c r="AX522" s="13" t="s">
        <v>72</v>
      </c>
      <c r="AY522" s="242" t="s">
        <v>152</v>
      </c>
    </row>
    <row r="523" s="2" customFormat="1" ht="37.8" customHeight="1">
      <c r="A523" s="39"/>
      <c r="B523" s="40"/>
      <c r="C523" s="213" t="s">
        <v>1099</v>
      </c>
      <c r="D523" s="213" t="s">
        <v>154</v>
      </c>
      <c r="E523" s="214" t="s">
        <v>1100</v>
      </c>
      <c r="F523" s="215" t="s">
        <v>1101</v>
      </c>
      <c r="G523" s="216" t="s">
        <v>451</v>
      </c>
      <c r="H523" s="217">
        <v>3</v>
      </c>
      <c r="I523" s="218"/>
      <c r="J523" s="219">
        <f>ROUND(I523*H523,2)</f>
        <v>0</v>
      </c>
      <c r="K523" s="215" t="s">
        <v>158</v>
      </c>
      <c r="L523" s="45"/>
      <c r="M523" s="220" t="s">
        <v>19</v>
      </c>
      <c r="N523" s="221" t="s">
        <v>43</v>
      </c>
      <c r="O523" s="85"/>
      <c r="P523" s="222">
        <f>O523*H523</f>
        <v>0</v>
      </c>
      <c r="Q523" s="222">
        <v>0.0046800000000000001</v>
      </c>
      <c r="R523" s="222">
        <f>Q523*H523</f>
        <v>0.01404</v>
      </c>
      <c r="S523" s="222">
        <v>0</v>
      </c>
      <c r="T523" s="223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24" t="s">
        <v>159</v>
      </c>
      <c r="AT523" s="224" t="s">
        <v>154</v>
      </c>
      <c r="AU523" s="224" t="s">
        <v>81</v>
      </c>
      <c r="AY523" s="18" t="s">
        <v>152</v>
      </c>
      <c r="BE523" s="225">
        <f>IF(N523="základní",J523,0)</f>
        <v>0</v>
      </c>
      <c r="BF523" s="225">
        <f>IF(N523="snížená",J523,0)</f>
        <v>0</v>
      </c>
      <c r="BG523" s="225">
        <f>IF(N523="zákl. přenesená",J523,0)</f>
        <v>0</v>
      </c>
      <c r="BH523" s="225">
        <f>IF(N523="sníž. přenesená",J523,0)</f>
        <v>0</v>
      </c>
      <c r="BI523" s="225">
        <f>IF(N523="nulová",J523,0)</f>
        <v>0</v>
      </c>
      <c r="BJ523" s="18" t="s">
        <v>79</v>
      </c>
      <c r="BK523" s="225">
        <f>ROUND(I523*H523,2)</f>
        <v>0</v>
      </c>
      <c r="BL523" s="18" t="s">
        <v>159</v>
      </c>
      <c r="BM523" s="224" t="s">
        <v>1102</v>
      </c>
    </row>
    <row r="524" s="2" customFormat="1">
      <c r="A524" s="39"/>
      <c r="B524" s="40"/>
      <c r="C524" s="41"/>
      <c r="D524" s="226" t="s">
        <v>161</v>
      </c>
      <c r="E524" s="41"/>
      <c r="F524" s="227" t="s">
        <v>1103</v>
      </c>
      <c r="G524" s="41"/>
      <c r="H524" s="41"/>
      <c r="I524" s="228"/>
      <c r="J524" s="41"/>
      <c r="K524" s="41"/>
      <c r="L524" s="45"/>
      <c r="M524" s="229"/>
      <c r="N524" s="230"/>
      <c r="O524" s="85"/>
      <c r="P524" s="85"/>
      <c r="Q524" s="85"/>
      <c r="R524" s="85"/>
      <c r="S524" s="85"/>
      <c r="T524" s="86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161</v>
      </c>
      <c r="AU524" s="18" t="s">
        <v>81</v>
      </c>
    </row>
    <row r="525" s="14" customFormat="1">
      <c r="A525" s="14"/>
      <c r="B525" s="243"/>
      <c r="C525" s="244"/>
      <c r="D525" s="233" t="s">
        <v>167</v>
      </c>
      <c r="E525" s="245" t="s">
        <v>19</v>
      </c>
      <c r="F525" s="246" t="s">
        <v>1104</v>
      </c>
      <c r="G525" s="244"/>
      <c r="H525" s="245" t="s">
        <v>19</v>
      </c>
      <c r="I525" s="247"/>
      <c r="J525" s="244"/>
      <c r="K525" s="244"/>
      <c r="L525" s="248"/>
      <c r="M525" s="249"/>
      <c r="N525" s="250"/>
      <c r="O525" s="250"/>
      <c r="P525" s="250"/>
      <c r="Q525" s="250"/>
      <c r="R525" s="250"/>
      <c r="S525" s="250"/>
      <c r="T525" s="251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2" t="s">
        <v>167</v>
      </c>
      <c r="AU525" s="252" t="s">
        <v>81</v>
      </c>
      <c r="AV525" s="14" t="s">
        <v>79</v>
      </c>
      <c r="AW525" s="14" t="s">
        <v>33</v>
      </c>
      <c r="AX525" s="14" t="s">
        <v>72</v>
      </c>
      <c r="AY525" s="252" t="s">
        <v>152</v>
      </c>
    </row>
    <row r="526" s="13" customFormat="1">
      <c r="A526" s="13"/>
      <c r="B526" s="231"/>
      <c r="C526" s="232"/>
      <c r="D526" s="233" t="s">
        <v>167</v>
      </c>
      <c r="E526" s="234" t="s">
        <v>19</v>
      </c>
      <c r="F526" s="235" t="s">
        <v>81</v>
      </c>
      <c r="G526" s="232"/>
      <c r="H526" s="236">
        <v>2</v>
      </c>
      <c r="I526" s="237"/>
      <c r="J526" s="232"/>
      <c r="K526" s="232"/>
      <c r="L526" s="238"/>
      <c r="M526" s="239"/>
      <c r="N526" s="240"/>
      <c r="O526" s="240"/>
      <c r="P526" s="240"/>
      <c r="Q526" s="240"/>
      <c r="R526" s="240"/>
      <c r="S526" s="240"/>
      <c r="T526" s="241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2" t="s">
        <v>167</v>
      </c>
      <c r="AU526" s="242" t="s">
        <v>81</v>
      </c>
      <c r="AV526" s="13" t="s">
        <v>81</v>
      </c>
      <c r="AW526" s="13" t="s">
        <v>33</v>
      </c>
      <c r="AX526" s="13" t="s">
        <v>72</v>
      </c>
      <c r="AY526" s="242" t="s">
        <v>152</v>
      </c>
    </row>
    <row r="527" s="14" customFormat="1">
      <c r="A527" s="14"/>
      <c r="B527" s="243"/>
      <c r="C527" s="244"/>
      <c r="D527" s="233" t="s">
        <v>167</v>
      </c>
      <c r="E527" s="245" t="s">
        <v>19</v>
      </c>
      <c r="F527" s="246" t="s">
        <v>1105</v>
      </c>
      <c r="G527" s="244"/>
      <c r="H527" s="245" t="s">
        <v>19</v>
      </c>
      <c r="I527" s="247"/>
      <c r="J527" s="244"/>
      <c r="K527" s="244"/>
      <c r="L527" s="248"/>
      <c r="M527" s="249"/>
      <c r="N527" s="250"/>
      <c r="O527" s="250"/>
      <c r="P527" s="250"/>
      <c r="Q527" s="250"/>
      <c r="R527" s="250"/>
      <c r="S527" s="250"/>
      <c r="T527" s="251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2" t="s">
        <v>167</v>
      </c>
      <c r="AU527" s="252" t="s">
        <v>81</v>
      </c>
      <c r="AV527" s="14" t="s">
        <v>79</v>
      </c>
      <c r="AW527" s="14" t="s">
        <v>33</v>
      </c>
      <c r="AX527" s="14" t="s">
        <v>72</v>
      </c>
      <c r="AY527" s="252" t="s">
        <v>152</v>
      </c>
    </row>
    <row r="528" s="13" customFormat="1">
      <c r="A528" s="13"/>
      <c r="B528" s="231"/>
      <c r="C528" s="232"/>
      <c r="D528" s="233" t="s">
        <v>167</v>
      </c>
      <c r="E528" s="234" t="s">
        <v>19</v>
      </c>
      <c r="F528" s="235" t="s">
        <v>79</v>
      </c>
      <c r="G528" s="232"/>
      <c r="H528" s="236">
        <v>1</v>
      </c>
      <c r="I528" s="237"/>
      <c r="J528" s="232"/>
      <c r="K528" s="232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167</v>
      </c>
      <c r="AU528" s="242" t="s">
        <v>81</v>
      </c>
      <c r="AV528" s="13" t="s">
        <v>81</v>
      </c>
      <c r="AW528" s="13" t="s">
        <v>33</v>
      </c>
      <c r="AX528" s="13" t="s">
        <v>72</v>
      </c>
      <c r="AY528" s="242" t="s">
        <v>152</v>
      </c>
    </row>
    <row r="529" s="2" customFormat="1" ht="24.15" customHeight="1">
      <c r="A529" s="39"/>
      <c r="B529" s="40"/>
      <c r="C529" s="256" t="s">
        <v>1106</v>
      </c>
      <c r="D529" s="256" t="s">
        <v>518</v>
      </c>
      <c r="E529" s="257" t="s">
        <v>1107</v>
      </c>
      <c r="F529" s="258" t="s">
        <v>1108</v>
      </c>
      <c r="G529" s="259" t="s">
        <v>238</v>
      </c>
      <c r="H529" s="260">
        <v>0.10199999999999999</v>
      </c>
      <c r="I529" s="261"/>
      <c r="J529" s="262">
        <f>ROUND(I529*H529,2)</f>
        <v>0</v>
      </c>
      <c r="K529" s="258" t="s">
        <v>158</v>
      </c>
      <c r="L529" s="263"/>
      <c r="M529" s="264" t="s">
        <v>19</v>
      </c>
      <c r="N529" s="265" t="s">
        <v>43</v>
      </c>
      <c r="O529" s="85"/>
      <c r="P529" s="222">
        <f>O529*H529</f>
        <v>0</v>
      </c>
      <c r="Q529" s="222">
        <v>1</v>
      </c>
      <c r="R529" s="222">
        <f>Q529*H529</f>
        <v>0.10199999999999999</v>
      </c>
      <c r="S529" s="222">
        <v>0</v>
      </c>
      <c r="T529" s="223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24" t="s">
        <v>212</v>
      </c>
      <c r="AT529" s="224" t="s">
        <v>518</v>
      </c>
      <c r="AU529" s="224" t="s">
        <v>81</v>
      </c>
      <c r="AY529" s="18" t="s">
        <v>152</v>
      </c>
      <c r="BE529" s="225">
        <f>IF(N529="základní",J529,0)</f>
        <v>0</v>
      </c>
      <c r="BF529" s="225">
        <f>IF(N529="snížená",J529,0)</f>
        <v>0</v>
      </c>
      <c r="BG529" s="225">
        <f>IF(N529="zákl. přenesená",J529,0)</f>
        <v>0</v>
      </c>
      <c r="BH529" s="225">
        <f>IF(N529="sníž. přenesená",J529,0)</f>
        <v>0</v>
      </c>
      <c r="BI529" s="225">
        <f>IF(N529="nulová",J529,0)</f>
        <v>0</v>
      </c>
      <c r="BJ529" s="18" t="s">
        <v>79</v>
      </c>
      <c r="BK529" s="225">
        <f>ROUND(I529*H529,2)</f>
        <v>0</v>
      </c>
      <c r="BL529" s="18" t="s">
        <v>159</v>
      </c>
      <c r="BM529" s="224" t="s">
        <v>1109</v>
      </c>
    </row>
    <row r="530" s="13" customFormat="1">
      <c r="A530" s="13"/>
      <c r="B530" s="231"/>
      <c r="C530" s="232"/>
      <c r="D530" s="233" t="s">
        <v>167</v>
      </c>
      <c r="E530" s="234" t="s">
        <v>19</v>
      </c>
      <c r="F530" s="235" t="s">
        <v>1110</v>
      </c>
      <c r="G530" s="232"/>
      <c r="H530" s="236">
        <v>0.060999999999999999</v>
      </c>
      <c r="I530" s="237"/>
      <c r="J530" s="232"/>
      <c r="K530" s="232"/>
      <c r="L530" s="238"/>
      <c r="M530" s="239"/>
      <c r="N530" s="240"/>
      <c r="O530" s="240"/>
      <c r="P530" s="240"/>
      <c r="Q530" s="240"/>
      <c r="R530" s="240"/>
      <c r="S530" s="240"/>
      <c r="T530" s="241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2" t="s">
        <v>167</v>
      </c>
      <c r="AU530" s="242" t="s">
        <v>81</v>
      </c>
      <c r="AV530" s="13" t="s">
        <v>81</v>
      </c>
      <c r="AW530" s="13" t="s">
        <v>33</v>
      </c>
      <c r="AX530" s="13" t="s">
        <v>72</v>
      </c>
      <c r="AY530" s="242" t="s">
        <v>152</v>
      </c>
    </row>
    <row r="531" s="13" customFormat="1">
      <c r="A531" s="13"/>
      <c r="B531" s="231"/>
      <c r="C531" s="232"/>
      <c r="D531" s="233" t="s">
        <v>167</v>
      </c>
      <c r="E531" s="234" t="s">
        <v>19</v>
      </c>
      <c r="F531" s="235" t="s">
        <v>1111</v>
      </c>
      <c r="G531" s="232"/>
      <c r="H531" s="236">
        <v>0.041000000000000002</v>
      </c>
      <c r="I531" s="237"/>
      <c r="J531" s="232"/>
      <c r="K531" s="232"/>
      <c r="L531" s="238"/>
      <c r="M531" s="239"/>
      <c r="N531" s="240"/>
      <c r="O531" s="240"/>
      <c r="P531" s="240"/>
      <c r="Q531" s="240"/>
      <c r="R531" s="240"/>
      <c r="S531" s="240"/>
      <c r="T531" s="24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2" t="s">
        <v>167</v>
      </c>
      <c r="AU531" s="242" t="s">
        <v>81</v>
      </c>
      <c r="AV531" s="13" t="s">
        <v>81</v>
      </c>
      <c r="AW531" s="13" t="s">
        <v>33</v>
      </c>
      <c r="AX531" s="13" t="s">
        <v>72</v>
      </c>
      <c r="AY531" s="242" t="s">
        <v>152</v>
      </c>
    </row>
    <row r="532" s="2" customFormat="1" ht="24.15" customHeight="1">
      <c r="A532" s="39"/>
      <c r="B532" s="40"/>
      <c r="C532" s="213" t="s">
        <v>1112</v>
      </c>
      <c r="D532" s="213" t="s">
        <v>154</v>
      </c>
      <c r="E532" s="214" t="s">
        <v>1113</v>
      </c>
      <c r="F532" s="215" t="s">
        <v>1114</v>
      </c>
      <c r="G532" s="216" t="s">
        <v>451</v>
      </c>
      <c r="H532" s="217">
        <v>3</v>
      </c>
      <c r="I532" s="218"/>
      <c r="J532" s="219">
        <f>ROUND(I532*H532,2)</f>
        <v>0</v>
      </c>
      <c r="K532" s="215" t="s">
        <v>158</v>
      </c>
      <c r="L532" s="45"/>
      <c r="M532" s="220" t="s">
        <v>19</v>
      </c>
      <c r="N532" s="221" t="s">
        <v>43</v>
      </c>
      <c r="O532" s="85"/>
      <c r="P532" s="222">
        <f>O532*H532</f>
        <v>0</v>
      </c>
      <c r="Q532" s="222">
        <v>0.00011</v>
      </c>
      <c r="R532" s="222">
        <f>Q532*H532</f>
        <v>0.00033</v>
      </c>
      <c r="S532" s="222">
        <v>0</v>
      </c>
      <c r="T532" s="223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24" t="s">
        <v>159</v>
      </c>
      <c r="AT532" s="224" t="s">
        <v>154</v>
      </c>
      <c r="AU532" s="224" t="s">
        <v>81</v>
      </c>
      <c r="AY532" s="18" t="s">
        <v>152</v>
      </c>
      <c r="BE532" s="225">
        <f>IF(N532="základní",J532,0)</f>
        <v>0</v>
      </c>
      <c r="BF532" s="225">
        <f>IF(N532="snížená",J532,0)</f>
        <v>0</v>
      </c>
      <c r="BG532" s="225">
        <f>IF(N532="zákl. přenesená",J532,0)</f>
        <v>0</v>
      </c>
      <c r="BH532" s="225">
        <f>IF(N532="sníž. přenesená",J532,0)</f>
        <v>0</v>
      </c>
      <c r="BI532" s="225">
        <f>IF(N532="nulová",J532,0)</f>
        <v>0</v>
      </c>
      <c r="BJ532" s="18" t="s">
        <v>79</v>
      </c>
      <c r="BK532" s="225">
        <f>ROUND(I532*H532,2)</f>
        <v>0</v>
      </c>
      <c r="BL532" s="18" t="s">
        <v>159</v>
      </c>
      <c r="BM532" s="224" t="s">
        <v>1115</v>
      </c>
    </row>
    <row r="533" s="2" customFormat="1">
      <c r="A533" s="39"/>
      <c r="B533" s="40"/>
      <c r="C533" s="41"/>
      <c r="D533" s="226" t="s">
        <v>161</v>
      </c>
      <c r="E533" s="41"/>
      <c r="F533" s="227" t="s">
        <v>1116</v>
      </c>
      <c r="G533" s="41"/>
      <c r="H533" s="41"/>
      <c r="I533" s="228"/>
      <c r="J533" s="41"/>
      <c r="K533" s="41"/>
      <c r="L533" s="45"/>
      <c r="M533" s="229"/>
      <c r="N533" s="230"/>
      <c r="O533" s="85"/>
      <c r="P533" s="85"/>
      <c r="Q533" s="85"/>
      <c r="R533" s="85"/>
      <c r="S533" s="85"/>
      <c r="T533" s="86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T533" s="18" t="s">
        <v>161</v>
      </c>
      <c r="AU533" s="18" t="s">
        <v>81</v>
      </c>
    </row>
    <row r="534" s="2" customFormat="1" ht="16.5" customHeight="1">
      <c r="A534" s="39"/>
      <c r="B534" s="40"/>
      <c r="C534" s="256" t="s">
        <v>1117</v>
      </c>
      <c r="D534" s="256" t="s">
        <v>518</v>
      </c>
      <c r="E534" s="257" t="s">
        <v>1118</v>
      </c>
      <c r="F534" s="258" t="s">
        <v>1119</v>
      </c>
      <c r="G534" s="259" t="s">
        <v>451</v>
      </c>
      <c r="H534" s="260">
        <v>3</v>
      </c>
      <c r="I534" s="261"/>
      <c r="J534" s="262">
        <f>ROUND(I534*H534,2)</f>
        <v>0</v>
      </c>
      <c r="K534" s="258" t="s">
        <v>158</v>
      </c>
      <c r="L534" s="263"/>
      <c r="M534" s="264" t="s">
        <v>19</v>
      </c>
      <c r="N534" s="265" t="s">
        <v>43</v>
      </c>
      <c r="O534" s="85"/>
      <c r="P534" s="222">
        <f>O534*H534</f>
        <v>0</v>
      </c>
      <c r="Q534" s="222">
        <v>0.012</v>
      </c>
      <c r="R534" s="222">
        <f>Q534*H534</f>
        <v>0.036000000000000004</v>
      </c>
      <c r="S534" s="222">
        <v>0</v>
      </c>
      <c r="T534" s="223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24" t="s">
        <v>212</v>
      </c>
      <c r="AT534" s="224" t="s">
        <v>518</v>
      </c>
      <c r="AU534" s="224" t="s">
        <v>81</v>
      </c>
      <c r="AY534" s="18" t="s">
        <v>152</v>
      </c>
      <c r="BE534" s="225">
        <f>IF(N534="základní",J534,0)</f>
        <v>0</v>
      </c>
      <c r="BF534" s="225">
        <f>IF(N534="snížená",J534,0)</f>
        <v>0</v>
      </c>
      <c r="BG534" s="225">
        <f>IF(N534="zákl. přenesená",J534,0)</f>
        <v>0</v>
      </c>
      <c r="BH534" s="225">
        <f>IF(N534="sníž. přenesená",J534,0)</f>
        <v>0</v>
      </c>
      <c r="BI534" s="225">
        <f>IF(N534="nulová",J534,0)</f>
        <v>0</v>
      </c>
      <c r="BJ534" s="18" t="s">
        <v>79</v>
      </c>
      <c r="BK534" s="225">
        <f>ROUND(I534*H534,2)</f>
        <v>0</v>
      </c>
      <c r="BL534" s="18" t="s">
        <v>159</v>
      </c>
      <c r="BM534" s="224" t="s">
        <v>1120</v>
      </c>
    </row>
    <row r="535" s="2" customFormat="1" ht="37.8" customHeight="1">
      <c r="A535" s="39"/>
      <c r="B535" s="40"/>
      <c r="C535" s="213" t="s">
        <v>1121</v>
      </c>
      <c r="D535" s="213" t="s">
        <v>154</v>
      </c>
      <c r="E535" s="214" t="s">
        <v>1122</v>
      </c>
      <c r="F535" s="215" t="s">
        <v>1123</v>
      </c>
      <c r="G535" s="216" t="s">
        <v>451</v>
      </c>
      <c r="H535" s="217">
        <v>16</v>
      </c>
      <c r="I535" s="218"/>
      <c r="J535" s="219">
        <f>ROUND(I535*H535,2)</f>
        <v>0</v>
      </c>
      <c r="K535" s="215" t="s">
        <v>158</v>
      </c>
      <c r="L535" s="45"/>
      <c r="M535" s="220" t="s">
        <v>19</v>
      </c>
      <c r="N535" s="221" t="s">
        <v>43</v>
      </c>
      <c r="O535" s="85"/>
      <c r="P535" s="222">
        <f>O535*H535</f>
        <v>0</v>
      </c>
      <c r="Q535" s="222">
        <v>2.0000000000000002E-05</v>
      </c>
      <c r="R535" s="222">
        <f>Q535*H535</f>
        <v>0.00032000000000000003</v>
      </c>
      <c r="S535" s="222">
        <v>0</v>
      </c>
      <c r="T535" s="223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24" t="s">
        <v>159</v>
      </c>
      <c r="AT535" s="224" t="s">
        <v>154</v>
      </c>
      <c r="AU535" s="224" t="s">
        <v>81</v>
      </c>
      <c r="AY535" s="18" t="s">
        <v>152</v>
      </c>
      <c r="BE535" s="225">
        <f>IF(N535="základní",J535,0)</f>
        <v>0</v>
      </c>
      <c r="BF535" s="225">
        <f>IF(N535="snížená",J535,0)</f>
        <v>0</v>
      </c>
      <c r="BG535" s="225">
        <f>IF(N535="zákl. přenesená",J535,0)</f>
        <v>0</v>
      </c>
      <c r="BH535" s="225">
        <f>IF(N535="sníž. přenesená",J535,0)</f>
        <v>0</v>
      </c>
      <c r="BI535" s="225">
        <f>IF(N535="nulová",J535,0)</f>
        <v>0</v>
      </c>
      <c r="BJ535" s="18" t="s">
        <v>79</v>
      </c>
      <c r="BK535" s="225">
        <f>ROUND(I535*H535,2)</f>
        <v>0</v>
      </c>
      <c r="BL535" s="18" t="s">
        <v>159</v>
      </c>
      <c r="BM535" s="224" t="s">
        <v>1124</v>
      </c>
    </row>
    <row r="536" s="2" customFormat="1">
      <c r="A536" s="39"/>
      <c r="B536" s="40"/>
      <c r="C536" s="41"/>
      <c r="D536" s="226" t="s">
        <v>161</v>
      </c>
      <c r="E536" s="41"/>
      <c r="F536" s="227" t="s">
        <v>1125</v>
      </c>
      <c r="G536" s="41"/>
      <c r="H536" s="41"/>
      <c r="I536" s="228"/>
      <c r="J536" s="41"/>
      <c r="K536" s="41"/>
      <c r="L536" s="45"/>
      <c r="M536" s="229"/>
      <c r="N536" s="230"/>
      <c r="O536" s="85"/>
      <c r="P536" s="85"/>
      <c r="Q536" s="85"/>
      <c r="R536" s="85"/>
      <c r="S536" s="85"/>
      <c r="T536" s="86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161</v>
      </c>
      <c r="AU536" s="18" t="s">
        <v>81</v>
      </c>
    </row>
    <row r="537" s="14" customFormat="1">
      <c r="A537" s="14"/>
      <c r="B537" s="243"/>
      <c r="C537" s="244"/>
      <c r="D537" s="233" t="s">
        <v>167</v>
      </c>
      <c r="E537" s="245" t="s">
        <v>19</v>
      </c>
      <c r="F537" s="246" t="s">
        <v>1126</v>
      </c>
      <c r="G537" s="244"/>
      <c r="H537" s="245" t="s">
        <v>19</v>
      </c>
      <c r="I537" s="247"/>
      <c r="J537" s="244"/>
      <c r="K537" s="244"/>
      <c r="L537" s="248"/>
      <c r="M537" s="249"/>
      <c r="N537" s="250"/>
      <c r="O537" s="250"/>
      <c r="P537" s="250"/>
      <c r="Q537" s="250"/>
      <c r="R537" s="250"/>
      <c r="S537" s="250"/>
      <c r="T537" s="251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2" t="s">
        <v>167</v>
      </c>
      <c r="AU537" s="252" t="s">
        <v>81</v>
      </c>
      <c r="AV537" s="14" t="s">
        <v>79</v>
      </c>
      <c r="AW537" s="14" t="s">
        <v>33</v>
      </c>
      <c r="AX537" s="14" t="s">
        <v>72</v>
      </c>
      <c r="AY537" s="252" t="s">
        <v>152</v>
      </c>
    </row>
    <row r="538" s="13" customFormat="1">
      <c r="A538" s="13"/>
      <c r="B538" s="231"/>
      <c r="C538" s="232"/>
      <c r="D538" s="233" t="s">
        <v>167</v>
      </c>
      <c r="E538" s="234" t="s">
        <v>19</v>
      </c>
      <c r="F538" s="235" t="s">
        <v>1127</v>
      </c>
      <c r="G538" s="232"/>
      <c r="H538" s="236">
        <v>16</v>
      </c>
      <c r="I538" s="237"/>
      <c r="J538" s="232"/>
      <c r="K538" s="232"/>
      <c r="L538" s="238"/>
      <c r="M538" s="239"/>
      <c r="N538" s="240"/>
      <c r="O538" s="240"/>
      <c r="P538" s="240"/>
      <c r="Q538" s="240"/>
      <c r="R538" s="240"/>
      <c r="S538" s="240"/>
      <c r="T538" s="24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2" t="s">
        <v>167</v>
      </c>
      <c r="AU538" s="242" t="s">
        <v>81</v>
      </c>
      <c r="AV538" s="13" t="s">
        <v>81</v>
      </c>
      <c r="AW538" s="13" t="s">
        <v>33</v>
      </c>
      <c r="AX538" s="13" t="s">
        <v>72</v>
      </c>
      <c r="AY538" s="242" t="s">
        <v>152</v>
      </c>
    </row>
    <row r="539" s="12" customFormat="1" ht="22.8" customHeight="1">
      <c r="A539" s="12"/>
      <c r="B539" s="197"/>
      <c r="C539" s="198"/>
      <c r="D539" s="199" t="s">
        <v>71</v>
      </c>
      <c r="E539" s="211" t="s">
        <v>1070</v>
      </c>
      <c r="F539" s="211" t="s">
        <v>1128</v>
      </c>
      <c r="G539" s="198"/>
      <c r="H539" s="198"/>
      <c r="I539" s="201"/>
      <c r="J539" s="212">
        <f>BK539</f>
        <v>0</v>
      </c>
      <c r="K539" s="198"/>
      <c r="L539" s="203"/>
      <c r="M539" s="204"/>
      <c r="N539" s="205"/>
      <c r="O539" s="205"/>
      <c r="P539" s="206">
        <f>SUM(P540:P546)</f>
        <v>0</v>
      </c>
      <c r="Q539" s="205"/>
      <c r="R539" s="206">
        <f>SUM(R540:R546)</f>
        <v>0.044223999999999999</v>
      </c>
      <c r="S539" s="205"/>
      <c r="T539" s="207">
        <f>SUM(T540:T546)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208" t="s">
        <v>79</v>
      </c>
      <c r="AT539" s="209" t="s">
        <v>71</v>
      </c>
      <c r="AU539" s="209" t="s">
        <v>79</v>
      </c>
      <c r="AY539" s="208" t="s">
        <v>152</v>
      </c>
      <c r="BK539" s="210">
        <f>SUM(BK540:BK546)</f>
        <v>0</v>
      </c>
    </row>
    <row r="540" s="2" customFormat="1" ht="37.8" customHeight="1">
      <c r="A540" s="39"/>
      <c r="B540" s="40"/>
      <c r="C540" s="213" t="s">
        <v>1129</v>
      </c>
      <c r="D540" s="213" t="s">
        <v>154</v>
      </c>
      <c r="E540" s="214" t="s">
        <v>1130</v>
      </c>
      <c r="F540" s="215" t="s">
        <v>1131</v>
      </c>
      <c r="G540" s="216" t="s">
        <v>174</v>
      </c>
      <c r="H540" s="217">
        <v>31.199999999999999</v>
      </c>
      <c r="I540" s="218"/>
      <c r="J540" s="219">
        <f>ROUND(I540*H540,2)</f>
        <v>0</v>
      </c>
      <c r="K540" s="215" t="s">
        <v>158</v>
      </c>
      <c r="L540" s="45"/>
      <c r="M540" s="220" t="s">
        <v>19</v>
      </c>
      <c r="N540" s="221" t="s">
        <v>43</v>
      </c>
      <c r="O540" s="85"/>
      <c r="P540" s="222">
        <f>O540*H540</f>
        <v>0</v>
      </c>
      <c r="Q540" s="222">
        <v>0.00051999999999999995</v>
      </c>
      <c r="R540" s="222">
        <f>Q540*H540</f>
        <v>0.016223999999999999</v>
      </c>
      <c r="S540" s="222">
        <v>0</v>
      </c>
      <c r="T540" s="223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24" t="s">
        <v>159</v>
      </c>
      <c r="AT540" s="224" t="s">
        <v>154</v>
      </c>
      <c r="AU540" s="224" t="s">
        <v>81</v>
      </c>
      <c r="AY540" s="18" t="s">
        <v>152</v>
      </c>
      <c r="BE540" s="225">
        <f>IF(N540="základní",J540,0)</f>
        <v>0</v>
      </c>
      <c r="BF540" s="225">
        <f>IF(N540="snížená",J540,0)</f>
        <v>0</v>
      </c>
      <c r="BG540" s="225">
        <f>IF(N540="zákl. přenesená",J540,0)</f>
        <v>0</v>
      </c>
      <c r="BH540" s="225">
        <f>IF(N540="sníž. přenesená",J540,0)</f>
        <v>0</v>
      </c>
      <c r="BI540" s="225">
        <f>IF(N540="nulová",J540,0)</f>
        <v>0</v>
      </c>
      <c r="BJ540" s="18" t="s">
        <v>79</v>
      </c>
      <c r="BK540" s="225">
        <f>ROUND(I540*H540,2)</f>
        <v>0</v>
      </c>
      <c r="BL540" s="18" t="s">
        <v>159</v>
      </c>
      <c r="BM540" s="224" t="s">
        <v>1132</v>
      </c>
    </row>
    <row r="541" s="2" customFormat="1">
      <c r="A541" s="39"/>
      <c r="B541" s="40"/>
      <c r="C541" s="41"/>
      <c r="D541" s="226" t="s">
        <v>161</v>
      </c>
      <c r="E541" s="41"/>
      <c r="F541" s="227" t="s">
        <v>1133</v>
      </c>
      <c r="G541" s="41"/>
      <c r="H541" s="41"/>
      <c r="I541" s="228"/>
      <c r="J541" s="41"/>
      <c r="K541" s="41"/>
      <c r="L541" s="45"/>
      <c r="M541" s="229"/>
      <c r="N541" s="230"/>
      <c r="O541" s="85"/>
      <c r="P541" s="85"/>
      <c r="Q541" s="85"/>
      <c r="R541" s="85"/>
      <c r="S541" s="85"/>
      <c r="T541" s="86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161</v>
      </c>
      <c r="AU541" s="18" t="s">
        <v>81</v>
      </c>
    </row>
    <row r="542" s="13" customFormat="1">
      <c r="A542" s="13"/>
      <c r="B542" s="231"/>
      <c r="C542" s="232"/>
      <c r="D542" s="233" t="s">
        <v>167</v>
      </c>
      <c r="E542" s="234" t="s">
        <v>19</v>
      </c>
      <c r="F542" s="235" t="s">
        <v>1134</v>
      </c>
      <c r="G542" s="232"/>
      <c r="H542" s="236">
        <v>31.199999999999999</v>
      </c>
      <c r="I542" s="237"/>
      <c r="J542" s="232"/>
      <c r="K542" s="232"/>
      <c r="L542" s="238"/>
      <c r="M542" s="239"/>
      <c r="N542" s="240"/>
      <c r="O542" s="240"/>
      <c r="P542" s="240"/>
      <c r="Q542" s="240"/>
      <c r="R542" s="240"/>
      <c r="S542" s="240"/>
      <c r="T542" s="24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2" t="s">
        <v>167</v>
      </c>
      <c r="AU542" s="242" t="s">
        <v>81</v>
      </c>
      <c r="AV542" s="13" t="s">
        <v>81</v>
      </c>
      <c r="AW542" s="13" t="s">
        <v>33</v>
      </c>
      <c r="AX542" s="13" t="s">
        <v>72</v>
      </c>
      <c r="AY542" s="242" t="s">
        <v>152</v>
      </c>
    </row>
    <row r="543" s="2" customFormat="1" ht="24.15" customHeight="1">
      <c r="A543" s="39"/>
      <c r="B543" s="40"/>
      <c r="C543" s="256" t="s">
        <v>1135</v>
      </c>
      <c r="D543" s="256" t="s">
        <v>518</v>
      </c>
      <c r="E543" s="257" t="s">
        <v>1136</v>
      </c>
      <c r="F543" s="258" t="s">
        <v>1137</v>
      </c>
      <c r="G543" s="259" t="s">
        <v>238</v>
      </c>
      <c r="H543" s="260">
        <v>0.028000000000000001</v>
      </c>
      <c r="I543" s="261"/>
      <c r="J543" s="262">
        <f>ROUND(I543*H543,2)</f>
        <v>0</v>
      </c>
      <c r="K543" s="258" t="s">
        <v>158</v>
      </c>
      <c r="L543" s="263"/>
      <c r="M543" s="264" t="s">
        <v>19</v>
      </c>
      <c r="N543" s="265" t="s">
        <v>43</v>
      </c>
      <c r="O543" s="85"/>
      <c r="P543" s="222">
        <f>O543*H543</f>
        <v>0</v>
      </c>
      <c r="Q543" s="222">
        <v>1</v>
      </c>
      <c r="R543" s="222">
        <f>Q543*H543</f>
        <v>0.028000000000000001</v>
      </c>
      <c r="S543" s="222">
        <v>0</v>
      </c>
      <c r="T543" s="223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24" t="s">
        <v>212</v>
      </c>
      <c r="AT543" s="224" t="s">
        <v>518</v>
      </c>
      <c r="AU543" s="224" t="s">
        <v>81</v>
      </c>
      <c r="AY543" s="18" t="s">
        <v>152</v>
      </c>
      <c r="BE543" s="225">
        <f>IF(N543="základní",J543,0)</f>
        <v>0</v>
      </c>
      <c r="BF543" s="225">
        <f>IF(N543="snížená",J543,0)</f>
        <v>0</v>
      </c>
      <c r="BG543" s="225">
        <f>IF(N543="zákl. přenesená",J543,0)</f>
        <v>0</v>
      </c>
      <c r="BH543" s="225">
        <f>IF(N543="sníž. přenesená",J543,0)</f>
        <v>0</v>
      </c>
      <c r="BI543" s="225">
        <f>IF(N543="nulová",J543,0)</f>
        <v>0</v>
      </c>
      <c r="BJ543" s="18" t="s">
        <v>79</v>
      </c>
      <c r="BK543" s="225">
        <f>ROUND(I543*H543,2)</f>
        <v>0</v>
      </c>
      <c r="BL543" s="18" t="s">
        <v>159</v>
      </c>
      <c r="BM543" s="224" t="s">
        <v>1138</v>
      </c>
    </row>
    <row r="544" s="13" customFormat="1">
      <c r="A544" s="13"/>
      <c r="B544" s="231"/>
      <c r="C544" s="232"/>
      <c r="D544" s="233" t="s">
        <v>167</v>
      </c>
      <c r="E544" s="232"/>
      <c r="F544" s="235" t="s">
        <v>1139</v>
      </c>
      <c r="G544" s="232"/>
      <c r="H544" s="236">
        <v>0.028000000000000001</v>
      </c>
      <c r="I544" s="237"/>
      <c r="J544" s="232"/>
      <c r="K544" s="232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167</v>
      </c>
      <c r="AU544" s="242" t="s">
        <v>81</v>
      </c>
      <c r="AV544" s="13" t="s">
        <v>81</v>
      </c>
      <c r="AW544" s="13" t="s">
        <v>4</v>
      </c>
      <c r="AX544" s="13" t="s">
        <v>79</v>
      </c>
      <c r="AY544" s="242" t="s">
        <v>152</v>
      </c>
    </row>
    <row r="545" s="2" customFormat="1" ht="24.15" customHeight="1">
      <c r="A545" s="39"/>
      <c r="B545" s="40"/>
      <c r="C545" s="213" t="s">
        <v>1140</v>
      </c>
      <c r="D545" s="213" t="s">
        <v>154</v>
      </c>
      <c r="E545" s="214" t="s">
        <v>1141</v>
      </c>
      <c r="F545" s="215" t="s">
        <v>1142</v>
      </c>
      <c r="G545" s="216" t="s">
        <v>174</v>
      </c>
      <c r="H545" s="217">
        <v>31.199999999999999</v>
      </c>
      <c r="I545" s="218"/>
      <c r="J545" s="219">
        <f>ROUND(I545*H545,2)</f>
        <v>0</v>
      </c>
      <c r="K545" s="215" t="s">
        <v>158</v>
      </c>
      <c r="L545" s="45"/>
      <c r="M545" s="220" t="s">
        <v>19</v>
      </c>
      <c r="N545" s="221" t="s">
        <v>43</v>
      </c>
      <c r="O545" s="85"/>
      <c r="P545" s="222">
        <f>O545*H545</f>
        <v>0</v>
      </c>
      <c r="Q545" s="222">
        <v>0</v>
      </c>
      <c r="R545" s="222">
        <f>Q545*H545</f>
        <v>0</v>
      </c>
      <c r="S545" s="222">
        <v>0</v>
      </c>
      <c r="T545" s="223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24" t="s">
        <v>159</v>
      </c>
      <c r="AT545" s="224" t="s">
        <v>154</v>
      </c>
      <c r="AU545" s="224" t="s">
        <v>81</v>
      </c>
      <c r="AY545" s="18" t="s">
        <v>152</v>
      </c>
      <c r="BE545" s="225">
        <f>IF(N545="základní",J545,0)</f>
        <v>0</v>
      </c>
      <c r="BF545" s="225">
        <f>IF(N545="snížená",J545,0)</f>
        <v>0</v>
      </c>
      <c r="BG545" s="225">
        <f>IF(N545="zákl. přenesená",J545,0)</f>
        <v>0</v>
      </c>
      <c r="BH545" s="225">
        <f>IF(N545="sníž. přenesená",J545,0)</f>
        <v>0</v>
      </c>
      <c r="BI545" s="225">
        <f>IF(N545="nulová",J545,0)</f>
        <v>0</v>
      </c>
      <c r="BJ545" s="18" t="s">
        <v>79</v>
      </c>
      <c r="BK545" s="225">
        <f>ROUND(I545*H545,2)</f>
        <v>0</v>
      </c>
      <c r="BL545" s="18" t="s">
        <v>159</v>
      </c>
      <c r="BM545" s="224" t="s">
        <v>1143</v>
      </c>
    </row>
    <row r="546" s="2" customFormat="1">
      <c r="A546" s="39"/>
      <c r="B546" s="40"/>
      <c r="C546" s="41"/>
      <c r="D546" s="226" t="s">
        <v>161</v>
      </c>
      <c r="E546" s="41"/>
      <c r="F546" s="227" t="s">
        <v>1144</v>
      </c>
      <c r="G546" s="41"/>
      <c r="H546" s="41"/>
      <c r="I546" s="228"/>
      <c r="J546" s="41"/>
      <c r="K546" s="41"/>
      <c r="L546" s="45"/>
      <c r="M546" s="229"/>
      <c r="N546" s="230"/>
      <c r="O546" s="85"/>
      <c r="P546" s="85"/>
      <c r="Q546" s="85"/>
      <c r="R546" s="85"/>
      <c r="S546" s="85"/>
      <c r="T546" s="86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161</v>
      </c>
      <c r="AU546" s="18" t="s">
        <v>81</v>
      </c>
    </row>
    <row r="547" s="12" customFormat="1" ht="22.8" customHeight="1">
      <c r="A547" s="12"/>
      <c r="B547" s="197"/>
      <c r="C547" s="198"/>
      <c r="D547" s="199" t="s">
        <v>71</v>
      </c>
      <c r="E547" s="211" t="s">
        <v>1145</v>
      </c>
      <c r="F547" s="211" t="s">
        <v>1146</v>
      </c>
      <c r="G547" s="198"/>
      <c r="H547" s="198"/>
      <c r="I547" s="201"/>
      <c r="J547" s="212">
        <f>BK547</f>
        <v>0</v>
      </c>
      <c r="K547" s="198"/>
      <c r="L547" s="203"/>
      <c r="M547" s="204"/>
      <c r="N547" s="205"/>
      <c r="O547" s="205"/>
      <c r="P547" s="206">
        <f>SUM(P548:P549)</f>
        <v>0</v>
      </c>
      <c r="Q547" s="205"/>
      <c r="R547" s="206">
        <f>SUM(R548:R549)</f>
        <v>0</v>
      </c>
      <c r="S547" s="205"/>
      <c r="T547" s="207">
        <f>SUM(T548:T549)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208" t="s">
        <v>79</v>
      </c>
      <c r="AT547" s="209" t="s">
        <v>71</v>
      </c>
      <c r="AU547" s="209" t="s">
        <v>79</v>
      </c>
      <c r="AY547" s="208" t="s">
        <v>152</v>
      </c>
      <c r="BK547" s="210">
        <f>SUM(BK548:BK549)</f>
        <v>0</v>
      </c>
    </row>
    <row r="548" s="2" customFormat="1" ht="62.7" customHeight="1">
      <c r="A548" s="39"/>
      <c r="B548" s="40"/>
      <c r="C548" s="213" t="s">
        <v>1147</v>
      </c>
      <c r="D548" s="213" t="s">
        <v>154</v>
      </c>
      <c r="E548" s="214" t="s">
        <v>1148</v>
      </c>
      <c r="F548" s="215" t="s">
        <v>1149</v>
      </c>
      <c r="G548" s="216" t="s">
        <v>238</v>
      </c>
      <c r="H548" s="217">
        <v>474.702</v>
      </c>
      <c r="I548" s="218"/>
      <c r="J548" s="219">
        <f>ROUND(I548*H548,2)</f>
        <v>0</v>
      </c>
      <c r="K548" s="215" t="s">
        <v>158</v>
      </c>
      <c r="L548" s="45"/>
      <c r="M548" s="220" t="s">
        <v>19</v>
      </c>
      <c r="N548" s="221" t="s">
        <v>43</v>
      </c>
      <c r="O548" s="85"/>
      <c r="P548" s="222">
        <f>O548*H548</f>
        <v>0</v>
      </c>
      <c r="Q548" s="222">
        <v>0</v>
      </c>
      <c r="R548" s="222">
        <f>Q548*H548</f>
        <v>0</v>
      </c>
      <c r="S548" s="222">
        <v>0</v>
      </c>
      <c r="T548" s="223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24" t="s">
        <v>159</v>
      </c>
      <c r="AT548" s="224" t="s">
        <v>154</v>
      </c>
      <c r="AU548" s="224" t="s">
        <v>81</v>
      </c>
      <c r="AY548" s="18" t="s">
        <v>152</v>
      </c>
      <c r="BE548" s="225">
        <f>IF(N548="základní",J548,0)</f>
        <v>0</v>
      </c>
      <c r="BF548" s="225">
        <f>IF(N548="snížená",J548,0)</f>
        <v>0</v>
      </c>
      <c r="BG548" s="225">
        <f>IF(N548="zákl. přenesená",J548,0)</f>
        <v>0</v>
      </c>
      <c r="BH548" s="225">
        <f>IF(N548="sníž. přenesená",J548,0)</f>
        <v>0</v>
      </c>
      <c r="BI548" s="225">
        <f>IF(N548="nulová",J548,0)</f>
        <v>0</v>
      </c>
      <c r="BJ548" s="18" t="s">
        <v>79</v>
      </c>
      <c r="BK548" s="225">
        <f>ROUND(I548*H548,2)</f>
        <v>0</v>
      </c>
      <c r="BL548" s="18" t="s">
        <v>159</v>
      </c>
      <c r="BM548" s="224" t="s">
        <v>1150</v>
      </c>
    </row>
    <row r="549" s="2" customFormat="1">
      <c r="A549" s="39"/>
      <c r="B549" s="40"/>
      <c r="C549" s="41"/>
      <c r="D549" s="226" t="s">
        <v>161</v>
      </c>
      <c r="E549" s="41"/>
      <c r="F549" s="227" t="s">
        <v>1151</v>
      </c>
      <c r="G549" s="41"/>
      <c r="H549" s="41"/>
      <c r="I549" s="228"/>
      <c r="J549" s="41"/>
      <c r="K549" s="41"/>
      <c r="L549" s="45"/>
      <c r="M549" s="229"/>
      <c r="N549" s="230"/>
      <c r="O549" s="85"/>
      <c r="P549" s="85"/>
      <c r="Q549" s="85"/>
      <c r="R549" s="85"/>
      <c r="S549" s="85"/>
      <c r="T549" s="86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161</v>
      </c>
      <c r="AU549" s="18" t="s">
        <v>81</v>
      </c>
    </row>
    <row r="550" s="12" customFormat="1" ht="25.92" customHeight="1">
      <c r="A550" s="12"/>
      <c r="B550" s="197"/>
      <c r="C550" s="198"/>
      <c r="D550" s="199" t="s">
        <v>71</v>
      </c>
      <c r="E550" s="200" t="s">
        <v>331</v>
      </c>
      <c r="F550" s="200" t="s">
        <v>332</v>
      </c>
      <c r="G550" s="198"/>
      <c r="H550" s="198"/>
      <c r="I550" s="201"/>
      <c r="J550" s="202">
        <f>BK550</f>
        <v>0</v>
      </c>
      <c r="K550" s="198"/>
      <c r="L550" s="203"/>
      <c r="M550" s="204"/>
      <c r="N550" s="205"/>
      <c r="O550" s="205"/>
      <c r="P550" s="206">
        <f>P551+P584+P600+P637+P644+P653+P713+P738+P785+P804+P825+P852+P872+P903</f>
        <v>0</v>
      </c>
      <c r="Q550" s="205"/>
      <c r="R550" s="206">
        <f>R551+R584+R600+R637+R644+R653+R713+R738+R785+R804+R825+R852+R872+R903</f>
        <v>12.306293460000001</v>
      </c>
      <c r="S550" s="205"/>
      <c r="T550" s="207">
        <f>T551+T584+T600+T637+T644+T653+T713+T738+T785+T804+T825+T852+T872+T903</f>
        <v>0</v>
      </c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R550" s="208" t="s">
        <v>81</v>
      </c>
      <c r="AT550" s="209" t="s">
        <v>71</v>
      </c>
      <c r="AU550" s="209" t="s">
        <v>72</v>
      </c>
      <c r="AY550" s="208" t="s">
        <v>152</v>
      </c>
      <c r="BK550" s="210">
        <f>BK551+BK584+BK600+BK637+BK644+BK653+BK713+BK738+BK785+BK804+BK825+BK852+BK872+BK903</f>
        <v>0</v>
      </c>
    </row>
    <row r="551" s="12" customFormat="1" ht="22.8" customHeight="1">
      <c r="A551" s="12"/>
      <c r="B551" s="197"/>
      <c r="C551" s="198"/>
      <c r="D551" s="199" t="s">
        <v>71</v>
      </c>
      <c r="E551" s="211" t="s">
        <v>1152</v>
      </c>
      <c r="F551" s="211" t="s">
        <v>1153</v>
      </c>
      <c r="G551" s="198"/>
      <c r="H551" s="198"/>
      <c r="I551" s="201"/>
      <c r="J551" s="212">
        <f>BK551</f>
        <v>0</v>
      </c>
      <c r="K551" s="198"/>
      <c r="L551" s="203"/>
      <c r="M551" s="204"/>
      <c r="N551" s="205"/>
      <c r="O551" s="205"/>
      <c r="P551" s="206">
        <f>SUM(P552:P583)</f>
        <v>0</v>
      </c>
      <c r="Q551" s="205"/>
      <c r="R551" s="206">
        <f>SUM(R552:R583)</f>
        <v>2.4570217000000003</v>
      </c>
      <c r="S551" s="205"/>
      <c r="T551" s="207">
        <f>SUM(T552:T583)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208" t="s">
        <v>81</v>
      </c>
      <c r="AT551" s="209" t="s">
        <v>71</v>
      </c>
      <c r="AU551" s="209" t="s">
        <v>79</v>
      </c>
      <c r="AY551" s="208" t="s">
        <v>152</v>
      </c>
      <c r="BK551" s="210">
        <f>SUM(BK552:BK583)</f>
        <v>0</v>
      </c>
    </row>
    <row r="552" s="2" customFormat="1" ht="37.8" customHeight="1">
      <c r="A552" s="39"/>
      <c r="B552" s="40"/>
      <c r="C552" s="213" t="s">
        <v>1154</v>
      </c>
      <c r="D552" s="213" t="s">
        <v>154</v>
      </c>
      <c r="E552" s="214" t="s">
        <v>1155</v>
      </c>
      <c r="F552" s="215" t="s">
        <v>1156</v>
      </c>
      <c r="G552" s="216" t="s">
        <v>157</v>
      </c>
      <c r="H552" s="217">
        <v>152.56800000000001</v>
      </c>
      <c r="I552" s="218"/>
      <c r="J552" s="219">
        <f>ROUND(I552*H552,2)</f>
        <v>0</v>
      </c>
      <c r="K552" s="215" t="s">
        <v>158</v>
      </c>
      <c r="L552" s="45"/>
      <c r="M552" s="220" t="s">
        <v>19</v>
      </c>
      <c r="N552" s="221" t="s">
        <v>43</v>
      </c>
      <c r="O552" s="85"/>
      <c r="P552" s="222">
        <f>O552*H552</f>
        <v>0</v>
      </c>
      <c r="Q552" s="222">
        <v>0</v>
      </c>
      <c r="R552" s="222">
        <f>Q552*H552</f>
        <v>0</v>
      </c>
      <c r="S552" s="222">
        <v>0</v>
      </c>
      <c r="T552" s="223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24" t="s">
        <v>264</v>
      </c>
      <c r="AT552" s="224" t="s">
        <v>154</v>
      </c>
      <c r="AU552" s="224" t="s">
        <v>81</v>
      </c>
      <c r="AY552" s="18" t="s">
        <v>152</v>
      </c>
      <c r="BE552" s="225">
        <f>IF(N552="základní",J552,0)</f>
        <v>0</v>
      </c>
      <c r="BF552" s="225">
        <f>IF(N552="snížená",J552,0)</f>
        <v>0</v>
      </c>
      <c r="BG552" s="225">
        <f>IF(N552="zákl. přenesená",J552,0)</f>
        <v>0</v>
      </c>
      <c r="BH552" s="225">
        <f>IF(N552="sníž. přenesená",J552,0)</f>
        <v>0</v>
      </c>
      <c r="BI552" s="225">
        <f>IF(N552="nulová",J552,0)</f>
        <v>0</v>
      </c>
      <c r="BJ552" s="18" t="s">
        <v>79</v>
      </c>
      <c r="BK552" s="225">
        <f>ROUND(I552*H552,2)</f>
        <v>0</v>
      </c>
      <c r="BL552" s="18" t="s">
        <v>264</v>
      </c>
      <c r="BM552" s="224" t="s">
        <v>1157</v>
      </c>
    </row>
    <row r="553" s="2" customFormat="1">
      <c r="A553" s="39"/>
      <c r="B553" s="40"/>
      <c r="C553" s="41"/>
      <c r="D553" s="226" t="s">
        <v>161</v>
      </c>
      <c r="E553" s="41"/>
      <c r="F553" s="227" t="s">
        <v>1158</v>
      </c>
      <c r="G553" s="41"/>
      <c r="H553" s="41"/>
      <c r="I553" s="228"/>
      <c r="J553" s="41"/>
      <c r="K553" s="41"/>
      <c r="L553" s="45"/>
      <c r="M553" s="229"/>
      <c r="N553" s="230"/>
      <c r="O553" s="85"/>
      <c r="P553" s="85"/>
      <c r="Q553" s="85"/>
      <c r="R553" s="85"/>
      <c r="S553" s="85"/>
      <c r="T553" s="86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161</v>
      </c>
      <c r="AU553" s="18" t="s">
        <v>81</v>
      </c>
    </row>
    <row r="554" s="13" customFormat="1">
      <c r="A554" s="13"/>
      <c r="B554" s="231"/>
      <c r="C554" s="232"/>
      <c r="D554" s="233" t="s">
        <v>167</v>
      </c>
      <c r="E554" s="234" t="s">
        <v>19</v>
      </c>
      <c r="F554" s="235" t="s">
        <v>1091</v>
      </c>
      <c r="G554" s="232"/>
      <c r="H554" s="236">
        <v>152.56800000000001</v>
      </c>
      <c r="I554" s="237"/>
      <c r="J554" s="232"/>
      <c r="K554" s="232"/>
      <c r="L554" s="238"/>
      <c r="M554" s="239"/>
      <c r="N554" s="240"/>
      <c r="O554" s="240"/>
      <c r="P554" s="240"/>
      <c r="Q554" s="240"/>
      <c r="R554" s="240"/>
      <c r="S554" s="240"/>
      <c r="T554" s="241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2" t="s">
        <v>167</v>
      </c>
      <c r="AU554" s="242" t="s">
        <v>81</v>
      </c>
      <c r="AV554" s="13" t="s">
        <v>81</v>
      </c>
      <c r="AW554" s="13" t="s">
        <v>33</v>
      </c>
      <c r="AX554" s="13" t="s">
        <v>72</v>
      </c>
      <c r="AY554" s="242" t="s">
        <v>152</v>
      </c>
    </row>
    <row r="555" s="2" customFormat="1" ht="33" customHeight="1">
      <c r="A555" s="39"/>
      <c r="B555" s="40"/>
      <c r="C555" s="213" t="s">
        <v>1159</v>
      </c>
      <c r="D555" s="213" t="s">
        <v>154</v>
      </c>
      <c r="E555" s="214" t="s">
        <v>1160</v>
      </c>
      <c r="F555" s="215" t="s">
        <v>1161</v>
      </c>
      <c r="G555" s="216" t="s">
        <v>157</v>
      </c>
      <c r="H555" s="217">
        <v>30.492000000000001</v>
      </c>
      <c r="I555" s="218"/>
      <c r="J555" s="219">
        <f>ROUND(I555*H555,2)</f>
        <v>0</v>
      </c>
      <c r="K555" s="215" t="s">
        <v>158</v>
      </c>
      <c r="L555" s="45"/>
      <c r="M555" s="220" t="s">
        <v>19</v>
      </c>
      <c r="N555" s="221" t="s">
        <v>43</v>
      </c>
      <c r="O555" s="85"/>
      <c r="P555" s="222">
        <f>O555*H555</f>
        <v>0</v>
      </c>
      <c r="Q555" s="222">
        <v>0</v>
      </c>
      <c r="R555" s="222">
        <f>Q555*H555</f>
        <v>0</v>
      </c>
      <c r="S555" s="222">
        <v>0</v>
      </c>
      <c r="T555" s="223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24" t="s">
        <v>264</v>
      </c>
      <c r="AT555" s="224" t="s">
        <v>154</v>
      </c>
      <c r="AU555" s="224" t="s">
        <v>81</v>
      </c>
      <c r="AY555" s="18" t="s">
        <v>152</v>
      </c>
      <c r="BE555" s="225">
        <f>IF(N555="základní",J555,0)</f>
        <v>0</v>
      </c>
      <c r="BF555" s="225">
        <f>IF(N555="snížená",J555,0)</f>
        <v>0</v>
      </c>
      <c r="BG555" s="225">
        <f>IF(N555="zákl. přenesená",J555,0)</f>
        <v>0</v>
      </c>
      <c r="BH555" s="225">
        <f>IF(N555="sníž. přenesená",J555,0)</f>
        <v>0</v>
      </c>
      <c r="BI555" s="225">
        <f>IF(N555="nulová",J555,0)</f>
        <v>0</v>
      </c>
      <c r="BJ555" s="18" t="s">
        <v>79</v>
      </c>
      <c r="BK555" s="225">
        <f>ROUND(I555*H555,2)</f>
        <v>0</v>
      </c>
      <c r="BL555" s="18" t="s">
        <v>264</v>
      </c>
      <c r="BM555" s="224" t="s">
        <v>1162</v>
      </c>
    </row>
    <row r="556" s="2" customFormat="1">
      <c r="A556" s="39"/>
      <c r="B556" s="40"/>
      <c r="C556" s="41"/>
      <c r="D556" s="226" t="s">
        <v>161</v>
      </c>
      <c r="E556" s="41"/>
      <c r="F556" s="227" t="s">
        <v>1163</v>
      </c>
      <c r="G556" s="41"/>
      <c r="H556" s="41"/>
      <c r="I556" s="228"/>
      <c r="J556" s="41"/>
      <c r="K556" s="41"/>
      <c r="L556" s="45"/>
      <c r="M556" s="229"/>
      <c r="N556" s="230"/>
      <c r="O556" s="85"/>
      <c r="P556" s="85"/>
      <c r="Q556" s="85"/>
      <c r="R556" s="85"/>
      <c r="S556" s="85"/>
      <c r="T556" s="86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161</v>
      </c>
      <c r="AU556" s="18" t="s">
        <v>81</v>
      </c>
    </row>
    <row r="557" s="13" customFormat="1">
      <c r="A557" s="13"/>
      <c r="B557" s="231"/>
      <c r="C557" s="232"/>
      <c r="D557" s="233" t="s">
        <v>167</v>
      </c>
      <c r="E557" s="234" t="s">
        <v>19</v>
      </c>
      <c r="F557" s="235" t="s">
        <v>1164</v>
      </c>
      <c r="G557" s="232"/>
      <c r="H557" s="236">
        <v>4.1639999999999997</v>
      </c>
      <c r="I557" s="237"/>
      <c r="J557" s="232"/>
      <c r="K557" s="232"/>
      <c r="L557" s="238"/>
      <c r="M557" s="239"/>
      <c r="N557" s="240"/>
      <c r="O557" s="240"/>
      <c r="P557" s="240"/>
      <c r="Q557" s="240"/>
      <c r="R557" s="240"/>
      <c r="S557" s="240"/>
      <c r="T557" s="24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2" t="s">
        <v>167</v>
      </c>
      <c r="AU557" s="242" t="s">
        <v>81</v>
      </c>
      <c r="AV557" s="13" t="s">
        <v>81</v>
      </c>
      <c r="AW557" s="13" t="s">
        <v>33</v>
      </c>
      <c r="AX557" s="13" t="s">
        <v>72</v>
      </c>
      <c r="AY557" s="242" t="s">
        <v>152</v>
      </c>
    </row>
    <row r="558" s="13" customFormat="1">
      <c r="A558" s="13"/>
      <c r="B558" s="231"/>
      <c r="C558" s="232"/>
      <c r="D558" s="233" t="s">
        <v>167</v>
      </c>
      <c r="E558" s="234" t="s">
        <v>19</v>
      </c>
      <c r="F558" s="235" t="s">
        <v>1165</v>
      </c>
      <c r="G558" s="232"/>
      <c r="H558" s="236">
        <v>14.574</v>
      </c>
      <c r="I558" s="237"/>
      <c r="J558" s="232"/>
      <c r="K558" s="232"/>
      <c r="L558" s="238"/>
      <c r="M558" s="239"/>
      <c r="N558" s="240"/>
      <c r="O558" s="240"/>
      <c r="P558" s="240"/>
      <c r="Q558" s="240"/>
      <c r="R558" s="240"/>
      <c r="S558" s="240"/>
      <c r="T558" s="241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2" t="s">
        <v>167</v>
      </c>
      <c r="AU558" s="242" t="s">
        <v>81</v>
      </c>
      <c r="AV558" s="13" t="s">
        <v>81</v>
      </c>
      <c r="AW558" s="13" t="s">
        <v>33</v>
      </c>
      <c r="AX558" s="13" t="s">
        <v>72</v>
      </c>
      <c r="AY558" s="242" t="s">
        <v>152</v>
      </c>
    </row>
    <row r="559" s="13" customFormat="1">
      <c r="A559" s="13"/>
      <c r="B559" s="231"/>
      <c r="C559" s="232"/>
      <c r="D559" s="233" t="s">
        <v>167</v>
      </c>
      <c r="E559" s="234" t="s">
        <v>19</v>
      </c>
      <c r="F559" s="235" t="s">
        <v>1166</v>
      </c>
      <c r="G559" s="232"/>
      <c r="H559" s="236">
        <v>4.4740000000000002</v>
      </c>
      <c r="I559" s="237"/>
      <c r="J559" s="232"/>
      <c r="K559" s="232"/>
      <c r="L559" s="238"/>
      <c r="M559" s="239"/>
      <c r="N559" s="240"/>
      <c r="O559" s="240"/>
      <c r="P559" s="240"/>
      <c r="Q559" s="240"/>
      <c r="R559" s="240"/>
      <c r="S559" s="240"/>
      <c r="T559" s="241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2" t="s">
        <v>167</v>
      </c>
      <c r="AU559" s="242" t="s">
        <v>81</v>
      </c>
      <c r="AV559" s="13" t="s">
        <v>81</v>
      </c>
      <c r="AW559" s="13" t="s">
        <v>33</v>
      </c>
      <c r="AX559" s="13" t="s">
        <v>72</v>
      </c>
      <c r="AY559" s="242" t="s">
        <v>152</v>
      </c>
    </row>
    <row r="560" s="13" customFormat="1">
      <c r="A560" s="13"/>
      <c r="B560" s="231"/>
      <c r="C560" s="232"/>
      <c r="D560" s="233" t="s">
        <v>167</v>
      </c>
      <c r="E560" s="234" t="s">
        <v>19</v>
      </c>
      <c r="F560" s="235" t="s">
        <v>1167</v>
      </c>
      <c r="G560" s="232"/>
      <c r="H560" s="236">
        <v>7.2800000000000002</v>
      </c>
      <c r="I560" s="237"/>
      <c r="J560" s="232"/>
      <c r="K560" s="232"/>
      <c r="L560" s="238"/>
      <c r="M560" s="239"/>
      <c r="N560" s="240"/>
      <c r="O560" s="240"/>
      <c r="P560" s="240"/>
      <c r="Q560" s="240"/>
      <c r="R560" s="240"/>
      <c r="S560" s="240"/>
      <c r="T560" s="241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2" t="s">
        <v>167</v>
      </c>
      <c r="AU560" s="242" t="s">
        <v>81</v>
      </c>
      <c r="AV560" s="13" t="s">
        <v>81</v>
      </c>
      <c r="AW560" s="13" t="s">
        <v>33</v>
      </c>
      <c r="AX560" s="13" t="s">
        <v>72</v>
      </c>
      <c r="AY560" s="242" t="s">
        <v>152</v>
      </c>
    </row>
    <row r="561" s="2" customFormat="1" ht="16.5" customHeight="1">
      <c r="A561" s="39"/>
      <c r="B561" s="40"/>
      <c r="C561" s="256" t="s">
        <v>1168</v>
      </c>
      <c r="D561" s="256" t="s">
        <v>518</v>
      </c>
      <c r="E561" s="257" t="s">
        <v>1169</v>
      </c>
      <c r="F561" s="258" t="s">
        <v>1170</v>
      </c>
      <c r="G561" s="259" t="s">
        <v>238</v>
      </c>
      <c r="H561" s="260">
        <v>0.11500000000000001</v>
      </c>
      <c r="I561" s="261"/>
      <c r="J561" s="262">
        <f>ROUND(I561*H561,2)</f>
        <v>0</v>
      </c>
      <c r="K561" s="258" t="s">
        <v>158</v>
      </c>
      <c r="L561" s="263"/>
      <c r="M561" s="264" t="s">
        <v>19</v>
      </c>
      <c r="N561" s="265" t="s">
        <v>43</v>
      </c>
      <c r="O561" s="85"/>
      <c r="P561" s="222">
        <f>O561*H561</f>
        <v>0</v>
      </c>
      <c r="Q561" s="222">
        <v>1</v>
      </c>
      <c r="R561" s="222">
        <f>Q561*H561</f>
        <v>0.11500000000000001</v>
      </c>
      <c r="S561" s="222">
        <v>0</v>
      </c>
      <c r="T561" s="223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24" t="s">
        <v>374</v>
      </c>
      <c r="AT561" s="224" t="s">
        <v>518</v>
      </c>
      <c r="AU561" s="224" t="s">
        <v>81</v>
      </c>
      <c r="AY561" s="18" t="s">
        <v>152</v>
      </c>
      <c r="BE561" s="225">
        <f>IF(N561="základní",J561,0)</f>
        <v>0</v>
      </c>
      <c r="BF561" s="225">
        <f>IF(N561="snížená",J561,0)</f>
        <v>0</v>
      </c>
      <c r="BG561" s="225">
        <f>IF(N561="zákl. přenesená",J561,0)</f>
        <v>0</v>
      </c>
      <c r="BH561" s="225">
        <f>IF(N561="sníž. přenesená",J561,0)</f>
        <v>0</v>
      </c>
      <c r="BI561" s="225">
        <f>IF(N561="nulová",J561,0)</f>
        <v>0</v>
      </c>
      <c r="BJ561" s="18" t="s">
        <v>79</v>
      </c>
      <c r="BK561" s="225">
        <f>ROUND(I561*H561,2)</f>
        <v>0</v>
      </c>
      <c r="BL561" s="18" t="s">
        <v>264</v>
      </c>
      <c r="BM561" s="224" t="s">
        <v>1171</v>
      </c>
    </row>
    <row r="562" s="13" customFormat="1">
      <c r="A562" s="13"/>
      <c r="B562" s="231"/>
      <c r="C562" s="232"/>
      <c r="D562" s="233" t="s">
        <v>167</v>
      </c>
      <c r="E562" s="234" t="s">
        <v>19</v>
      </c>
      <c r="F562" s="235" t="s">
        <v>1172</v>
      </c>
      <c r="G562" s="232"/>
      <c r="H562" s="236">
        <v>0.10100000000000001</v>
      </c>
      <c r="I562" s="237"/>
      <c r="J562" s="232"/>
      <c r="K562" s="232"/>
      <c r="L562" s="238"/>
      <c r="M562" s="239"/>
      <c r="N562" s="240"/>
      <c r="O562" s="240"/>
      <c r="P562" s="240"/>
      <c r="Q562" s="240"/>
      <c r="R562" s="240"/>
      <c r="S562" s="240"/>
      <c r="T562" s="241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2" t="s">
        <v>167</v>
      </c>
      <c r="AU562" s="242" t="s">
        <v>81</v>
      </c>
      <c r="AV562" s="13" t="s">
        <v>81</v>
      </c>
      <c r="AW562" s="13" t="s">
        <v>33</v>
      </c>
      <c r="AX562" s="13" t="s">
        <v>72</v>
      </c>
      <c r="AY562" s="242" t="s">
        <v>152</v>
      </c>
    </row>
    <row r="563" s="13" customFormat="1">
      <c r="A563" s="13"/>
      <c r="B563" s="231"/>
      <c r="C563" s="232"/>
      <c r="D563" s="233" t="s">
        <v>167</v>
      </c>
      <c r="E563" s="234" t="s">
        <v>19</v>
      </c>
      <c r="F563" s="235" t="s">
        <v>1173</v>
      </c>
      <c r="G563" s="232"/>
      <c r="H563" s="236">
        <v>0.014</v>
      </c>
      <c r="I563" s="237"/>
      <c r="J563" s="232"/>
      <c r="K563" s="232"/>
      <c r="L563" s="238"/>
      <c r="M563" s="239"/>
      <c r="N563" s="240"/>
      <c r="O563" s="240"/>
      <c r="P563" s="240"/>
      <c r="Q563" s="240"/>
      <c r="R563" s="240"/>
      <c r="S563" s="240"/>
      <c r="T563" s="24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2" t="s">
        <v>167</v>
      </c>
      <c r="AU563" s="242" t="s">
        <v>81</v>
      </c>
      <c r="AV563" s="13" t="s">
        <v>81</v>
      </c>
      <c r="AW563" s="13" t="s">
        <v>33</v>
      </c>
      <c r="AX563" s="13" t="s">
        <v>72</v>
      </c>
      <c r="AY563" s="242" t="s">
        <v>152</v>
      </c>
    </row>
    <row r="564" s="2" customFormat="1" ht="33" customHeight="1">
      <c r="A564" s="39"/>
      <c r="B564" s="40"/>
      <c r="C564" s="213" t="s">
        <v>1174</v>
      </c>
      <c r="D564" s="213" t="s">
        <v>154</v>
      </c>
      <c r="E564" s="214" t="s">
        <v>1175</v>
      </c>
      <c r="F564" s="215" t="s">
        <v>1176</v>
      </c>
      <c r="G564" s="216" t="s">
        <v>157</v>
      </c>
      <c r="H564" s="217">
        <v>5.5999999999999996</v>
      </c>
      <c r="I564" s="218"/>
      <c r="J564" s="219">
        <f>ROUND(I564*H564,2)</f>
        <v>0</v>
      </c>
      <c r="K564" s="215" t="s">
        <v>158</v>
      </c>
      <c r="L564" s="45"/>
      <c r="M564" s="220" t="s">
        <v>19</v>
      </c>
      <c r="N564" s="221" t="s">
        <v>43</v>
      </c>
      <c r="O564" s="85"/>
      <c r="P564" s="222">
        <f>O564*H564</f>
        <v>0</v>
      </c>
      <c r="Q564" s="222">
        <v>0</v>
      </c>
      <c r="R564" s="222">
        <f>Q564*H564</f>
        <v>0</v>
      </c>
      <c r="S564" s="222">
        <v>0</v>
      </c>
      <c r="T564" s="223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24" t="s">
        <v>264</v>
      </c>
      <c r="AT564" s="224" t="s">
        <v>154</v>
      </c>
      <c r="AU564" s="224" t="s">
        <v>81</v>
      </c>
      <c r="AY564" s="18" t="s">
        <v>152</v>
      </c>
      <c r="BE564" s="225">
        <f>IF(N564="základní",J564,0)</f>
        <v>0</v>
      </c>
      <c r="BF564" s="225">
        <f>IF(N564="snížená",J564,0)</f>
        <v>0</v>
      </c>
      <c r="BG564" s="225">
        <f>IF(N564="zákl. přenesená",J564,0)</f>
        <v>0</v>
      </c>
      <c r="BH564" s="225">
        <f>IF(N564="sníž. přenesená",J564,0)</f>
        <v>0</v>
      </c>
      <c r="BI564" s="225">
        <f>IF(N564="nulová",J564,0)</f>
        <v>0</v>
      </c>
      <c r="BJ564" s="18" t="s">
        <v>79</v>
      </c>
      <c r="BK564" s="225">
        <f>ROUND(I564*H564,2)</f>
        <v>0</v>
      </c>
      <c r="BL564" s="18" t="s">
        <v>264</v>
      </c>
      <c r="BM564" s="224" t="s">
        <v>1177</v>
      </c>
    </row>
    <row r="565" s="2" customFormat="1">
      <c r="A565" s="39"/>
      <c r="B565" s="40"/>
      <c r="C565" s="41"/>
      <c r="D565" s="226" t="s">
        <v>161</v>
      </c>
      <c r="E565" s="41"/>
      <c r="F565" s="227" t="s">
        <v>1178</v>
      </c>
      <c r="G565" s="41"/>
      <c r="H565" s="41"/>
      <c r="I565" s="228"/>
      <c r="J565" s="41"/>
      <c r="K565" s="41"/>
      <c r="L565" s="45"/>
      <c r="M565" s="229"/>
      <c r="N565" s="230"/>
      <c r="O565" s="85"/>
      <c r="P565" s="85"/>
      <c r="Q565" s="85"/>
      <c r="R565" s="85"/>
      <c r="S565" s="85"/>
      <c r="T565" s="86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161</v>
      </c>
      <c r="AU565" s="18" t="s">
        <v>81</v>
      </c>
    </row>
    <row r="566" s="14" customFormat="1">
      <c r="A566" s="14"/>
      <c r="B566" s="243"/>
      <c r="C566" s="244"/>
      <c r="D566" s="233" t="s">
        <v>167</v>
      </c>
      <c r="E566" s="245" t="s">
        <v>19</v>
      </c>
      <c r="F566" s="246" t="s">
        <v>1179</v>
      </c>
      <c r="G566" s="244"/>
      <c r="H566" s="245" t="s">
        <v>19</v>
      </c>
      <c r="I566" s="247"/>
      <c r="J566" s="244"/>
      <c r="K566" s="244"/>
      <c r="L566" s="248"/>
      <c r="M566" s="249"/>
      <c r="N566" s="250"/>
      <c r="O566" s="250"/>
      <c r="P566" s="250"/>
      <c r="Q566" s="250"/>
      <c r="R566" s="250"/>
      <c r="S566" s="250"/>
      <c r="T566" s="251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2" t="s">
        <v>167</v>
      </c>
      <c r="AU566" s="252" t="s">
        <v>81</v>
      </c>
      <c r="AV566" s="14" t="s">
        <v>79</v>
      </c>
      <c r="AW566" s="14" t="s">
        <v>33</v>
      </c>
      <c r="AX566" s="14" t="s">
        <v>72</v>
      </c>
      <c r="AY566" s="252" t="s">
        <v>152</v>
      </c>
    </row>
    <row r="567" s="13" customFormat="1">
      <c r="A567" s="13"/>
      <c r="B567" s="231"/>
      <c r="C567" s="232"/>
      <c r="D567" s="233" t="s">
        <v>167</v>
      </c>
      <c r="E567" s="234" t="s">
        <v>19</v>
      </c>
      <c r="F567" s="235" t="s">
        <v>1180</v>
      </c>
      <c r="G567" s="232"/>
      <c r="H567" s="236">
        <v>5.5999999999999996</v>
      </c>
      <c r="I567" s="237"/>
      <c r="J567" s="232"/>
      <c r="K567" s="232"/>
      <c r="L567" s="238"/>
      <c r="M567" s="239"/>
      <c r="N567" s="240"/>
      <c r="O567" s="240"/>
      <c r="P567" s="240"/>
      <c r="Q567" s="240"/>
      <c r="R567" s="240"/>
      <c r="S567" s="240"/>
      <c r="T567" s="24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2" t="s">
        <v>167</v>
      </c>
      <c r="AU567" s="242" t="s">
        <v>81</v>
      </c>
      <c r="AV567" s="13" t="s">
        <v>81</v>
      </c>
      <c r="AW567" s="13" t="s">
        <v>33</v>
      </c>
      <c r="AX567" s="13" t="s">
        <v>72</v>
      </c>
      <c r="AY567" s="242" t="s">
        <v>152</v>
      </c>
    </row>
    <row r="568" s="2" customFormat="1" ht="49.05" customHeight="1">
      <c r="A568" s="39"/>
      <c r="B568" s="40"/>
      <c r="C568" s="256" t="s">
        <v>1181</v>
      </c>
      <c r="D568" s="256" t="s">
        <v>518</v>
      </c>
      <c r="E568" s="257" t="s">
        <v>1182</v>
      </c>
      <c r="F568" s="258" t="s">
        <v>1183</v>
      </c>
      <c r="G568" s="259" t="s">
        <v>157</v>
      </c>
      <c r="H568" s="260">
        <v>6.1600000000000001</v>
      </c>
      <c r="I568" s="261"/>
      <c r="J568" s="262">
        <f>ROUND(I568*H568,2)</f>
        <v>0</v>
      </c>
      <c r="K568" s="258" t="s">
        <v>158</v>
      </c>
      <c r="L568" s="263"/>
      <c r="M568" s="264" t="s">
        <v>19</v>
      </c>
      <c r="N568" s="265" t="s">
        <v>43</v>
      </c>
      <c r="O568" s="85"/>
      <c r="P568" s="222">
        <f>O568*H568</f>
        <v>0</v>
      </c>
      <c r="Q568" s="222">
        <v>0.0040000000000000001</v>
      </c>
      <c r="R568" s="222">
        <f>Q568*H568</f>
        <v>0.024640000000000002</v>
      </c>
      <c r="S568" s="222">
        <v>0</v>
      </c>
      <c r="T568" s="223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24" t="s">
        <v>374</v>
      </c>
      <c r="AT568" s="224" t="s">
        <v>518</v>
      </c>
      <c r="AU568" s="224" t="s">
        <v>81</v>
      </c>
      <c r="AY568" s="18" t="s">
        <v>152</v>
      </c>
      <c r="BE568" s="225">
        <f>IF(N568="základní",J568,0)</f>
        <v>0</v>
      </c>
      <c r="BF568" s="225">
        <f>IF(N568="snížená",J568,0)</f>
        <v>0</v>
      </c>
      <c r="BG568" s="225">
        <f>IF(N568="zákl. přenesená",J568,0)</f>
        <v>0</v>
      </c>
      <c r="BH568" s="225">
        <f>IF(N568="sníž. přenesená",J568,0)</f>
        <v>0</v>
      </c>
      <c r="BI568" s="225">
        <f>IF(N568="nulová",J568,0)</f>
        <v>0</v>
      </c>
      <c r="BJ568" s="18" t="s">
        <v>79</v>
      </c>
      <c r="BK568" s="225">
        <f>ROUND(I568*H568,2)</f>
        <v>0</v>
      </c>
      <c r="BL568" s="18" t="s">
        <v>264</v>
      </c>
      <c r="BM568" s="224" t="s">
        <v>1184</v>
      </c>
    </row>
    <row r="569" s="13" customFormat="1">
      <c r="A569" s="13"/>
      <c r="B569" s="231"/>
      <c r="C569" s="232"/>
      <c r="D569" s="233" t="s">
        <v>167</v>
      </c>
      <c r="E569" s="234" t="s">
        <v>19</v>
      </c>
      <c r="F569" s="235" t="s">
        <v>1185</v>
      </c>
      <c r="G569" s="232"/>
      <c r="H569" s="236">
        <v>6.1600000000000001</v>
      </c>
      <c r="I569" s="237"/>
      <c r="J569" s="232"/>
      <c r="K569" s="232"/>
      <c r="L569" s="238"/>
      <c r="M569" s="239"/>
      <c r="N569" s="240"/>
      <c r="O569" s="240"/>
      <c r="P569" s="240"/>
      <c r="Q569" s="240"/>
      <c r="R569" s="240"/>
      <c r="S569" s="240"/>
      <c r="T569" s="24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2" t="s">
        <v>167</v>
      </c>
      <c r="AU569" s="242" t="s">
        <v>81</v>
      </c>
      <c r="AV569" s="13" t="s">
        <v>81</v>
      </c>
      <c r="AW569" s="13" t="s">
        <v>33</v>
      </c>
      <c r="AX569" s="13" t="s">
        <v>72</v>
      </c>
      <c r="AY569" s="242" t="s">
        <v>152</v>
      </c>
    </row>
    <row r="570" s="2" customFormat="1" ht="24.15" customHeight="1">
      <c r="A570" s="39"/>
      <c r="B570" s="40"/>
      <c r="C570" s="213" t="s">
        <v>1186</v>
      </c>
      <c r="D570" s="213" t="s">
        <v>154</v>
      </c>
      <c r="E570" s="214" t="s">
        <v>1187</v>
      </c>
      <c r="F570" s="215" t="s">
        <v>1188</v>
      </c>
      <c r="G570" s="216" t="s">
        <v>157</v>
      </c>
      <c r="H570" s="217">
        <v>305.13600000000002</v>
      </c>
      <c r="I570" s="218"/>
      <c r="J570" s="219">
        <f>ROUND(I570*H570,2)</f>
        <v>0</v>
      </c>
      <c r="K570" s="215" t="s">
        <v>158</v>
      </c>
      <c r="L570" s="45"/>
      <c r="M570" s="220" t="s">
        <v>19</v>
      </c>
      <c r="N570" s="221" t="s">
        <v>43</v>
      </c>
      <c r="O570" s="85"/>
      <c r="P570" s="222">
        <f>O570*H570</f>
        <v>0</v>
      </c>
      <c r="Q570" s="222">
        <v>0.00040000000000000002</v>
      </c>
      <c r="R570" s="222">
        <f>Q570*H570</f>
        <v>0.12205440000000002</v>
      </c>
      <c r="S570" s="222">
        <v>0</v>
      </c>
      <c r="T570" s="223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24" t="s">
        <v>264</v>
      </c>
      <c r="AT570" s="224" t="s">
        <v>154</v>
      </c>
      <c r="AU570" s="224" t="s">
        <v>81</v>
      </c>
      <c r="AY570" s="18" t="s">
        <v>152</v>
      </c>
      <c r="BE570" s="225">
        <f>IF(N570="základní",J570,0)</f>
        <v>0</v>
      </c>
      <c r="BF570" s="225">
        <f>IF(N570="snížená",J570,0)</f>
        <v>0</v>
      </c>
      <c r="BG570" s="225">
        <f>IF(N570="zákl. přenesená",J570,0)</f>
        <v>0</v>
      </c>
      <c r="BH570" s="225">
        <f>IF(N570="sníž. přenesená",J570,0)</f>
        <v>0</v>
      </c>
      <c r="BI570" s="225">
        <f>IF(N570="nulová",J570,0)</f>
        <v>0</v>
      </c>
      <c r="BJ570" s="18" t="s">
        <v>79</v>
      </c>
      <c r="BK570" s="225">
        <f>ROUND(I570*H570,2)</f>
        <v>0</v>
      </c>
      <c r="BL570" s="18" t="s">
        <v>264</v>
      </c>
      <c r="BM570" s="224" t="s">
        <v>1189</v>
      </c>
    </row>
    <row r="571" s="2" customFormat="1">
      <c r="A571" s="39"/>
      <c r="B571" s="40"/>
      <c r="C571" s="41"/>
      <c r="D571" s="226" t="s">
        <v>161</v>
      </c>
      <c r="E571" s="41"/>
      <c r="F571" s="227" t="s">
        <v>1190</v>
      </c>
      <c r="G571" s="41"/>
      <c r="H571" s="41"/>
      <c r="I571" s="228"/>
      <c r="J571" s="41"/>
      <c r="K571" s="41"/>
      <c r="L571" s="45"/>
      <c r="M571" s="229"/>
      <c r="N571" s="230"/>
      <c r="O571" s="85"/>
      <c r="P571" s="85"/>
      <c r="Q571" s="85"/>
      <c r="R571" s="85"/>
      <c r="S571" s="85"/>
      <c r="T571" s="86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161</v>
      </c>
      <c r="AU571" s="18" t="s">
        <v>81</v>
      </c>
    </row>
    <row r="572" s="13" customFormat="1">
      <c r="A572" s="13"/>
      <c r="B572" s="231"/>
      <c r="C572" s="232"/>
      <c r="D572" s="233" t="s">
        <v>167</v>
      </c>
      <c r="E572" s="234" t="s">
        <v>19</v>
      </c>
      <c r="F572" s="235" t="s">
        <v>1191</v>
      </c>
      <c r="G572" s="232"/>
      <c r="H572" s="236">
        <v>305.13600000000002</v>
      </c>
      <c r="I572" s="237"/>
      <c r="J572" s="232"/>
      <c r="K572" s="232"/>
      <c r="L572" s="238"/>
      <c r="M572" s="239"/>
      <c r="N572" s="240"/>
      <c r="O572" s="240"/>
      <c r="P572" s="240"/>
      <c r="Q572" s="240"/>
      <c r="R572" s="240"/>
      <c r="S572" s="240"/>
      <c r="T572" s="241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2" t="s">
        <v>167</v>
      </c>
      <c r="AU572" s="242" t="s">
        <v>81</v>
      </c>
      <c r="AV572" s="13" t="s">
        <v>81</v>
      </c>
      <c r="AW572" s="13" t="s">
        <v>33</v>
      </c>
      <c r="AX572" s="13" t="s">
        <v>72</v>
      </c>
      <c r="AY572" s="242" t="s">
        <v>152</v>
      </c>
    </row>
    <row r="573" s="2" customFormat="1" ht="24.15" customHeight="1">
      <c r="A573" s="39"/>
      <c r="B573" s="40"/>
      <c r="C573" s="213" t="s">
        <v>1192</v>
      </c>
      <c r="D573" s="213" t="s">
        <v>154</v>
      </c>
      <c r="E573" s="214" t="s">
        <v>1193</v>
      </c>
      <c r="F573" s="215" t="s">
        <v>1194</v>
      </c>
      <c r="G573" s="216" t="s">
        <v>157</v>
      </c>
      <c r="H573" s="217">
        <v>60.984000000000002</v>
      </c>
      <c r="I573" s="218"/>
      <c r="J573" s="219">
        <f>ROUND(I573*H573,2)</f>
        <v>0</v>
      </c>
      <c r="K573" s="215" t="s">
        <v>158</v>
      </c>
      <c r="L573" s="45"/>
      <c r="M573" s="220" t="s">
        <v>19</v>
      </c>
      <c r="N573" s="221" t="s">
        <v>43</v>
      </c>
      <c r="O573" s="85"/>
      <c r="P573" s="222">
        <f>O573*H573</f>
        <v>0</v>
      </c>
      <c r="Q573" s="222">
        <v>0.00040000000000000002</v>
      </c>
      <c r="R573" s="222">
        <f>Q573*H573</f>
        <v>0.024393600000000001</v>
      </c>
      <c r="S573" s="222">
        <v>0</v>
      </c>
      <c r="T573" s="223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24" t="s">
        <v>264</v>
      </c>
      <c r="AT573" s="224" t="s">
        <v>154</v>
      </c>
      <c r="AU573" s="224" t="s">
        <v>81</v>
      </c>
      <c r="AY573" s="18" t="s">
        <v>152</v>
      </c>
      <c r="BE573" s="225">
        <f>IF(N573="základní",J573,0)</f>
        <v>0</v>
      </c>
      <c r="BF573" s="225">
        <f>IF(N573="snížená",J573,0)</f>
        <v>0</v>
      </c>
      <c r="BG573" s="225">
        <f>IF(N573="zákl. přenesená",J573,0)</f>
        <v>0</v>
      </c>
      <c r="BH573" s="225">
        <f>IF(N573="sníž. přenesená",J573,0)</f>
        <v>0</v>
      </c>
      <c r="BI573" s="225">
        <f>IF(N573="nulová",J573,0)</f>
        <v>0</v>
      </c>
      <c r="BJ573" s="18" t="s">
        <v>79</v>
      </c>
      <c r="BK573" s="225">
        <f>ROUND(I573*H573,2)</f>
        <v>0</v>
      </c>
      <c r="BL573" s="18" t="s">
        <v>264</v>
      </c>
      <c r="BM573" s="224" t="s">
        <v>1195</v>
      </c>
    </row>
    <row r="574" s="2" customFormat="1">
      <c r="A574" s="39"/>
      <c r="B574" s="40"/>
      <c r="C574" s="41"/>
      <c r="D574" s="226" t="s">
        <v>161</v>
      </c>
      <c r="E574" s="41"/>
      <c r="F574" s="227" t="s">
        <v>1196</v>
      </c>
      <c r="G574" s="41"/>
      <c r="H574" s="41"/>
      <c r="I574" s="228"/>
      <c r="J574" s="41"/>
      <c r="K574" s="41"/>
      <c r="L574" s="45"/>
      <c r="M574" s="229"/>
      <c r="N574" s="230"/>
      <c r="O574" s="85"/>
      <c r="P574" s="85"/>
      <c r="Q574" s="85"/>
      <c r="R574" s="85"/>
      <c r="S574" s="85"/>
      <c r="T574" s="86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T574" s="18" t="s">
        <v>161</v>
      </c>
      <c r="AU574" s="18" t="s">
        <v>81</v>
      </c>
    </row>
    <row r="575" s="13" customFormat="1">
      <c r="A575" s="13"/>
      <c r="B575" s="231"/>
      <c r="C575" s="232"/>
      <c r="D575" s="233" t="s">
        <v>167</v>
      </c>
      <c r="E575" s="234" t="s">
        <v>19</v>
      </c>
      <c r="F575" s="235" t="s">
        <v>1197</v>
      </c>
      <c r="G575" s="232"/>
      <c r="H575" s="236">
        <v>60.984000000000002</v>
      </c>
      <c r="I575" s="237"/>
      <c r="J575" s="232"/>
      <c r="K575" s="232"/>
      <c r="L575" s="238"/>
      <c r="M575" s="239"/>
      <c r="N575" s="240"/>
      <c r="O575" s="240"/>
      <c r="P575" s="240"/>
      <c r="Q575" s="240"/>
      <c r="R575" s="240"/>
      <c r="S575" s="240"/>
      <c r="T575" s="241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2" t="s">
        <v>167</v>
      </c>
      <c r="AU575" s="242" t="s">
        <v>81</v>
      </c>
      <c r="AV575" s="13" t="s">
        <v>81</v>
      </c>
      <c r="AW575" s="13" t="s">
        <v>33</v>
      </c>
      <c r="AX575" s="13" t="s">
        <v>72</v>
      </c>
      <c r="AY575" s="242" t="s">
        <v>152</v>
      </c>
    </row>
    <row r="576" s="2" customFormat="1" ht="49.05" customHeight="1">
      <c r="A576" s="39"/>
      <c r="B576" s="40"/>
      <c r="C576" s="256" t="s">
        <v>1198</v>
      </c>
      <c r="D576" s="256" t="s">
        <v>518</v>
      </c>
      <c r="E576" s="257" t="s">
        <v>1199</v>
      </c>
      <c r="F576" s="258" t="s">
        <v>1200</v>
      </c>
      <c r="G576" s="259" t="s">
        <v>157</v>
      </c>
      <c r="H576" s="260">
        <v>202.89099999999999</v>
      </c>
      <c r="I576" s="261"/>
      <c r="J576" s="262">
        <f>ROUND(I576*H576,2)</f>
        <v>0</v>
      </c>
      <c r="K576" s="258" t="s">
        <v>158</v>
      </c>
      <c r="L576" s="263"/>
      <c r="M576" s="264" t="s">
        <v>19</v>
      </c>
      <c r="N576" s="265" t="s">
        <v>43</v>
      </c>
      <c r="O576" s="85"/>
      <c r="P576" s="222">
        <f>O576*H576</f>
        <v>0</v>
      </c>
      <c r="Q576" s="222">
        <v>0.0054000000000000003</v>
      </c>
      <c r="R576" s="222">
        <f>Q576*H576</f>
        <v>1.0956113999999999</v>
      </c>
      <c r="S576" s="222">
        <v>0</v>
      </c>
      <c r="T576" s="223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24" t="s">
        <v>374</v>
      </c>
      <c r="AT576" s="224" t="s">
        <v>518</v>
      </c>
      <c r="AU576" s="224" t="s">
        <v>81</v>
      </c>
      <c r="AY576" s="18" t="s">
        <v>152</v>
      </c>
      <c r="BE576" s="225">
        <f>IF(N576="základní",J576,0)</f>
        <v>0</v>
      </c>
      <c r="BF576" s="225">
        <f>IF(N576="snížená",J576,0)</f>
        <v>0</v>
      </c>
      <c r="BG576" s="225">
        <f>IF(N576="zákl. přenesená",J576,0)</f>
        <v>0</v>
      </c>
      <c r="BH576" s="225">
        <f>IF(N576="sníž. přenesená",J576,0)</f>
        <v>0</v>
      </c>
      <c r="BI576" s="225">
        <f>IF(N576="nulová",J576,0)</f>
        <v>0</v>
      </c>
      <c r="BJ576" s="18" t="s">
        <v>79</v>
      </c>
      <c r="BK576" s="225">
        <f>ROUND(I576*H576,2)</f>
        <v>0</v>
      </c>
      <c r="BL576" s="18" t="s">
        <v>264</v>
      </c>
      <c r="BM576" s="224" t="s">
        <v>1201</v>
      </c>
    </row>
    <row r="577" s="13" customFormat="1">
      <c r="A577" s="13"/>
      <c r="B577" s="231"/>
      <c r="C577" s="232"/>
      <c r="D577" s="233" t="s">
        <v>167</v>
      </c>
      <c r="E577" s="234" t="s">
        <v>19</v>
      </c>
      <c r="F577" s="235" t="s">
        <v>1202</v>
      </c>
      <c r="G577" s="232"/>
      <c r="H577" s="236">
        <v>167.82499999999999</v>
      </c>
      <c r="I577" s="237"/>
      <c r="J577" s="232"/>
      <c r="K577" s="232"/>
      <c r="L577" s="238"/>
      <c r="M577" s="239"/>
      <c r="N577" s="240"/>
      <c r="O577" s="240"/>
      <c r="P577" s="240"/>
      <c r="Q577" s="240"/>
      <c r="R577" s="240"/>
      <c r="S577" s="240"/>
      <c r="T577" s="241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2" t="s">
        <v>167</v>
      </c>
      <c r="AU577" s="242" t="s">
        <v>81</v>
      </c>
      <c r="AV577" s="13" t="s">
        <v>81</v>
      </c>
      <c r="AW577" s="13" t="s">
        <v>33</v>
      </c>
      <c r="AX577" s="13" t="s">
        <v>72</v>
      </c>
      <c r="AY577" s="242" t="s">
        <v>152</v>
      </c>
    </row>
    <row r="578" s="13" customFormat="1">
      <c r="A578" s="13"/>
      <c r="B578" s="231"/>
      <c r="C578" s="232"/>
      <c r="D578" s="233" t="s">
        <v>167</v>
      </c>
      <c r="E578" s="234" t="s">
        <v>19</v>
      </c>
      <c r="F578" s="235" t="s">
        <v>1203</v>
      </c>
      <c r="G578" s="232"/>
      <c r="H578" s="236">
        <v>35.066000000000003</v>
      </c>
      <c r="I578" s="237"/>
      <c r="J578" s="232"/>
      <c r="K578" s="232"/>
      <c r="L578" s="238"/>
      <c r="M578" s="239"/>
      <c r="N578" s="240"/>
      <c r="O578" s="240"/>
      <c r="P578" s="240"/>
      <c r="Q578" s="240"/>
      <c r="R578" s="240"/>
      <c r="S578" s="240"/>
      <c r="T578" s="24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2" t="s">
        <v>167</v>
      </c>
      <c r="AU578" s="242" t="s">
        <v>81</v>
      </c>
      <c r="AV578" s="13" t="s">
        <v>81</v>
      </c>
      <c r="AW578" s="13" t="s">
        <v>33</v>
      </c>
      <c r="AX578" s="13" t="s">
        <v>72</v>
      </c>
      <c r="AY578" s="242" t="s">
        <v>152</v>
      </c>
    </row>
    <row r="579" s="2" customFormat="1" ht="49.05" customHeight="1">
      <c r="A579" s="39"/>
      <c r="B579" s="40"/>
      <c r="C579" s="256" t="s">
        <v>1204</v>
      </c>
      <c r="D579" s="256" t="s">
        <v>518</v>
      </c>
      <c r="E579" s="257" t="s">
        <v>1205</v>
      </c>
      <c r="F579" s="258" t="s">
        <v>1206</v>
      </c>
      <c r="G579" s="259" t="s">
        <v>157</v>
      </c>
      <c r="H579" s="260">
        <v>202.89099999999999</v>
      </c>
      <c r="I579" s="261"/>
      <c r="J579" s="262">
        <f>ROUND(I579*H579,2)</f>
        <v>0</v>
      </c>
      <c r="K579" s="258" t="s">
        <v>158</v>
      </c>
      <c r="L579" s="263"/>
      <c r="M579" s="264" t="s">
        <v>19</v>
      </c>
      <c r="N579" s="265" t="s">
        <v>43</v>
      </c>
      <c r="O579" s="85"/>
      <c r="P579" s="222">
        <f>O579*H579</f>
        <v>0</v>
      </c>
      <c r="Q579" s="222">
        <v>0.0053</v>
      </c>
      <c r="R579" s="222">
        <f>Q579*H579</f>
        <v>1.0753223000000001</v>
      </c>
      <c r="S579" s="222">
        <v>0</v>
      </c>
      <c r="T579" s="223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24" t="s">
        <v>374</v>
      </c>
      <c r="AT579" s="224" t="s">
        <v>518</v>
      </c>
      <c r="AU579" s="224" t="s">
        <v>81</v>
      </c>
      <c r="AY579" s="18" t="s">
        <v>152</v>
      </c>
      <c r="BE579" s="225">
        <f>IF(N579="základní",J579,0)</f>
        <v>0</v>
      </c>
      <c r="BF579" s="225">
        <f>IF(N579="snížená",J579,0)</f>
        <v>0</v>
      </c>
      <c r="BG579" s="225">
        <f>IF(N579="zákl. přenesená",J579,0)</f>
        <v>0</v>
      </c>
      <c r="BH579" s="225">
        <f>IF(N579="sníž. přenesená",J579,0)</f>
        <v>0</v>
      </c>
      <c r="BI579" s="225">
        <f>IF(N579="nulová",J579,0)</f>
        <v>0</v>
      </c>
      <c r="BJ579" s="18" t="s">
        <v>79</v>
      </c>
      <c r="BK579" s="225">
        <f>ROUND(I579*H579,2)</f>
        <v>0</v>
      </c>
      <c r="BL579" s="18" t="s">
        <v>264</v>
      </c>
      <c r="BM579" s="224" t="s">
        <v>1207</v>
      </c>
    </row>
    <row r="580" s="2" customFormat="1" ht="33" customHeight="1">
      <c r="A580" s="39"/>
      <c r="B580" s="40"/>
      <c r="C580" s="213" t="s">
        <v>1208</v>
      </c>
      <c r="D580" s="213" t="s">
        <v>154</v>
      </c>
      <c r="E580" s="214" t="s">
        <v>1209</v>
      </c>
      <c r="F580" s="215" t="s">
        <v>1210</v>
      </c>
      <c r="G580" s="216" t="s">
        <v>157</v>
      </c>
      <c r="H580" s="217">
        <v>5.5999999999999996</v>
      </c>
      <c r="I580" s="218"/>
      <c r="J580" s="219">
        <f>ROUND(I580*H580,2)</f>
        <v>0</v>
      </c>
      <c r="K580" s="215" t="s">
        <v>158</v>
      </c>
      <c r="L580" s="45"/>
      <c r="M580" s="220" t="s">
        <v>19</v>
      </c>
      <c r="N580" s="221" t="s">
        <v>43</v>
      </c>
      <c r="O580" s="85"/>
      <c r="P580" s="222">
        <f>O580*H580</f>
        <v>0</v>
      </c>
      <c r="Q580" s="222">
        <v>0</v>
      </c>
      <c r="R580" s="222">
        <f>Q580*H580</f>
        <v>0</v>
      </c>
      <c r="S580" s="222">
        <v>0</v>
      </c>
      <c r="T580" s="223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24" t="s">
        <v>264</v>
      </c>
      <c r="AT580" s="224" t="s">
        <v>154</v>
      </c>
      <c r="AU580" s="224" t="s">
        <v>81</v>
      </c>
      <c r="AY580" s="18" t="s">
        <v>152</v>
      </c>
      <c r="BE580" s="225">
        <f>IF(N580="základní",J580,0)</f>
        <v>0</v>
      </c>
      <c r="BF580" s="225">
        <f>IF(N580="snížená",J580,0)</f>
        <v>0</v>
      </c>
      <c r="BG580" s="225">
        <f>IF(N580="zákl. přenesená",J580,0)</f>
        <v>0</v>
      </c>
      <c r="BH580" s="225">
        <f>IF(N580="sníž. přenesená",J580,0)</f>
        <v>0</v>
      </c>
      <c r="BI580" s="225">
        <f>IF(N580="nulová",J580,0)</f>
        <v>0</v>
      </c>
      <c r="BJ580" s="18" t="s">
        <v>79</v>
      </c>
      <c r="BK580" s="225">
        <f>ROUND(I580*H580,2)</f>
        <v>0</v>
      </c>
      <c r="BL580" s="18" t="s">
        <v>264</v>
      </c>
      <c r="BM580" s="224" t="s">
        <v>1211</v>
      </c>
    </row>
    <row r="581" s="2" customFormat="1">
      <c r="A581" s="39"/>
      <c r="B581" s="40"/>
      <c r="C581" s="41"/>
      <c r="D581" s="226" t="s">
        <v>161</v>
      </c>
      <c r="E581" s="41"/>
      <c r="F581" s="227" t="s">
        <v>1212</v>
      </c>
      <c r="G581" s="41"/>
      <c r="H581" s="41"/>
      <c r="I581" s="228"/>
      <c r="J581" s="41"/>
      <c r="K581" s="41"/>
      <c r="L581" s="45"/>
      <c r="M581" s="229"/>
      <c r="N581" s="230"/>
      <c r="O581" s="85"/>
      <c r="P581" s="85"/>
      <c r="Q581" s="85"/>
      <c r="R581" s="85"/>
      <c r="S581" s="85"/>
      <c r="T581" s="86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T581" s="18" t="s">
        <v>161</v>
      </c>
      <c r="AU581" s="18" t="s">
        <v>81</v>
      </c>
    </row>
    <row r="582" s="2" customFormat="1" ht="49.05" customHeight="1">
      <c r="A582" s="39"/>
      <c r="B582" s="40"/>
      <c r="C582" s="213" t="s">
        <v>1213</v>
      </c>
      <c r="D582" s="213" t="s">
        <v>154</v>
      </c>
      <c r="E582" s="214" t="s">
        <v>1214</v>
      </c>
      <c r="F582" s="215" t="s">
        <v>1215</v>
      </c>
      <c r="G582" s="216" t="s">
        <v>238</v>
      </c>
      <c r="H582" s="217">
        <v>2.4569999999999999</v>
      </c>
      <c r="I582" s="218"/>
      <c r="J582" s="219">
        <f>ROUND(I582*H582,2)</f>
        <v>0</v>
      </c>
      <c r="K582" s="215" t="s">
        <v>158</v>
      </c>
      <c r="L582" s="45"/>
      <c r="M582" s="220" t="s">
        <v>19</v>
      </c>
      <c r="N582" s="221" t="s">
        <v>43</v>
      </c>
      <c r="O582" s="85"/>
      <c r="P582" s="222">
        <f>O582*H582</f>
        <v>0</v>
      </c>
      <c r="Q582" s="222">
        <v>0</v>
      </c>
      <c r="R582" s="222">
        <f>Q582*H582</f>
        <v>0</v>
      </c>
      <c r="S582" s="222">
        <v>0</v>
      </c>
      <c r="T582" s="223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24" t="s">
        <v>264</v>
      </c>
      <c r="AT582" s="224" t="s">
        <v>154</v>
      </c>
      <c r="AU582" s="224" t="s">
        <v>81</v>
      </c>
      <c r="AY582" s="18" t="s">
        <v>152</v>
      </c>
      <c r="BE582" s="225">
        <f>IF(N582="základní",J582,0)</f>
        <v>0</v>
      </c>
      <c r="BF582" s="225">
        <f>IF(N582="snížená",J582,0)</f>
        <v>0</v>
      </c>
      <c r="BG582" s="225">
        <f>IF(N582="zákl. přenesená",J582,0)</f>
        <v>0</v>
      </c>
      <c r="BH582" s="225">
        <f>IF(N582="sníž. přenesená",J582,0)</f>
        <v>0</v>
      </c>
      <c r="BI582" s="225">
        <f>IF(N582="nulová",J582,0)</f>
        <v>0</v>
      </c>
      <c r="BJ582" s="18" t="s">
        <v>79</v>
      </c>
      <c r="BK582" s="225">
        <f>ROUND(I582*H582,2)</f>
        <v>0</v>
      </c>
      <c r="BL582" s="18" t="s">
        <v>264</v>
      </c>
      <c r="BM582" s="224" t="s">
        <v>1216</v>
      </c>
    </row>
    <row r="583" s="2" customFormat="1">
      <c r="A583" s="39"/>
      <c r="B583" s="40"/>
      <c r="C583" s="41"/>
      <c r="D583" s="226" t="s">
        <v>161</v>
      </c>
      <c r="E583" s="41"/>
      <c r="F583" s="227" t="s">
        <v>1217</v>
      </c>
      <c r="G583" s="41"/>
      <c r="H583" s="41"/>
      <c r="I583" s="228"/>
      <c r="J583" s="41"/>
      <c r="K583" s="41"/>
      <c r="L583" s="45"/>
      <c r="M583" s="229"/>
      <c r="N583" s="230"/>
      <c r="O583" s="85"/>
      <c r="P583" s="85"/>
      <c r="Q583" s="85"/>
      <c r="R583" s="85"/>
      <c r="S583" s="85"/>
      <c r="T583" s="86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161</v>
      </c>
      <c r="AU583" s="18" t="s">
        <v>81</v>
      </c>
    </row>
    <row r="584" s="12" customFormat="1" ht="22.8" customHeight="1">
      <c r="A584" s="12"/>
      <c r="B584" s="197"/>
      <c r="C584" s="198"/>
      <c r="D584" s="199" t="s">
        <v>71</v>
      </c>
      <c r="E584" s="211" t="s">
        <v>1218</v>
      </c>
      <c r="F584" s="211" t="s">
        <v>1219</v>
      </c>
      <c r="G584" s="198"/>
      <c r="H584" s="198"/>
      <c r="I584" s="201"/>
      <c r="J584" s="212">
        <f>BK584</f>
        <v>0</v>
      </c>
      <c r="K584" s="198"/>
      <c r="L584" s="203"/>
      <c r="M584" s="204"/>
      <c r="N584" s="205"/>
      <c r="O584" s="205"/>
      <c r="P584" s="206">
        <f>SUM(P585:P599)</f>
        <v>0</v>
      </c>
      <c r="Q584" s="205"/>
      <c r="R584" s="206">
        <f>SUM(R585:R599)</f>
        <v>0.22482669</v>
      </c>
      <c r="S584" s="205"/>
      <c r="T584" s="207">
        <f>SUM(T585:T599)</f>
        <v>0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R584" s="208" t="s">
        <v>81</v>
      </c>
      <c r="AT584" s="209" t="s">
        <v>71</v>
      </c>
      <c r="AU584" s="209" t="s">
        <v>79</v>
      </c>
      <c r="AY584" s="208" t="s">
        <v>152</v>
      </c>
      <c r="BK584" s="210">
        <f>SUM(BK585:BK599)</f>
        <v>0</v>
      </c>
    </row>
    <row r="585" s="2" customFormat="1" ht="66.75" customHeight="1">
      <c r="A585" s="39"/>
      <c r="B585" s="40"/>
      <c r="C585" s="213" t="s">
        <v>1220</v>
      </c>
      <c r="D585" s="213" t="s">
        <v>154</v>
      </c>
      <c r="E585" s="214" t="s">
        <v>1221</v>
      </c>
      <c r="F585" s="215" t="s">
        <v>1222</v>
      </c>
      <c r="G585" s="216" t="s">
        <v>157</v>
      </c>
      <c r="H585" s="217">
        <v>29.443000000000001</v>
      </c>
      <c r="I585" s="218"/>
      <c r="J585" s="219">
        <f>ROUND(I585*H585,2)</f>
        <v>0</v>
      </c>
      <c r="K585" s="215" t="s">
        <v>158</v>
      </c>
      <c r="L585" s="45"/>
      <c r="M585" s="220" t="s">
        <v>19</v>
      </c>
      <c r="N585" s="221" t="s">
        <v>43</v>
      </c>
      <c r="O585" s="85"/>
      <c r="P585" s="222">
        <f>O585*H585</f>
        <v>0</v>
      </c>
      <c r="Q585" s="222">
        <v>0.00014999999999999999</v>
      </c>
      <c r="R585" s="222">
        <f>Q585*H585</f>
        <v>0.0044164499999999997</v>
      </c>
      <c r="S585" s="222">
        <v>0</v>
      </c>
      <c r="T585" s="223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24" t="s">
        <v>264</v>
      </c>
      <c r="AT585" s="224" t="s">
        <v>154</v>
      </c>
      <c r="AU585" s="224" t="s">
        <v>81</v>
      </c>
      <c r="AY585" s="18" t="s">
        <v>152</v>
      </c>
      <c r="BE585" s="225">
        <f>IF(N585="základní",J585,0)</f>
        <v>0</v>
      </c>
      <c r="BF585" s="225">
        <f>IF(N585="snížená",J585,0)</f>
        <v>0</v>
      </c>
      <c r="BG585" s="225">
        <f>IF(N585="zákl. přenesená",J585,0)</f>
        <v>0</v>
      </c>
      <c r="BH585" s="225">
        <f>IF(N585="sníž. přenesená",J585,0)</f>
        <v>0</v>
      </c>
      <c r="BI585" s="225">
        <f>IF(N585="nulová",J585,0)</f>
        <v>0</v>
      </c>
      <c r="BJ585" s="18" t="s">
        <v>79</v>
      </c>
      <c r="BK585" s="225">
        <f>ROUND(I585*H585,2)</f>
        <v>0</v>
      </c>
      <c r="BL585" s="18" t="s">
        <v>264</v>
      </c>
      <c r="BM585" s="224" t="s">
        <v>1223</v>
      </c>
    </row>
    <row r="586" s="2" customFormat="1">
      <c r="A586" s="39"/>
      <c r="B586" s="40"/>
      <c r="C586" s="41"/>
      <c r="D586" s="226" t="s">
        <v>161</v>
      </c>
      <c r="E586" s="41"/>
      <c r="F586" s="227" t="s">
        <v>1224</v>
      </c>
      <c r="G586" s="41"/>
      <c r="H586" s="41"/>
      <c r="I586" s="228"/>
      <c r="J586" s="41"/>
      <c r="K586" s="41"/>
      <c r="L586" s="45"/>
      <c r="M586" s="229"/>
      <c r="N586" s="230"/>
      <c r="O586" s="85"/>
      <c r="P586" s="85"/>
      <c r="Q586" s="85"/>
      <c r="R586" s="85"/>
      <c r="S586" s="85"/>
      <c r="T586" s="86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T586" s="18" t="s">
        <v>161</v>
      </c>
      <c r="AU586" s="18" t="s">
        <v>81</v>
      </c>
    </row>
    <row r="587" s="13" customFormat="1">
      <c r="A587" s="13"/>
      <c r="B587" s="231"/>
      <c r="C587" s="232"/>
      <c r="D587" s="233" t="s">
        <v>167</v>
      </c>
      <c r="E587" s="234" t="s">
        <v>19</v>
      </c>
      <c r="F587" s="235" t="s">
        <v>1225</v>
      </c>
      <c r="G587" s="232"/>
      <c r="H587" s="236">
        <v>29.443000000000001</v>
      </c>
      <c r="I587" s="237"/>
      <c r="J587" s="232"/>
      <c r="K587" s="232"/>
      <c r="L587" s="238"/>
      <c r="M587" s="239"/>
      <c r="N587" s="240"/>
      <c r="O587" s="240"/>
      <c r="P587" s="240"/>
      <c r="Q587" s="240"/>
      <c r="R587" s="240"/>
      <c r="S587" s="240"/>
      <c r="T587" s="241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2" t="s">
        <v>167</v>
      </c>
      <c r="AU587" s="242" t="s">
        <v>81</v>
      </c>
      <c r="AV587" s="13" t="s">
        <v>81</v>
      </c>
      <c r="AW587" s="13" t="s">
        <v>33</v>
      </c>
      <c r="AX587" s="13" t="s">
        <v>72</v>
      </c>
      <c r="AY587" s="242" t="s">
        <v>152</v>
      </c>
    </row>
    <row r="588" s="2" customFormat="1" ht="24.15" customHeight="1">
      <c r="A588" s="39"/>
      <c r="B588" s="40"/>
      <c r="C588" s="256" t="s">
        <v>1226</v>
      </c>
      <c r="D588" s="256" t="s">
        <v>518</v>
      </c>
      <c r="E588" s="257" t="s">
        <v>1227</v>
      </c>
      <c r="F588" s="258" t="s">
        <v>1228</v>
      </c>
      <c r="G588" s="259" t="s">
        <v>157</v>
      </c>
      <c r="H588" s="260">
        <v>32.387</v>
      </c>
      <c r="I588" s="261"/>
      <c r="J588" s="262">
        <f>ROUND(I588*H588,2)</f>
        <v>0</v>
      </c>
      <c r="K588" s="258" t="s">
        <v>158</v>
      </c>
      <c r="L588" s="263"/>
      <c r="M588" s="264" t="s">
        <v>19</v>
      </c>
      <c r="N588" s="265" t="s">
        <v>43</v>
      </c>
      <c r="O588" s="85"/>
      <c r="P588" s="222">
        <f>O588*H588</f>
        <v>0</v>
      </c>
      <c r="Q588" s="222">
        <v>0.0015200000000000001</v>
      </c>
      <c r="R588" s="222">
        <f>Q588*H588</f>
        <v>0.049228240000000006</v>
      </c>
      <c r="S588" s="222">
        <v>0</v>
      </c>
      <c r="T588" s="223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24" t="s">
        <v>374</v>
      </c>
      <c r="AT588" s="224" t="s">
        <v>518</v>
      </c>
      <c r="AU588" s="224" t="s">
        <v>81</v>
      </c>
      <c r="AY588" s="18" t="s">
        <v>152</v>
      </c>
      <c r="BE588" s="225">
        <f>IF(N588="základní",J588,0)</f>
        <v>0</v>
      </c>
      <c r="BF588" s="225">
        <f>IF(N588="snížená",J588,0)</f>
        <v>0</v>
      </c>
      <c r="BG588" s="225">
        <f>IF(N588="zákl. přenesená",J588,0)</f>
        <v>0</v>
      </c>
      <c r="BH588" s="225">
        <f>IF(N588="sníž. přenesená",J588,0)</f>
        <v>0</v>
      </c>
      <c r="BI588" s="225">
        <f>IF(N588="nulová",J588,0)</f>
        <v>0</v>
      </c>
      <c r="BJ588" s="18" t="s">
        <v>79</v>
      </c>
      <c r="BK588" s="225">
        <f>ROUND(I588*H588,2)</f>
        <v>0</v>
      </c>
      <c r="BL588" s="18" t="s">
        <v>264</v>
      </c>
      <c r="BM588" s="224" t="s">
        <v>1229</v>
      </c>
    </row>
    <row r="589" s="13" customFormat="1">
      <c r="A589" s="13"/>
      <c r="B589" s="231"/>
      <c r="C589" s="232"/>
      <c r="D589" s="233" t="s">
        <v>167</v>
      </c>
      <c r="E589" s="234" t="s">
        <v>19</v>
      </c>
      <c r="F589" s="235" t="s">
        <v>1230</v>
      </c>
      <c r="G589" s="232"/>
      <c r="H589" s="236">
        <v>32.387</v>
      </c>
      <c r="I589" s="237"/>
      <c r="J589" s="232"/>
      <c r="K589" s="232"/>
      <c r="L589" s="238"/>
      <c r="M589" s="239"/>
      <c r="N589" s="240"/>
      <c r="O589" s="240"/>
      <c r="P589" s="240"/>
      <c r="Q589" s="240"/>
      <c r="R589" s="240"/>
      <c r="S589" s="240"/>
      <c r="T589" s="24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2" t="s">
        <v>167</v>
      </c>
      <c r="AU589" s="242" t="s">
        <v>81</v>
      </c>
      <c r="AV589" s="13" t="s">
        <v>81</v>
      </c>
      <c r="AW589" s="13" t="s">
        <v>33</v>
      </c>
      <c r="AX589" s="13" t="s">
        <v>72</v>
      </c>
      <c r="AY589" s="242" t="s">
        <v>152</v>
      </c>
    </row>
    <row r="590" s="2" customFormat="1" ht="24.15" customHeight="1">
      <c r="A590" s="39"/>
      <c r="B590" s="40"/>
      <c r="C590" s="213" t="s">
        <v>1231</v>
      </c>
      <c r="D590" s="213" t="s">
        <v>154</v>
      </c>
      <c r="E590" s="214" t="s">
        <v>1232</v>
      </c>
      <c r="F590" s="215" t="s">
        <v>1233</v>
      </c>
      <c r="G590" s="216" t="s">
        <v>157</v>
      </c>
      <c r="H590" s="217">
        <v>32.014000000000003</v>
      </c>
      <c r="I590" s="218"/>
      <c r="J590" s="219">
        <f>ROUND(I590*H590,2)</f>
        <v>0</v>
      </c>
      <c r="K590" s="215" t="s">
        <v>158</v>
      </c>
      <c r="L590" s="45"/>
      <c r="M590" s="220" t="s">
        <v>19</v>
      </c>
      <c r="N590" s="221" t="s">
        <v>43</v>
      </c>
      <c r="O590" s="85"/>
      <c r="P590" s="222">
        <f>O590*H590</f>
        <v>0</v>
      </c>
      <c r="Q590" s="222">
        <v>0</v>
      </c>
      <c r="R590" s="222">
        <f>Q590*H590</f>
        <v>0</v>
      </c>
      <c r="S590" s="222">
        <v>0</v>
      </c>
      <c r="T590" s="223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24" t="s">
        <v>264</v>
      </c>
      <c r="AT590" s="224" t="s">
        <v>154</v>
      </c>
      <c r="AU590" s="224" t="s">
        <v>81</v>
      </c>
      <c r="AY590" s="18" t="s">
        <v>152</v>
      </c>
      <c r="BE590" s="225">
        <f>IF(N590="základní",J590,0)</f>
        <v>0</v>
      </c>
      <c r="BF590" s="225">
        <f>IF(N590="snížená",J590,0)</f>
        <v>0</v>
      </c>
      <c r="BG590" s="225">
        <f>IF(N590="zákl. přenesená",J590,0)</f>
        <v>0</v>
      </c>
      <c r="BH590" s="225">
        <f>IF(N590="sníž. přenesená",J590,0)</f>
        <v>0</v>
      </c>
      <c r="BI590" s="225">
        <f>IF(N590="nulová",J590,0)</f>
        <v>0</v>
      </c>
      <c r="BJ590" s="18" t="s">
        <v>79</v>
      </c>
      <c r="BK590" s="225">
        <f>ROUND(I590*H590,2)</f>
        <v>0</v>
      </c>
      <c r="BL590" s="18" t="s">
        <v>264</v>
      </c>
      <c r="BM590" s="224" t="s">
        <v>1234</v>
      </c>
    </row>
    <row r="591" s="2" customFormat="1">
      <c r="A591" s="39"/>
      <c r="B591" s="40"/>
      <c r="C591" s="41"/>
      <c r="D591" s="226" t="s">
        <v>161</v>
      </c>
      <c r="E591" s="41"/>
      <c r="F591" s="227" t="s">
        <v>1235</v>
      </c>
      <c r="G591" s="41"/>
      <c r="H591" s="41"/>
      <c r="I591" s="228"/>
      <c r="J591" s="41"/>
      <c r="K591" s="41"/>
      <c r="L591" s="45"/>
      <c r="M591" s="229"/>
      <c r="N591" s="230"/>
      <c r="O591" s="85"/>
      <c r="P591" s="85"/>
      <c r="Q591" s="85"/>
      <c r="R591" s="85"/>
      <c r="S591" s="85"/>
      <c r="T591" s="86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161</v>
      </c>
      <c r="AU591" s="18" t="s">
        <v>81</v>
      </c>
    </row>
    <row r="592" s="13" customFormat="1">
      <c r="A592" s="13"/>
      <c r="B592" s="231"/>
      <c r="C592" s="232"/>
      <c r="D592" s="233" t="s">
        <v>167</v>
      </c>
      <c r="E592" s="234" t="s">
        <v>19</v>
      </c>
      <c r="F592" s="235" t="s">
        <v>1236</v>
      </c>
      <c r="G592" s="232"/>
      <c r="H592" s="236">
        <v>32.014000000000003</v>
      </c>
      <c r="I592" s="237"/>
      <c r="J592" s="232"/>
      <c r="K592" s="232"/>
      <c r="L592" s="238"/>
      <c r="M592" s="239"/>
      <c r="N592" s="240"/>
      <c r="O592" s="240"/>
      <c r="P592" s="240"/>
      <c r="Q592" s="240"/>
      <c r="R592" s="240"/>
      <c r="S592" s="240"/>
      <c r="T592" s="24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2" t="s">
        <v>167</v>
      </c>
      <c r="AU592" s="242" t="s">
        <v>81</v>
      </c>
      <c r="AV592" s="13" t="s">
        <v>81</v>
      </c>
      <c r="AW592" s="13" t="s">
        <v>33</v>
      </c>
      <c r="AX592" s="13" t="s">
        <v>72</v>
      </c>
      <c r="AY592" s="242" t="s">
        <v>152</v>
      </c>
    </row>
    <row r="593" s="2" customFormat="1" ht="49.05" customHeight="1">
      <c r="A593" s="39"/>
      <c r="B593" s="40"/>
      <c r="C593" s="256" t="s">
        <v>1237</v>
      </c>
      <c r="D593" s="256" t="s">
        <v>518</v>
      </c>
      <c r="E593" s="257" t="s">
        <v>1238</v>
      </c>
      <c r="F593" s="258" t="s">
        <v>1239</v>
      </c>
      <c r="G593" s="259" t="s">
        <v>157</v>
      </c>
      <c r="H593" s="260">
        <v>35.215000000000003</v>
      </c>
      <c r="I593" s="261"/>
      <c r="J593" s="262">
        <f>ROUND(I593*H593,2)</f>
        <v>0</v>
      </c>
      <c r="K593" s="258" t="s">
        <v>158</v>
      </c>
      <c r="L593" s="263"/>
      <c r="M593" s="264" t="s">
        <v>19</v>
      </c>
      <c r="N593" s="265" t="s">
        <v>43</v>
      </c>
      <c r="O593" s="85"/>
      <c r="P593" s="222">
        <f>O593*H593</f>
        <v>0</v>
      </c>
      <c r="Q593" s="222">
        <v>0.0047999999999999996</v>
      </c>
      <c r="R593" s="222">
        <f>Q593*H593</f>
        <v>0.16903199999999999</v>
      </c>
      <c r="S593" s="222">
        <v>0</v>
      </c>
      <c r="T593" s="223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24" t="s">
        <v>374</v>
      </c>
      <c r="AT593" s="224" t="s">
        <v>518</v>
      </c>
      <c r="AU593" s="224" t="s">
        <v>81</v>
      </c>
      <c r="AY593" s="18" t="s">
        <v>152</v>
      </c>
      <c r="BE593" s="225">
        <f>IF(N593="základní",J593,0)</f>
        <v>0</v>
      </c>
      <c r="BF593" s="225">
        <f>IF(N593="snížená",J593,0)</f>
        <v>0</v>
      </c>
      <c r="BG593" s="225">
        <f>IF(N593="zákl. přenesená",J593,0)</f>
        <v>0</v>
      </c>
      <c r="BH593" s="225">
        <f>IF(N593="sníž. přenesená",J593,0)</f>
        <v>0</v>
      </c>
      <c r="BI593" s="225">
        <f>IF(N593="nulová",J593,0)</f>
        <v>0</v>
      </c>
      <c r="BJ593" s="18" t="s">
        <v>79</v>
      </c>
      <c r="BK593" s="225">
        <f>ROUND(I593*H593,2)</f>
        <v>0</v>
      </c>
      <c r="BL593" s="18" t="s">
        <v>264</v>
      </c>
      <c r="BM593" s="224" t="s">
        <v>1240</v>
      </c>
    </row>
    <row r="594" s="13" customFormat="1">
      <c r="A594" s="13"/>
      <c r="B594" s="231"/>
      <c r="C594" s="232"/>
      <c r="D594" s="233" t="s">
        <v>167</v>
      </c>
      <c r="E594" s="234" t="s">
        <v>19</v>
      </c>
      <c r="F594" s="235" t="s">
        <v>1241</v>
      </c>
      <c r="G594" s="232"/>
      <c r="H594" s="236">
        <v>35.215000000000003</v>
      </c>
      <c r="I594" s="237"/>
      <c r="J594" s="232"/>
      <c r="K594" s="232"/>
      <c r="L594" s="238"/>
      <c r="M594" s="239"/>
      <c r="N594" s="240"/>
      <c r="O594" s="240"/>
      <c r="P594" s="240"/>
      <c r="Q594" s="240"/>
      <c r="R594" s="240"/>
      <c r="S594" s="240"/>
      <c r="T594" s="241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2" t="s">
        <v>167</v>
      </c>
      <c r="AU594" s="242" t="s">
        <v>81</v>
      </c>
      <c r="AV594" s="13" t="s">
        <v>81</v>
      </c>
      <c r="AW594" s="13" t="s">
        <v>33</v>
      </c>
      <c r="AX594" s="13" t="s">
        <v>72</v>
      </c>
      <c r="AY594" s="242" t="s">
        <v>152</v>
      </c>
    </row>
    <row r="595" s="2" customFormat="1" ht="37.8" customHeight="1">
      <c r="A595" s="39"/>
      <c r="B595" s="40"/>
      <c r="C595" s="213" t="s">
        <v>1242</v>
      </c>
      <c r="D595" s="213" t="s">
        <v>154</v>
      </c>
      <c r="E595" s="214" t="s">
        <v>1243</v>
      </c>
      <c r="F595" s="215" t="s">
        <v>1244</v>
      </c>
      <c r="G595" s="216" t="s">
        <v>451</v>
      </c>
      <c r="H595" s="217">
        <v>1</v>
      </c>
      <c r="I595" s="218"/>
      <c r="J595" s="219">
        <f>ROUND(I595*H595,2)</f>
        <v>0</v>
      </c>
      <c r="K595" s="215" t="s">
        <v>158</v>
      </c>
      <c r="L595" s="45"/>
      <c r="M595" s="220" t="s">
        <v>19</v>
      </c>
      <c r="N595" s="221" t="s">
        <v>43</v>
      </c>
      <c r="O595" s="85"/>
      <c r="P595" s="222">
        <f>O595*H595</f>
        <v>0</v>
      </c>
      <c r="Q595" s="222">
        <v>5.0000000000000002E-05</v>
      </c>
      <c r="R595" s="222">
        <f>Q595*H595</f>
        <v>5.0000000000000002E-05</v>
      </c>
      <c r="S595" s="222">
        <v>0</v>
      </c>
      <c r="T595" s="223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24" t="s">
        <v>264</v>
      </c>
      <c r="AT595" s="224" t="s">
        <v>154</v>
      </c>
      <c r="AU595" s="224" t="s">
        <v>81</v>
      </c>
      <c r="AY595" s="18" t="s">
        <v>152</v>
      </c>
      <c r="BE595" s="225">
        <f>IF(N595="základní",J595,0)</f>
        <v>0</v>
      </c>
      <c r="BF595" s="225">
        <f>IF(N595="snížená",J595,0)</f>
        <v>0</v>
      </c>
      <c r="BG595" s="225">
        <f>IF(N595="zákl. přenesená",J595,0)</f>
        <v>0</v>
      </c>
      <c r="BH595" s="225">
        <f>IF(N595="sníž. přenesená",J595,0)</f>
        <v>0</v>
      </c>
      <c r="BI595" s="225">
        <f>IF(N595="nulová",J595,0)</f>
        <v>0</v>
      </c>
      <c r="BJ595" s="18" t="s">
        <v>79</v>
      </c>
      <c r="BK595" s="225">
        <f>ROUND(I595*H595,2)</f>
        <v>0</v>
      </c>
      <c r="BL595" s="18" t="s">
        <v>264</v>
      </c>
      <c r="BM595" s="224" t="s">
        <v>1245</v>
      </c>
    </row>
    <row r="596" s="2" customFormat="1">
      <c r="A596" s="39"/>
      <c r="B596" s="40"/>
      <c r="C596" s="41"/>
      <c r="D596" s="226" t="s">
        <v>161</v>
      </c>
      <c r="E596" s="41"/>
      <c r="F596" s="227" t="s">
        <v>1246</v>
      </c>
      <c r="G596" s="41"/>
      <c r="H596" s="41"/>
      <c r="I596" s="228"/>
      <c r="J596" s="41"/>
      <c r="K596" s="41"/>
      <c r="L596" s="45"/>
      <c r="M596" s="229"/>
      <c r="N596" s="230"/>
      <c r="O596" s="85"/>
      <c r="P596" s="85"/>
      <c r="Q596" s="85"/>
      <c r="R596" s="85"/>
      <c r="S596" s="85"/>
      <c r="T596" s="86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T596" s="18" t="s">
        <v>161</v>
      </c>
      <c r="AU596" s="18" t="s">
        <v>81</v>
      </c>
    </row>
    <row r="597" s="2" customFormat="1" ht="24.15" customHeight="1">
      <c r="A597" s="39"/>
      <c r="B597" s="40"/>
      <c r="C597" s="256" t="s">
        <v>1247</v>
      </c>
      <c r="D597" s="256" t="s">
        <v>518</v>
      </c>
      <c r="E597" s="257" t="s">
        <v>1248</v>
      </c>
      <c r="F597" s="258" t="s">
        <v>1249</v>
      </c>
      <c r="G597" s="259" t="s">
        <v>451</v>
      </c>
      <c r="H597" s="260">
        <v>1</v>
      </c>
      <c r="I597" s="261"/>
      <c r="J597" s="262">
        <f>ROUND(I597*H597,2)</f>
        <v>0</v>
      </c>
      <c r="K597" s="258" t="s">
        <v>158</v>
      </c>
      <c r="L597" s="263"/>
      <c r="M597" s="264" t="s">
        <v>19</v>
      </c>
      <c r="N597" s="265" t="s">
        <v>43</v>
      </c>
      <c r="O597" s="85"/>
      <c r="P597" s="222">
        <f>O597*H597</f>
        <v>0</v>
      </c>
      <c r="Q597" s="222">
        <v>0.0020999999999999999</v>
      </c>
      <c r="R597" s="222">
        <f>Q597*H597</f>
        <v>0.0020999999999999999</v>
      </c>
      <c r="S597" s="222">
        <v>0</v>
      </c>
      <c r="T597" s="223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24" t="s">
        <v>374</v>
      </c>
      <c r="AT597" s="224" t="s">
        <v>518</v>
      </c>
      <c r="AU597" s="224" t="s">
        <v>81</v>
      </c>
      <c r="AY597" s="18" t="s">
        <v>152</v>
      </c>
      <c r="BE597" s="225">
        <f>IF(N597="základní",J597,0)</f>
        <v>0</v>
      </c>
      <c r="BF597" s="225">
        <f>IF(N597="snížená",J597,0)</f>
        <v>0</v>
      </c>
      <c r="BG597" s="225">
        <f>IF(N597="zákl. přenesená",J597,0)</f>
        <v>0</v>
      </c>
      <c r="BH597" s="225">
        <f>IF(N597="sníž. přenesená",J597,0)</f>
        <v>0</v>
      </c>
      <c r="BI597" s="225">
        <f>IF(N597="nulová",J597,0)</f>
        <v>0</v>
      </c>
      <c r="BJ597" s="18" t="s">
        <v>79</v>
      </c>
      <c r="BK597" s="225">
        <f>ROUND(I597*H597,2)</f>
        <v>0</v>
      </c>
      <c r="BL597" s="18" t="s">
        <v>264</v>
      </c>
      <c r="BM597" s="224" t="s">
        <v>1250</v>
      </c>
    </row>
    <row r="598" s="2" customFormat="1" ht="49.05" customHeight="1">
      <c r="A598" s="39"/>
      <c r="B598" s="40"/>
      <c r="C598" s="213" t="s">
        <v>1251</v>
      </c>
      <c r="D598" s="213" t="s">
        <v>154</v>
      </c>
      <c r="E598" s="214" t="s">
        <v>1252</v>
      </c>
      <c r="F598" s="215" t="s">
        <v>1253</v>
      </c>
      <c r="G598" s="216" t="s">
        <v>238</v>
      </c>
      <c r="H598" s="217">
        <v>0.22500000000000001</v>
      </c>
      <c r="I598" s="218"/>
      <c r="J598" s="219">
        <f>ROUND(I598*H598,2)</f>
        <v>0</v>
      </c>
      <c r="K598" s="215" t="s">
        <v>158</v>
      </c>
      <c r="L598" s="45"/>
      <c r="M598" s="220" t="s">
        <v>19</v>
      </c>
      <c r="N598" s="221" t="s">
        <v>43</v>
      </c>
      <c r="O598" s="85"/>
      <c r="P598" s="222">
        <f>O598*H598</f>
        <v>0</v>
      </c>
      <c r="Q598" s="222">
        <v>0</v>
      </c>
      <c r="R598" s="222">
        <f>Q598*H598</f>
        <v>0</v>
      </c>
      <c r="S598" s="222">
        <v>0</v>
      </c>
      <c r="T598" s="223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24" t="s">
        <v>264</v>
      </c>
      <c r="AT598" s="224" t="s">
        <v>154</v>
      </c>
      <c r="AU598" s="224" t="s">
        <v>81</v>
      </c>
      <c r="AY598" s="18" t="s">
        <v>152</v>
      </c>
      <c r="BE598" s="225">
        <f>IF(N598="základní",J598,0)</f>
        <v>0</v>
      </c>
      <c r="BF598" s="225">
        <f>IF(N598="snížená",J598,0)</f>
        <v>0</v>
      </c>
      <c r="BG598" s="225">
        <f>IF(N598="zákl. přenesená",J598,0)</f>
        <v>0</v>
      </c>
      <c r="BH598" s="225">
        <f>IF(N598="sníž. přenesená",J598,0)</f>
        <v>0</v>
      </c>
      <c r="BI598" s="225">
        <f>IF(N598="nulová",J598,0)</f>
        <v>0</v>
      </c>
      <c r="BJ598" s="18" t="s">
        <v>79</v>
      </c>
      <c r="BK598" s="225">
        <f>ROUND(I598*H598,2)</f>
        <v>0</v>
      </c>
      <c r="BL598" s="18" t="s">
        <v>264</v>
      </c>
      <c r="BM598" s="224" t="s">
        <v>1254</v>
      </c>
    </row>
    <row r="599" s="2" customFormat="1">
      <c r="A599" s="39"/>
      <c r="B599" s="40"/>
      <c r="C599" s="41"/>
      <c r="D599" s="226" t="s">
        <v>161</v>
      </c>
      <c r="E599" s="41"/>
      <c r="F599" s="227" t="s">
        <v>1255</v>
      </c>
      <c r="G599" s="41"/>
      <c r="H599" s="41"/>
      <c r="I599" s="228"/>
      <c r="J599" s="41"/>
      <c r="K599" s="41"/>
      <c r="L599" s="45"/>
      <c r="M599" s="229"/>
      <c r="N599" s="230"/>
      <c r="O599" s="85"/>
      <c r="P599" s="85"/>
      <c r="Q599" s="85"/>
      <c r="R599" s="85"/>
      <c r="S599" s="85"/>
      <c r="T599" s="86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T599" s="18" t="s">
        <v>161</v>
      </c>
      <c r="AU599" s="18" t="s">
        <v>81</v>
      </c>
    </row>
    <row r="600" s="12" customFormat="1" ht="22.8" customHeight="1">
      <c r="A600" s="12"/>
      <c r="B600" s="197"/>
      <c r="C600" s="198"/>
      <c r="D600" s="199" t="s">
        <v>71</v>
      </c>
      <c r="E600" s="211" t="s">
        <v>333</v>
      </c>
      <c r="F600" s="211" t="s">
        <v>334</v>
      </c>
      <c r="G600" s="198"/>
      <c r="H600" s="198"/>
      <c r="I600" s="201"/>
      <c r="J600" s="212">
        <f>BK600</f>
        <v>0</v>
      </c>
      <c r="K600" s="198"/>
      <c r="L600" s="203"/>
      <c r="M600" s="204"/>
      <c r="N600" s="205"/>
      <c r="O600" s="205"/>
      <c r="P600" s="206">
        <f>SUM(P601:P636)</f>
        <v>0</v>
      </c>
      <c r="Q600" s="205"/>
      <c r="R600" s="206">
        <f>SUM(R601:R636)</f>
        <v>1.46958046</v>
      </c>
      <c r="S600" s="205"/>
      <c r="T600" s="207">
        <f>SUM(T601:T636)</f>
        <v>0</v>
      </c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R600" s="208" t="s">
        <v>81</v>
      </c>
      <c r="AT600" s="209" t="s">
        <v>71</v>
      </c>
      <c r="AU600" s="209" t="s">
        <v>79</v>
      </c>
      <c r="AY600" s="208" t="s">
        <v>152</v>
      </c>
      <c r="BK600" s="210">
        <f>SUM(BK601:BK636)</f>
        <v>0</v>
      </c>
    </row>
    <row r="601" s="2" customFormat="1" ht="44.25" customHeight="1">
      <c r="A601" s="39"/>
      <c r="B601" s="40"/>
      <c r="C601" s="213" t="s">
        <v>1256</v>
      </c>
      <c r="D601" s="213" t="s">
        <v>154</v>
      </c>
      <c r="E601" s="214" t="s">
        <v>1257</v>
      </c>
      <c r="F601" s="215" t="s">
        <v>1258</v>
      </c>
      <c r="G601" s="216" t="s">
        <v>157</v>
      </c>
      <c r="H601" s="217">
        <v>182.87600000000001</v>
      </c>
      <c r="I601" s="218"/>
      <c r="J601" s="219">
        <f>ROUND(I601*H601,2)</f>
        <v>0</v>
      </c>
      <c r="K601" s="215" t="s">
        <v>158</v>
      </c>
      <c r="L601" s="45"/>
      <c r="M601" s="220" t="s">
        <v>19</v>
      </c>
      <c r="N601" s="221" t="s">
        <v>43</v>
      </c>
      <c r="O601" s="85"/>
      <c r="P601" s="222">
        <f>O601*H601</f>
        <v>0</v>
      </c>
      <c r="Q601" s="222">
        <v>0</v>
      </c>
      <c r="R601" s="222">
        <f>Q601*H601</f>
        <v>0</v>
      </c>
      <c r="S601" s="222">
        <v>0</v>
      </c>
      <c r="T601" s="223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24" t="s">
        <v>264</v>
      </c>
      <c r="AT601" s="224" t="s">
        <v>154</v>
      </c>
      <c r="AU601" s="224" t="s">
        <v>81</v>
      </c>
      <c r="AY601" s="18" t="s">
        <v>152</v>
      </c>
      <c r="BE601" s="225">
        <f>IF(N601="základní",J601,0)</f>
        <v>0</v>
      </c>
      <c r="BF601" s="225">
        <f>IF(N601="snížená",J601,0)</f>
        <v>0</v>
      </c>
      <c r="BG601" s="225">
        <f>IF(N601="zákl. přenesená",J601,0)</f>
        <v>0</v>
      </c>
      <c r="BH601" s="225">
        <f>IF(N601="sníž. přenesená",J601,0)</f>
        <v>0</v>
      </c>
      <c r="BI601" s="225">
        <f>IF(N601="nulová",J601,0)</f>
        <v>0</v>
      </c>
      <c r="BJ601" s="18" t="s">
        <v>79</v>
      </c>
      <c r="BK601" s="225">
        <f>ROUND(I601*H601,2)</f>
        <v>0</v>
      </c>
      <c r="BL601" s="18" t="s">
        <v>264</v>
      </c>
      <c r="BM601" s="224" t="s">
        <v>1259</v>
      </c>
    </row>
    <row r="602" s="2" customFormat="1">
      <c r="A602" s="39"/>
      <c r="B602" s="40"/>
      <c r="C602" s="41"/>
      <c r="D602" s="226" t="s">
        <v>161</v>
      </c>
      <c r="E602" s="41"/>
      <c r="F602" s="227" t="s">
        <v>1260</v>
      </c>
      <c r="G602" s="41"/>
      <c r="H602" s="41"/>
      <c r="I602" s="228"/>
      <c r="J602" s="41"/>
      <c r="K602" s="41"/>
      <c r="L602" s="45"/>
      <c r="M602" s="229"/>
      <c r="N602" s="230"/>
      <c r="O602" s="85"/>
      <c r="P602" s="85"/>
      <c r="Q602" s="85"/>
      <c r="R602" s="85"/>
      <c r="S602" s="85"/>
      <c r="T602" s="86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T602" s="18" t="s">
        <v>161</v>
      </c>
      <c r="AU602" s="18" t="s">
        <v>81</v>
      </c>
    </row>
    <row r="603" s="14" customFormat="1">
      <c r="A603" s="14"/>
      <c r="B603" s="243"/>
      <c r="C603" s="244"/>
      <c r="D603" s="233" t="s">
        <v>167</v>
      </c>
      <c r="E603" s="245" t="s">
        <v>19</v>
      </c>
      <c r="F603" s="246" t="s">
        <v>1261</v>
      </c>
      <c r="G603" s="244"/>
      <c r="H603" s="245" t="s">
        <v>19</v>
      </c>
      <c r="I603" s="247"/>
      <c r="J603" s="244"/>
      <c r="K603" s="244"/>
      <c r="L603" s="248"/>
      <c r="M603" s="249"/>
      <c r="N603" s="250"/>
      <c r="O603" s="250"/>
      <c r="P603" s="250"/>
      <c r="Q603" s="250"/>
      <c r="R603" s="250"/>
      <c r="S603" s="250"/>
      <c r="T603" s="251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2" t="s">
        <v>167</v>
      </c>
      <c r="AU603" s="252" t="s">
        <v>81</v>
      </c>
      <c r="AV603" s="14" t="s">
        <v>79</v>
      </c>
      <c r="AW603" s="14" t="s">
        <v>33</v>
      </c>
      <c r="AX603" s="14" t="s">
        <v>72</v>
      </c>
      <c r="AY603" s="252" t="s">
        <v>152</v>
      </c>
    </row>
    <row r="604" s="13" customFormat="1">
      <c r="A604" s="13"/>
      <c r="B604" s="231"/>
      <c r="C604" s="232"/>
      <c r="D604" s="233" t="s">
        <v>167</v>
      </c>
      <c r="E604" s="234" t="s">
        <v>19</v>
      </c>
      <c r="F604" s="235" t="s">
        <v>1262</v>
      </c>
      <c r="G604" s="232"/>
      <c r="H604" s="236">
        <v>182.87600000000001</v>
      </c>
      <c r="I604" s="237"/>
      <c r="J604" s="232"/>
      <c r="K604" s="232"/>
      <c r="L604" s="238"/>
      <c r="M604" s="239"/>
      <c r="N604" s="240"/>
      <c r="O604" s="240"/>
      <c r="P604" s="240"/>
      <c r="Q604" s="240"/>
      <c r="R604" s="240"/>
      <c r="S604" s="240"/>
      <c r="T604" s="241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2" t="s">
        <v>167</v>
      </c>
      <c r="AU604" s="242" t="s">
        <v>81</v>
      </c>
      <c r="AV604" s="13" t="s">
        <v>81</v>
      </c>
      <c r="AW604" s="13" t="s">
        <v>33</v>
      </c>
      <c r="AX604" s="13" t="s">
        <v>72</v>
      </c>
      <c r="AY604" s="242" t="s">
        <v>152</v>
      </c>
    </row>
    <row r="605" s="2" customFormat="1" ht="24.15" customHeight="1">
      <c r="A605" s="39"/>
      <c r="B605" s="40"/>
      <c r="C605" s="256" t="s">
        <v>1263</v>
      </c>
      <c r="D605" s="256" t="s">
        <v>518</v>
      </c>
      <c r="E605" s="257" t="s">
        <v>1264</v>
      </c>
      <c r="F605" s="258" t="s">
        <v>1265</v>
      </c>
      <c r="G605" s="259" t="s">
        <v>157</v>
      </c>
      <c r="H605" s="260">
        <v>201.16399999999999</v>
      </c>
      <c r="I605" s="261"/>
      <c r="J605" s="262">
        <f>ROUND(I605*H605,2)</f>
        <v>0</v>
      </c>
      <c r="K605" s="258" t="s">
        <v>158</v>
      </c>
      <c r="L605" s="263"/>
      <c r="M605" s="264" t="s">
        <v>19</v>
      </c>
      <c r="N605" s="265" t="s">
        <v>43</v>
      </c>
      <c r="O605" s="85"/>
      <c r="P605" s="222">
        <f>O605*H605</f>
        <v>0</v>
      </c>
      <c r="Q605" s="222">
        <v>0.00365</v>
      </c>
      <c r="R605" s="222">
        <f>Q605*H605</f>
        <v>0.73424859999999992</v>
      </c>
      <c r="S605" s="222">
        <v>0</v>
      </c>
      <c r="T605" s="223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24" t="s">
        <v>374</v>
      </c>
      <c r="AT605" s="224" t="s">
        <v>518</v>
      </c>
      <c r="AU605" s="224" t="s">
        <v>81</v>
      </c>
      <c r="AY605" s="18" t="s">
        <v>152</v>
      </c>
      <c r="BE605" s="225">
        <f>IF(N605="základní",J605,0)</f>
        <v>0</v>
      </c>
      <c r="BF605" s="225">
        <f>IF(N605="snížená",J605,0)</f>
        <v>0</v>
      </c>
      <c r="BG605" s="225">
        <f>IF(N605="zákl. přenesená",J605,0)</f>
        <v>0</v>
      </c>
      <c r="BH605" s="225">
        <f>IF(N605="sníž. přenesená",J605,0)</f>
        <v>0</v>
      </c>
      <c r="BI605" s="225">
        <f>IF(N605="nulová",J605,0)</f>
        <v>0</v>
      </c>
      <c r="BJ605" s="18" t="s">
        <v>79</v>
      </c>
      <c r="BK605" s="225">
        <f>ROUND(I605*H605,2)</f>
        <v>0</v>
      </c>
      <c r="BL605" s="18" t="s">
        <v>264</v>
      </c>
      <c r="BM605" s="224" t="s">
        <v>1266</v>
      </c>
    </row>
    <row r="606" s="14" customFormat="1">
      <c r="A606" s="14"/>
      <c r="B606" s="243"/>
      <c r="C606" s="244"/>
      <c r="D606" s="233" t="s">
        <v>167</v>
      </c>
      <c r="E606" s="245" t="s">
        <v>19</v>
      </c>
      <c r="F606" s="246" t="s">
        <v>1261</v>
      </c>
      <c r="G606" s="244"/>
      <c r="H606" s="245" t="s">
        <v>19</v>
      </c>
      <c r="I606" s="247"/>
      <c r="J606" s="244"/>
      <c r="K606" s="244"/>
      <c r="L606" s="248"/>
      <c r="M606" s="249"/>
      <c r="N606" s="250"/>
      <c r="O606" s="250"/>
      <c r="P606" s="250"/>
      <c r="Q606" s="250"/>
      <c r="R606" s="250"/>
      <c r="S606" s="250"/>
      <c r="T606" s="251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2" t="s">
        <v>167</v>
      </c>
      <c r="AU606" s="252" t="s">
        <v>81</v>
      </c>
      <c r="AV606" s="14" t="s">
        <v>79</v>
      </c>
      <c r="AW606" s="14" t="s">
        <v>33</v>
      </c>
      <c r="AX606" s="14" t="s">
        <v>72</v>
      </c>
      <c r="AY606" s="252" t="s">
        <v>152</v>
      </c>
    </row>
    <row r="607" s="13" customFormat="1">
      <c r="A607" s="13"/>
      <c r="B607" s="231"/>
      <c r="C607" s="232"/>
      <c r="D607" s="233" t="s">
        <v>167</v>
      </c>
      <c r="E607" s="234" t="s">
        <v>19</v>
      </c>
      <c r="F607" s="235" t="s">
        <v>1267</v>
      </c>
      <c r="G607" s="232"/>
      <c r="H607" s="236">
        <v>201.16399999999999</v>
      </c>
      <c r="I607" s="237"/>
      <c r="J607" s="232"/>
      <c r="K607" s="232"/>
      <c r="L607" s="238"/>
      <c r="M607" s="239"/>
      <c r="N607" s="240"/>
      <c r="O607" s="240"/>
      <c r="P607" s="240"/>
      <c r="Q607" s="240"/>
      <c r="R607" s="240"/>
      <c r="S607" s="240"/>
      <c r="T607" s="24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2" t="s">
        <v>167</v>
      </c>
      <c r="AU607" s="242" t="s">
        <v>81</v>
      </c>
      <c r="AV607" s="13" t="s">
        <v>81</v>
      </c>
      <c r="AW607" s="13" t="s">
        <v>33</v>
      </c>
      <c r="AX607" s="13" t="s">
        <v>72</v>
      </c>
      <c r="AY607" s="242" t="s">
        <v>152</v>
      </c>
    </row>
    <row r="608" s="2" customFormat="1" ht="37.8" customHeight="1">
      <c r="A608" s="39"/>
      <c r="B608" s="40"/>
      <c r="C608" s="213" t="s">
        <v>1268</v>
      </c>
      <c r="D608" s="213" t="s">
        <v>154</v>
      </c>
      <c r="E608" s="214" t="s">
        <v>1269</v>
      </c>
      <c r="F608" s="215" t="s">
        <v>1270</v>
      </c>
      <c r="G608" s="216" t="s">
        <v>157</v>
      </c>
      <c r="H608" s="217">
        <v>134.309</v>
      </c>
      <c r="I608" s="218"/>
      <c r="J608" s="219">
        <f>ROUND(I608*H608,2)</f>
        <v>0</v>
      </c>
      <c r="K608" s="215" t="s">
        <v>158</v>
      </c>
      <c r="L608" s="45"/>
      <c r="M608" s="220" t="s">
        <v>19</v>
      </c>
      <c r="N608" s="221" t="s">
        <v>43</v>
      </c>
      <c r="O608" s="85"/>
      <c r="P608" s="222">
        <f>O608*H608</f>
        <v>0</v>
      </c>
      <c r="Q608" s="222">
        <v>0</v>
      </c>
      <c r="R608" s="222">
        <f>Q608*H608</f>
        <v>0</v>
      </c>
      <c r="S608" s="222">
        <v>0</v>
      </c>
      <c r="T608" s="223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24" t="s">
        <v>264</v>
      </c>
      <c r="AT608" s="224" t="s">
        <v>154</v>
      </c>
      <c r="AU608" s="224" t="s">
        <v>81</v>
      </c>
      <c r="AY608" s="18" t="s">
        <v>152</v>
      </c>
      <c r="BE608" s="225">
        <f>IF(N608="základní",J608,0)</f>
        <v>0</v>
      </c>
      <c r="BF608" s="225">
        <f>IF(N608="snížená",J608,0)</f>
        <v>0</v>
      </c>
      <c r="BG608" s="225">
        <f>IF(N608="zákl. přenesená",J608,0)</f>
        <v>0</v>
      </c>
      <c r="BH608" s="225">
        <f>IF(N608="sníž. přenesená",J608,0)</f>
        <v>0</v>
      </c>
      <c r="BI608" s="225">
        <f>IF(N608="nulová",J608,0)</f>
        <v>0</v>
      </c>
      <c r="BJ608" s="18" t="s">
        <v>79</v>
      </c>
      <c r="BK608" s="225">
        <f>ROUND(I608*H608,2)</f>
        <v>0</v>
      </c>
      <c r="BL608" s="18" t="s">
        <v>264</v>
      </c>
      <c r="BM608" s="224" t="s">
        <v>1271</v>
      </c>
    </row>
    <row r="609" s="2" customFormat="1">
      <c r="A609" s="39"/>
      <c r="B609" s="40"/>
      <c r="C609" s="41"/>
      <c r="D609" s="226" t="s">
        <v>161</v>
      </c>
      <c r="E609" s="41"/>
      <c r="F609" s="227" t="s">
        <v>1272</v>
      </c>
      <c r="G609" s="41"/>
      <c r="H609" s="41"/>
      <c r="I609" s="228"/>
      <c r="J609" s="41"/>
      <c r="K609" s="41"/>
      <c r="L609" s="45"/>
      <c r="M609" s="229"/>
      <c r="N609" s="230"/>
      <c r="O609" s="85"/>
      <c r="P609" s="85"/>
      <c r="Q609" s="85"/>
      <c r="R609" s="85"/>
      <c r="S609" s="85"/>
      <c r="T609" s="86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161</v>
      </c>
      <c r="AU609" s="18" t="s">
        <v>81</v>
      </c>
    </row>
    <row r="610" s="2" customFormat="1" ht="24.15" customHeight="1">
      <c r="A610" s="39"/>
      <c r="B610" s="40"/>
      <c r="C610" s="256" t="s">
        <v>1273</v>
      </c>
      <c r="D610" s="256" t="s">
        <v>518</v>
      </c>
      <c r="E610" s="257" t="s">
        <v>1274</v>
      </c>
      <c r="F610" s="258" t="s">
        <v>1275</v>
      </c>
      <c r="G610" s="259" t="s">
        <v>157</v>
      </c>
      <c r="H610" s="260">
        <v>147.74000000000001</v>
      </c>
      <c r="I610" s="261"/>
      <c r="J610" s="262">
        <f>ROUND(I610*H610,2)</f>
        <v>0</v>
      </c>
      <c r="K610" s="258" t="s">
        <v>158</v>
      </c>
      <c r="L610" s="263"/>
      <c r="M610" s="264" t="s">
        <v>19</v>
      </c>
      <c r="N610" s="265" t="s">
        <v>43</v>
      </c>
      <c r="O610" s="85"/>
      <c r="P610" s="222">
        <f>O610*H610</f>
        <v>0</v>
      </c>
      <c r="Q610" s="222">
        <v>0.0023999999999999998</v>
      </c>
      <c r="R610" s="222">
        <f>Q610*H610</f>
        <v>0.354576</v>
      </c>
      <c r="S610" s="222">
        <v>0</v>
      </c>
      <c r="T610" s="223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24" t="s">
        <v>374</v>
      </c>
      <c r="AT610" s="224" t="s">
        <v>518</v>
      </c>
      <c r="AU610" s="224" t="s">
        <v>81</v>
      </c>
      <c r="AY610" s="18" t="s">
        <v>152</v>
      </c>
      <c r="BE610" s="225">
        <f>IF(N610="základní",J610,0)</f>
        <v>0</v>
      </c>
      <c r="BF610" s="225">
        <f>IF(N610="snížená",J610,0)</f>
        <v>0</v>
      </c>
      <c r="BG610" s="225">
        <f>IF(N610="zákl. přenesená",J610,0)</f>
        <v>0</v>
      </c>
      <c r="BH610" s="225">
        <f>IF(N610="sníž. přenesená",J610,0)</f>
        <v>0</v>
      </c>
      <c r="BI610" s="225">
        <f>IF(N610="nulová",J610,0)</f>
        <v>0</v>
      </c>
      <c r="BJ610" s="18" t="s">
        <v>79</v>
      </c>
      <c r="BK610" s="225">
        <f>ROUND(I610*H610,2)</f>
        <v>0</v>
      </c>
      <c r="BL610" s="18" t="s">
        <v>264</v>
      </c>
      <c r="BM610" s="224" t="s">
        <v>1276</v>
      </c>
    </row>
    <row r="611" s="13" customFormat="1">
      <c r="A611" s="13"/>
      <c r="B611" s="231"/>
      <c r="C611" s="232"/>
      <c r="D611" s="233" t="s">
        <v>167</v>
      </c>
      <c r="E611" s="234" t="s">
        <v>19</v>
      </c>
      <c r="F611" s="235" t="s">
        <v>1277</v>
      </c>
      <c r="G611" s="232"/>
      <c r="H611" s="236">
        <v>147.74000000000001</v>
      </c>
      <c r="I611" s="237"/>
      <c r="J611" s="232"/>
      <c r="K611" s="232"/>
      <c r="L611" s="238"/>
      <c r="M611" s="239"/>
      <c r="N611" s="240"/>
      <c r="O611" s="240"/>
      <c r="P611" s="240"/>
      <c r="Q611" s="240"/>
      <c r="R611" s="240"/>
      <c r="S611" s="240"/>
      <c r="T611" s="24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2" t="s">
        <v>167</v>
      </c>
      <c r="AU611" s="242" t="s">
        <v>81</v>
      </c>
      <c r="AV611" s="13" t="s">
        <v>81</v>
      </c>
      <c r="AW611" s="13" t="s">
        <v>33</v>
      </c>
      <c r="AX611" s="13" t="s">
        <v>72</v>
      </c>
      <c r="AY611" s="242" t="s">
        <v>152</v>
      </c>
    </row>
    <row r="612" s="2" customFormat="1" ht="37.8" customHeight="1">
      <c r="A612" s="39"/>
      <c r="B612" s="40"/>
      <c r="C612" s="213" t="s">
        <v>1278</v>
      </c>
      <c r="D612" s="213" t="s">
        <v>154</v>
      </c>
      <c r="E612" s="214" t="s">
        <v>1279</v>
      </c>
      <c r="F612" s="215" t="s">
        <v>1280</v>
      </c>
      <c r="G612" s="216" t="s">
        <v>157</v>
      </c>
      <c r="H612" s="217">
        <v>29.053000000000001</v>
      </c>
      <c r="I612" s="218"/>
      <c r="J612" s="219">
        <f>ROUND(I612*H612,2)</f>
        <v>0</v>
      </c>
      <c r="K612" s="215" t="s">
        <v>158</v>
      </c>
      <c r="L612" s="45"/>
      <c r="M612" s="220" t="s">
        <v>19</v>
      </c>
      <c r="N612" s="221" t="s">
        <v>43</v>
      </c>
      <c r="O612" s="85"/>
      <c r="P612" s="222">
        <f>O612*H612</f>
        <v>0</v>
      </c>
      <c r="Q612" s="222">
        <v>0</v>
      </c>
      <c r="R612" s="222">
        <f>Q612*H612</f>
        <v>0</v>
      </c>
      <c r="S612" s="222">
        <v>0</v>
      </c>
      <c r="T612" s="223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24" t="s">
        <v>264</v>
      </c>
      <c r="AT612" s="224" t="s">
        <v>154</v>
      </c>
      <c r="AU612" s="224" t="s">
        <v>81</v>
      </c>
      <c r="AY612" s="18" t="s">
        <v>152</v>
      </c>
      <c r="BE612" s="225">
        <f>IF(N612="základní",J612,0)</f>
        <v>0</v>
      </c>
      <c r="BF612" s="225">
        <f>IF(N612="snížená",J612,0)</f>
        <v>0</v>
      </c>
      <c r="BG612" s="225">
        <f>IF(N612="zákl. přenesená",J612,0)</f>
        <v>0</v>
      </c>
      <c r="BH612" s="225">
        <f>IF(N612="sníž. přenesená",J612,0)</f>
        <v>0</v>
      </c>
      <c r="BI612" s="225">
        <f>IF(N612="nulová",J612,0)</f>
        <v>0</v>
      </c>
      <c r="BJ612" s="18" t="s">
        <v>79</v>
      </c>
      <c r="BK612" s="225">
        <f>ROUND(I612*H612,2)</f>
        <v>0</v>
      </c>
      <c r="BL612" s="18" t="s">
        <v>264</v>
      </c>
      <c r="BM612" s="224" t="s">
        <v>1281</v>
      </c>
    </row>
    <row r="613" s="2" customFormat="1">
      <c r="A613" s="39"/>
      <c r="B613" s="40"/>
      <c r="C613" s="41"/>
      <c r="D613" s="226" t="s">
        <v>161</v>
      </c>
      <c r="E613" s="41"/>
      <c r="F613" s="227" t="s">
        <v>1282</v>
      </c>
      <c r="G613" s="41"/>
      <c r="H613" s="41"/>
      <c r="I613" s="228"/>
      <c r="J613" s="41"/>
      <c r="K613" s="41"/>
      <c r="L613" s="45"/>
      <c r="M613" s="229"/>
      <c r="N613" s="230"/>
      <c r="O613" s="85"/>
      <c r="P613" s="85"/>
      <c r="Q613" s="85"/>
      <c r="R613" s="85"/>
      <c r="S613" s="85"/>
      <c r="T613" s="86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T613" s="18" t="s">
        <v>161</v>
      </c>
      <c r="AU613" s="18" t="s">
        <v>81</v>
      </c>
    </row>
    <row r="614" s="14" customFormat="1">
      <c r="A614" s="14"/>
      <c r="B614" s="243"/>
      <c r="C614" s="244"/>
      <c r="D614" s="233" t="s">
        <v>167</v>
      </c>
      <c r="E614" s="245" t="s">
        <v>19</v>
      </c>
      <c r="F614" s="246" t="s">
        <v>1283</v>
      </c>
      <c r="G614" s="244"/>
      <c r="H614" s="245" t="s">
        <v>19</v>
      </c>
      <c r="I614" s="247"/>
      <c r="J614" s="244"/>
      <c r="K614" s="244"/>
      <c r="L614" s="248"/>
      <c r="M614" s="249"/>
      <c r="N614" s="250"/>
      <c r="O614" s="250"/>
      <c r="P614" s="250"/>
      <c r="Q614" s="250"/>
      <c r="R614" s="250"/>
      <c r="S614" s="250"/>
      <c r="T614" s="251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2" t="s">
        <v>167</v>
      </c>
      <c r="AU614" s="252" t="s">
        <v>81</v>
      </c>
      <c r="AV614" s="14" t="s">
        <v>79</v>
      </c>
      <c r="AW614" s="14" t="s">
        <v>33</v>
      </c>
      <c r="AX614" s="14" t="s">
        <v>72</v>
      </c>
      <c r="AY614" s="252" t="s">
        <v>152</v>
      </c>
    </row>
    <row r="615" s="13" customFormat="1">
      <c r="A615" s="13"/>
      <c r="B615" s="231"/>
      <c r="C615" s="232"/>
      <c r="D615" s="233" t="s">
        <v>167</v>
      </c>
      <c r="E615" s="234" t="s">
        <v>19</v>
      </c>
      <c r="F615" s="235" t="s">
        <v>1284</v>
      </c>
      <c r="G615" s="232"/>
      <c r="H615" s="236">
        <v>20.678000000000001</v>
      </c>
      <c r="I615" s="237"/>
      <c r="J615" s="232"/>
      <c r="K615" s="232"/>
      <c r="L615" s="238"/>
      <c r="M615" s="239"/>
      <c r="N615" s="240"/>
      <c r="O615" s="240"/>
      <c r="P615" s="240"/>
      <c r="Q615" s="240"/>
      <c r="R615" s="240"/>
      <c r="S615" s="240"/>
      <c r="T615" s="241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2" t="s">
        <v>167</v>
      </c>
      <c r="AU615" s="242" t="s">
        <v>81</v>
      </c>
      <c r="AV615" s="13" t="s">
        <v>81</v>
      </c>
      <c r="AW615" s="13" t="s">
        <v>33</v>
      </c>
      <c r="AX615" s="13" t="s">
        <v>72</v>
      </c>
      <c r="AY615" s="242" t="s">
        <v>152</v>
      </c>
    </row>
    <row r="616" s="14" customFormat="1">
      <c r="A616" s="14"/>
      <c r="B616" s="243"/>
      <c r="C616" s="244"/>
      <c r="D616" s="233" t="s">
        <v>167</v>
      </c>
      <c r="E616" s="245" t="s">
        <v>19</v>
      </c>
      <c r="F616" s="246" t="s">
        <v>1285</v>
      </c>
      <c r="G616" s="244"/>
      <c r="H616" s="245" t="s">
        <v>19</v>
      </c>
      <c r="I616" s="247"/>
      <c r="J616" s="244"/>
      <c r="K616" s="244"/>
      <c r="L616" s="248"/>
      <c r="M616" s="249"/>
      <c r="N616" s="250"/>
      <c r="O616" s="250"/>
      <c r="P616" s="250"/>
      <c r="Q616" s="250"/>
      <c r="R616" s="250"/>
      <c r="S616" s="250"/>
      <c r="T616" s="251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2" t="s">
        <v>167</v>
      </c>
      <c r="AU616" s="252" t="s">
        <v>81</v>
      </c>
      <c r="AV616" s="14" t="s">
        <v>79</v>
      </c>
      <c r="AW616" s="14" t="s">
        <v>33</v>
      </c>
      <c r="AX616" s="14" t="s">
        <v>72</v>
      </c>
      <c r="AY616" s="252" t="s">
        <v>152</v>
      </c>
    </row>
    <row r="617" s="13" customFormat="1">
      <c r="A617" s="13"/>
      <c r="B617" s="231"/>
      <c r="C617" s="232"/>
      <c r="D617" s="233" t="s">
        <v>167</v>
      </c>
      <c r="E617" s="234" t="s">
        <v>19</v>
      </c>
      <c r="F617" s="235" t="s">
        <v>1286</v>
      </c>
      <c r="G617" s="232"/>
      <c r="H617" s="236">
        <v>8.375</v>
      </c>
      <c r="I617" s="237"/>
      <c r="J617" s="232"/>
      <c r="K617" s="232"/>
      <c r="L617" s="238"/>
      <c r="M617" s="239"/>
      <c r="N617" s="240"/>
      <c r="O617" s="240"/>
      <c r="P617" s="240"/>
      <c r="Q617" s="240"/>
      <c r="R617" s="240"/>
      <c r="S617" s="240"/>
      <c r="T617" s="24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2" t="s">
        <v>167</v>
      </c>
      <c r="AU617" s="242" t="s">
        <v>81</v>
      </c>
      <c r="AV617" s="13" t="s">
        <v>81</v>
      </c>
      <c r="AW617" s="13" t="s">
        <v>33</v>
      </c>
      <c r="AX617" s="13" t="s">
        <v>72</v>
      </c>
      <c r="AY617" s="242" t="s">
        <v>152</v>
      </c>
    </row>
    <row r="618" s="2" customFormat="1" ht="16.5" customHeight="1">
      <c r="A618" s="39"/>
      <c r="B618" s="40"/>
      <c r="C618" s="256" t="s">
        <v>1287</v>
      </c>
      <c r="D618" s="256" t="s">
        <v>518</v>
      </c>
      <c r="E618" s="257" t="s">
        <v>1288</v>
      </c>
      <c r="F618" s="258" t="s">
        <v>1289</v>
      </c>
      <c r="G618" s="259" t="s">
        <v>157</v>
      </c>
      <c r="H618" s="260">
        <v>31.957999999999998</v>
      </c>
      <c r="I618" s="261"/>
      <c r="J618" s="262">
        <f>ROUND(I618*H618,2)</f>
        <v>0</v>
      </c>
      <c r="K618" s="258" t="s">
        <v>158</v>
      </c>
      <c r="L618" s="263"/>
      <c r="M618" s="264" t="s">
        <v>19</v>
      </c>
      <c r="N618" s="265" t="s">
        <v>43</v>
      </c>
      <c r="O618" s="85"/>
      <c r="P618" s="222">
        <f>O618*H618</f>
        <v>0</v>
      </c>
      <c r="Q618" s="222">
        <v>0.00115</v>
      </c>
      <c r="R618" s="222">
        <f>Q618*H618</f>
        <v>0.036751699999999998</v>
      </c>
      <c r="S618" s="222">
        <v>0</v>
      </c>
      <c r="T618" s="223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24" t="s">
        <v>374</v>
      </c>
      <c r="AT618" s="224" t="s">
        <v>518</v>
      </c>
      <c r="AU618" s="224" t="s">
        <v>81</v>
      </c>
      <c r="AY618" s="18" t="s">
        <v>152</v>
      </c>
      <c r="BE618" s="225">
        <f>IF(N618="základní",J618,0)</f>
        <v>0</v>
      </c>
      <c r="BF618" s="225">
        <f>IF(N618="snížená",J618,0)</f>
        <v>0</v>
      </c>
      <c r="BG618" s="225">
        <f>IF(N618="zákl. přenesená",J618,0)</f>
        <v>0</v>
      </c>
      <c r="BH618" s="225">
        <f>IF(N618="sníž. přenesená",J618,0)</f>
        <v>0</v>
      </c>
      <c r="BI618" s="225">
        <f>IF(N618="nulová",J618,0)</f>
        <v>0</v>
      </c>
      <c r="BJ618" s="18" t="s">
        <v>79</v>
      </c>
      <c r="BK618" s="225">
        <f>ROUND(I618*H618,2)</f>
        <v>0</v>
      </c>
      <c r="BL618" s="18" t="s">
        <v>264</v>
      </c>
      <c r="BM618" s="224" t="s">
        <v>1290</v>
      </c>
    </row>
    <row r="619" s="13" customFormat="1">
      <c r="A619" s="13"/>
      <c r="B619" s="231"/>
      <c r="C619" s="232"/>
      <c r="D619" s="233" t="s">
        <v>167</v>
      </c>
      <c r="E619" s="234" t="s">
        <v>19</v>
      </c>
      <c r="F619" s="235" t="s">
        <v>1291</v>
      </c>
      <c r="G619" s="232"/>
      <c r="H619" s="236">
        <v>31.957999999999998</v>
      </c>
      <c r="I619" s="237"/>
      <c r="J619" s="232"/>
      <c r="K619" s="232"/>
      <c r="L619" s="238"/>
      <c r="M619" s="239"/>
      <c r="N619" s="240"/>
      <c r="O619" s="240"/>
      <c r="P619" s="240"/>
      <c r="Q619" s="240"/>
      <c r="R619" s="240"/>
      <c r="S619" s="240"/>
      <c r="T619" s="241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2" t="s">
        <v>167</v>
      </c>
      <c r="AU619" s="242" t="s">
        <v>81</v>
      </c>
      <c r="AV619" s="13" t="s">
        <v>81</v>
      </c>
      <c r="AW619" s="13" t="s">
        <v>33</v>
      </c>
      <c r="AX619" s="13" t="s">
        <v>72</v>
      </c>
      <c r="AY619" s="242" t="s">
        <v>152</v>
      </c>
    </row>
    <row r="620" s="2" customFormat="1" ht="37.8" customHeight="1">
      <c r="A620" s="39"/>
      <c r="B620" s="40"/>
      <c r="C620" s="213" t="s">
        <v>1292</v>
      </c>
      <c r="D620" s="213" t="s">
        <v>154</v>
      </c>
      <c r="E620" s="214" t="s">
        <v>1293</v>
      </c>
      <c r="F620" s="215" t="s">
        <v>1294</v>
      </c>
      <c r="G620" s="216" t="s">
        <v>157</v>
      </c>
      <c r="H620" s="217">
        <v>16.498000000000001</v>
      </c>
      <c r="I620" s="218"/>
      <c r="J620" s="219">
        <f>ROUND(I620*H620,2)</f>
        <v>0</v>
      </c>
      <c r="K620" s="215" t="s">
        <v>158</v>
      </c>
      <c r="L620" s="45"/>
      <c r="M620" s="220" t="s">
        <v>19</v>
      </c>
      <c r="N620" s="221" t="s">
        <v>43</v>
      </c>
      <c r="O620" s="85"/>
      <c r="P620" s="222">
        <f>O620*H620</f>
        <v>0</v>
      </c>
      <c r="Q620" s="222">
        <v>0</v>
      </c>
      <c r="R620" s="222">
        <f>Q620*H620</f>
        <v>0</v>
      </c>
      <c r="S620" s="222">
        <v>0</v>
      </c>
      <c r="T620" s="223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24" t="s">
        <v>264</v>
      </c>
      <c r="AT620" s="224" t="s">
        <v>154</v>
      </c>
      <c r="AU620" s="224" t="s">
        <v>81</v>
      </c>
      <c r="AY620" s="18" t="s">
        <v>152</v>
      </c>
      <c r="BE620" s="225">
        <f>IF(N620="základní",J620,0)</f>
        <v>0</v>
      </c>
      <c r="BF620" s="225">
        <f>IF(N620="snížená",J620,0)</f>
        <v>0</v>
      </c>
      <c r="BG620" s="225">
        <f>IF(N620="zákl. přenesená",J620,0)</f>
        <v>0</v>
      </c>
      <c r="BH620" s="225">
        <f>IF(N620="sníž. přenesená",J620,0)</f>
        <v>0</v>
      </c>
      <c r="BI620" s="225">
        <f>IF(N620="nulová",J620,0)</f>
        <v>0</v>
      </c>
      <c r="BJ620" s="18" t="s">
        <v>79</v>
      </c>
      <c r="BK620" s="225">
        <f>ROUND(I620*H620,2)</f>
        <v>0</v>
      </c>
      <c r="BL620" s="18" t="s">
        <v>264</v>
      </c>
      <c r="BM620" s="224" t="s">
        <v>1295</v>
      </c>
    </row>
    <row r="621" s="2" customFormat="1">
      <c r="A621" s="39"/>
      <c r="B621" s="40"/>
      <c r="C621" s="41"/>
      <c r="D621" s="226" t="s">
        <v>161</v>
      </c>
      <c r="E621" s="41"/>
      <c r="F621" s="227" t="s">
        <v>1296</v>
      </c>
      <c r="G621" s="41"/>
      <c r="H621" s="41"/>
      <c r="I621" s="228"/>
      <c r="J621" s="41"/>
      <c r="K621" s="41"/>
      <c r="L621" s="45"/>
      <c r="M621" s="229"/>
      <c r="N621" s="230"/>
      <c r="O621" s="85"/>
      <c r="P621" s="85"/>
      <c r="Q621" s="85"/>
      <c r="R621" s="85"/>
      <c r="S621" s="85"/>
      <c r="T621" s="86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161</v>
      </c>
      <c r="AU621" s="18" t="s">
        <v>81</v>
      </c>
    </row>
    <row r="622" s="2" customFormat="1" ht="24.15" customHeight="1">
      <c r="A622" s="39"/>
      <c r="B622" s="40"/>
      <c r="C622" s="256" t="s">
        <v>1297</v>
      </c>
      <c r="D622" s="256" t="s">
        <v>518</v>
      </c>
      <c r="E622" s="257" t="s">
        <v>1298</v>
      </c>
      <c r="F622" s="258" t="s">
        <v>1299</v>
      </c>
      <c r="G622" s="259" t="s">
        <v>157</v>
      </c>
      <c r="H622" s="260">
        <v>36.295999999999999</v>
      </c>
      <c r="I622" s="261"/>
      <c r="J622" s="262">
        <f>ROUND(I622*H622,2)</f>
        <v>0</v>
      </c>
      <c r="K622" s="258" t="s">
        <v>158</v>
      </c>
      <c r="L622" s="263"/>
      <c r="M622" s="264" t="s">
        <v>19</v>
      </c>
      <c r="N622" s="265" t="s">
        <v>43</v>
      </c>
      <c r="O622" s="85"/>
      <c r="P622" s="222">
        <f>O622*H622</f>
        <v>0</v>
      </c>
      <c r="Q622" s="222">
        <v>0.0028999999999999998</v>
      </c>
      <c r="R622" s="222">
        <f>Q622*H622</f>
        <v>0.10525839999999999</v>
      </c>
      <c r="S622" s="222">
        <v>0</v>
      </c>
      <c r="T622" s="223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24" t="s">
        <v>374</v>
      </c>
      <c r="AT622" s="224" t="s">
        <v>518</v>
      </c>
      <c r="AU622" s="224" t="s">
        <v>81</v>
      </c>
      <c r="AY622" s="18" t="s">
        <v>152</v>
      </c>
      <c r="BE622" s="225">
        <f>IF(N622="základní",J622,0)</f>
        <v>0</v>
      </c>
      <c r="BF622" s="225">
        <f>IF(N622="snížená",J622,0)</f>
        <v>0</v>
      </c>
      <c r="BG622" s="225">
        <f>IF(N622="zákl. přenesená",J622,0)</f>
        <v>0</v>
      </c>
      <c r="BH622" s="225">
        <f>IF(N622="sníž. přenesená",J622,0)</f>
        <v>0</v>
      </c>
      <c r="BI622" s="225">
        <f>IF(N622="nulová",J622,0)</f>
        <v>0</v>
      </c>
      <c r="BJ622" s="18" t="s">
        <v>79</v>
      </c>
      <c r="BK622" s="225">
        <f>ROUND(I622*H622,2)</f>
        <v>0</v>
      </c>
      <c r="BL622" s="18" t="s">
        <v>264</v>
      </c>
      <c r="BM622" s="224" t="s">
        <v>1300</v>
      </c>
    </row>
    <row r="623" s="13" customFormat="1">
      <c r="A623" s="13"/>
      <c r="B623" s="231"/>
      <c r="C623" s="232"/>
      <c r="D623" s="233" t="s">
        <v>167</v>
      </c>
      <c r="E623" s="234" t="s">
        <v>19</v>
      </c>
      <c r="F623" s="235" t="s">
        <v>1301</v>
      </c>
      <c r="G623" s="232"/>
      <c r="H623" s="236">
        <v>36.295999999999999</v>
      </c>
      <c r="I623" s="237"/>
      <c r="J623" s="232"/>
      <c r="K623" s="232"/>
      <c r="L623" s="238"/>
      <c r="M623" s="239"/>
      <c r="N623" s="240"/>
      <c r="O623" s="240"/>
      <c r="P623" s="240"/>
      <c r="Q623" s="240"/>
      <c r="R623" s="240"/>
      <c r="S623" s="240"/>
      <c r="T623" s="241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2" t="s">
        <v>167</v>
      </c>
      <c r="AU623" s="242" t="s">
        <v>81</v>
      </c>
      <c r="AV623" s="13" t="s">
        <v>81</v>
      </c>
      <c r="AW623" s="13" t="s">
        <v>33</v>
      </c>
      <c r="AX623" s="13" t="s">
        <v>72</v>
      </c>
      <c r="AY623" s="242" t="s">
        <v>152</v>
      </c>
    </row>
    <row r="624" s="2" customFormat="1" ht="37.8" customHeight="1">
      <c r="A624" s="39"/>
      <c r="B624" s="40"/>
      <c r="C624" s="213" t="s">
        <v>1302</v>
      </c>
      <c r="D624" s="213" t="s">
        <v>154</v>
      </c>
      <c r="E624" s="214" t="s">
        <v>1303</v>
      </c>
      <c r="F624" s="215" t="s">
        <v>1304</v>
      </c>
      <c r="G624" s="216" t="s">
        <v>157</v>
      </c>
      <c r="H624" s="217">
        <v>16.498000000000001</v>
      </c>
      <c r="I624" s="218"/>
      <c r="J624" s="219">
        <f>ROUND(I624*H624,2)</f>
        <v>0</v>
      </c>
      <c r="K624" s="215" t="s">
        <v>158</v>
      </c>
      <c r="L624" s="45"/>
      <c r="M624" s="220" t="s">
        <v>19</v>
      </c>
      <c r="N624" s="221" t="s">
        <v>43</v>
      </c>
      <c r="O624" s="85"/>
      <c r="P624" s="222">
        <f>O624*H624</f>
        <v>0</v>
      </c>
      <c r="Q624" s="222">
        <v>0.00012</v>
      </c>
      <c r="R624" s="222">
        <f>Q624*H624</f>
        <v>0.0019797600000000001</v>
      </c>
      <c r="S624" s="222">
        <v>0</v>
      </c>
      <c r="T624" s="223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24" t="s">
        <v>264</v>
      </c>
      <c r="AT624" s="224" t="s">
        <v>154</v>
      </c>
      <c r="AU624" s="224" t="s">
        <v>81</v>
      </c>
      <c r="AY624" s="18" t="s">
        <v>152</v>
      </c>
      <c r="BE624" s="225">
        <f>IF(N624="základní",J624,0)</f>
        <v>0</v>
      </c>
      <c r="BF624" s="225">
        <f>IF(N624="snížená",J624,0)</f>
        <v>0</v>
      </c>
      <c r="BG624" s="225">
        <f>IF(N624="zákl. přenesená",J624,0)</f>
        <v>0</v>
      </c>
      <c r="BH624" s="225">
        <f>IF(N624="sníž. přenesená",J624,0)</f>
        <v>0</v>
      </c>
      <c r="BI624" s="225">
        <f>IF(N624="nulová",J624,0)</f>
        <v>0</v>
      </c>
      <c r="BJ624" s="18" t="s">
        <v>79</v>
      </c>
      <c r="BK624" s="225">
        <f>ROUND(I624*H624,2)</f>
        <v>0</v>
      </c>
      <c r="BL624" s="18" t="s">
        <v>264</v>
      </c>
      <c r="BM624" s="224" t="s">
        <v>1305</v>
      </c>
    </row>
    <row r="625" s="2" customFormat="1">
      <c r="A625" s="39"/>
      <c r="B625" s="40"/>
      <c r="C625" s="41"/>
      <c r="D625" s="226" t="s">
        <v>161</v>
      </c>
      <c r="E625" s="41"/>
      <c r="F625" s="227" t="s">
        <v>1306</v>
      </c>
      <c r="G625" s="41"/>
      <c r="H625" s="41"/>
      <c r="I625" s="228"/>
      <c r="J625" s="41"/>
      <c r="K625" s="41"/>
      <c r="L625" s="45"/>
      <c r="M625" s="229"/>
      <c r="N625" s="230"/>
      <c r="O625" s="85"/>
      <c r="P625" s="85"/>
      <c r="Q625" s="85"/>
      <c r="R625" s="85"/>
      <c r="S625" s="85"/>
      <c r="T625" s="86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18" t="s">
        <v>161</v>
      </c>
      <c r="AU625" s="18" t="s">
        <v>81</v>
      </c>
    </row>
    <row r="626" s="13" customFormat="1">
      <c r="A626" s="13"/>
      <c r="B626" s="231"/>
      <c r="C626" s="232"/>
      <c r="D626" s="233" t="s">
        <v>167</v>
      </c>
      <c r="E626" s="234" t="s">
        <v>19</v>
      </c>
      <c r="F626" s="235" t="s">
        <v>1307</v>
      </c>
      <c r="G626" s="232"/>
      <c r="H626" s="236">
        <v>16.498000000000001</v>
      </c>
      <c r="I626" s="237"/>
      <c r="J626" s="232"/>
      <c r="K626" s="232"/>
      <c r="L626" s="238"/>
      <c r="M626" s="239"/>
      <c r="N626" s="240"/>
      <c r="O626" s="240"/>
      <c r="P626" s="240"/>
      <c r="Q626" s="240"/>
      <c r="R626" s="240"/>
      <c r="S626" s="240"/>
      <c r="T626" s="241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2" t="s">
        <v>167</v>
      </c>
      <c r="AU626" s="242" t="s">
        <v>81</v>
      </c>
      <c r="AV626" s="13" t="s">
        <v>81</v>
      </c>
      <c r="AW626" s="13" t="s">
        <v>33</v>
      </c>
      <c r="AX626" s="13" t="s">
        <v>72</v>
      </c>
      <c r="AY626" s="242" t="s">
        <v>152</v>
      </c>
    </row>
    <row r="627" s="2" customFormat="1" ht="16.5" customHeight="1">
      <c r="A627" s="39"/>
      <c r="B627" s="40"/>
      <c r="C627" s="256" t="s">
        <v>1308</v>
      </c>
      <c r="D627" s="256" t="s">
        <v>518</v>
      </c>
      <c r="E627" s="257" t="s">
        <v>1309</v>
      </c>
      <c r="F627" s="258" t="s">
        <v>1310</v>
      </c>
      <c r="G627" s="259" t="s">
        <v>193</v>
      </c>
      <c r="H627" s="260">
        <v>1.361</v>
      </c>
      <c r="I627" s="261"/>
      <c r="J627" s="262">
        <f>ROUND(I627*H627,2)</f>
        <v>0</v>
      </c>
      <c r="K627" s="258" t="s">
        <v>158</v>
      </c>
      <c r="L627" s="263"/>
      <c r="M627" s="264" t="s">
        <v>19</v>
      </c>
      <c r="N627" s="265" t="s">
        <v>43</v>
      </c>
      <c r="O627" s="85"/>
      <c r="P627" s="222">
        <f>O627*H627</f>
        <v>0</v>
      </c>
      <c r="Q627" s="222">
        <v>0.029999999999999999</v>
      </c>
      <c r="R627" s="222">
        <f>Q627*H627</f>
        <v>0.040829999999999998</v>
      </c>
      <c r="S627" s="222">
        <v>0</v>
      </c>
      <c r="T627" s="223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24" t="s">
        <v>374</v>
      </c>
      <c r="AT627" s="224" t="s">
        <v>518</v>
      </c>
      <c r="AU627" s="224" t="s">
        <v>81</v>
      </c>
      <c r="AY627" s="18" t="s">
        <v>152</v>
      </c>
      <c r="BE627" s="225">
        <f>IF(N627="základní",J627,0)</f>
        <v>0</v>
      </c>
      <c r="BF627" s="225">
        <f>IF(N627="snížená",J627,0)</f>
        <v>0</v>
      </c>
      <c r="BG627" s="225">
        <f>IF(N627="zákl. přenesená",J627,0)</f>
        <v>0</v>
      </c>
      <c r="BH627" s="225">
        <f>IF(N627="sníž. přenesená",J627,0)</f>
        <v>0</v>
      </c>
      <c r="BI627" s="225">
        <f>IF(N627="nulová",J627,0)</f>
        <v>0</v>
      </c>
      <c r="BJ627" s="18" t="s">
        <v>79</v>
      </c>
      <c r="BK627" s="225">
        <f>ROUND(I627*H627,2)</f>
        <v>0</v>
      </c>
      <c r="BL627" s="18" t="s">
        <v>264</v>
      </c>
      <c r="BM627" s="224" t="s">
        <v>1311</v>
      </c>
    </row>
    <row r="628" s="13" customFormat="1">
      <c r="A628" s="13"/>
      <c r="B628" s="231"/>
      <c r="C628" s="232"/>
      <c r="D628" s="233" t="s">
        <v>167</v>
      </c>
      <c r="E628" s="234" t="s">
        <v>19</v>
      </c>
      <c r="F628" s="235" t="s">
        <v>1312</v>
      </c>
      <c r="G628" s="232"/>
      <c r="H628" s="236">
        <v>1.361</v>
      </c>
      <c r="I628" s="237"/>
      <c r="J628" s="232"/>
      <c r="K628" s="232"/>
      <c r="L628" s="238"/>
      <c r="M628" s="239"/>
      <c r="N628" s="240"/>
      <c r="O628" s="240"/>
      <c r="P628" s="240"/>
      <c r="Q628" s="240"/>
      <c r="R628" s="240"/>
      <c r="S628" s="240"/>
      <c r="T628" s="241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2" t="s">
        <v>167</v>
      </c>
      <c r="AU628" s="242" t="s">
        <v>81</v>
      </c>
      <c r="AV628" s="13" t="s">
        <v>81</v>
      </c>
      <c r="AW628" s="13" t="s">
        <v>33</v>
      </c>
      <c r="AX628" s="13" t="s">
        <v>72</v>
      </c>
      <c r="AY628" s="242" t="s">
        <v>152</v>
      </c>
    </row>
    <row r="629" s="2" customFormat="1" ht="37.8" customHeight="1">
      <c r="A629" s="39"/>
      <c r="B629" s="40"/>
      <c r="C629" s="213" t="s">
        <v>1313</v>
      </c>
      <c r="D629" s="213" t="s">
        <v>154</v>
      </c>
      <c r="E629" s="214" t="s">
        <v>1314</v>
      </c>
      <c r="F629" s="215" t="s">
        <v>1315</v>
      </c>
      <c r="G629" s="216" t="s">
        <v>157</v>
      </c>
      <c r="H629" s="217">
        <v>22.265000000000001</v>
      </c>
      <c r="I629" s="218"/>
      <c r="J629" s="219">
        <f>ROUND(I629*H629,2)</f>
        <v>0</v>
      </c>
      <c r="K629" s="215" t="s">
        <v>158</v>
      </c>
      <c r="L629" s="45"/>
      <c r="M629" s="220" t="s">
        <v>19</v>
      </c>
      <c r="N629" s="221" t="s">
        <v>43</v>
      </c>
      <c r="O629" s="85"/>
      <c r="P629" s="222">
        <f>O629*H629</f>
        <v>0</v>
      </c>
      <c r="Q629" s="222">
        <v>0</v>
      </c>
      <c r="R629" s="222">
        <f>Q629*H629</f>
        <v>0</v>
      </c>
      <c r="S629" s="222">
        <v>0</v>
      </c>
      <c r="T629" s="223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24" t="s">
        <v>264</v>
      </c>
      <c r="AT629" s="224" t="s">
        <v>154</v>
      </c>
      <c r="AU629" s="224" t="s">
        <v>81</v>
      </c>
      <c r="AY629" s="18" t="s">
        <v>152</v>
      </c>
      <c r="BE629" s="225">
        <f>IF(N629="základní",J629,0)</f>
        <v>0</v>
      </c>
      <c r="BF629" s="225">
        <f>IF(N629="snížená",J629,0)</f>
        <v>0</v>
      </c>
      <c r="BG629" s="225">
        <f>IF(N629="zákl. přenesená",J629,0)</f>
        <v>0</v>
      </c>
      <c r="BH629" s="225">
        <f>IF(N629="sníž. přenesená",J629,0)</f>
        <v>0</v>
      </c>
      <c r="BI629" s="225">
        <f>IF(N629="nulová",J629,0)</f>
        <v>0</v>
      </c>
      <c r="BJ629" s="18" t="s">
        <v>79</v>
      </c>
      <c r="BK629" s="225">
        <f>ROUND(I629*H629,2)</f>
        <v>0</v>
      </c>
      <c r="BL629" s="18" t="s">
        <v>264</v>
      </c>
      <c r="BM629" s="224" t="s">
        <v>1316</v>
      </c>
    </row>
    <row r="630" s="2" customFormat="1">
      <c r="A630" s="39"/>
      <c r="B630" s="40"/>
      <c r="C630" s="41"/>
      <c r="D630" s="226" t="s">
        <v>161</v>
      </c>
      <c r="E630" s="41"/>
      <c r="F630" s="227" t="s">
        <v>1317</v>
      </c>
      <c r="G630" s="41"/>
      <c r="H630" s="41"/>
      <c r="I630" s="228"/>
      <c r="J630" s="41"/>
      <c r="K630" s="41"/>
      <c r="L630" s="45"/>
      <c r="M630" s="229"/>
      <c r="N630" s="230"/>
      <c r="O630" s="85"/>
      <c r="P630" s="85"/>
      <c r="Q630" s="85"/>
      <c r="R630" s="85"/>
      <c r="S630" s="85"/>
      <c r="T630" s="86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161</v>
      </c>
      <c r="AU630" s="18" t="s">
        <v>81</v>
      </c>
    </row>
    <row r="631" s="14" customFormat="1">
      <c r="A631" s="14"/>
      <c r="B631" s="243"/>
      <c r="C631" s="244"/>
      <c r="D631" s="233" t="s">
        <v>167</v>
      </c>
      <c r="E631" s="245" t="s">
        <v>19</v>
      </c>
      <c r="F631" s="246" t="s">
        <v>1318</v>
      </c>
      <c r="G631" s="244"/>
      <c r="H631" s="245" t="s">
        <v>19</v>
      </c>
      <c r="I631" s="247"/>
      <c r="J631" s="244"/>
      <c r="K631" s="244"/>
      <c r="L631" s="248"/>
      <c r="M631" s="249"/>
      <c r="N631" s="250"/>
      <c r="O631" s="250"/>
      <c r="P631" s="250"/>
      <c r="Q631" s="250"/>
      <c r="R631" s="250"/>
      <c r="S631" s="250"/>
      <c r="T631" s="251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2" t="s">
        <v>167</v>
      </c>
      <c r="AU631" s="252" t="s">
        <v>81</v>
      </c>
      <c r="AV631" s="14" t="s">
        <v>79</v>
      </c>
      <c r="AW631" s="14" t="s">
        <v>33</v>
      </c>
      <c r="AX631" s="14" t="s">
        <v>72</v>
      </c>
      <c r="AY631" s="252" t="s">
        <v>152</v>
      </c>
    </row>
    <row r="632" s="13" customFormat="1">
      <c r="A632" s="13"/>
      <c r="B632" s="231"/>
      <c r="C632" s="232"/>
      <c r="D632" s="233" t="s">
        <v>167</v>
      </c>
      <c r="E632" s="234" t="s">
        <v>19</v>
      </c>
      <c r="F632" s="235" t="s">
        <v>1319</v>
      </c>
      <c r="G632" s="232"/>
      <c r="H632" s="236">
        <v>22.265000000000001</v>
      </c>
      <c r="I632" s="237"/>
      <c r="J632" s="232"/>
      <c r="K632" s="232"/>
      <c r="L632" s="238"/>
      <c r="M632" s="239"/>
      <c r="N632" s="240"/>
      <c r="O632" s="240"/>
      <c r="P632" s="240"/>
      <c r="Q632" s="240"/>
      <c r="R632" s="240"/>
      <c r="S632" s="240"/>
      <c r="T632" s="24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2" t="s">
        <v>167</v>
      </c>
      <c r="AU632" s="242" t="s">
        <v>81</v>
      </c>
      <c r="AV632" s="13" t="s">
        <v>81</v>
      </c>
      <c r="AW632" s="13" t="s">
        <v>33</v>
      </c>
      <c r="AX632" s="13" t="s">
        <v>72</v>
      </c>
      <c r="AY632" s="242" t="s">
        <v>152</v>
      </c>
    </row>
    <row r="633" s="2" customFormat="1" ht="24.15" customHeight="1">
      <c r="A633" s="39"/>
      <c r="B633" s="40"/>
      <c r="C633" s="256" t="s">
        <v>1320</v>
      </c>
      <c r="D633" s="256" t="s">
        <v>518</v>
      </c>
      <c r="E633" s="257" t="s">
        <v>1321</v>
      </c>
      <c r="F633" s="258" t="s">
        <v>1322</v>
      </c>
      <c r="G633" s="259" t="s">
        <v>157</v>
      </c>
      <c r="H633" s="260">
        <v>24.492000000000001</v>
      </c>
      <c r="I633" s="261"/>
      <c r="J633" s="262">
        <f>ROUND(I633*H633,2)</f>
        <v>0</v>
      </c>
      <c r="K633" s="258" t="s">
        <v>158</v>
      </c>
      <c r="L633" s="263"/>
      <c r="M633" s="264" t="s">
        <v>19</v>
      </c>
      <c r="N633" s="265" t="s">
        <v>43</v>
      </c>
      <c r="O633" s="85"/>
      <c r="P633" s="222">
        <f>O633*H633</f>
        <v>0</v>
      </c>
      <c r="Q633" s="222">
        <v>0.0080000000000000002</v>
      </c>
      <c r="R633" s="222">
        <f>Q633*H633</f>
        <v>0.195936</v>
      </c>
      <c r="S633" s="222">
        <v>0</v>
      </c>
      <c r="T633" s="223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24" t="s">
        <v>374</v>
      </c>
      <c r="AT633" s="224" t="s">
        <v>518</v>
      </c>
      <c r="AU633" s="224" t="s">
        <v>81</v>
      </c>
      <c r="AY633" s="18" t="s">
        <v>152</v>
      </c>
      <c r="BE633" s="225">
        <f>IF(N633="základní",J633,0)</f>
        <v>0</v>
      </c>
      <c r="BF633" s="225">
        <f>IF(N633="snížená",J633,0)</f>
        <v>0</v>
      </c>
      <c r="BG633" s="225">
        <f>IF(N633="zákl. přenesená",J633,0)</f>
        <v>0</v>
      </c>
      <c r="BH633" s="225">
        <f>IF(N633="sníž. přenesená",J633,0)</f>
        <v>0</v>
      </c>
      <c r="BI633" s="225">
        <f>IF(N633="nulová",J633,0)</f>
        <v>0</v>
      </c>
      <c r="BJ633" s="18" t="s">
        <v>79</v>
      </c>
      <c r="BK633" s="225">
        <f>ROUND(I633*H633,2)</f>
        <v>0</v>
      </c>
      <c r="BL633" s="18" t="s">
        <v>264</v>
      </c>
      <c r="BM633" s="224" t="s">
        <v>1323</v>
      </c>
    </row>
    <row r="634" s="13" customFormat="1">
      <c r="A634" s="13"/>
      <c r="B634" s="231"/>
      <c r="C634" s="232"/>
      <c r="D634" s="233" t="s">
        <v>167</v>
      </c>
      <c r="E634" s="234" t="s">
        <v>19</v>
      </c>
      <c r="F634" s="235" t="s">
        <v>1324</v>
      </c>
      <c r="G634" s="232"/>
      <c r="H634" s="236">
        <v>24.492000000000001</v>
      </c>
      <c r="I634" s="237"/>
      <c r="J634" s="232"/>
      <c r="K634" s="232"/>
      <c r="L634" s="238"/>
      <c r="M634" s="239"/>
      <c r="N634" s="240"/>
      <c r="O634" s="240"/>
      <c r="P634" s="240"/>
      <c r="Q634" s="240"/>
      <c r="R634" s="240"/>
      <c r="S634" s="240"/>
      <c r="T634" s="241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2" t="s">
        <v>167</v>
      </c>
      <c r="AU634" s="242" t="s">
        <v>81</v>
      </c>
      <c r="AV634" s="13" t="s">
        <v>81</v>
      </c>
      <c r="AW634" s="13" t="s">
        <v>33</v>
      </c>
      <c r="AX634" s="13" t="s">
        <v>72</v>
      </c>
      <c r="AY634" s="242" t="s">
        <v>152</v>
      </c>
    </row>
    <row r="635" s="2" customFormat="1" ht="55.5" customHeight="1">
      <c r="A635" s="39"/>
      <c r="B635" s="40"/>
      <c r="C635" s="213" t="s">
        <v>1325</v>
      </c>
      <c r="D635" s="213" t="s">
        <v>154</v>
      </c>
      <c r="E635" s="214" t="s">
        <v>1326</v>
      </c>
      <c r="F635" s="215" t="s">
        <v>1327</v>
      </c>
      <c r="G635" s="216" t="s">
        <v>238</v>
      </c>
      <c r="H635" s="217">
        <v>1.47</v>
      </c>
      <c r="I635" s="218"/>
      <c r="J635" s="219">
        <f>ROUND(I635*H635,2)</f>
        <v>0</v>
      </c>
      <c r="K635" s="215" t="s">
        <v>158</v>
      </c>
      <c r="L635" s="45"/>
      <c r="M635" s="220" t="s">
        <v>19</v>
      </c>
      <c r="N635" s="221" t="s">
        <v>43</v>
      </c>
      <c r="O635" s="85"/>
      <c r="P635" s="222">
        <f>O635*H635</f>
        <v>0</v>
      </c>
      <c r="Q635" s="222">
        <v>0</v>
      </c>
      <c r="R635" s="222">
        <f>Q635*H635</f>
        <v>0</v>
      </c>
      <c r="S635" s="222">
        <v>0</v>
      </c>
      <c r="T635" s="223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24" t="s">
        <v>264</v>
      </c>
      <c r="AT635" s="224" t="s">
        <v>154</v>
      </c>
      <c r="AU635" s="224" t="s">
        <v>81</v>
      </c>
      <c r="AY635" s="18" t="s">
        <v>152</v>
      </c>
      <c r="BE635" s="225">
        <f>IF(N635="základní",J635,0)</f>
        <v>0</v>
      </c>
      <c r="BF635" s="225">
        <f>IF(N635="snížená",J635,0)</f>
        <v>0</v>
      </c>
      <c r="BG635" s="225">
        <f>IF(N635="zákl. přenesená",J635,0)</f>
        <v>0</v>
      </c>
      <c r="BH635" s="225">
        <f>IF(N635="sníž. přenesená",J635,0)</f>
        <v>0</v>
      </c>
      <c r="BI635" s="225">
        <f>IF(N635="nulová",J635,0)</f>
        <v>0</v>
      </c>
      <c r="BJ635" s="18" t="s">
        <v>79</v>
      </c>
      <c r="BK635" s="225">
        <f>ROUND(I635*H635,2)</f>
        <v>0</v>
      </c>
      <c r="BL635" s="18" t="s">
        <v>264</v>
      </c>
      <c r="BM635" s="224" t="s">
        <v>1328</v>
      </c>
    </row>
    <row r="636" s="2" customFormat="1">
      <c r="A636" s="39"/>
      <c r="B636" s="40"/>
      <c r="C636" s="41"/>
      <c r="D636" s="226" t="s">
        <v>161</v>
      </c>
      <c r="E636" s="41"/>
      <c r="F636" s="227" t="s">
        <v>1329</v>
      </c>
      <c r="G636" s="41"/>
      <c r="H636" s="41"/>
      <c r="I636" s="228"/>
      <c r="J636" s="41"/>
      <c r="K636" s="41"/>
      <c r="L636" s="45"/>
      <c r="M636" s="229"/>
      <c r="N636" s="230"/>
      <c r="O636" s="85"/>
      <c r="P636" s="85"/>
      <c r="Q636" s="85"/>
      <c r="R636" s="85"/>
      <c r="S636" s="85"/>
      <c r="T636" s="86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161</v>
      </c>
      <c r="AU636" s="18" t="s">
        <v>81</v>
      </c>
    </row>
    <row r="637" s="12" customFormat="1" ht="22.8" customHeight="1">
      <c r="A637" s="12"/>
      <c r="B637" s="197"/>
      <c r="C637" s="198"/>
      <c r="D637" s="199" t="s">
        <v>71</v>
      </c>
      <c r="E637" s="211" t="s">
        <v>354</v>
      </c>
      <c r="F637" s="211" t="s">
        <v>355</v>
      </c>
      <c r="G637" s="198"/>
      <c r="H637" s="198"/>
      <c r="I637" s="201"/>
      <c r="J637" s="212">
        <f>BK637</f>
        <v>0</v>
      </c>
      <c r="K637" s="198"/>
      <c r="L637" s="203"/>
      <c r="M637" s="204"/>
      <c r="N637" s="205"/>
      <c r="O637" s="205"/>
      <c r="P637" s="206">
        <f>SUM(P638:P643)</f>
        <v>0</v>
      </c>
      <c r="Q637" s="205"/>
      <c r="R637" s="206">
        <f>SUM(R638:R643)</f>
        <v>0.0035100000000000001</v>
      </c>
      <c r="S637" s="205"/>
      <c r="T637" s="207">
        <f>SUM(T638:T643)</f>
        <v>0</v>
      </c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R637" s="208" t="s">
        <v>81</v>
      </c>
      <c r="AT637" s="209" t="s">
        <v>71</v>
      </c>
      <c r="AU637" s="209" t="s">
        <v>79</v>
      </c>
      <c r="AY637" s="208" t="s">
        <v>152</v>
      </c>
      <c r="BK637" s="210">
        <f>SUM(BK638:BK643)</f>
        <v>0</v>
      </c>
    </row>
    <row r="638" s="2" customFormat="1" ht="16.5" customHeight="1">
      <c r="A638" s="39"/>
      <c r="B638" s="40"/>
      <c r="C638" s="213" t="s">
        <v>1330</v>
      </c>
      <c r="D638" s="213" t="s">
        <v>154</v>
      </c>
      <c r="E638" s="214" t="s">
        <v>1331</v>
      </c>
      <c r="F638" s="215" t="s">
        <v>1332</v>
      </c>
      <c r="G638" s="216" t="s">
        <v>174</v>
      </c>
      <c r="H638" s="217">
        <v>1</v>
      </c>
      <c r="I638" s="218"/>
      <c r="J638" s="219">
        <f>ROUND(I638*H638,2)</f>
        <v>0</v>
      </c>
      <c r="K638" s="215" t="s">
        <v>158</v>
      </c>
      <c r="L638" s="45"/>
      <c r="M638" s="220" t="s">
        <v>19</v>
      </c>
      <c r="N638" s="221" t="s">
        <v>43</v>
      </c>
      <c r="O638" s="85"/>
      <c r="P638" s="222">
        <f>O638*H638</f>
        <v>0</v>
      </c>
      <c r="Q638" s="222">
        <v>0.0016800000000000001</v>
      </c>
      <c r="R638" s="222">
        <f>Q638*H638</f>
        <v>0.0016800000000000001</v>
      </c>
      <c r="S638" s="222">
        <v>0</v>
      </c>
      <c r="T638" s="223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24" t="s">
        <v>264</v>
      </c>
      <c r="AT638" s="224" t="s">
        <v>154</v>
      </c>
      <c r="AU638" s="224" t="s">
        <v>81</v>
      </c>
      <c r="AY638" s="18" t="s">
        <v>152</v>
      </c>
      <c r="BE638" s="225">
        <f>IF(N638="základní",J638,0)</f>
        <v>0</v>
      </c>
      <c r="BF638" s="225">
        <f>IF(N638="snížená",J638,0)</f>
        <v>0</v>
      </c>
      <c r="BG638" s="225">
        <f>IF(N638="zákl. přenesená",J638,0)</f>
        <v>0</v>
      </c>
      <c r="BH638" s="225">
        <f>IF(N638="sníž. přenesená",J638,0)</f>
        <v>0</v>
      </c>
      <c r="BI638" s="225">
        <f>IF(N638="nulová",J638,0)</f>
        <v>0</v>
      </c>
      <c r="BJ638" s="18" t="s">
        <v>79</v>
      </c>
      <c r="BK638" s="225">
        <f>ROUND(I638*H638,2)</f>
        <v>0</v>
      </c>
      <c r="BL638" s="18" t="s">
        <v>264</v>
      </c>
      <c r="BM638" s="224" t="s">
        <v>1333</v>
      </c>
    </row>
    <row r="639" s="2" customFormat="1">
      <c r="A639" s="39"/>
      <c r="B639" s="40"/>
      <c r="C639" s="41"/>
      <c r="D639" s="226" t="s">
        <v>161</v>
      </c>
      <c r="E639" s="41"/>
      <c r="F639" s="227" t="s">
        <v>1334</v>
      </c>
      <c r="G639" s="41"/>
      <c r="H639" s="41"/>
      <c r="I639" s="228"/>
      <c r="J639" s="41"/>
      <c r="K639" s="41"/>
      <c r="L639" s="45"/>
      <c r="M639" s="229"/>
      <c r="N639" s="230"/>
      <c r="O639" s="85"/>
      <c r="P639" s="85"/>
      <c r="Q639" s="85"/>
      <c r="R639" s="85"/>
      <c r="S639" s="85"/>
      <c r="T639" s="86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T639" s="18" t="s">
        <v>161</v>
      </c>
      <c r="AU639" s="18" t="s">
        <v>81</v>
      </c>
    </row>
    <row r="640" s="2" customFormat="1" ht="37.8" customHeight="1">
      <c r="A640" s="39"/>
      <c r="B640" s="40"/>
      <c r="C640" s="213" t="s">
        <v>1335</v>
      </c>
      <c r="D640" s="213" t="s">
        <v>154</v>
      </c>
      <c r="E640" s="214" t="s">
        <v>1336</v>
      </c>
      <c r="F640" s="215" t="s">
        <v>1337</v>
      </c>
      <c r="G640" s="216" t="s">
        <v>451</v>
      </c>
      <c r="H640" s="217">
        <v>1</v>
      </c>
      <c r="I640" s="218"/>
      <c r="J640" s="219">
        <f>ROUND(I640*H640,2)</f>
        <v>0</v>
      </c>
      <c r="K640" s="215" t="s">
        <v>158</v>
      </c>
      <c r="L640" s="45"/>
      <c r="M640" s="220" t="s">
        <v>19</v>
      </c>
      <c r="N640" s="221" t="s">
        <v>43</v>
      </c>
      <c r="O640" s="85"/>
      <c r="P640" s="222">
        <f>O640*H640</f>
        <v>0</v>
      </c>
      <c r="Q640" s="222">
        <v>0.00183</v>
      </c>
      <c r="R640" s="222">
        <f>Q640*H640</f>
        <v>0.00183</v>
      </c>
      <c r="S640" s="222">
        <v>0</v>
      </c>
      <c r="T640" s="223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24" t="s">
        <v>264</v>
      </c>
      <c r="AT640" s="224" t="s">
        <v>154</v>
      </c>
      <c r="AU640" s="224" t="s">
        <v>81</v>
      </c>
      <c r="AY640" s="18" t="s">
        <v>152</v>
      </c>
      <c r="BE640" s="225">
        <f>IF(N640="základní",J640,0)</f>
        <v>0</v>
      </c>
      <c r="BF640" s="225">
        <f>IF(N640="snížená",J640,0)</f>
        <v>0</v>
      </c>
      <c r="BG640" s="225">
        <f>IF(N640="zákl. přenesená",J640,0)</f>
        <v>0</v>
      </c>
      <c r="BH640" s="225">
        <f>IF(N640="sníž. přenesená",J640,0)</f>
        <v>0</v>
      </c>
      <c r="BI640" s="225">
        <f>IF(N640="nulová",J640,0)</f>
        <v>0</v>
      </c>
      <c r="BJ640" s="18" t="s">
        <v>79</v>
      </c>
      <c r="BK640" s="225">
        <f>ROUND(I640*H640,2)</f>
        <v>0</v>
      </c>
      <c r="BL640" s="18" t="s">
        <v>264</v>
      </c>
      <c r="BM640" s="224" t="s">
        <v>1338</v>
      </c>
    </row>
    <row r="641" s="2" customFormat="1">
      <c r="A641" s="39"/>
      <c r="B641" s="40"/>
      <c r="C641" s="41"/>
      <c r="D641" s="226" t="s">
        <v>161</v>
      </c>
      <c r="E641" s="41"/>
      <c r="F641" s="227" t="s">
        <v>1339</v>
      </c>
      <c r="G641" s="41"/>
      <c r="H641" s="41"/>
      <c r="I641" s="228"/>
      <c r="J641" s="41"/>
      <c r="K641" s="41"/>
      <c r="L641" s="45"/>
      <c r="M641" s="229"/>
      <c r="N641" s="230"/>
      <c r="O641" s="85"/>
      <c r="P641" s="85"/>
      <c r="Q641" s="85"/>
      <c r="R641" s="85"/>
      <c r="S641" s="85"/>
      <c r="T641" s="86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161</v>
      </c>
      <c r="AU641" s="18" t="s">
        <v>81</v>
      </c>
    </row>
    <row r="642" s="2" customFormat="1" ht="49.05" customHeight="1">
      <c r="A642" s="39"/>
      <c r="B642" s="40"/>
      <c r="C642" s="213" t="s">
        <v>1340</v>
      </c>
      <c r="D642" s="213" t="s">
        <v>154</v>
      </c>
      <c r="E642" s="214" t="s">
        <v>1341</v>
      </c>
      <c r="F642" s="215" t="s">
        <v>1342</v>
      </c>
      <c r="G642" s="216" t="s">
        <v>238</v>
      </c>
      <c r="H642" s="217">
        <v>0.0040000000000000001</v>
      </c>
      <c r="I642" s="218"/>
      <c r="J642" s="219">
        <f>ROUND(I642*H642,2)</f>
        <v>0</v>
      </c>
      <c r="K642" s="215" t="s">
        <v>158</v>
      </c>
      <c r="L642" s="45"/>
      <c r="M642" s="220" t="s">
        <v>19</v>
      </c>
      <c r="N642" s="221" t="s">
        <v>43</v>
      </c>
      <c r="O642" s="85"/>
      <c r="P642" s="222">
        <f>O642*H642</f>
        <v>0</v>
      </c>
      <c r="Q642" s="222">
        <v>0</v>
      </c>
      <c r="R642" s="222">
        <f>Q642*H642</f>
        <v>0</v>
      </c>
      <c r="S642" s="222">
        <v>0</v>
      </c>
      <c r="T642" s="223">
        <f>S642*H642</f>
        <v>0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24" t="s">
        <v>264</v>
      </c>
      <c r="AT642" s="224" t="s">
        <v>154</v>
      </c>
      <c r="AU642" s="224" t="s">
        <v>81</v>
      </c>
      <c r="AY642" s="18" t="s">
        <v>152</v>
      </c>
      <c r="BE642" s="225">
        <f>IF(N642="základní",J642,0)</f>
        <v>0</v>
      </c>
      <c r="BF642" s="225">
        <f>IF(N642="snížená",J642,0)</f>
        <v>0</v>
      </c>
      <c r="BG642" s="225">
        <f>IF(N642="zákl. přenesená",J642,0)</f>
        <v>0</v>
      </c>
      <c r="BH642" s="225">
        <f>IF(N642="sníž. přenesená",J642,0)</f>
        <v>0</v>
      </c>
      <c r="BI642" s="225">
        <f>IF(N642="nulová",J642,0)</f>
        <v>0</v>
      </c>
      <c r="BJ642" s="18" t="s">
        <v>79</v>
      </c>
      <c r="BK642" s="225">
        <f>ROUND(I642*H642,2)</f>
        <v>0</v>
      </c>
      <c r="BL642" s="18" t="s">
        <v>264</v>
      </c>
      <c r="BM642" s="224" t="s">
        <v>1343</v>
      </c>
    </row>
    <row r="643" s="2" customFormat="1">
      <c r="A643" s="39"/>
      <c r="B643" s="40"/>
      <c r="C643" s="41"/>
      <c r="D643" s="226" t="s">
        <v>161</v>
      </c>
      <c r="E643" s="41"/>
      <c r="F643" s="227" t="s">
        <v>1344</v>
      </c>
      <c r="G643" s="41"/>
      <c r="H643" s="41"/>
      <c r="I643" s="228"/>
      <c r="J643" s="41"/>
      <c r="K643" s="41"/>
      <c r="L643" s="45"/>
      <c r="M643" s="229"/>
      <c r="N643" s="230"/>
      <c r="O643" s="85"/>
      <c r="P643" s="85"/>
      <c r="Q643" s="85"/>
      <c r="R643" s="85"/>
      <c r="S643" s="85"/>
      <c r="T643" s="86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T643" s="18" t="s">
        <v>161</v>
      </c>
      <c r="AU643" s="18" t="s">
        <v>81</v>
      </c>
    </row>
    <row r="644" s="12" customFormat="1" ht="22.8" customHeight="1">
      <c r="A644" s="12"/>
      <c r="B644" s="197"/>
      <c r="C644" s="198"/>
      <c r="D644" s="199" t="s">
        <v>71</v>
      </c>
      <c r="E644" s="211" t="s">
        <v>1345</v>
      </c>
      <c r="F644" s="211" t="s">
        <v>93</v>
      </c>
      <c r="G644" s="198"/>
      <c r="H644" s="198"/>
      <c r="I644" s="201"/>
      <c r="J644" s="212">
        <f>BK644</f>
        <v>0</v>
      </c>
      <c r="K644" s="198"/>
      <c r="L644" s="203"/>
      <c r="M644" s="204"/>
      <c r="N644" s="205"/>
      <c r="O644" s="205"/>
      <c r="P644" s="206">
        <f>SUM(P645:P652)</f>
        <v>0</v>
      </c>
      <c r="Q644" s="205"/>
      <c r="R644" s="206">
        <f>SUM(R645:R652)</f>
        <v>0.0030000000000000001</v>
      </c>
      <c r="S644" s="205"/>
      <c r="T644" s="207">
        <f>SUM(T645:T652)</f>
        <v>0</v>
      </c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R644" s="208" t="s">
        <v>81</v>
      </c>
      <c r="AT644" s="209" t="s">
        <v>71</v>
      </c>
      <c r="AU644" s="209" t="s">
        <v>79</v>
      </c>
      <c r="AY644" s="208" t="s">
        <v>152</v>
      </c>
      <c r="BK644" s="210">
        <f>SUM(BK645:BK652)</f>
        <v>0</v>
      </c>
    </row>
    <row r="645" s="2" customFormat="1" ht="24.15" customHeight="1">
      <c r="A645" s="39"/>
      <c r="B645" s="40"/>
      <c r="C645" s="213" t="s">
        <v>1346</v>
      </c>
      <c r="D645" s="213" t="s">
        <v>154</v>
      </c>
      <c r="E645" s="214" t="s">
        <v>1347</v>
      </c>
      <c r="F645" s="215" t="s">
        <v>1348</v>
      </c>
      <c r="G645" s="216" t="s">
        <v>451</v>
      </c>
      <c r="H645" s="217">
        <v>1</v>
      </c>
      <c r="I645" s="218"/>
      <c r="J645" s="219">
        <f>ROUND(I645*H645,2)</f>
        <v>0</v>
      </c>
      <c r="K645" s="215" t="s">
        <v>158</v>
      </c>
      <c r="L645" s="45"/>
      <c r="M645" s="220" t="s">
        <v>19</v>
      </c>
      <c r="N645" s="221" t="s">
        <v>43</v>
      </c>
      <c r="O645" s="85"/>
      <c r="P645" s="222">
        <f>O645*H645</f>
        <v>0</v>
      </c>
      <c r="Q645" s="222">
        <v>0</v>
      </c>
      <c r="R645" s="222">
        <f>Q645*H645</f>
        <v>0</v>
      </c>
      <c r="S645" s="222">
        <v>0</v>
      </c>
      <c r="T645" s="223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24" t="s">
        <v>264</v>
      </c>
      <c r="AT645" s="224" t="s">
        <v>154</v>
      </c>
      <c r="AU645" s="224" t="s">
        <v>81</v>
      </c>
      <c r="AY645" s="18" t="s">
        <v>152</v>
      </c>
      <c r="BE645" s="225">
        <f>IF(N645="základní",J645,0)</f>
        <v>0</v>
      </c>
      <c r="BF645" s="225">
        <f>IF(N645="snížená",J645,0)</f>
        <v>0</v>
      </c>
      <c r="BG645" s="225">
        <f>IF(N645="zákl. přenesená",J645,0)</f>
        <v>0</v>
      </c>
      <c r="BH645" s="225">
        <f>IF(N645="sníž. přenesená",J645,0)</f>
        <v>0</v>
      </c>
      <c r="BI645" s="225">
        <f>IF(N645="nulová",J645,0)</f>
        <v>0</v>
      </c>
      <c r="BJ645" s="18" t="s">
        <v>79</v>
      </c>
      <c r="BK645" s="225">
        <f>ROUND(I645*H645,2)</f>
        <v>0</v>
      </c>
      <c r="BL645" s="18" t="s">
        <v>264</v>
      </c>
      <c r="BM645" s="224" t="s">
        <v>1349</v>
      </c>
    </row>
    <row r="646" s="2" customFormat="1">
      <c r="A646" s="39"/>
      <c r="B646" s="40"/>
      <c r="C646" s="41"/>
      <c r="D646" s="226" t="s">
        <v>161</v>
      </c>
      <c r="E646" s="41"/>
      <c r="F646" s="227" t="s">
        <v>1350</v>
      </c>
      <c r="G646" s="41"/>
      <c r="H646" s="41"/>
      <c r="I646" s="228"/>
      <c r="J646" s="41"/>
      <c r="K646" s="41"/>
      <c r="L646" s="45"/>
      <c r="M646" s="229"/>
      <c r="N646" s="230"/>
      <c r="O646" s="85"/>
      <c r="P646" s="85"/>
      <c r="Q646" s="85"/>
      <c r="R646" s="85"/>
      <c r="S646" s="85"/>
      <c r="T646" s="86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8" t="s">
        <v>161</v>
      </c>
      <c r="AU646" s="18" t="s">
        <v>81</v>
      </c>
    </row>
    <row r="647" s="2" customFormat="1" ht="16.5" customHeight="1">
      <c r="A647" s="39"/>
      <c r="B647" s="40"/>
      <c r="C647" s="256" t="s">
        <v>1351</v>
      </c>
      <c r="D647" s="256" t="s">
        <v>518</v>
      </c>
      <c r="E647" s="257" t="s">
        <v>1352</v>
      </c>
      <c r="F647" s="258" t="s">
        <v>1353</v>
      </c>
      <c r="G647" s="259" t="s">
        <v>451</v>
      </c>
      <c r="H647" s="260">
        <v>1</v>
      </c>
      <c r="I647" s="261"/>
      <c r="J647" s="262">
        <f>ROUND(I647*H647,2)</f>
        <v>0</v>
      </c>
      <c r="K647" s="258" t="s">
        <v>19</v>
      </c>
      <c r="L647" s="263"/>
      <c r="M647" s="264" t="s">
        <v>19</v>
      </c>
      <c r="N647" s="265" t="s">
        <v>43</v>
      </c>
      <c r="O647" s="85"/>
      <c r="P647" s="222">
        <f>O647*H647</f>
        <v>0</v>
      </c>
      <c r="Q647" s="222">
        <v>0.001</v>
      </c>
      <c r="R647" s="222">
        <f>Q647*H647</f>
        <v>0.001</v>
      </c>
      <c r="S647" s="222">
        <v>0</v>
      </c>
      <c r="T647" s="223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24" t="s">
        <v>374</v>
      </c>
      <c r="AT647" s="224" t="s">
        <v>518</v>
      </c>
      <c r="AU647" s="224" t="s">
        <v>81</v>
      </c>
      <c r="AY647" s="18" t="s">
        <v>152</v>
      </c>
      <c r="BE647" s="225">
        <f>IF(N647="základní",J647,0)</f>
        <v>0</v>
      </c>
      <c r="BF647" s="225">
        <f>IF(N647="snížená",J647,0)</f>
        <v>0</v>
      </c>
      <c r="BG647" s="225">
        <f>IF(N647="zákl. přenesená",J647,0)</f>
        <v>0</v>
      </c>
      <c r="BH647" s="225">
        <f>IF(N647="sníž. přenesená",J647,0)</f>
        <v>0</v>
      </c>
      <c r="BI647" s="225">
        <f>IF(N647="nulová",J647,0)</f>
        <v>0</v>
      </c>
      <c r="BJ647" s="18" t="s">
        <v>79</v>
      </c>
      <c r="BK647" s="225">
        <f>ROUND(I647*H647,2)</f>
        <v>0</v>
      </c>
      <c r="BL647" s="18" t="s">
        <v>264</v>
      </c>
      <c r="BM647" s="224" t="s">
        <v>1354</v>
      </c>
    </row>
    <row r="648" s="2" customFormat="1" ht="24.15" customHeight="1">
      <c r="A648" s="39"/>
      <c r="B648" s="40"/>
      <c r="C648" s="213" t="s">
        <v>1355</v>
      </c>
      <c r="D648" s="213" t="s">
        <v>154</v>
      </c>
      <c r="E648" s="214" t="s">
        <v>1356</v>
      </c>
      <c r="F648" s="215" t="s">
        <v>1357</v>
      </c>
      <c r="G648" s="216" t="s">
        <v>451</v>
      </c>
      <c r="H648" s="217">
        <v>1</v>
      </c>
      <c r="I648" s="218"/>
      <c r="J648" s="219">
        <f>ROUND(I648*H648,2)</f>
        <v>0</v>
      </c>
      <c r="K648" s="215" t="s">
        <v>158</v>
      </c>
      <c r="L648" s="45"/>
      <c r="M648" s="220" t="s">
        <v>19</v>
      </c>
      <c r="N648" s="221" t="s">
        <v>43</v>
      </c>
      <c r="O648" s="85"/>
      <c r="P648" s="222">
        <f>O648*H648</f>
        <v>0</v>
      </c>
      <c r="Q648" s="222">
        <v>0</v>
      </c>
      <c r="R648" s="222">
        <f>Q648*H648</f>
        <v>0</v>
      </c>
      <c r="S648" s="222">
        <v>0</v>
      </c>
      <c r="T648" s="223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24" t="s">
        <v>264</v>
      </c>
      <c r="AT648" s="224" t="s">
        <v>154</v>
      </c>
      <c r="AU648" s="224" t="s">
        <v>81</v>
      </c>
      <c r="AY648" s="18" t="s">
        <v>152</v>
      </c>
      <c r="BE648" s="225">
        <f>IF(N648="základní",J648,0)</f>
        <v>0</v>
      </c>
      <c r="BF648" s="225">
        <f>IF(N648="snížená",J648,0)</f>
        <v>0</v>
      </c>
      <c r="BG648" s="225">
        <f>IF(N648="zákl. přenesená",J648,0)</f>
        <v>0</v>
      </c>
      <c r="BH648" s="225">
        <f>IF(N648="sníž. přenesená",J648,0)</f>
        <v>0</v>
      </c>
      <c r="BI648" s="225">
        <f>IF(N648="nulová",J648,0)</f>
        <v>0</v>
      </c>
      <c r="BJ648" s="18" t="s">
        <v>79</v>
      </c>
      <c r="BK648" s="225">
        <f>ROUND(I648*H648,2)</f>
        <v>0</v>
      </c>
      <c r="BL648" s="18" t="s">
        <v>264</v>
      </c>
      <c r="BM648" s="224" t="s">
        <v>1358</v>
      </c>
    </row>
    <row r="649" s="2" customFormat="1">
      <c r="A649" s="39"/>
      <c r="B649" s="40"/>
      <c r="C649" s="41"/>
      <c r="D649" s="226" t="s">
        <v>161</v>
      </c>
      <c r="E649" s="41"/>
      <c r="F649" s="227" t="s">
        <v>1359</v>
      </c>
      <c r="G649" s="41"/>
      <c r="H649" s="41"/>
      <c r="I649" s="228"/>
      <c r="J649" s="41"/>
      <c r="K649" s="41"/>
      <c r="L649" s="45"/>
      <c r="M649" s="229"/>
      <c r="N649" s="230"/>
      <c r="O649" s="85"/>
      <c r="P649" s="85"/>
      <c r="Q649" s="85"/>
      <c r="R649" s="85"/>
      <c r="S649" s="85"/>
      <c r="T649" s="86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161</v>
      </c>
      <c r="AU649" s="18" t="s">
        <v>81</v>
      </c>
    </row>
    <row r="650" s="2" customFormat="1" ht="16.5" customHeight="1">
      <c r="A650" s="39"/>
      <c r="B650" s="40"/>
      <c r="C650" s="256" t="s">
        <v>1360</v>
      </c>
      <c r="D650" s="256" t="s">
        <v>518</v>
      </c>
      <c r="E650" s="257" t="s">
        <v>1361</v>
      </c>
      <c r="F650" s="258" t="s">
        <v>1362</v>
      </c>
      <c r="G650" s="259" t="s">
        <v>451</v>
      </c>
      <c r="H650" s="260">
        <v>1</v>
      </c>
      <c r="I650" s="261"/>
      <c r="J650" s="262">
        <f>ROUND(I650*H650,2)</f>
        <v>0</v>
      </c>
      <c r="K650" s="258" t="s">
        <v>19</v>
      </c>
      <c r="L650" s="263"/>
      <c r="M650" s="264" t="s">
        <v>19</v>
      </c>
      <c r="N650" s="265" t="s">
        <v>43</v>
      </c>
      <c r="O650" s="85"/>
      <c r="P650" s="222">
        <f>O650*H650</f>
        <v>0</v>
      </c>
      <c r="Q650" s="222">
        <v>0.002</v>
      </c>
      <c r="R650" s="222">
        <f>Q650*H650</f>
        <v>0.002</v>
      </c>
      <c r="S650" s="222">
        <v>0</v>
      </c>
      <c r="T650" s="223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24" t="s">
        <v>374</v>
      </c>
      <c r="AT650" s="224" t="s">
        <v>518</v>
      </c>
      <c r="AU650" s="224" t="s">
        <v>81</v>
      </c>
      <c r="AY650" s="18" t="s">
        <v>152</v>
      </c>
      <c r="BE650" s="225">
        <f>IF(N650="základní",J650,0)</f>
        <v>0</v>
      </c>
      <c r="BF650" s="225">
        <f>IF(N650="snížená",J650,0)</f>
        <v>0</v>
      </c>
      <c r="BG650" s="225">
        <f>IF(N650="zákl. přenesená",J650,0)</f>
        <v>0</v>
      </c>
      <c r="BH650" s="225">
        <f>IF(N650="sníž. přenesená",J650,0)</f>
        <v>0</v>
      </c>
      <c r="BI650" s="225">
        <f>IF(N650="nulová",J650,0)</f>
        <v>0</v>
      </c>
      <c r="BJ650" s="18" t="s">
        <v>79</v>
      </c>
      <c r="BK650" s="225">
        <f>ROUND(I650*H650,2)</f>
        <v>0</v>
      </c>
      <c r="BL650" s="18" t="s">
        <v>264</v>
      </c>
      <c r="BM650" s="224" t="s">
        <v>1363</v>
      </c>
    </row>
    <row r="651" s="2" customFormat="1" ht="49.05" customHeight="1">
      <c r="A651" s="39"/>
      <c r="B651" s="40"/>
      <c r="C651" s="213" t="s">
        <v>1364</v>
      </c>
      <c r="D651" s="213" t="s">
        <v>154</v>
      </c>
      <c r="E651" s="214" t="s">
        <v>1365</v>
      </c>
      <c r="F651" s="215" t="s">
        <v>1366</v>
      </c>
      <c r="G651" s="216" t="s">
        <v>238</v>
      </c>
      <c r="H651" s="217">
        <v>0.0030000000000000001</v>
      </c>
      <c r="I651" s="218"/>
      <c r="J651" s="219">
        <f>ROUND(I651*H651,2)</f>
        <v>0</v>
      </c>
      <c r="K651" s="215" t="s">
        <v>158</v>
      </c>
      <c r="L651" s="45"/>
      <c r="M651" s="220" t="s">
        <v>19</v>
      </c>
      <c r="N651" s="221" t="s">
        <v>43</v>
      </c>
      <c r="O651" s="85"/>
      <c r="P651" s="222">
        <f>O651*H651</f>
        <v>0</v>
      </c>
      <c r="Q651" s="222">
        <v>0</v>
      </c>
      <c r="R651" s="222">
        <f>Q651*H651</f>
        <v>0</v>
      </c>
      <c r="S651" s="222">
        <v>0</v>
      </c>
      <c r="T651" s="223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24" t="s">
        <v>264</v>
      </c>
      <c r="AT651" s="224" t="s">
        <v>154</v>
      </c>
      <c r="AU651" s="224" t="s">
        <v>81</v>
      </c>
      <c r="AY651" s="18" t="s">
        <v>152</v>
      </c>
      <c r="BE651" s="225">
        <f>IF(N651="základní",J651,0)</f>
        <v>0</v>
      </c>
      <c r="BF651" s="225">
        <f>IF(N651="snížená",J651,0)</f>
        <v>0</v>
      </c>
      <c r="BG651" s="225">
        <f>IF(N651="zákl. přenesená",J651,0)</f>
        <v>0</v>
      </c>
      <c r="BH651" s="225">
        <f>IF(N651="sníž. přenesená",J651,0)</f>
        <v>0</v>
      </c>
      <c r="BI651" s="225">
        <f>IF(N651="nulová",J651,0)</f>
        <v>0</v>
      </c>
      <c r="BJ651" s="18" t="s">
        <v>79</v>
      </c>
      <c r="BK651" s="225">
        <f>ROUND(I651*H651,2)</f>
        <v>0</v>
      </c>
      <c r="BL651" s="18" t="s">
        <v>264</v>
      </c>
      <c r="BM651" s="224" t="s">
        <v>1367</v>
      </c>
    </row>
    <row r="652" s="2" customFormat="1">
      <c r="A652" s="39"/>
      <c r="B652" s="40"/>
      <c r="C652" s="41"/>
      <c r="D652" s="226" t="s">
        <v>161</v>
      </c>
      <c r="E652" s="41"/>
      <c r="F652" s="227" t="s">
        <v>1368</v>
      </c>
      <c r="G652" s="41"/>
      <c r="H652" s="41"/>
      <c r="I652" s="228"/>
      <c r="J652" s="41"/>
      <c r="K652" s="41"/>
      <c r="L652" s="45"/>
      <c r="M652" s="229"/>
      <c r="N652" s="230"/>
      <c r="O652" s="85"/>
      <c r="P652" s="85"/>
      <c r="Q652" s="85"/>
      <c r="R652" s="85"/>
      <c r="S652" s="85"/>
      <c r="T652" s="86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T652" s="18" t="s">
        <v>161</v>
      </c>
      <c r="AU652" s="18" t="s">
        <v>81</v>
      </c>
    </row>
    <row r="653" s="12" customFormat="1" ht="22.8" customHeight="1">
      <c r="A653" s="12"/>
      <c r="B653" s="197"/>
      <c r="C653" s="198"/>
      <c r="D653" s="199" t="s">
        <v>71</v>
      </c>
      <c r="E653" s="211" t="s">
        <v>1369</v>
      </c>
      <c r="F653" s="211" t="s">
        <v>1370</v>
      </c>
      <c r="G653" s="198"/>
      <c r="H653" s="198"/>
      <c r="I653" s="201"/>
      <c r="J653" s="212">
        <f>BK653</f>
        <v>0</v>
      </c>
      <c r="K653" s="198"/>
      <c r="L653" s="203"/>
      <c r="M653" s="204"/>
      <c r="N653" s="205"/>
      <c r="O653" s="205"/>
      <c r="P653" s="206">
        <f>SUM(P654:P712)</f>
        <v>0</v>
      </c>
      <c r="Q653" s="205"/>
      <c r="R653" s="206">
        <f>SUM(R654:R712)</f>
        <v>1.3961656500000002</v>
      </c>
      <c r="S653" s="205"/>
      <c r="T653" s="207">
        <f>SUM(T654:T712)</f>
        <v>0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208" t="s">
        <v>81</v>
      </c>
      <c r="AT653" s="209" t="s">
        <v>71</v>
      </c>
      <c r="AU653" s="209" t="s">
        <v>79</v>
      </c>
      <c r="AY653" s="208" t="s">
        <v>152</v>
      </c>
      <c r="BK653" s="210">
        <f>SUM(BK654:BK712)</f>
        <v>0</v>
      </c>
    </row>
    <row r="654" s="2" customFormat="1" ht="37.8" customHeight="1">
      <c r="A654" s="39"/>
      <c r="B654" s="40"/>
      <c r="C654" s="213" t="s">
        <v>1371</v>
      </c>
      <c r="D654" s="213" t="s">
        <v>154</v>
      </c>
      <c r="E654" s="214" t="s">
        <v>1372</v>
      </c>
      <c r="F654" s="215" t="s">
        <v>1373</v>
      </c>
      <c r="G654" s="216" t="s">
        <v>193</v>
      </c>
      <c r="H654" s="217">
        <v>0.83899999999999997</v>
      </c>
      <c r="I654" s="218"/>
      <c r="J654" s="219">
        <f>ROUND(I654*H654,2)</f>
        <v>0</v>
      </c>
      <c r="K654" s="215" t="s">
        <v>158</v>
      </c>
      <c r="L654" s="45"/>
      <c r="M654" s="220" t="s">
        <v>19</v>
      </c>
      <c r="N654" s="221" t="s">
        <v>43</v>
      </c>
      <c r="O654" s="85"/>
      <c r="P654" s="222">
        <f>O654*H654</f>
        <v>0</v>
      </c>
      <c r="Q654" s="222">
        <v>0.00189</v>
      </c>
      <c r="R654" s="222">
        <f>Q654*H654</f>
        <v>0.0015857099999999999</v>
      </c>
      <c r="S654" s="222">
        <v>0</v>
      </c>
      <c r="T654" s="223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24" t="s">
        <v>264</v>
      </c>
      <c r="AT654" s="224" t="s">
        <v>154</v>
      </c>
      <c r="AU654" s="224" t="s">
        <v>81</v>
      </c>
      <c r="AY654" s="18" t="s">
        <v>152</v>
      </c>
      <c r="BE654" s="225">
        <f>IF(N654="základní",J654,0)</f>
        <v>0</v>
      </c>
      <c r="BF654" s="225">
        <f>IF(N654="snížená",J654,0)</f>
        <v>0</v>
      </c>
      <c r="BG654" s="225">
        <f>IF(N654="zákl. přenesená",J654,0)</f>
        <v>0</v>
      </c>
      <c r="BH654" s="225">
        <f>IF(N654="sníž. přenesená",J654,0)</f>
        <v>0</v>
      </c>
      <c r="BI654" s="225">
        <f>IF(N654="nulová",J654,0)</f>
        <v>0</v>
      </c>
      <c r="BJ654" s="18" t="s">
        <v>79</v>
      </c>
      <c r="BK654" s="225">
        <f>ROUND(I654*H654,2)</f>
        <v>0</v>
      </c>
      <c r="BL654" s="18" t="s">
        <v>264</v>
      </c>
      <c r="BM654" s="224" t="s">
        <v>1374</v>
      </c>
    </row>
    <row r="655" s="2" customFormat="1">
      <c r="A655" s="39"/>
      <c r="B655" s="40"/>
      <c r="C655" s="41"/>
      <c r="D655" s="226" t="s">
        <v>161</v>
      </c>
      <c r="E655" s="41"/>
      <c r="F655" s="227" t="s">
        <v>1375</v>
      </c>
      <c r="G655" s="41"/>
      <c r="H655" s="41"/>
      <c r="I655" s="228"/>
      <c r="J655" s="41"/>
      <c r="K655" s="41"/>
      <c r="L655" s="45"/>
      <c r="M655" s="229"/>
      <c r="N655" s="230"/>
      <c r="O655" s="85"/>
      <c r="P655" s="85"/>
      <c r="Q655" s="85"/>
      <c r="R655" s="85"/>
      <c r="S655" s="85"/>
      <c r="T655" s="86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T655" s="18" t="s">
        <v>161</v>
      </c>
      <c r="AU655" s="18" t="s">
        <v>81</v>
      </c>
    </row>
    <row r="656" s="13" customFormat="1">
      <c r="A656" s="13"/>
      <c r="B656" s="231"/>
      <c r="C656" s="232"/>
      <c r="D656" s="233" t="s">
        <v>167</v>
      </c>
      <c r="E656" s="234" t="s">
        <v>19</v>
      </c>
      <c r="F656" s="235" t="s">
        <v>1376</v>
      </c>
      <c r="G656" s="232"/>
      <c r="H656" s="236">
        <v>0.83899999999999997</v>
      </c>
      <c r="I656" s="237"/>
      <c r="J656" s="232"/>
      <c r="K656" s="232"/>
      <c r="L656" s="238"/>
      <c r="M656" s="239"/>
      <c r="N656" s="240"/>
      <c r="O656" s="240"/>
      <c r="P656" s="240"/>
      <c r="Q656" s="240"/>
      <c r="R656" s="240"/>
      <c r="S656" s="240"/>
      <c r="T656" s="241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2" t="s">
        <v>167</v>
      </c>
      <c r="AU656" s="242" t="s">
        <v>81</v>
      </c>
      <c r="AV656" s="13" t="s">
        <v>81</v>
      </c>
      <c r="AW656" s="13" t="s">
        <v>33</v>
      </c>
      <c r="AX656" s="13" t="s">
        <v>72</v>
      </c>
      <c r="AY656" s="242" t="s">
        <v>152</v>
      </c>
    </row>
    <row r="657" s="2" customFormat="1" ht="55.5" customHeight="1">
      <c r="A657" s="39"/>
      <c r="B657" s="40"/>
      <c r="C657" s="213" t="s">
        <v>1377</v>
      </c>
      <c r="D657" s="213" t="s">
        <v>154</v>
      </c>
      <c r="E657" s="214" t="s">
        <v>1378</v>
      </c>
      <c r="F657" s="215" t="s">
        <v>1379</v>
      </c>
      <c r="G657" s="216" t="s">
        <v>174</v>
      </c>
      <c r="H657" s="217">
        <v>14</v>
      </c>
      <c r="I657" s="218"/>
      <c r="J657" s="219">
        <f>ROUND(I657*H657,2)</f>
        <v>0</v>
      </c>
      <c r="K657" s="215" t="s">
        <v>158</v>
      </c>
      <c r="L657" s="45"/>
      <c r="M657" s="220" t="s">
        <v>19</v>
      </c>
      <c r="N657" s="221" t="s">
        <v>43</v>
      </c>
      <c r="O657" s="85"/>
      <c r="P657" s="222">
        <f>O657*H657</f>
        <v>0</v>
      </c>
      <c r="Q657" s="222">
        <v>0</v>
      </c>
      <c r="R657" s="222">
        <f>Q657*H657</f>
        <v>0</v>
      </c>
      <c r="S657" s="222">
        <v>0</v>
      </c>
      <c r="T657" s="223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24" t="s">
        <v>264</v>
      </c>
      <c r="AT657" s="224" t="s">
        <v>154</v>
      </c>
      <c r="AU657" s="224" t="s">
        <v>81</v>
      </c>
      <c r="AY657" s="18" t="s">
        <v>152</v>
      </c>
      <c r="BE657" s="225">
        <f>IF(N657="základní",J657,0)</f>
        <v>0</v>
      </c>
      <c r="BF657" s="225">
        <f>IF(N657="snížená",J657,0)</f>
        <v>0</v>
      </c>
      <c r="BG657" s="225">
        <f>IF(N657="zákl. přenesená",J657,0)</f>
        <v>0</v>
      </c>
      <c r="BH657" s="225">
        <f>IF(N657="sníž. přenesená",J657,0)</f>
        <v>0</v>
      </c>
      <c r="BI657" s="225">
        <f>IF(N657="nulová",J657,0)</f>
        <v>0</v>
      </c>
      <c r="BJ657" s="18" t="s">
        <v>79</v>
      </c>
      <c r="BK657" s="225">
        <f>ROUND(I657*H657,2)</f>
        <v>0</v>
      </c>
      <c r="BL657" s="18" t="s">
        <v>264</v>
      </c>
      <c r="BM657" s="224" t="s">
        <v>1380</v>
      </c>
    </row>
    <row r="658" s="2" customFormat="1">
      <c r="A658" s="39"/>
      <c r="B658" s="40"/>
      <c r="C658" s="41"/>
      <c r="D658" s="226" t="s">
        <v>161</v>
      </c>
      <c r="E658" s="41"/>
      <c r="F658" s="227" t="s">
        <v>1381</v>
      </c>
      <c r="G658" s="41"/>
      <c r="H658" s="41"/>
      <c r="I658" s="228"/>
      <c r="J658" s="41"/>
      <c r="K658" s="41"/>
      <c r="L658" s="45"/>
      <c r="M658" s="229"/>
      <c r="N658" s="230"/>
      <c r="O658" s="85"/>
      <c r="P658" s="85"/>
      <c r="Q658" s="85"/>
      <c r="R658" s="85"/>
      <c r="S658" s="85"/>
      <c r="T658" s="86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T658" s="18" t="s">
        <v>161</v>
      </c>
      <c r="AU658" s="18" t="s">
        <v>81</v>
      </c>
    </row>
    <row r="659" s="14" customFormat="1">
      <c r="A659" s="14"/>
      <c r="B659" s="243"/>
      <c r="C659" s="244"/>
      <c r="D659" s="233" t="s">
        <v>167</v>
      </c>
      <c r="E659" s="245" t="s">
        <v>19</v>
      </c>
      <c r="F659" s="246" t="s">
        <v>1382</v>
      </c>
      <c r="G659" s="244"/>
      <c r="H659" s="245" t="s">
        <v>19</v>
      </c>
      <c r="I659" s="247"/>
      <c r="J659" s="244"/>
      <c r="K659" s="244"/>
      <c r="L659" s="248"/>
      <c r="M659" s="249"/>
      <c r="N659" s="250"/>
      <c r="O659" s="250"/>
      <c r="P659" s="250"/>
      <c r="Q659" s="250"/>
      <c r="R659" s="250"/>
      <c r="S659" s="250"/>
      <c r="T659" s="251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2" t="s">
        <v>167</v>
      </c>
      <c r="AU659" s="252" t="s">
        <v>81</v>
      </c>
      <c r="AV659" s="14" t="s">
        <v>79</v>
      </c>
      <c r="AW659" s="14" t="s">
        <v>33</v>
      </c>
      <c r="AX659" s="14" t="s">
        <v>72</v>
      </c>
      <c r="AY659" s="252" t="s">
        <v>152</v>
      </c>
    </row>
    <row r="660" s="13" customFormat="1">
      <c r="A660" s="13"/>
      <c r="B660" s="231"/>
      <c r="C660" s="232"/>
      <c r="D660" s="233" t="s">
        <v>167</v>
      </c>
      <c r="E660" s="234" t="s">
        <v>19</v>
      </c>
      <c r="F660" s="235" t="s">
        <v>1383</v>
      </c>
      <c r="G660" s="232"/>
      <c r="H660" s="236">
        <v>14</v>
      </c>
      <c r="I660" s="237"/>
      <c r="J660" s="232"/>
      <c r="K660" s="232"/>
      <c r="L660" s="238"/>
      <c r="M660" s="239"/>
      <c r="N660" s="240"/>
      <c r="O660" s="240"/>
      <c r="P660" s="240"/>
      <c r="Q660" s="240"/>
      <c r="R660" s="240"/>
      <c r="S660" s="240"/>
      <c r="T660" s="241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2" t="s">
        <v>167</v>
      </c>
      <c r="AU660" s="242" t="s">
        <v>81</v>
      </c>
      <c r="AV660" s="13" t="s">
        <v>81</v>
      </c>
      <c r="AW660" s="13" t="s">
        <v>33</v>
      </c>
      <c r="AX660" s="13" t="s">
        <v>72</v>
      </c>
      <c r="AY660" s="242" t="s">
        <v>152</v>
      </c>
    </row>
    <row r="661" s="2" customFormat="1" ht="21.75" customHeight="1">
      <c r="A661" s="39"/>
      <c r="B661" s="40"/>
      <c r="C661" s="256" t="s">
        <v>1384</v>
      </c>
      <c r="D661" s="256" t="s">
        <v>518</v>
      </c>
      <c r="E661" s="257" t="s">
        <v>1385</v>
      </c>
      <c r="F661" s="258" t="s">
        <v>1386</v>
      </c>
      <c r="G661" s="259" t="s">
        <v>193</v>
      </c>
      <c r="H661" s="260">
        <v>0.091999999999999998</v>
      </c>
      <c r="I661" s="261"/>
      <c r="J661" s="262">
        <f>ROUND(I661*H661,2)</f>
        <v>0</v>
      </c>
      <c r="K661" s="258" t="s">
        <v>158</v>
      </c>
      <c r="L661" s="263"/>
      <c r="M661" s="264" t="s">
        <v>19</v>
      </c>
      <c r="N661" s="265" t="s">
        <v>43</v>
      </c>
      <c r="O661" s="85"/>
      <c r="P661" s="222">
        <f>O661*H661</f>
        <v>0</v>
      </c>
      <c r="Q661" s="222">
        <v>0.55000000000000004</v>
      </c>
      <c r="R661" s="222">
        <f>Q661*H661</f>
        <v>0.050600000000000006</v>
      </c>
      <c r="S661" s="222">
        <v>0</v>
      </c>
      <c r="T661" s="223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24" t="s">
        <v>374</v>
      </c>
      <c r="AT661" s="224" t="s">
        <v>518</v>
      </c>
      <c r="AU661" s="224" t="s">
        <v>81</v>
      </c>
      <c r="AY661" s="18" t="s">
        <v>152</v>
      </c>
      <c r="BE661" s="225">
        <f>IF(N661="základní",J661,0)</f>
        <v>0</v>
      </c>
      <c r="BF661" s="225">
        <f>IF(N661="snížená",J661,0)</f>
        <v>0</v>
      </c>
      <c r="BG661" s="225">
        <f>IF(N661="zákl. přenesená",J661,0)</f>
        <v>0</v>
      </c>
      <c r="BH661" s="225">
        <f>IF(N661="sníž. přenesená",J661,0)</f>
        <v>0</v>
      </c>
      <c r="BI661" s="225">
        <f>IF(N661="nulová",J661,0)</f>
        <v>0</v>
      </c>
      <c r="BJ661" s="18" t="s">
        <v>79</v>
      </c>
      <c r="BK661" s="225">
        <f>ROUND(I661*H661,2)</f>
        <v>0</v>
      </c>
      <c r="BL661" s="18" t="s">
        <v>264</v>
      </c>
      <c r="BM661" s="224" t="s">
        <v>1387</v>
      </c>
    </row>
    <row r="662" s="14" customFormat="1">
      <c r="A662" s="14"/>
      <c r="B662" s="243"/>
      <c r="C662" s="244"/>
      <c r="D662" s="233" t="s">
        <v>167</v>
      </c>
      <c r="E662" s="245" t="s">
        <v>19</v>
      </c>
      <c r="F662" s="246" t="s">
        <v>1382</v>
      </c>
      <c r="G662" s="244"/>
      <c r="H662" s="245" t="s">
        <v>19</v>
      </c>
      <c r="I662" s="247"/>
      <c r="J662" s="244"/>
      <c r="K662" s="244"/>
      <c r="L662" s="248"/>
      <c r="M662" s="249"/>
      <c r="N662" s="250"/>
      <c r="O662" s="250"/>
      <c r="P662" s="250"/>
      <c r="Q662" s="250"/>
      <c r="R662" s="250"/>
      <c r="S662" s="250"/>
      <c r="T662" s="251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2" t="s">
        <v>167</v>
      </c>
      <c r="AU662" s="252" t="s">
        <v>81</v>
      </c>
      <c r="AV662" s="14" t="s">
        <v>79</v>
      </c>
      <c r="AW662" s="14" t="s">
        <v>33</v>
      </c>
      <c r="AX662" s="14" t="s">
        <v>72</v>
      </c>
      <c r="AY662" s="252" t="s">
        <v>152</v>
      </c>
    </row>
    <row r="663" s="13" customFormat="1">
      <c r="A663" s="13"/>
      <c r="B663" s="231"/>
      <c r="C663" s="232"/>
      <c r="D663" s="233" t="s">
        <v>167</v>
      </c>
      <c r="E663" s="234" t="s">
        <v>19</v>
      </c>
      <c r="F663" s="235" t="s">
        <v>1388</v>
      </c>
      <c r="G663" s="232"/>
      <c r="H663" s="236">
        <v>0.091999999999999998</v>
      </c>
      <c r="I663" s="237"/>
      <c r="J663" s="232"/>
      <c r="K663" s="232"/>
      <c r="L663" s="238"/>
      <c r="M663" s="239"/>
      <c r="N663" s="240"/>
      <c r="O663" s="240"/>
      <c r="P663" s="240"/>
      <c r="Q663" s="240"/>
      <c r="R663" s="240"/>
      <c r="S663" s="240"/>
      <c r="T663" s="241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2" t="s">
        <v>167</v>
      </c>
      <c r="AU663" s="242" t="s">
        <v>81</v>
      </c>
      <c r="AV663" s="13" t="s">
        <v>81</v>
      </c>
      <c r="AW663" s="13" t="s">
        <v>33</v>
      </c>
      <c r="AX663" s="13" t="s">
        <v>72</v>
      </c>
      <c r="AY663" s="242" t="s">
        <v>152</v>
      </c>
    </row>
    <row r="664" s="2" customFormat="1" ht="62.7" customHeight="1">
      <c r="A664" s="39"/>
      <c r="B664" s="40"/>
      <c r="C664" s="213" t="s">
        <v>1389</v>
      </c>
      <c r="D664" s="213" t="s">
        <v>154</v>
      </c>
      <c r="E664" s="214" t="s">
        <v>1390</v>
      </c>
      <c r="F664" s="215" t="s">
        <v>1391</v>
      </c>
      <c r="G664" s="216" t="s">
        <v>174</v>
      </c>
      <c r="H664" s="217">
        <v>38.100000000000001</v>
      </c>
      <c r="I664" s="218"/>
      <c r="J664" s="219">
        <f>ROUND(I664*H664,2)</f>
        <v>0</v>
      </c>
      <c r="K664" s="215" t="s">
        <v>158</v>
      </c>
      <c r="L664" s="45"/>
      <c r="M664" s="220" t="s">
        <v>19</v>
      </c>
      <c r="N664" s="221" t="s">
        <v>43</v>
      </c>
      <c r="O664" s="85"/>
      <c r="P664" s="222">
        <f>O664*H664</f>
        <v>0</v>
      </c>
      <c r="Q664" s="222">
        <v>0</v>
      </c>
      <c r="R664" s="222">
        <f>Q664*H664</f>
        <v>0</v>
      </c>
      <c r="S664" s="222">
        <v>0</v>
      </c>
      <c r="T664" s="223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24" t="s">
        <v>264</v>
      </c>
      <c r="AT664" s="224" t="s">
        <v>154</v>
      </c>
      <c r="AU664" s="224" t="s">
        <v>81</v>
      </c>
      <c r="AY664" s="18" t="s">
        <v>152</v>
      </c>
      <c r="BE664" s="225">
        <f>IF(N664="základní",J664,0)</f>
        <v>0</v>
      </c>
      <c r="BF664" s="225">
        <f>IF(N664="snížená",J664,0)</f>
        <v>0</v>
      </c>
      <c r="BG664" s="225">
        <f>IF(N664="zákl. přenesená",J664,0)</f>
        <v>0</v>
      </c>
      <c r="BH664" s="225">
        <f>IF(N664="sníž. přenesená",J664,0)</f>
        <v>0</v>
      </c>
      <c r="BI664" s="225">
        <f>IF(N664="nulová",J664,0)</f>
        <v>0</v>
      </c>
      <c r="BJ664" s="18" t="s">
        <v>79</v>
      </c>
      <c r="BK664" s="225">
        <f>ROUND(I664*H664,2)</f>
        <v>0</v>
      </c>
      <c r="BL664" s="18" t="s">
        <v>264</v>
      </c>
      <c r="BM664" s="224" t="s">
        <v>1392</v>
      </c>
    </row>
    <row r="665" s="2" customFormat="1">
      <c r="A665" s="39"/>
      <c r="B665" s="40"/>
      <c r="C665" s="41"/>
      <c r="D665" s="226" t="s">
        <v>161</v>
      </c>
      <c r="E665" s="41"/>
      <c r="F665" s="227" t="s">
        <v>1393</v>
      </c>
      <c r="G665" s="41"/>
      <c r="H665" s="41"/>
      <c r="I665" s="228"/>
      <c r="J665" s="41"/>
      <c r="K665" s="41"/>
      <c r="L665" s="45"/>
      <c r="M665" s="229"/>
      <c r="N665" s="230"/>
      <c r="O665" s="85"/>
      <c r="P665" s="85"/>
      <c r="Q665" s="85"/>
      <c r="R665" s="85"/>
      <c r="S665" s="85"/>
      <c r="T665" s="86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161</v>
      </c>
      <c r="AU665" s="18" t="s">
        <v>81</v>
      </c>
    </row>
    <row r="666" s="14" customFormat="1">
      <c r="A666" s="14"/>
      <c r="B666" s="243"/>
      <c r="C666" s="244"/>
      <c r="D666" s="233" t="s">
        <v>167</v>
      </c>
      <c r="E666" s="245" t="s">
        <v>19</v>
      </c>
      <c r="F666" s="246" t="s">
        <v>1394</v>
      </c>
      <c r="G666" s="244"/>
      <c r="H666" s="245" t="s">
        <v>19</v>
      </c>
      <c r="I666" s="247"/>
      <c r="J666" s="244"/>
      <c r="K666" s="244"/>
      <c r="L666" s="248"/>
      <c r="M666" s="249"/>
      <c r="N666" s="250"/>
      <c r="O666" s="250"/>
      <c r="P666" s="250"/>
      <c r="Q666" s="250"/>
      <c r="R666" s="250"/>
      <c r="S666" s="250"/>
      <c r="T666" s="251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2" t="s">
        <v>167</v>
      </c>
      <c r="AU666" s="252" t="s">
        <v>81</v>
      </c>
      <c r="AV666" s="14" t="s">
        <v>79</v>
      </c>
      <c r="AW666" s="14" t="s">
        <v>33</v>
      </c>
      <c r="AX666" s="14" t="s">
        <v>72</v>
      </c>
      <c r="AY666" s="252" t="s">
        <v>152</v>
      </c>
    </row>
    <row r="667" s="13" customFormat="1">
      <c r="A667" s="13"/>
      <c r="B667" s="231"/>
      <c r="C667" s="232"/>
      <c r="D667" s="233" t="s">
        <v>167</v>
      </c>
      <c r="E667" s="234" t="s">
        <v>19</v>
      </c>
      <c r="F667" s="235" t="s">
        <v>1395</v>
      </c>
      <c r="G667" s="232"/>
      <c r="H667" s="236">
        <v>6.0999999999999996</v>
      </c>
      <c r="I667" s="237"/>
      <c r="J667" s="232"/>
      <c r="K667" s="232"/>
      <c r="L667" s="238"/>
      <c r="M667" s="239"/>
      <c r="N667" s="240"/>
      <c r="O667" s="240"/>
      <c r="P667" s="240"/>
      <c r="Q667" s="240"/>
      <c r="R667" s="240"/>
      <c r="S667" s="240"/>
      <c r="T667" s="241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2" t="s">
        <v>167</v>
      </c>
      <c r="AU667" s="242" t="s">
        <v>81</v>
      </c>
      <c r="AV667" s="13" t="s">
        <v>81</v>
      </c>
      <c r="AW667" s="13" t="s">
        <v>33</v>
      </c>
      <c r="AX667" s="13" t="s">
        <v>72</v>
      </c>
      <c r="AY667" s="242" t="s">
        <v>152</v>
      </c>
    </row>
    <row r="668" s="14" customFormat="1">
      <c r="A668" s="14"/>
      <c r="B668" s="243"/>
      <c r="C668" s="244"/>
      <c r="D668" s="233" t="s">
        <v>167</v>
      </c>
      <c r="E668" s="245" t="s">
        <v>19</v>
      </c>
      <c r="F668" s="246" t="s">
        <v>1396</v>
      </c>
      <c r="G668" s="244"/>
      <c r="H668" s="245" t="s">
        <v>19</v>
      </c>
      <c r="I668" s="247"/>
      <c r="J668" s="244"/>
      <c r="K668" s="244"/>
      <c r="L668" s="248"/>
      <c r="M668" s="249"/>
      <c r="N668" s="250"/>
      <c r="O668" s="250"/>
      <c r="P668" s="250"/>
      <c r="Q668" s="250"/>
      <c r="R668" s="250"/>
      <c r="S668" s="250"/>
      <c r="T668" s="251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2" t="s">
        <v>167</v>
      </c>
      <c r="AU668" s="252" t="s">
        <v>81</v>
      </c>
      <c r="AV668" s="14" t="s">
        <v>79</v>
      </c>
      <c r="AW668" s="14" t="s">
        <v>33</v>
      </c>
      <c r="AX668" s="14" t="s">
        <v>72</v>
      </c>
      <c r="AY668" s="252" t="s">
        <v>152</v>
      </c>
    </row>
    <row r="669" s="13" customFormat="1">
      <c r="A669" s="13"/>
      <c r="B669" s="231"/>
      <c r="C669" s="232"/>
      <c r="D669" s="233" t="s">
        <v>167</v>
      </c>
      <c r="E669" s="234" t="s">
        <v>19</v>
      </c>
      <c r="F669" s="235" t="s">
        <v>1397</v>
      </c>
      <c r="G669" s="232"/>
      <c r="H669" s="236">
        <v>32</v>
      </c>
      <c r="I669" s="237"/>
      <c r="J669" s="232"/>
      <c r="K669" s="232"/>
      <c r="L669" s="238"/>
      <c r="M669" s="239"/>
      <c r="N669" s="240"/>
      <c r="O669" s="240"/>
      <c r="P669" s="240"/>
      <c r="Q669" s="240"/>
      <c r="R669" s="240"/>
      <c r="S669" s="240"/>
      <c r="T669" s="241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2" t="s">
        <v>167</v>
      </c>
      <c r="AU669" s="242" t="s">
        <v>81</v>
      </c>
      <c r="AV669" s="13" t="s">
        <v>81</v>
      </c>
      <c r="AW669" s="13" t="s">
        <v>33</v>
      </c>
      <c r="AX669" s="13" t="s">
        <v>72</v>
      </c>
      <c r="AY669" s="242" t="s">
        <v>152</v>
      </c>
    </row>
    <row r="670" s="2" customFormat="1" ht="21.75" customHeight="1">
      <c r="A670" s="39"/>
      <c r="B670" s="40"/>
      <c r="C670" s="256" t="s">
        <v>1398</v>
      </c>
      <c r="D670" s="256" t="s">
        <v>518</v>
      </c>
      <c r="E670" s="257" t="s">
        <v>1399</v>
      </c>
      <c r="F670" s="258" t="s">
        <v>1400</v>
      </c>
      <c r="G670" s="259" t="s">
        <v>193</v>
      </c>
      <c r="H670" s="260">
        <v>0.747</v>
      </c>
      <c r="I670" s="261"/>
      <c r="J670" s="262">
        <f>ROUND(I670*H670,2)</f>
        <v>0</v>
      </c>
      <c r="K670" s="258" t="s">
        <v>158</v>
      </c>
      <c r="L670" s="263"/>
      <c r="M670" s="264" t="s">
        <v>19</v>
      </c>
      <c r="N670" s="265" t="s">
        <v>43</v>
      </c>
      <c r="O670" s="85"/>
      <c r="P670" s="222">
        <f>O670*H670</f>
        <v>0</v>
      </c>
      <c r="Q670" s="222">
        <v>0.55000000000000004</v>
      </c>
      <c r="R670" s="222">
        <f>Q670*H670</f>
        <v>0.41085000000000005</v>
      </c>
      <c r="S670" s="222">
        <v>0</v>
      </c>
      <c r="T670" s="223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24" t="s">
        <v>374</v>
      </c>
      <c r="AT670" s="224" t="s">
        <v>518</v>
      </c>
      <c r="AU670" s="224" t="s">
        <v>81</v>
      </c>
      <c r="AY670" s="18" t="s">
        <v>152</v>
      </c>
      <c r="BE670" s="225">
        <f>IF(N670="základní",J670,0)</f>
        <v>0</v>
      </c>
      <c r="BF670" s="225">
        <f>IF(N670="snížená",J670,0)</f>
        <v>0</v>
      </c>
      <c r="BG670" s="225">
        <f>IF(N670="zákl. přenesená",J670,0)</f>
        <v>0</v>
      </c>
      <c r="BH670" s="225">
        <f>IF(N670="sníž. přenesená",J670,0)</f>
        <v>0</v>
      </c>
      <c r="BI670" s="225">
        <f>IF(N670="nulová",J670,0)</f>
        <v>0</v>
      </c>
      <c r="BJ670" s="18" t="s">
        <v>79</v>
      </c>
      <c r="BK670" s="225">
        <f>ROUND(I670*H670,2)</f>
        <v>0</v>
      </c>
      <c r="BL670" s="18" t="s">
        <v>264</v>
      </c>
      <c r="BM670" s="224" t="s">
        <v>1401</v>
      </c>
    </row>
    <row r="671" s="14" customFormat="1">
      <c r="A671" s="14"/>
      <c r="B671" s="243"/>
      <c r="C671" s="244"/>
      <c r="D671" s="233" t="s">
        <v>167</v>
      </c>
      <c r="E671" s="245" t="s">
        <v>19</v>
      </c>
      <c r="F671" s="246" t="s">
        <v>1394</v>
      </c>
      <c r="G671" s="244"/>
      <c r="H671" s="245" t="s">
        <v>19</v>
      </c>
      <c r="I671" s="247"/>
      <c r="J671" s="244"/>
      <c r="K671" s="244"/>
      <c r="L671" s="248"/>
      <c r="M671" s="249"/>
      <c r="N671" s="250"/>
      <c r="O671" s="250"/>
      <c r="P671" s="250"/>
      <c r="Q671" s="250"/>
      <c r="R671" s="250"/>
      <c r="S671" s="250"/>
      <c r="T671" s="251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2" t="s">
        <v>167</v>
      </c>
      <c r="AU671" s="252" t="s">
        <v>81</v>
      </c>
      <c r="AV671" s="14" t="s">
        <v>79</v>
      </c>
      <c r="AW671" s="14" t="s">
        <v>33</v>
      </c>
      <c r="AX671" s="14" t="s">
        <v>72</v>
      </c>
      <c r="AY671" s="252" t="s">
        <v>152</v>
      </c>
    </row>
    <row r="672" s="13" customFormat="1">
      <c r="A672" s="13"/>
      <c r="B672" s="231"/>
      <c r="C672" s="232"/>
      <c r="D672" s="233" t="s">
        <v>167</v>
      </c>
      <c r="E672" s="234" t="s">
        <v>19</v>
      </c>
      <c r="F672" s="235" t="s">
        <v>1402</v>
      </c>
      <c r="G672" s="232"/>
      <c r="H672" s="236">
        <v>0.113</v>
      </c>
      <c r="I672" s="237"/>
      <c r="J672" s="232"/>
      <c r="K672" s="232"/>
      <c r="L672" s="238"/>
      <c r="M672" s="239"/>
      <c r="N672" s="240"/>
      <c r="O672" s="240"/>
      <c r="P672" s="240"/>
      <c r="Q672" s="240"/>
      <c r="R672" s="240"/>
      <c r="S672" s="240"/>
      <c r="T672" s="241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2" t="s">
        <v>167</v>
      </c>
      <c r="AU672" s="242" t="s">
        <v>81</v>
      </c>
      <c r="AV672" s="13" t="s">
        <v>81</v>
      </c>
      <c r="AW672" s="13" t="s">
        <v>33</v>
      </c>
      <c r="AX672" s="13" t="s">
        <v>72</v>
      </c>
      <c r="AY672" s="242" t="s">
        <v>152</v>
      </c>
    </row>
    <row r="673" s="14" customFormat="1">
      <c r="A673" s="14"/>
      <c r="B673" s="243"/>
      <c r="C673" s="244"/>
      <c r="D673" s="233" t="s">
        <v>167</v>
      </c>
      <c r="E673" s="245" t="s">
        <v>19</v>
      </c>
      <c r="F673" s="246" t="s">
        <v>1396</v>
      </c>
      <c r="G673" s="244"/>
      <c r="H673" s="245" t="s">
        <v>19</v>
      </c>
      <c r="I673" s="247"/>
      <c r="J673" s="244"/>
      <c r="K673" s="244"/>
      <c r="L673" s="248"/>
      <c r="M673" s="249"/>
      <c r="N673" s="250"/>
      <c r="O673" s="250"/>
      <c r="P673" s="250"/>
      <c r="Q673" s="250"/>
      <c r="R673" s="250"/>
      <c r="S673" s="250"/>
      <c r="T673" s="251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2" t="s">
        <v>167</v>
      </c>
      <c r="AU673" s="252" t="s">
        <v>81</v>
      </c>
      <c r="AV673" s="14" t="s">
        <v>79</v>
      </c>
      <c r="AW673" s="14" t="s">
        <v>33</v>
      </c>
      <c r="AX673" s="14" t="s">
        <v>72</v>
      </c>
      <c r="AY673" s="252" t="s">
        <v>152</v>
      </c>
    </row>
    <row r="674" s="13" customFormat="1">
      <c r="A674" s="13"/>
      <c r="B674" s="231"/>
      <c r="C674" s="232"/>
      <c r="D674" s="233" t="s">
        <v>167</v>
      </c>
      <c r="E674" s="234" t="s">
        <v>19</v>
      </c>
      <c r="F674" s="235" t="s">
        <v>1403</v>
      </c>
      <c r="G674" s="232"/>
      <c r="H674" s="236">
        <v>0.63400000000000001</v>
      </c>
      <c r="I674" s="237"/>
      <c r="J674" s="232"/>
      <c r="K674" s="232"/>
      <c r="L674" s="238"/>
      <c r="M674" s="239"/>
      <c r="N674" s="240"/>
      <c r="O674" s="240"/>
      <c r="P674" s="240"/>
      <c r="Q674" s="240"/>
      <c r="R674" s="240"/>
      <c r="S674" s="240"/>
      <c r="T674" s="241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2" t="s">
        <v>167</v>
      </c>
      <c r="AU674" s="242" t="s">
        <v>81</v>
      </c>
      <c r="AV674" s="13" t="s">
        <v>81</v>
      </c>
      <c r="AW674" s="13" t="s">
        <v>33</v>
      </c>
      <c r="AX674" s="13" t="s">
        <v>72</v>
      </c>
      <c r="AY674" s="242" t="s">
        <v>152</v>
      </c>
    </row>
    <row r="675" s="2" customFormat="1" ht="37.8" customHeight="1">
      <c r="A675" s="39"/>
      <c r="B675" s="40"/>
      <c r="C675" s="213" t="s">
        <v>1404</v>
      </c>
      <c r="D675" s="213" t="s">
        <v>154</v>
      </c>
      <c r="E675" s="214" t="s">
        <v>1405</v>
      </c>
      <c r="F675" s="215" t="s">
        <v>1406</v>
      </c>
      <c r="G675" s="216" t="s">
        <v>157</v>
      </c>
      <c r="H675" s="217">
        <v>15.875</v>
      </c>
      <c r="I675" s="218"/>
      <c r="J675" s="219">
        <f>ROUND(I675*H675,2)</f>
        <v>0</v>
      </c>
      <c r="K675" s="215" t="s">
        <v>158</v>
      </c>
      <c r="L675" s="45"/>
      <c r="M675" s="220" t="s">
        <v>19</v>
      </c>
      <c r="N675" s="221" t="s">
        <v>43</v>
      </c>
      <c r="O675" s="85"/>
      <c r="P675" s="222">
        <f>O675*H675</f>
        <v>0</v>
      </c>
      <c r="Q675" s="222">
        <v>0</v>
      </c>
      <c r="R675" s="222">
        <f>Q675*H675</f>
        <v>0</v>
      </c>
      <c r="S675" s="222">
        <v>0</v>
      </c>
      <c r="T675" s="223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24" t="s">
        <v>264</v>
      </c>
      <c r="AT675" s="224" t="s">
        <v>154</v>
      </c>
      <c r="AU675" s="224" t="s">
        <v>81</v>
      </c>
      <c r="AY675" s="18" t="s">
        <v>152</v>
      </c>
      <c r="BE675" s="225">
        <f>IF(N675="základní",J675,0)</f>
        <v>0</v>
      </c>
      <c r="BF675" s="225">
        <f>IF(N675="snížená",J675,0)</f>
        <v>0</v>
      </c>
      <c r="BG675" s="225">
        <f>IF(N675="zákl. přenesená",J675,0)</f>
        <v>0</v>
      </c>
      <c r="BH675" s="225">
        <f>IF(N675="sníž. přenesená",J675,0)</f>
        <v>0</v>
      </c>
      <c r="BI675" s="225">
        <f>IF(N675="nulová",J675,0)</f>
        <v>0</v>
      </c>
      <c r="BJ675" s="18" t="s">
        <v>79</v>
      </c>
      <c r="BK675" s="225">
        <f>ROUND(I675*H675,2)</f>
        <v>0</v>
      </c>
      <c r="BL675" s="18" t="s">
        <v>264</v>
      </c>
      <c r="BM675" s="224" t="s">
        <v>1407</v>
      </c>
    </row>
    <row r="676" s="2" customFormat="1">
      <c r="A676" s="39"/>
      <c r="B676" s="40"/>
      <c r="C676" s="41"/>
      <c r="D676" s="226" t="s">
        <v>161</v>
      </c>
      <c r="E676" s="41"/>
      <c r="F676" s="227" t="s">
        <v>1408</v>
      </c>
      <c r="G676" s="41"/>
      <c r="H676" s="41"/>
      <c r="I676" s="228"/>
      <c r="J676" s="41"/>
      <c r="K676" s="41"/>
      <c r="L676" s="45"/>
      <c r="M676" s="229"/>
      <c r="N676" s="230"/>
      <c r="O676" s="85"/>
      <c r="P676" s="85"/>
      <c r="Q676" s="85"/>
      <c r="R676" s="85"/>
      <c r="S676" s="85"/>
      <c r="T676" s="86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T676" s="18" t="s">
        <v>161</v>
      </c>
      <c r="AU676" s="18" t="s">
        <v>81</v>
      </c>
    </row>
    <row r="677" s="14" customFormat="1">
      <c r="A677" s="14"/>
      <c r="B677" s="243"/>
      <c r="C677" s="244"/>
      <c r="D677" s="233" t="s">
        <v>167</v>
      </c>
      <c r="E677" s="245" t="s">
        <v>19</v>
      </c>
      <c r="F677" s="246" t="s">
        <v>1409</v>
      </c>
      <c r="G677" s="244"/>
      <c r="H677" s="245" t="s">
        <v>19</v>
      </c>
      <c r="I677" s="247"/>
      <c r="J677" s="244"/>
      <c r="K677" s="244"/>
      <c r="L677" s="248"/>
      <c r="M677" s="249"/>
      <c r="N677" s="250"/>
      <c r="O677" s="250"/>
      <c r="P677" s="250"/>
      <c r="Q677" s="250"/>
      <c r="R677" s="250"/>
      <c r="S677" s="250"/>
      <c r="T677" s="251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2" t="s">
        <v>167</v>
      </c>
      <c r="AU677" s="252" t="s">
        <v>81</v>
      </c>
      <c r="AV677" s="14" t="s">
        <v>79</v>
      </c>
      <c r="AW677" s="14" t="s">
        <v>33</v>
      </c>
      <c r="AX677" s="14" t="s">
        <v>72</v>
      </c>
      <c r="AY677" s="252" t="s">
        <v>152</v>
      </c>
    </row>
    <row r="678" s="13" customFormat="1">
      <c r="A678" s="13"/>
      <c r="B678" s="231"/>
      <c r="C678" s="232"/>
      <c r="D678" s="233" t="s">
        <v>167</v>
      </c>
      <c r="E678" s="234" t="s">
        <v>19</v>
      </c>
      <c r="F678" s="235" t="s">
        <v>1410</v>
      </c>
      <c r="G678" s="232"/>
      <c r="H678" s="236">
        <v>10.85</v>
      </c>
      <c r="I678" s="237"/>
      <c r="J678" s="232"/>
      <c r="K678" s="232"/>
      <c r="L678" s="238"/>
      <c r="M678" s="239"/>
      <c r="N678" s="240"/>
      <c r="O678" s="240"/>
      <c r="P678" s="240"/>
      <c r="Q678" s="240"/>
      <c r="R678" s="240"/>
      <c r="S678" s="240"/>
      <c r="T678" s="241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2" t="s">
        <v>167</v>
      </c>
      <c r="AU678" s="242" t="s">
        <v>81</v>
      </c>
      <c r="AV678" s="13" t="s">
        <v>81</v>
      </c>
      <c r="AW678" s="13" t="s">
        <v>33</v>
      </c>
      <c r="AX678" s="13" t="s">
        <v>72</v>
      </c>
      <c r="AY678" s="242" t="s">
        <v>152</v>
      </c>
    </row>
    <row r="679" s="13" customFormat="1">
      <c r="A679" s="13"/>
      <c r="B679" s="231"/>
      <c r="C679" s="232"/>
      <c r="D679" s="233" t="s">
        <v>167</v>
      </c>
      <c r="E679" s="234" t="s">
        <v>19</v>
      </c>
      <c r="F679" s="235" t="s">
        <v>1411</v>
      </c>
      <c r="G679" s="232"/>
      <c r="H679" s="236">
        <v>5.0250000000000004</v>
      </c>
      <c r="I679" s="237"/>
      <c r="J679" s="232"/>
      <c r="K679" s="232"/>
      <c r="L679" s="238"/>
      <c r="M679" s="239"/>
      <c r="N679" s="240"/>
      <c r="O679" s="240"/>
      <c r="P679" s="240"/>
      <c r="Q679" s="240"/>
      <c r="R679" s="240"/>
      <c r="S679" s="240"/>
      <c r="T679" s="241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2" t="s">
        <v>167</v>
      </c>
      <c r="AU679" s="242" t="s">
        <v>81</v>
      </c>
      <c r="AV679" s="13" t="s">
        <v>81</v>
      </c>
      <c r="AW679" s="13" t="s">
        <v>33</v>
      </c>
      <c r="AX679" s="13" t="s">
        <v>72</v>
      </c>
      <c r="AY679" s="242" t="s">
        <v>152</v>
      </c>
    </row>
    <row r="680" s="2" customFormat="1" ht="24.15" customHeight="1">
      <c r="A680" s="39"/>
      <c r="B680" s="40"/>
      <c r="C680" s="256" t="s">
        <v>1412</v>
      </c>
      <c r="D680" s="256" t="s">
        <v>518</v>
      </c>
      <c r="E680" s="257" t="s">
        <v>1413</v>
      </c>
      <c r="F680" s="258" t="s">
        <v>1414</v>
      </c>
      <c r="G680" s="259" t="s">
        <v>157</v>
      </c>
      <c r="H680" s="260">
        <v>18.256</v>
      </c>
      <c r="I680" s="261"/>
      <c r="J680" s="262">
        <f>ROUND(I680*H680,2)</f>
        <v>0</v>
      </c>
      <c r="K680" s="258" t="s">
        <v>158</v>
      </c>
      <c r="L680" s="263"/>
      <c r="M680" s="264" t="s">
        <v>19</v>
      </c>
      <c r="N680" s="265" t="s">
        <v>43</v>
      </c>
      <c r="O680" s="85"/>
      <c r="P680" s="222">
        <f>O680*H680</f>
        <v>0</v>
      </c>
      <c r="Q680" s="222">
        <v>0.0093100000000000006</v>
      </c>
      <c r="R680" s="222">
        <f>Q680*H680</f>
        <v>0.16996336000000001</v>
      </c>
      <c r="S680" s="222">
        <v>0</v>
      </c>
      <c r="T680" s="223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24" t="s">
        <v>374</v>
      </c>
      <c r="AT680" s="224" t="s">
        <v>518</v>
      </c>
      <c r="AU680" s="224" t="s">
        <v>81</v>
      </c>
      <c r="AY680" s="18" t="s">
        <v>152</v>
      </c>
      <c r="BE680" s="225">
        <f>IF(N680="základní",J680,0)</f>
        <v>0</v>
      </c>
      <c r="BF680" s="225">
        <f>IF(N680="snížená",J680,0)</f>
        <v>0</v>
      </c>
      <c r="BG680" s="225">
        <f>IF(N680="zákl. přenesená",J680,0)</f>
        <v>0</v>
      </c>
      <c r="BH680" s="225">
        <f>IF(N680="sníž. přenesená",J680,0)</f>
        <v>0</v>
      </c>
      <c r="BI680" s="225">
        <f>IF(N680="nulová",J680,0)</f>
        <v>0</v>
      </c>
      <c r="BJ680" s="18" t="s">
        <v>79</v>
      </c>
      <c r="BK680" s="225">
        <f>ROUND(I680*H680,2)</f>
        <v>0</v>
      </c>
      <c r="BL680" s="18" t="s">
        <v>264</v>
      </c>
      <c r="BM680" s="224" t="s">
        <v>1415</v>
      </c>
    </row>
    <row r="681" s="13" customFormat="1">
      <c r="A681" s="13"/>
      <c r="B681" s="231"/>
      <c r="C681" s="232"/>
      <c r="D681" s="233" t="s">
        <v>167</v>
      </c>
      <c r="E681" s="234" t="s">
        <v>19</v>
      </c>
      <c r="F681" s="235" t="s">
        <v>1416</v>
      </c>
      <c r="G681" s="232"/>
      <c r="H681" s="236">
        <v>18.256</v>
      </c>
      <c r="I681" s="237"/>
      <c r="J681" s="232"/>
      <c r="K681" s="232"/>
      <c r="L681" s="238"/>
      <c r="M681" s="239"/>
      <c r="N681" s="240"/>
      <c r="O681" s="240"/>
      <c r="P681" s="240"/>
      <c r="Q681" s="240"/>
      <c r="R681" s="240"/>
      <c r="S681" s="240"/>
      <c r="T681" s="241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2" t="s">
        <v>167</v>
      </c>
      <c r="AU681" s="242" t="s">
        <v>81</v>
      </c>
      <c r="AV681" s="13" t="s">
        <v>81</v>
      </c>
      <c r="AW681" s="13" t="s">
        <v>33</v>
      </c>
      <c r="AX681" s="13" t="s">
        <v>72</v>
      </c>
      <c r="AY681" s="242" t="s">
        <v>152</v>
      </c>
    </row>
    <row r="682" s="2" customFormat="1" ht="33" customHeight="1">
      <c r="A682" s="39"/>
      <c r="B682" s="40"/>
      <c r="C682" s="213" t="s">
        <v>1417</v>
      </c>
      <c r="D682" s="213" t="s">
        <v>154</v>
      </c>
      <c r="E682" s="214" t="s">
        <v>1418</v>
      </c>
      <c r="F682" s="215" t="s">
        <v>1419</v>
      </c>
      <c r="G682" s="216" t="s">
        <v>157</v>
      </c>
      <c r="H682" s="217">
        <v>143.898</v>
      </c>
      <c r="I682" s="218"/>
      <c r="J682" s="219">
        <f>ROUND(I682*H682,2)</f>
        <v>0</v>
      </c>
      <c r="K682" s="215" t="s">
        <v>158</v>
      </c>
      <c r="L682" s="45"/>
      <c r="M682" s="220" t="s">
        <v>19</v>
      </c>
      <c r="N682" s="221" t="s">
        <v>43</v>
      </c>
      <c r="O682" s="85"/>
      <c r="P682" s="222">
        <f>O682*H682</f>
        <v>0</v>
      </c>
      <c r="Q682" s="222">
        <v>0</v>
      </c>
      <c r="R682" s="222">
        <f>Q682*H682</f>
        <v>0</v>
      </c>
      <c r="S682" s="222">
        <v>0</v>
      </c>
      <c r="T682" s="223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24" t="s">
        <v>264</v>
      </c>
      <c r="AT682" s="224" t="s">
        <v>154</v>
      </c>
      <c r="AU682" s="224" t="s">
        <v>81</v>
      </c>
      <c r="AY682" s="18" t="s">
        <v>152</v>
      </c>
      <c r="BE682" s="225">
        <f>IF(N682="základní",J682,0)</f>
        <v>0</v>
      </c>
      <c r="BF682" s="225">
        <f>IF(N682="snížená",J682,0)</f>
        <v>0</v>
      </c>
      <c r="BG682" s="225">
        <f>IF(N682="zákl. přenesená",J682,0)</f>
        <v>0</v>
      </c>
      <c r="BH682" s="225">
        <f>IF(N682="sníž. přenesená",J682,0)</f>
        <v>0</v>
      </c>
      <c r="BI682" s="225">
        <f>IF(N682="nulová",J682,0)</f>
        <v>0</v>
      </c>
      <c r="BJ682" s="18" t="s">
        <v>79</v>
      </c>
      <c r="BK682" s="225">
        <f>ROUND(I682*H682,2)</f>
        <v>0</v>
      </c>
      <c r="BL682" s="18" t="s">
        <v>264</v>
      </c>
      <c r="BM682" s="224" t="s">
        <v>1420</v>
      </c>
    </row>
    <row r="683" s="2" customFormat="1">
      <c r="A683" s="39"/>
      <c r="B683" s="40"/>
      <c r="C683" s="41"/>
      <c r="D683" s="226" t="s">
        <v>161</v>
      </c>
      <c r="E683" s="41"/>
      <c r="F683" s="227" t="s">
        <v>1421</v>
      </c>
      <c r="G683" s="41"/>
      <c r="H683" s="41"/>
      <c r="I683" s="228"/>
      <c r="J683" s="41"/>
      <c r="K683" s="41"/>
      <c r="L683" s="45"/>
      <c r="M683" s="229"/>
      <c r="N683" s="230"/>
      <c r="O683" s="85"/>
      <c r="P683" s="85"/>
      <c r="Q683" s="85"/>
      <c r="R683" s="85"/>
      <c r="S683" s="85"/>
      <c r="T683" s="86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T683" s="18" t="s">
        <v>161</v>
      </c>
      <c r="AU683" s="18" t="s">
        <v>81</v>
      </c>
    </row>
    <row r="684" s="14" customFormat="1">
      <c r="A684" s="14"/>
      <c r="B684" s="243"/>
      <c r="C684" s="244"/>
      <c r="D684" s="233" t="s">
        <v>167</v>
      </c>
      <c r="E684" s="245" t="s">
        <v>19</v>
      </c>
      <c r="F684" s="246" t="s">
        <v>1261</v>
      </c>
      <c r="G684" s="244"/>
      <c r="H684" s="245" t="s">
        <v>19</v>
      </c>
      <c r="I684" s="247"/>
      <c r="J684" s="244"/>
      <c r="K684" s="244"/>
      <c r="L684" s="248"/>
      <c r="M684" s="249"/>
      <c r="N684" s="250"/>
      <c r="O684" s="250"/>
      <c r="P684" s="250"/>
      <c r="Q684" s="250"/>
      <c r="R684" s="250"/>
      <c r="S684" s="250"/>
      <c r="T684" s="251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2" t="s">
        <v>167</v>
      </c>
      <c r="AU684" s="252" t="s">
        <v>81</v>
      </c>
      <c r="AV684" s="14" t="s">
        <v>79</v>
      </c>
      <c r="AW684" s="14" t="s">
        <v>33</v>
      </c>
      <c r="AX684" s="14" t="s">
        <v>72</v>
      </c>
      <c r="AY684" s="252" t="s">
        <v>152</v>
      </c>
    </row>
    <row r="685" s="13" customFormat="1">
      <c r="A685" s="13"/>
      <c r="B685" s="231"/>
      <c r="C685" s="232"/>
      <c r="D685" s="233" t="s">
        <v>167</v>
      </c>
      <c r="E685" s="234" t="s">
        <v>19</v>
      </c>
      <c r="F685" s="235" t="s">
        <v>1422</v>
      </c>
      <c r="G685" s="232"/>
      <c r="H685" s="236">
        <v>117.496</v>
      </c>
      <c r="I685" s="237"/>
      <c r="J685" s="232"/>
      <c r="K685" s="232"/>
      <c r="L685" s="238"/>
      <c r="M685" s="239"/>
      <c r="N685" s="240"/>
      <c r="O685" s="240"/>
      <c r="P685" s="240"/>
      <c r="Q685" s="240"/>
      <c r="R685" s="240"/>
      <c r="S685" s="240"/>
      <c r="T685" s="241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2" t="s">
        <v>167</v>
      </c>
      <c r="AU685" s="242" t="s">
        <v>81</v>
      </c>
      <c r="AV685" s="13" t="s">
        <v>81</v>
      </c>
      <c r="AW685" s="13" t="s">
        <v>33</v>
      </c>
      <c r="AX685" s="13" t="s">
        <v>72</v>
      </c>
      <c r="AY685" s="242" t="s">
        <v>152</v>
      </c>
    </row>
    <row r="686" s="14" customFormat="1">
      <c r="A686" s="14"/>
      <c r="B686" s="243"/>
      <c r="C686" s="244"/>
      <c r="D686" s="233" t="s">
        <v>167</v>
      </c>
      <c r="E686" s="245" t="s">
        <v>19</v>
      </c>
      <c r="F686" s="246" t="s">
        <v>1318</v>
      </c>
      <c r="G686" s="244"/>
      <c r="H686" s="245" t="s">
        <v>19</v>
      </c>
      <c r="I686" s="247"/>
      <c r="J686" s="244"/>
      <c r="K686" s="244"/>
      <c r="L686" s="248"/>
      <c r="M686" s="249"/>
      <c r="N686" s="250"/>
      <c r="O686" s="250"/>
      <c r="P686" s="250"/>
      <c r="Q686" s="250"/>
      <c r="R686" s="250"/>
      <c r="S686" s="250"/>
      <c r="T686" s="251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2" t="s">
        <v>167</v>
      </c>
      <c r="AU686" s="252" t="s">
        <v>81</v>
      </c>
      <c r="AV686" s="14" t="s">
        <v>79</v>
      </c>
      <c r="AW686" s="14" t="s">
        <v>33</v>
      </c>
      <c r="AX686" s="14" t="s">
        <v>72</v>
      </c>
      <c r="AY686" s="252" t="s">
        <v>152</v>
      </c>
    </row>
    <row r="687" s="13" customFormat="1">
      <c r="A687" s="13"/>
      <c r="B687" s="231"/>
      <c r="C687" s="232"/>
      <c r="D687" s="233" t="s">
        <v>167</v>
      </c>
      <c r="E687" s="234" t="s">
        <v>19</v>
      </c>
      <c r="F687" s="235" t="s">
        <v>1423</v>
      </c>
      <c r="G687" s="232"/>
      <c r="H687" s="236">
        <v>26.402000000000001</v>
      </c>
      <c r="I687" s="237"/>
      <c r="J687" s="232"/>
      <c r="K687" s="232"/>
      <c r="L687" s="238"/>
      <c r="M687" s="239"/>
      <c r="N687" s="240"/>
      <c r="O687" s="240"/>
      <c r="P687" s="240"/>
      <c r="Q687" s="240"/>
      <c r="R687" s="240"/>
      <c r="S687" s="240"/>
      <c r="T687" s="24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2" t="s">
        <v>167</v>
      </c>
      <c r="AU687" s="242" t="s">
        <v>81</v>
      </c>
      <c r="AV687" s="13" t="s">
        <v>81</v>
      </c>
      <c r="AW687" s="13" t="s">
        <v>33</v>
      </c>
      <c r="AX687" s="13" t="s">
        <v>72</v>
      </c>
      <c r="AY687" s="242" t="s">
        <v>152</v>
      </c>
    </row>
    <row r="688" s="2" customFormat="1" ht="16.5" customHeight="1">
      <c r="A688" s="39"/>
      <c r="B688" s="40"/>
      <c r="C688" s="256" t="s">
        <v>1424</v>
      </c>
      <c r="D688" s="256" t="s">
        <v>518</v>
      </c>
      <c r="E688" s="257" t="s">
        <v>1425</v>
      </c>
      <c r="F688" s="258" t="s">
        <v>1426</v>
      </c>
      <c r="G688" s="259" t="s">
        <v>193</v>
      </c>
      <c r="H688" s="260">
        <v>1.002</v>
      </c>
      <c r="I688" s="261"/>
      <c r="J688" s="262">
        <f>ROUND(I688*H688,2)</f>
        <v>0</v>
      </c>
      <c r="K688" s="258" t="s">
        <v>158</v>
      </c>
      <c r="L688" s="263"/>
      <c r="M688" s="264" t="s">
        <v>19</v>
      </c>
      <c r="N688" s="265" t="s">
        <v>43</v>
      </c>
      <c r="O688" s="85"/>
      <c r="P688" s="222">
        <f>O688*H688</f>
        <v>0</v>
      </c>
      <c r="Q688" s="222">
        <v>0.55000000000000004</v>
      </c>
      <c r="R688" s="222">
        <f>Q688*H688</f>
        <v>0.55110000000000003</v>
      </c>
      <c r="S688" s="222">
        <v>0</v>
      </c>
      <c r="T688" s="223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24" t="s">
        <v>374</v>
      </c>
      <c r="AT688" s="224" t="s">
        <v>518</v>
      </c>
      <c r="AU688" s="224" t="s">
        <v>81</v>
      </c>
      <c r="AY688" s="18" t="s">
        <v>152</v>
      </c>
      <c r="BE688" s="225">
        <f>IF(N688="základní",J688,0)</f>
        <v>0</v>
      </c>
      <c r="BF688" s="225">
        <f>IF(N688="snížená",J688,0)</f>
        <v>0</v>
      </c>
      <c r="BG688" s="225">
        <f>IF(N688="zákl. přenesená",J688,0)</f>
        <v>0</v>
      </c>
      <c r="BH688" s="225">
        <f>IF(N688="sníž. přenesená",J688,0)</f>
        <v>0</v>
      </c>
      <c r="BI688" s="225">
        <f>IF(N688="nulová",J688,0)</f>
        <v>0</v>
      </c>
      <c r="BJ688" s="18" t="s">
        <v>79</v>
      </c>
      <c r="BK688" s="225">
        <f>ROUND(I688*H688,2)</f>
        <v>0</v>
      </c>
      <c r="BL688" s="18" t="s">
        <v>264</v>
      </c>
      <c r="BM688" s="224" t="s">
        <v>1427</v>
      </c>
    </row>
    <row r="689" s="14" customFormat="1">
      <c r="A689" s="14"/>
      <c r="B689" s="243"/>
      <c r="C689" s="244"/>
      <c r="D689" s="233" t="s">
        <v>167</v>
      </c>
      <c r="E689" s="245" t="s">
        <v>19</v>
      </c>
      <c r="F689" s="246" t="s">
        <v>1261</v>
      </c>
      <c r="G689" s="244"/>
      <c r="H689" s="245" t="s">
        <v>19</v>
      </c>
      <c r="I689" s="247"/>
      <c r="J689" s="244"/>
      <c r="K689" s="244"/>
      <c r="L689" s="248"/>
      <c r="M689" s="249"/>
      <c r="N689" s="250"/>
      <c r="O689" s="250"/>
      <c r="P689" s="250"/>
      <c r="Q689" s="250"/>
      <c r="R689" s="250"/>
      <c r="S689" s="250"/>
      <c r="T689" s="251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2" t="s">
        <v>167</v>
      </c>
      <c r="AU689" s="252" t="s">
        <v>81</v>
      </c>
      <c r="AV689" s="14" t="s">
        <v>79</v>
      </c>
      <c r="AW689" s="14" t="s">
        <v>33</v>
      </c>
      <c r="AX689" s="14" t="s">
        <v>72</v>
      </c>
      <c r="AY689" s="252" t="s">
        <v>152</v>
      </c>
    </row>
    <row r="690" s="13" customFormat="1">
      <c r="A690" s="13"/>
      <c r="B690" s="231"/>
      <c r="C690" s="232"/>
      <c r="D690" s="233" t="s">
        <v>167</v>
      </c>
      <c r="E690" s="234" t="s">
        <v>19</v>
      </c>
      <c r="F690" s="235" t="s">
        <v>1428</v>
      </c>
      <c r="G690" s="232"/>
      <c r="H690" s="236">
        <v>0.81599999999999995</v>
      </c>
      <c r="I690" s="237"/>
      <c r="J690" s="232"/>
      <c r="K690" s="232"/>
      <c r="L690" s="238"/>
      <c r="M690" s="239"/>
      <c r="N690" s="240"/>
      <c r="O690" s="240"/>
      <c r="P690" s="240"/>
      <c r="Q690" s="240"/>
      <c r="R690" s="240"/>
      <c r="S690" s="240"/>
      <c r="T690" s="241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2" t="s">
        <v>167</v>
      </c>
      <c r="AU690" s="242" t="s">
        <v>81</v>
      </c>
      <c r="AV690" s="13" t="s">
        <v>81</v>
      </c>
      <c r="AW690" s="13" t="s">
        <v>33</v>
      </c>
      <c r="AX690" s="13" t="s">
        <v>72</v>
      </c>
      <c r="AY690" s="242" t="s">
        <v>152</v>
      </c>
    </row>
    <row r="691" s="14" customFormat="1">
      <c r="A691" s="14"/>
      <c r="B691" s="243"/>
      <c r="C691" s="244"/>
      <c r="D691" s="233" t="s">
        <v>167</v>
      </c>
      <c r="E691" s="245" t="s">
        <v>19</v>
      </c>
      <c r="F691" s="246" t="s">
        <v>1318</v>
      </c>
      <c r="G691" s="244"/>
      <c r="H691" s="245" t="s">
        <v>19</v>
      </c>
      <c r="I691" s="247"/>
      <c r="J691" s="244"/>
      <c r="K691" s="244"/>
      <c r="L691" s="248"/>
      <c r="M691" s="249"/>
      <c r="N691" s="250"/>
      <c r="O691" s="250"/>
      <c r="P691" s="250"/>
      <c r="Q691" s="250"/>
      <c r="R691" s="250"/>
      <c r="S691" s="250"/>
      <c r="T691" s="251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2" t="s">
        <v>167</v>
      </c>
      <c r="AU691" s="252" t="s">
        <v>81</v>
      </c>
      <c r="AV691" s="14" t="s">
        <v>79</v>
      </c>
      <c r="AW691" s="14" t="s">
        <v>33</v>
      </c>
      <c r="AX691" s="14" t="s">
        <v>72</v>
      </c>
      <c r="AY691" s="252" t="s">
        <v>152</v>
      </c>
    </row>
    <row r="692" s="13" customFormat="1">
      <c r="A692" s="13"/>
      <c r="B692" s="231"/>
      <c r="C692" s="232"/>
      <c r="D692" s="233" t="s">
        <v>167</v>
      </c>
      <c r="E692" s="234" t="s">
        <v>19</v>
      </c>
      <c r="F692" s="235" t="s">
        <v>1429</v>
      </c>
      <c r="G692" s="232"/>
      <c r="H692" s="236">
        <v>0.186</v>
      </c>
      <c r="I692" s="237"/>
      <c r="J692" s="232"/>
      <c r="K692" s="232"/>
      <c r="L692" s="238"/>
      <c r="M692" s="239"/>
      <c r="N692" s="240"/>
      <c r="O692" s="240"/>
      <c r="P692" s="240"/>
      <c r="Q692" s="240"/>
      <c r="R692" s="240"/>
      <c r="S692" s="240"/>
      <c r="T692" s="24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2" t="s">
        <v>167</v>
      </c>
      <c r="AU692" s="242" t="s">
        <v>81</v>
      </c>
      <c r="AV692" s="13" t="s">
        <v>81</v>
      </c>
      <c r="AW692" s="13" t="s">
        <v>33</v>
      </c>
      <c r="AX692" s="13" t="s">
        <v>72</v>
      </c>
      <c r="AY692" s="242" t="s">
        <v>152</v>
      </c>
    </row>
    <row r="693" s="2" customFormat="1" ht="24.15" customHeight="1">
      <c r="A693" s="39"/>
      <c r="B693" s="40"/>
      <c r="C693" s="213" t="s">
        <v>1430</v>
      </c>
      <c r="D693" s="213" t="s">
        <v>154</v>
      </c>
      <c r="E693" s="214" t="s">
        <v>1431</v>
      </c>
      <c r="F693" s="215" t="s">
        <v>1432</v>
      </c>
      <c r="G693" s="216" t="s">
        <v>174</v>
      </c>
      <c r="H693" s="217">
        <v>156</v>
      </c>
      <c r="I693" s="218"/>
      <c r="J693" s="219">
        <f>ROUND(I693*H693,2)</f>
        <v>0</v>
      </c>
      <c r="K693" s="215" t="s">
        <v>158</v>
      </c>
      <c r="L693" s="45"/>
      <c r="M693" s="220" t="s">
        <v>19</v>
      </c>
      <c r="N693" s="221" t="s">
        <v>43</v>
      </c>
      <c r="O693" s="85"/>
      <c r="P693" s="222">
        <f>O693*H693</f>
        <v>0</v>
      </c>
      <c r="Q693" s="222">
        <v>2.0000000000000002E-05</v>
      </c>
      <c r="R693" s="222">
        <f>Q693*H693</f>
        <v>0.0031200000000000004</v>
      </c>
      <c r="S693" s="222">
        <v>0</v>
      </c>
      <c r="T693" s="223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24" t="s">
        <v>264</v>
      </c>
      <c r="AT693" s="224" t="s">
        <v>154</v>
      </c>
      <c r="AU693" s="224" t="s">
        <v>81</v>
      </c>
      <c r="AY693" s="18" t="s">
        <v>152</v>
      </c>
      <c r="BE693" s="225">
        <f>IF(N693="základní",J693,0)</f>
        <v>0</v>
      </c>
      <c r="BF693" s="225">
        <f>IF(N693="snížená",J693,0)</f>
        <v>0</v>
      </c>
      <c r="BG693" s="225">
        <f>IF(N693="zákl. přenesená",J693,0)</f>
        <v>0</v>
      </c>
      <c r="BH693" s="225">
        <f>IF(N693="sníž. přenesená",J693,0)</f>
        <v>0</v>
      </c>
      <c r="BI693" s="225">
        <f>IF(N693="nulová",J693,0)</f>
        <v>0</v>
      </c>
      <c r="BJ693" s="18" t="s">
        <v>79</v>
      </c>
      <c r="BK693" s="225">
        <f>ROUND(I693*H693,2)</f>
        <v>0</v>
      </c>
      <c r="BL693" s="18" t="s">
        <v>264</v>
      </c>
      <c r="BM693" s="224" t="s">
        <v>1433</v>
      </c>
    </row>
    <row r="694" s="2" customFormat="1">
      <c r="A694" s="39"/>
      <c r="B694" s="40"/>
      <c r="C694" s="41"/>
      <c r="D694" s="226" t="s">
        <v>161</v>
      </c>
      <c r="E694" s="41"/>
      <c r="F694" s="227" t="s">
        <v>1434</v>
      </c>
      <c r="G694" s="41"/>
      <c r="H694" s="41"/>
      <c r="I694" s="228"/>
      <c r="J694" s="41"/>
      <c r="K694" s="41"/>
      <c r="L694" s="45"/>
      <c r="M694" s="229"/>
      <c r="N694" s="230"/>
      <c r="O694" s="85"/>
      <c r="P694" s="85"/>
      <c r="Q694" s="85"/>
      <c r="R694" s="85"/>
      <c r="S694" s="85"/>
      <c r="T694" s="86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T694" s="18" t="s">
        <v>161</v>
      </c>
      <c r="AU694" s="18" t="s">
        <v>81</v>
      </c>
    </row>
    <row r="695" s="14" customFormat="1">
      <c r="A695" s="14"/>
      <c r="B695" s="243"/>
      <c r="C695" s="244"/>
      <c r="D695" s="233" t="s">
        <v>167</v>
      </c>
      <c r="E695" s="245" t="s">
        <v>19</v>
      </c>
      <c r="F695" s="246" t="s">
        <v>1261</v>
      </c>
      <c r="G695" s="244"/>
      <c r="H695" s="245" t="s">
        <v>19</v>
      </c>
      <c r="I695" s="247"/>
      <c r="J695" s="244"/>
      <c r="K695" s="244"/>
      <c r="L695" s="248"/>
      <c r="M695" s="249"/>
      <c r="N695" s="250"/>
      <c r="O695" s="250"/>
      <c r="P695" s="250"/>
      <c r="Q695" s="250"/>
      <c r="R695" s="250"/>
      <c r="S695" s="250"/>
      <c r="T695" s="251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2" t="s">
        <v>167</v>
      </c>
      <c r="AU695" s="252" t="s">
        <v>81</v>
      </c>
      <c r="AV695" s="14" t="s">
        <v>79</v>
      </c>
      <c r="AW695" s="14" t="s">
        <v>33</v>
      </c>
      <c r="AX695" s="14" t="s">
        <v>72</v>
      </c>
      <c r="AY695" s="252" t="s">
        <v>152</v>
      </c>
    </row>
    <row r="696" s="13" customFormat="1">
      <c r="A696" s="13"/>
      <c r="B696" s="231"/>
      <c r="C696" s="232"/>
      <c r="D696" s="233" t="s">
        <v>167</v>
      </c>
      <c r="E696" s="234" t="s">
        <v>19</v>
      </c>
      <c r="F696" s="235" t="s">
        <v>1435</v>
      </c>
      <c r="G696" s="232"/>
      <c r="H696" s="236">
        <v>121.59999999999999</v>
      </c>
      <c r="I696" s="237"/>
      <c r="J696" s="232"/>
      <c r="K696" s="232"/>
      <c r="L696" s="238"/>
      <c r="M696" s="239"/>
      <c r="N696" s="240"/>
      <c r="O696" s="240"/>
      <c r="P696" s="240"/>
      <c r="Q696" s="240"/>
      <c r="R696" s="240"/>
      <c r="S696" s="240"/>
      <c r="T696" s="241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2" t="s">
        <v>167</v>
      </c>
      <c r="AU696" s="242" t="s">
        <v>81</v>
      </c>
      <c r="AV696" s="13" t="s">
        <v>81</v>
      </c>
      <c r="AW696" s="13" t="s">
        <v>33</v>
      </c>
      <c r="AX696" s="13" t="s">
        <v>72</v>
      </c>
      <c r="AY696" s="242" t="s">
        <v>152</v>
      </c>
    </row>
    <row r="697" s="14" customFormat="1">
      <c r="A697" s="14"/>
      <c r="B697" s="243"/>
      <c r="C697" s="244"/>
      <c r="D697" s="233" t="s">
        <v>167</v>
      </c>
      <c r="E697" s="245" t="s">
        <v>19</v>
      </c>
      <c r="F697" s="246" t="s">
        <v>1318</v>
      </c>
      <c r="G697" s="244"/>
      <c r="H697" s="245" t="s">
        <v>19</v>
      </c>
      <c r="I697" s="247"/>
      <c r="J697" s="244"/>
      <c r="K697" s="244"/>
      <c r="L697" s="248"/>
      <c r="M697" s="249"/>
      <c r="N697" s="250"/>
      <c r="O697" s="250"/>
      <c r="P697" s="250"/>
      <c r="Q697" s="250"/>
      <c r="R697" s="250"/>
      <c r="S697" s="250"/>
      <c r="T697" s="251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2" t="s">
        <v>167</v>
      </c>
      <c r="AU697" s="252" t="s">
        <v>81</v>
      </c>
      <c r="AV697" s="14" t="s">
        <v>79</v>
      </c>
      <c r="AW697" s="14" t="s">
        <v>33</v>
      </c>
      <c r="AX697" s="14" t="s">
        <v>72</v>
      </c>
      <c r="AY697" s="252" t="s">
        <v>152</v>
      </c>
    </row>
    <row r="698" s="13" customFormat="1">
      <c r="A698" s="13"/>
      <c r="B698" s="231"/>
      <c r="C698" s="232"/>
      <c r="D698" s="233" t="s">
        <v>167</v>
      </c>
      <c r="E698" s="234" t="s">
        <v>19</v>
      </c>
      <c r="F698" s="235" t="s">
        <v>1436</v>
      </c>
      <c r="G698" s="232"/>
      <c r="H698" s="236">
        <v>34.399999999999999</v>
      </c>
      <c r="I698" s="237"/>
      <c r="J698" s="232"/>
      <c r="K698" s="232"/>
      <c r="L698" s="238"/>
      <c r="M698" s="239"/>
      <c r="N698" s="240"/>
      <c r="O698" s="240"/>
      <c r="P698" s="240"/>
      <c r="Q698" s="240"/>
      <c r="R698" s="240"/>
      <c r="S698" s="240"/>
      <c r="T698" s="241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2" t="s">
        <v>167</v>
      </c>
      <c r="AU698" s="242" t="s">
        <v>81</v>
      </c>
      <c r="AV698" s="13" t="s">
        <v>81</v>
      </c>
      <c r="AW698" s="13" t="s">
        <v>33</v>
      </c>
      <c r="AX698" s="13" t="s">
        <v>72</v>
      </c>
      <c r="AY698" s="242" t="s">
        <v>152</v>
      </c>
    </row>
    <row r="699" s="2" customFormat="1" ht="16.5" customHeight="1">
      <c r="A699" s="39"/>
      <c r="B699" s="40"/>
      <c r="C699" s="256" t="s">
        <v>1437</v>
      </c>
      <c r="D699" s="256" t="s">
        <v>518</v>
      </c>
      <c r="E699" s="257" t="s">
        <v>1425</v>
      </c>
      <c r="F699" s="258" t="s">
        <v>1426</v>
      </c>
      <c r="G699" s="259" t="s">
        <v>193</v>
      </c>
      <c r="H699" s="260">
        <v>0.214</v>
      </c>
      <c r="I699" s="261"/>
      <c r="J699" s="262">
        <f>ROUND(I699*H699,2)</f>
        <v>0</v>
      </c>
      <c r="K699" s="258" t="s">
        <v>158</v>
      </c>
      <c r="L699" s="263"/>
      <c r="M699" s="264" t="s">
        <v>19</v>
      </c>
      <c r="N699" s="265" t="s">
        <v>43</v>
      </c>
      <c r="O699" s="85"/>
      <c r="P699" s="222">
        <f>O699*H699</f>
        <v>0</v>
      </c>
      <c r="Q699" s="222">
        <v>0.55000000000000004</v>
      </c>
      <c r="R699" s="222">
        <f>Q699*H699</f>
        <v>0.11770000000000001</v>
      </c>
      <c r="S699" s="222">
        <v>0</v>
      </c>
      <c r="T699" s="223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24" t="s">
        <v>374</v>
      </c>
      <c r="AT699" s="224" t="s">
        <v>518</v>
      </c>
      <c r="AU699" s="224" t="s">
        <v>81</v>
      </c>
      <c r="AY699" s="18" t="s">
        <v>152</v>
      </c>
      <c r="BE699" s="225">
        <f>IF(N699="základní",J699,0)</f>
        <v>0</v>
      </c>
      <c r="BF699" s="225">
        <f>IF(N699="snížená",J699,0)</f>
        <v>0</v>
      </c>
      <c r="BG699" s="225">
        <f>IF(N699="zákl. přenesená",J699,0)</f>
        <v>0</v>
      </c>
      <c r="BH699" s="225">
        <f>IF(N699="sníž. přenesená",J699,0)</f>
        <v>0</v>
      </c>
      <c r="BI699" s="225">
        <f>IF(N699="nulová",J699,0)</f>
        <v>0</v>
      </c>
      <c r="BJ699" s="18" t="s">
        <v>79</v>
      </c>
      <c r="BK699" s="225">
        <f>ROUND(I699*H699,2)</f>
        <v>0</v>
      </c>
      <c r="BL699" s="18" t="s">
        <v>264</v>
      </c>
      <c r="BM699" s="224" t="s">
        <v>1438</v>
      </c>
    </row>
    <row r="700" s="14" customFormat="1">
      <c r="A700" s="14"/>
      <c r="B700" s="243"/>
      <c r="C700" s="244"/>
      <c r="D700" s="233" t="s">
        <v>167</v>
      </c>
      <c r="E700" s="245" t="s">
        <v>19</v>
      </c>
      <c r="F700" s="246" t="s">
        <v>1261</v>
      </c>
      <c r="G700" s="244"/>
      <c r="H700" s="245" t="s">
        <v>19</v>
      </c>
      <c r="I700" s="247"/>
      <c r="J700" s="244"/>
      <c r="K700" s="244"/>
      <c r="L700" s="248"/>
      <c r="M700" s="249"/>
      <c r="N700" s="250"/>
      <c r="O700" s="250"/>
      <c r="P700" s="250"/>
      <c r="Q700" s="250"/>
      <c r="R700" s="250"/>
      <c r="S700" s="250"/>
      <c r="T700" s="251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2" t="s">
        <v>167</v>
      </c>
      <c r="AU700" s="252" t="s">
        <v>81</v>
      </c>
      <c r="AV700" s="14" t="s">
        <v>79</v>
      </c>
      <c r="AW700" s="14" t="s">
        <v>33</v>
      </c>
      <c r="AX700" s="14" t="s">
        <v>72</v>
      </c>
      <c r="AY700" s="252" t="s">
        <v>152</v>
      </c>
    </row>
    <row r="701" s="13" customFormat="1">
      <c r="A701" s="13"/>
      <c r="B701" s="231"/>
      <c r="C701" s="232"/>
      <c r="D701" s="233" t="s">
        <v>167</v>
      </c>
      <c r="E701" s="234" t="s">
        <v>19</v>
      </c>
      <c r="F701" s="235" t="s">
        <v>1439</v>
      </c>
      <c r="G701" s="232"/>
      <c r="H701" s="236">
        <v>0.16700000000000001</v>
      </c>
      <c r="I701" s="237"/>
      <c r="J701" s="232"/>
      <c r="K701" s="232"/>
      <c r="L701" s="238"/>
      <c r="M701" s="239"/>
      <c r="N701" s="240"/>
      <c r="O701" s="240"/>
      <c r="P701" s="240"/>
      <c r="Q701" s="240"/>
      <c r="R701" s="240"/>
      <c r="S701" s="240"/>
      <c r="T701" s="241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2" t="s">
        <v>167</v>
      </c>
      <c r="AU701" s="242" t="s">
        <v>81</v>
      </c>
      <c r="AV701" s="13" t="s">
        <v>81</v>
      </c>
      <c r="AW701" s="13" t="s">
        <v>33</v>
      </c>
      <c r="AX701" s="13" t="s">
        <v>72</v>
      </c>
      <c r="AY701" s="242" t="s">
        <v>152</v>
      </c>
    </row>
    <row r="702" s="14" customFormat="1">
      <c r="A702" s="14"/>
      <c r="B702" s="243"/>
      <c r="C702" s="244"/>
      <c r="D702" s="233" t="s">
        <v>167</v>
      </c>
      <c r="E702" s="245" t="s">
        <v>19</v>
      </c>
      <c r="F702" s="246" t="s">
        <v>1318</v>
      </c>
      <c r="G702" s="244"/>
      <c r="H702" s="245" t="s">
        <v>19</v>
      </c>
      <c r="I702" s="247"/>
      <c r="J702" s="244"/>
      <c r="K702" s="244"/>
      <c r="L702" s="248"/>
      <c r="M702" s="249"/>
      <c r="N702" s="250"/>
      <c r="O702" s="250"/>
      <c r="P702" s="250"/>
      <c r="Q702" s="250"/>
      <c r="R702" s="250"/>
      <c r="S702" s="250"/>
      <c r="T702" s="251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2" t="s">
        <v>167</v>
      </c>
      <c r="AU702" s="252" t="s">
        <v>81</v>
      </c>
      <c r="AV702" s="14" t="s">
        <v>79</v>
      </c>
      <c r="AW702" s="14" t="s">
        <v>33</v>
      </c>
      <c r="AX702" s="14" t="s">
        <v>72</v>
      </c>
      <c r="AY702" s="252" t="s">
        <v>152</v>
      </c>
    </row>
    <row r="703" s="13" customFormat="1">
      <c r="A703" s="13"/>
      <c r="B703" s="231"/>
      <c r="C703" s="232"/>
      <c r="D703" s="233" t="s">
        <v>167</v>
      </c>
      <c r="E703" s="234" t="s">
        <v>19</v>
      </c>
      <c r="F703" s="235" t="s">
        <v>1440</v>
      </c>
      <c r="G703" s="232"/>
      <c r="H703" s="236">
        <v>0.047</v>
      </c>
      <c r="I703" s="237"/>
      <c r="J703" s="232"/>
      <c r="K703" s="232"/>
      <c r="L703" s="238"/>
      <c r="M703" s="239"/>
      <c r="N703" s="240"/>
      <c r="O703" s="240"/>
      <c r="P703" s="240"/>
      <c r="Q703" s="240"/>
      <c r="R703" s="240"/>
      <c r="S703" s="240"/>
      <c r="T703" s="241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2" t="s">
        <v>167</v>
      </c>
      <c r="AU703" s="242" t="s">
        <v>81</v>
      </c>
      <c r="AV703" s="13" t="s">
        <v>81</v>
      </c>
      <c r="AW703" s="13" t="s">
        <v>33</v>
      </c>
      <c r="AX703" s="13" t="s">
        <v>72</v>
      </c>
      <c r="AY703" s="242" t="s">
        <v>152</v>
      </c>
    </row>
    <row r="704" s="2" customFormat="1" ht="49.05" customHeight="1">
      <c r="A704" s="39"/>
      <c r="B704" s="40"/>
      <c r="C704" s="213" t="s">
        <v>1441</v>
      </c>
      <c r="D704" s="213" t="s">
        <v>154</v>
      </c>
      <c r="E704" s="214" t="s">
        <v>1442</v>
      </c>
      <c r="F704" s="215" t="s">
        <v>1443</v>
      </c>
      <c r="G704" s="216" t="s">
        <v>157</v>
      </c>
      <c r="H704" s="217">
        <v>2.6909999999999998</v>
      </c>
      <c r="I704" s="218"/>
      <c r="J704" s="219">
        <f>ROUND(I704*H704,2)</f>
        <v>0</v>
      </c>
      <c r="K704" s="215" t="s">
        <v>158</v>
      </c>
      <c r="L704" s="45"/>
      <c r="M704" s="220" t="s">
        <v>19</v>
      </c>
      <c r="N704" s="221" t="s">
        <v>43</v>
      </c>
      <c r="O704" s="85"/>
      <c r="P704" s="222">
        <f>O704*H704</f>
        <v>0</v>
      </c>
      <c r="Q704" s="222">
        <v>0.016219999999999998</v>
      </c>
      <c r="R704" s="222">
        <f>Q704*H704</f>
        <v>0.043648019999999996</v>
      </c>
      <c r="S704" s="222">
        <v>0</v>
      </c>
      <c r="T704" s="223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24" t="s">
        <v>264</v>
      </c>
      <c r="AT704" s="224" t="s">
        <v>154</v>
      </c>
      <c r="AU704" s="224" t="s">
        <v>81</v>
      </c>
      <c r="AY704" s="18" t="s">
        <v>152</v>
      </c>
      <c r="BE704" s="225">
        <f>IF(N704="základní",J704,0)</f>
        <v>0</v>
      </c>
      <c r="BF704" s="225">
        <f>IF(N704="snížená",J704,0)</f>
        <v>0</v>
      </c>
      <c r="BG704" s="225">
        <f>IF(N704="zákl. přenesená",J704,0)</f>
        <v>0</v>
      </c>
      <c r="BH704" s="225">
        <f>IF(N704="sníž. přenesená",J704,0)</f>
        <v>0</v>
      </c>
      <c r="BI704" s="225">
        <f>IF(N704="nulová",J704,0)</f>
        <v>0</v>
      </c>
      <c r="BJ704" s="18" t="s">
        <v>79</v>
      </c>
      <c r="BK704" s="225">
        <f>ROUND(I704*H704,2)</f>
        <v>0</v>
      </c>
      <c r="BL704" s="18" t="s">
        <v>264</v>
      </c>
      <c r="BM704" s="224" t="s">
        <v>1444</v>
      </c>
    </row>
    <row r="705" s="2" customFormat="1">
      <c r="A705" s="39"/>
      <c r="B705" s="40"/>
      <c r="C705" s="41"/>
      <c r="D705" s="226" t="s">
        <v>161</v>
      </c>
      <c r="E705" s="41"/>
      <c r="F705" s="227" t="s">
        <v>1445</v>
      </c>
      <c r="G705" s="41"/>
      <c r="H705" s="41"/>
      <c r="I705" s="228"/>
      <c r="J705" s="41"/>
      <c r="K705" s="41"/>
      <c r="L705" s="45"/>
      <c r="M705" s="229"/>
      <c r="N705" s="230"/>
      <c r="O705" s="85"/>
      <c r="P705" s="85"/>
      <c r="Q705" s="85"/>
      <c r="R705" s="85"/>
      <c r="S705" s="85"/>
      <c r="T705" s="86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T705" s="18" t="s">
        <v>161</v>
      </c>
      <c r="AU705" s="18" t="s">
        <v>81</v>
      </c>
    </row>
    <row r="706" s="14" customFormat="1">
      <c r="A706" s="14"/>
      <c r="B706" s="243"/>
      <c r="C706" s="244"/>
      <c r="D706" s="233" t="s">
        <v>167</v>
      </c>
      <c r="E706" s="245" t="s">
        <v>19</v>
      </c>
      <c r="F706" s="246" t="s">
        <v>633</v>
      </c>
      <c r="G706" s="244"/>
      <c r="H706" s="245" t="s">
        <v>19</v>
      </c>
      <c r="I706" s="247"/>
      <c r="J706" s="244"/>
      <c r="K706" s="244"/>
      <c r="L706" s="248"/>
      <c r="M706" s="249"/>
      <c r="N706" s="250"/>
      <c r="O706" s="250"/>
      <c r="P706" s="250"/>
      <c r="Q706" s="250"/>
      <c r="R706" s="250"/>
      <c r="S706" s="250"/>
      <c r="T706" s="251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2" t="s">
        <v>167</v>
      </c>
      <c r="AU706" s="252" t="s">
        <v>81</v>
      </c>
      <c r="AV706" s="14" t="s">
        <v>79</v>
      </c>
      <c r="AW706" s="14" t="s">
        <v>33</v>
      </c>
      <c r="AX706" s="14" t="s">
        <v>72</v>
      </c>
      <c r="AY706" s="252" t="s">
        <v>152</v>
      </c>
    </row>
    <row r="707" s="13" customFormat="1">
      <c r="A707" s="13"/>
      <c r="B707" s="231"/>
      <c r="C707" s="232"/>
      <c r="D707" s="233" t="s">
        <v>167</v>
      </c>
      <c r="E707" s="234" t="s">
        <v>19</v>
      </c>
      <c r="F707" s="235" t="s">
        <v>1446</v>
      </c>
      <c r="G707" s="232"/>
      <c r="H707" s="236">
        <v>2.6909999999999998</v>
      </c>
      <c r="I707" s="237"/>
      <c r="J707" s="232"/>
      <c r="K707" s="232"/>
      <c r="L707" s="238"/>
      <c r="M707" s="239"/>
      <c r="N707" s="240"/>
      <c r="O707" s="240"/>
      <c r="P707" s="240"/>
      <c r="Q707" s="240"/>
      <c r="R707" s="240"/>
      <c r="S707" s="240"/>
      <c r="T707" s="24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2" t="s">
        <v>167</v>
      </c>
      <c r="AU707" s="242" t="s">
        <v>81</v>
      </c>
      <c r="AV707" s="13" t="s">
        <v>81</v>
      </c>
      <c r="AW707" s="13" t="s">
        <v>33</v>
      </c>
      <c r="AX707" s="13" t="s">
        <v>72</v>
      </c>
      <c r="AY707" s="242" t="s">
        <v>152</v>
      </c>
    </row>
    <row r="708" s="2" customFormat="1" ht="37.8" customHeight="1">
      <c r="A708" s="39"/>
      <c r="B708" s="40"/>
      <c r="C708" s="213" t="s">
        <v>1447</v>
      </c>
      <c r="D708" s="213" t="s">
        <v>154</v>
      </c>
      <c r="E708" s="214" t="s">
        <v>1448</v>
      </c>
      <c r="F708" s="215" t="s">
        <v>1449</v>
      </c>
      <c r="G708" s="216" t="s">
        <v>193</v>
      </c>
      <c r="H708" s="217">
        <v>2.0840000000000001</v>
      </c>
      <c r="I708" s="218"/>
      <c r="J708" s="219">
        <f>ROUND(I708*H708,2)</f>
        <v>0</v>
      </c>
      <c r="K708" s="215" t="s">
        <v>158</v>
      </c>
      <c r="L708" s="45"/>
      <c r="M708" s="220" t="s">
        <v>19</v>
      </c>
      <c r="N708" s="221" t="s">
        <v>43</v>
      </c>
      <c r="O708" s="85"/>
      <c r="P708" s="222">
        <f>O708*H708</f>
        <v>0</v>
      </c>
      <c r="Q708" s="222">
        <v>0.022839999999999999</v>
      </c>
      <c r="R708" s="222">
        <f>Q708*H708</f>
        <v>0.047598559999999998</v>
      </c>
      <c r="S708" s="222">
        <v>0</v>
      </c>
      <c r="T708" s="223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24" t="s">
        <v>264</v>
      </c>
      <c r="AT708" s="224" t="s">
        <v>154</v>
      </c>
      <c r="AU708" s="224" t="s">
        <v>81</v>
      </c>
      <c r="AY708" s="18" t="s">
        <v>152</v>
      </c>
      <c r="BE708" s="225">
        <f>IF(N708="základní",J708,0)</f>
        <v>0</v>
      </c>
      <c r="BF708" s="225">
        <f>IF(N708="snížená",J708,0)</f>
        <v>0</v>
      </c>
      <c r="BG708" s="225">
        <f>IF(N708="zákl. přenesená",J708,0)</f>
        <v>0</v>
      </c>
      <c r="BH708" s="225">
        <f>IF(N708="sníž. přenesená",J708,0)</f>
        <v>0</v>
      </c>
      <c r="BI708" s="225">
        <f>IF(N708="nulová",J708,0)</f>
        <v>0</v>
      </c>
      <c r="BJ708" s="18" t="s">
        <v>79</v>
      </c>
      <c r="BK708" s="225">
        <f>ROUND(I708*H708,2)</f>
        <v>0</v>
      </c>
      <c r="BL708" s="18" t="s">
        <v>264</v>
      </c>
      <c r="BM708" s="224" t="s">
        <v>1450</v>
      </c>
    </row>
    <row r="709" s="2" customFormat="1">
      <c r="A709" s="39"/>
      <c r="B709" s="40"/>
      <c r="C709" s="41"/>
      <c r="D709" s="226" t="s">
        <v>161</v>
      </c>
      <c r="E709" s="41"/>
      <c r="F709" s="227" t="s">
        <v>1451</v>
      </c>
      <c r="G709" s="41"/>
      <c r="H709" s="41"/>
      <c r="I709" s="228"/>
      <c r="J709" s="41"/>
      <c r="K709" s="41"/>
      <c r="L709" s="45"/>
      <c r="M709" s="229"/>
      <c r="N709" s="230"/>
      <c r="O709" s="85"/>
      <c r="P709" s="85"/>
      <c r="Q709" s="85"/>
      <c r="R709" s="85"/>
      <c r="S709" s="85"/>
      <c r="T709" s="86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T709" s="18" t="s">
        <v>161</v>
      </c>
      <c r="AU709" s="18" t="s">
        <v>81</v>
      </c>
    </row>
    <row r="710" s="13" customFormat="1">
      <c r="A710" s="13"/>
      <c r="B710" s="231"/>
      <c r="C710" s="232"/>
      <c r="D710" s="233" t="s">
        <v>167</v>
      </c>
      <c r="E710" s="234" t="s">
        <v>19</v>
      </c>
      <c r="F710" s="235" t="s">
        <v>1452</v>
      </c>
      <c r="G710" s="232"/>
      <c r="H710" s="236">
        <v>2.0840000000000001</v>
      </c>
      <c r="I710" s="237"/>
      <c r="J710" s="232"/>
      <c r="K710" s="232"/>
      <c r="L710" s="238"/>
      <c r="M710" s="239"/>
      <c r="N710" s="240"/>
      <c r="O710" s="240"/>
      <c r="P710" s="240"/>
      <c r="Q710" s="240"/>
      <c r="R710" s="240"/>
      <c r="S710" s="240"/>
      <c r="T710" s="24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2" t="s">
        <v>167</v>
      </c>
      <c r="AU710" s="242" t="s">
        <v>81</v>
      </c>
      <c r="AV710" s="13" t="s">
        <v>81</v>
      </c>
      <c r="AW710" s="13" t="s">
        <v>33</v>
      </c>
      <c r="AX710" s="13" t="s">
        <v>72</v>
      </c>
      <c r="AY710" s="242" t="s">
        <v>152</v>
      </c>
    </row>
    <row r="711" s="2" customFormat="1" ht="49.05" customHeight="1">
      <c r="A711" s="39"/>
      <c r="B711" s="40"/>
      <c r="C711" s="213" t="s">
        <v>1453</v>
      </c>
      <c r="D711" s="213" t="s">
        <v>154</v>
      </c>
      <c r="E711" s="214" t="s">
        <v>1454</v>
      </c>
      <c r="F711" s="215" t="s">
        <v>1455</v>
      </c>
      <c r="G711" s="216" t="s">
        <v>238</v>
      </c>
      <c r="H711" s="217">
        <v>1.3959999999999999</v>
      </c>
      <c r="I711" s="218"/>
      <c r="J711" s="219">
        <f>ROUND(I711*H711,2)</f>
        <v>0</v>
      </c>
      <c r="K711" s="215" t="s">
        <v>158</v>
      </c>
      <c r="L711" s="45"/>
      <c r="M711" s="220" t="s">
        <v>19</v>
      </c>
      <c r="N711" s="221" t="s">
        <v>43</v>
      </c>
      <c r="O711" s="85"/>
      <c r="P711" s="222">
        <f>O711*H711</f>
        <v>0</v>
      </c>
      <c r="Q711" s="222">
        <v>0</v>
      </c>
      <c r="R711" s="222">
        <f>Q711*H711</f>
        <v>0</v>
      </c>
      <c r="S711" s="222">
        <v>0</v>
      </c>
      <c r="T711" s="223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24" t="s">
        <v>264</v>
      </c>
      <c r="AT711" s="224" t="s">
        <v>154</v>
      </c>
      <c r="AU711" s="224" t="s">
        <v>81</v>
      </c>
      <c r="AY711" s="18" t="s">
        <v>152</v>
      </c>
      <c r="BE711" s="225">
        <f>IF(N711="základní",J711,0)</f>
        <v>0</v>
      </c>
      <c r="BF711" s="225">
        <f>IF(N711="snížená",J711,0)</f>
        <v>0</v>
      </c>
      <c r="BG711" s="225">
        <f>IF(N711="zákl. přenesená",J711,0)</f>
        <v>0</v>
      </c>
      <c r="BH711" s="225">
        <f>IF(N711="sníž. přenesená",J711,0)</f>
        <v>0</v>
      </c>
      <c r="BI711" s="225">
        <f>IF(N711="nulová",J711,0)</f>
        <v>0</v>
      </c>
      <c r="BJ711" s="18" t="s">
        <v>79</v>
      </c>
      <c r="BK711" s="225">
        <f>ROUND(I711*H711,2)</f>
        <v>0</v>
      </c>
      <c r="BL711" s="18" t="s">
        <v>264</v>
      </c>
      <c r="BM711" s="224" t="s">
        <v>1456</v>
      </c>
    </row>
    <row r="712" s="2" customFormat="1">
      <c r="A712" s="39"/>
      <c r="B712" s="40"/>
      <c r="C712" s="41"/>
      <c r="D712" s="226" t="s">
        <v>161</v>
      </c>
      <c r="E712" s="41"/>
      <c r="F712" s="227" t="s">
        <v>1457</v>
      </c>
      <c r="G712" s="41"/>
      <c r="H712" s="41"/>
      <c r="I712" s="228"/>
      <c r="J712" s="41"/>
      <c r="K712" s="41"/>
      <c r="L712" s="45"/>
      <c r="M712" s="229"/>
      <c r="N712" s="230"/>
      <c r="O712" s="85"/>
      <c r="P712" s="85"/>
      <c r="Q712" s="85"/>
      <c r="R712" s="85"/>
      <c r="S712" s="85"/>
      <c r="T712" s="86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161</v>
      </c>
      <c r="AU712" s="18" t="s">
        <v>81</v>
      </c>
    </row>
    <row r="713" s="12" customFormat="1" ht="22.8" customHeight="1">
      <c r="A713" s="12"/>
      <c r="B713" s="197"/>
      <c r="C713" s="198"/>
      <c r="D713" s="199" t="s">
        <v>71</v>
      </c>
      <c r="E713" s="211" t="s">
        <v>1458</v>
      </c>
      <c r="F713" s="211" t="s">
        <v>1459</v>
      </c>
      <c r="G713" s="198"/>
      <c r="H713" s="198"/>
      <c r="I713" s="201"/>
      <c r="J713" s="212">
        <f>BK713</f>
        <v>0</v>
      </c>
      <c r="K713" s="198"/>
      <c r="L713" s="203"/>
      <c r="M713" s="204"/>
      <c r="N713" s="205"/>
      <c r="O713" s="205"/>
      <c r="P713" s="206">
        <f>SUM(P714:P737)</f>
        <v>0</v>
      </c>
      <c r="Q713" s="205"/>
      <c r="R713" s="206">
        <f>SUM(R714:R737)</f>
        <v>3.4890707799999996</v>
      </c>
      <c r="S713" s="205"/>
      <c r="T713" s="207">
        <f>SUM(T714:T737)</f>
        <v>0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R713" s="208" t="s">
        <v>81</v>
      </c>
      <c r="AT713" s="209" t="s">
        <v>71</v>
      </c>
      <c r="AU713" s="209" t="s">
        <v>79</v>
      </c>
      <c r="AY713" s="208" t="s">
        <v>152</v>
      </c>
      <c r="BK713" s="210">
        <f>SUM(BK714:BK737)</f>
        <v>0</v>
      </c>
    </row>
    <row r="714" s="2" customFormat="1" ht="55.5" customHeight="1">
      <c r="A714" s="39"/>
      <c r="B714" s="40"/>
      <c r="C714" s="213" t="s">
        <v>1460</v>
      </c>
      <c r="D714" s="213" t="s">
        <v>154</v>
      </c>
      <c r="E714" s="214" t="s">
        <v>1461</v>
      </c>
      <c r="F714" s="215" t="s">
        <v>1462</v>
      </c>
      <c r="G714" s="216" t="s">
        <v>157</v>
      </c>
      <c r="H714" s="217">
        <v>113.856</v>
      </c>
      <c r="I714" s="218"/>
      <c r="J714" s="219">
        <f>ROUND(I714*H714,2)</f>
        <v>0</v>
      </c>
      <c r="K714" s="215" t="s">
        <v>158</v>
      </c>
      <c r="L714" s="45"/>
      <c r="M714" s="220" t="s">
        <v>19</v>
      </c>
      <c r="N714" s="221" t="s">
        <v>43</v>
      </c>
      <c r="O714" s="85"/>
      <c r="P714" s="222">
        <f>O714*H714</f>
        <v>0</v>
      </c>
      <c r="Q714" s="222">
        <v>0.013860000000000001</v>
      </c>
      <c r="R714" s="222">
        <f>Q714*H714</f>
        <v>1.5780441599999999</v>
      </c>
      <c r="S714" s="222">
        <v>0</v>
      </c>
      <c r="T714" s="223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24" t="s">
        <v>264</v>
      </c>
      <c r="AT714" s="224" t="s">
        <v>154</v>
      </c>
      <c r="AU714" s="224" t="s">
        <v>81</v>
      </c>
      <c r="AY714" s="18" t="s">
        <v>152</v>
      </c>
      <c r="BE714" s="225">
        <f>IF(N714="základní",J714,0)</f>
        <v>0</v>
      </c>
      <c r="BF714" s="225">
        <f>IF(N714="snížená",J714,0)</f>
        <v>0</v>
      </c>
      <c r="BG714" s="225">
        <f>IF(N714="zákl. přenesená",J714,0)</f>
        <v>0</v>
      </c>
      <c r="BH714" s="225">
        <f>IF(N714="sníž. přenesená",J714,0)</f>
        <v>0</v>
      </c>
      <c r="BI714" s="225">
        <f>IF(N714="nulová",J714,0)</f>
        <v>0</v>
      </c>
      <c r="BJ714" s="18" t="s">
        <v>79</v>
      </c>
      <c r="BK714" s="225">
        <f>ROUND(I714*H714,2)</f>
        <v>0</v>
      </c>
      <c r="BL714" s="18" t="s">
        <v>264</v>
      </c>
      <c r="BM714" s="224" t="s">
        <v>1463</v>
      </c>
    </row>
    <row r="715" s="2" customFormat="1">
      <c r="A715" s="39"/>
      <c r="B715" s="40"/>
      <c r="C715" s="41"/>
      <c r="D715" s="226" t="s">
        <v>161</v>
      </c>
      <c r="E715" s="41"/>
      <c r="F715" s="227" t="s">
        <v>1464</v>
      </c>
      <c r="G715" s="41"/>
      <c r="H715" s="41"/>
      <c r="I715" s="228"/>
      <c r="J715" s="41"/>
      <c r="K715" s="41"/>
      <c r="L715" s="45"/>
      <c r="M715" s="229"/>
      <c r="N715" s="230"/>
      <c r="O715" s="85"/>
      <c r="P715" s="85"/>
      <c r="Q715" s="85"/>
      <c r="R715" s="85"/>
      <c r="S715" s="85"/>
      <c r="T715" s="86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161</v>
      </c>
      <c r="AU715" s="18" t="s">
        <v>81</v>
      </c>
    </row>
    <row r="716" s="14" customFormat="1">
      <c r="A716" s="14"/>
      <c r="B716" s="243"/>
      <c r="C716" s="244"/>
      <c r="D716" s="233" t="s">
        <v>167</v>
      </c>
      <c r="E716" s="245" t="s">
        <v>19</v>
      </c>
      <c r="F716" s="246" t="s">
        <v>1261</v>
      </c>
      <c r="G716" s="244"/>
      <c r="H716" s="245" t="s">
        <v>19</v>
      </c>
      <c r="I716" s="247"/>
      <c r="J716" s="244"/>
      <c r="K716" s="244"/>
      <c r="L716" s="248"/>
      <c r="M716" s="249"/>
      <c r="N716" s="250"/>
      <c r="O716" s="250"/>
      <c r="P716" s="250"/>
      <c r="Q716" s="250"/>
      <c r="R716" s="250"/>
      <c r="S716" s="250"/>
      <c r="T716" s="251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2" t="s">
        <v>167</v>
      </c>
      <c r="AU716" s="252" t="s">
        <v>81</v>
      </c>
      <c r="AV716" s="14" t="s">
        <v>79</v>
      </c>
      <c r="AW716" s="14" t="s">
        <v>33</v>
      </c>
      <c r="AX716" s="14" t="s">
        <v>72</v>
      </c>
      <c r="AY716" s="252" t="s">
        <v>152</v>
      </c>
    </row>
    <row r="717" s="13" customFormat="1">
      <c r="A717" s="13"/>
      <c r="B717" s="231"/>
      <c r="C717" s="232"/>
      <c r="D717" s="233" t="s">
        <v>167</v>
      </c>
      <c r="E717" s="234" t="s">
        <v>19</v>
      </c>
      <c r="F717" s="235" t="s">
        <v>1084</v>
      </c>
      <c r="G717" s="232"/>
      <c r="H717" s="236">
        <v>91.438000000000002</v>
      </c>
      <c r="I717" s="237"/>
      <c r="J717" s="232"/>
      <c r="K717" s="232"/>
      <c r="L717" s="238"/>
      <c r="M717" s="239"/>
      <c r="N717" s="240"/>
      <c r="O717" s="240"/>
      <c r="P717" s="240"/>
      <c r="Q717" s="240"/>
      <c r="R717" s="240"/>
      <c r="S717" s="240"/>
      <c r="T717" s="241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2" t="s">
        <v>167</v>
      </c>
      <c r="AU717" s="242" t="s">
        <v>81</v>
      </c>
      <c r="AV717" s="13" t="s">
        <v>81</v>
      </c>
      <c r="AW717" s="13" t="s">
        <v>33</v>
      </c>
      <c r="AX717" s="13" t="s">
        <v>72</v>
      </c>
      <c r="AY717" s="242" t="s">
        <v>152</v>
      </c>
    </row>
    <row r="718" s="14" customFormat="1">
      <c r="A718" s="14"/>
      <c r="B718" s="243"/>
      <c r="C718" s="244"/>
      <c r="D718" s="233" t="s">
        <v>167</v>
      </c>
      <c r="E718" s="245" t="s">
        <v>19</v>
      </c>
      <c r="F718" s="246" t="s">
        <v>1318</v>
      </c>
      <c r="G718" s="244"/>
      <c r="H718" s="245" t="s">
        <v>19</v>
      </c>
      <c r="I718" s="247"/>
      <c r="J718" s="244"/>
      <c r="K718" s="244"/>
      <c r="L718" s="248"/>
      <c r="M718" s="249"/>
      <c r="N718" s="250"/>
      <c r="O718" s="250"/>
      <c r="P718" s="250"/>
      <c r="Q718" s="250"/>
      <c r="R718" s="250"/>
      <c r="S718" s="250"/>
      <c r="T718" s="251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2" t="s">
        <v>167</v>
      </c>
      <c r="AU718" s="252" t="s">
        <v>81</v>
      </c>
      <c r="AV718" s="14" t="s">
        <v>79</v>
      </c>
      <c r="AW718" s="14" t="s">
        <v>33</v>
      </c>
      <c r="AX718" s="14" t="s">
        <v>72</v>
      </c>
      <c r="AY718" s="252" t="s">
        <v>152</v>
      </c>
    </row>
    <row r="719" s="13" customFormat="1">
      <c r="A719" s="13"/>
      <c r="B719" s="231"/>
      <c r="C719" s="232"/>
      <c r="D719" s="233" t="s">
        <v>167</v>
      </c>
      <c r="E719" s="234" t="s">
        <v>19</v>
      </c>
      <c r="F719" s="235" t="s">
        <v>1465</v>
      </c>
      <c r="G719" s="232"/>
      <c r="H719" s="236">
        <v>22.417999999999999</v>
      </c>
      <c r="I719" s="237"/>
      <c r="J719" s="232"/>
      <c r="K719" s="232"/>
      <c r="L719" s="238"/>
      <c r="M719" s="239"/>
      <c r="N719" s="240"/>
      <c r="O719" s="240"/>
      <c r="P719" s="240"/>
      <c r="Q719" s="240"/>
      <c r="R719" s="240"/>
      <c r="S719" s="240"/>
      <c r="T719" s="241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2" t="s">
        <v>167</v>
      </c>
      <c r="AU719" s="242" t="s">
        <v>81</v>
      </c>
      <c r="AV719" s="13" t="s">
        <v>81</v>
      </c>
      <c r="AW719" s="13" t="s">
        <v>33</v>
      </c>
      <c r="AX719" s="13" t="s">
        <v>72</v>
      </c>
      <c r="AY719" s="242" t="s">
        <v>152</v>
      </c>
    </row>
    <row r="720" s="2" customFormat="1" ht="44.25" customHeight="1">
      <c r="A720" s="39"/>
      <c r="B720" s="40"/>
      <c r="C720" s="213" t="s">
        <v>1466</v>
      </c>
      <c r="D720" s="213" t="s">
        <v>154</v>
      </c>
      <c r="E720" s="214" t="s">
        <v>1467</v>
      </c>
      <c r="F720" s="215" t="s">
        <v>1468</v>
      </c>
      <c r="G720" s="216" t="s">
        <v>157</v>
      </c>
      <c r="H720" s="217">
        <v>113.856</v>
      </c>
      <c r="I720" s="218"/>
      <c r="J720" s="219">
        <f>ROUND(I720*H720,2)</f>
        <v>0</v>
      </c>
      <c r="K720" s="215" t="s">
        <v>158</v>
      </c>
      <c r="L720" s="45"/>
      <c r="M720" s="220" t="s">
        <v>19</v>
      </c>
      <c r="N720" s="221" t="s">
        <v>43</v>
      </c>
      <c r="O720" s="85"/>
      <c r="P720" s="222">
        <f>O720*H720</f>
        <v>0</v>
      </c>
      <c r="Q720" s="222">
        <v>0</v>
      </c>
      <c r="R720" s="222">
        <f>Q720*H720</f>
        <v>0</v>
      </c>
      <c r="S720" s="222">
        <v>0</v>
      </c>
      <c r="T720" s="223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224" t="s">
        <v>264</v>
      </c>
      <c r="AT720" s="224" t="s">
        <v>154</v>
      </c>
      <c r="AU720" s="224" t="s">
        <v>81</v>
      </c>
      <c r="AY720" s="18" t="s">
        <v>152</v>
      </c>
      <c r="BE720" s="225">
        <f>IF(N720="základní",J720,0)</f>
        <v>0</v>
      </c>
      <c r="BF720" s="225">
        <f>IF(N720="snížená",J720,0)</f>
        <v>0</v>
      </c>
      <c r="BG720" s="225">
        <f>IF(N720="zákl. přenesená",J720,0)</f>
        <v>0</v>
      </c>
      <c r="BH720" s="225">
        <f>IF(N720="sníž. přenesená",J720,0)</f>
        <v>0</v>
      </c>
      <c r="BI720" s="225">
        <f>IF(N720="nulová",J720,0)</f>
        <v>0</v>
      </c>
      <c r="BJ720" s="18" t="s">
        <v>79</v>
      </c>
      <c r="BK720" s="225">
        <f>ROUND(I720*H720,2)</f>
        <v>0</v>
      </c>
      <c r="BL720" s="18" t="s">
        <v>264</v>
      </c>
      <c r="BM720" s="224" t="s">
        <v>1469</v>
      </c>
    </row>
    <row r="721" s="2" customFormat="1">
      <c r="A721" s="39"/>
      <c r="B721" s="40"/>
      <c r="C721" s="41"/>
      <c r="D721" s="226" t="s">
        <v>161</v>
      </c>
      <c r="E721" s="41"/>
      <c r="F721" s="227" t="s">
        <v>1470</v>
      </c>
      <c r="G721" s="41"/>
      <c r="H721" s="41"/>
      <c r="I721" s="228"/>
      <c r="J721" s="41"/>
      <c r="K721" s="41"/>
      <c r="L721" s="45"/>
      <c r="M721" s="229"/>
      <c r="N721" s="230"/>
      <c r="O721" s="85"/>
      <c r="P721" s="85"/>
      <c r="Q721" s="85"/>
      <c r="R721" s="85"/>
      <c r="S721" s="85"/>
      <c r="T721" s="86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T721" s="18" t="s">
        <v>161</v>
      </c>
      <c r="AU721" s="18" t="s">
        <v>81</v>
      </c>
    </row>
    <row r="722" s="2" customFormat="1" ht="24.15" customHeight="1">
      <c r="A722" s="39"/>
      <c r="B722" s="40"/>
      <c r="C722" s="256" t="s">
        <v>1471</v>
      </c>
      <c r="D722" s="256" t="s">
        <v>518</v>
      </c>
      <c r="E722" s="257" t="s">
        <v>1472</v>
      </c>
      <c r="F722" s="258" t="s">
        <v>1473</v>
      </c>
      <c r="G722" s="259" t="s">
        <v>157</v>
      </c>
      <c r="H722" s="260">
        <v>125.242</v>
      </c>
      <c r="I722" s="261"/>
      <c r="J722" s="262">
        <f>ROUND(I722*H722,2)</f>
        <v>0</v>
      </c>
      <c r="K722" s="258" t="s">
        <v>158</v>
      </c>
      <c r="L722" s="263"/>
      <c r="M722" s="264" t="s">
        <v>19</v>
      </c>
      <c r="N722" s="265" t="s">
        <v>43</v>
      </c>
      <c r="O722" s="85"/>
      <c r="P722" s="222">
        <f>O722*H722</f>
        <v>0</v>
      </c>
      <c r="Q722" s="222">
        <v>0.00011</v>
      </c>
      <c r="R722" s="222">
        <f>Q722*H722</f>
        <v>0.013776620000000002</v>
      </c>
      <c r="S722" s="222">
        <v>0</v>
      </c>
      <c r="T722" s="223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24" t="s">
        <v>374</v>
      </c>
      <c r="AT722" s="224" t="s">
        <v>518</v>
      </c>
      <c r="AU722" s="224" t="s">
        <v>81</v>
      </c>
      <c r="AY722" s="18" t="s">
        <v>152</v>
      </c>
      <c r="BE722" s="225">
        <f>IF(N722="základní",J722,0)</f>
        <v>0</v>
      </c>
      <c r="BF722" s="225">
        <f>IF(N722="snížená",J722,0)</f>
        <v>0</v>
      </c>
      <c r="BG722" s="225">
        <f>IF(N722="zákl. přenesená",J722,0)</f>
        <v>0</v>
      </c>
      <c r="BH722" s="225">
        <f>IF(N722="sníž. přenesená",J722,0)</f>
        <v>0</v>
      </c>
      <c r="BI722" s="225">
        <f>IF(N722="nulová",J722,0)</f>
        <v>0</v>
      </c>
      <c r="BJ722" s="18" t="s">
        <v>79</v>
      </c>
      <c r="BK722" s="225">
        <f>ROUND(I722*H722,2)</f>
        <v>0</v>
      </c>
      <c r="BL722" s="18" t="s">
        <v>264</v>
      </c>
      <c r="BM722" s="224" t="s">
        <v>1474</v>
      </c>
    </row>
    <row r="723" s="13" customFormat="1">
      <c r="A723" s="13"/>
      <c r="B723" s="231"/>
      <c r="C723" s="232"/>
      <c r="D723" s="233" t="s">
        <v>167</v>
      </c>
      <c r="E723" s="234" t="s">
        <v>19</v>
      </c>
      <c r="F723" s="235" t="s">
        <v>1475</v>
      </c>
      <c r="G723" s="232"/>
      <c r="H723" s="236">
        <v>125.242</v>
      </c>
      <c r="I723" s="237"/>
      <c r="J723" s="232"/>
      <c r="K723" s="232"/>
      <c r="L723" s="238"/>
      <c r="M723" s="239"/>
      <c r="N723" s="240"/>
      <c r="O723" s="240"/>
      <c r="P723" s="240"/>
      <c r="Q723" s="240"/>
      <c r="R723" s="240"/>
      <c r="S723" s="240"/>
      <c r="T723" s="24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2" t="s">
        <v>167</v>
      </c>
      <c r="AU723" s="242" t="s">
        <v>81</v>
      </c>
      <c r="AV723" s="13" t="s">
        <v>81</v>
      </c>
      <c r="AW723" s="13" t="s">
        <v>33</v>
      </c>
      <c r="AX723" s="13" t="s">
        <v>72</v>
      </c>
      <c r="AY723" s="242" t="s">
        <v>152</v>
      </c>
    </row>
    <row r="724" s="2" customFormat="1" ht="24.15" customHeight="1">
      <c r="A724" s="39"/>
      <c r="B724" s="40"/>
      <c r="C724" s="213" t="s">
        <v>1476</v>
      </c>
      <c r="D724" s="213" t="s">
        <v>154</v>
      </c>
      <c r="E724" s="214" t="s">
        <v>1477</v>
      </c>
      <c r="F724" s="215" t="s">
        <v>1478</v>
      </c>
      <c r="G724" s="216" t="s">
        <v>174</v>
      </c>
      <c r="H724" s="217">
        <v>118.40000000000001</v>
      </c>
      <c r="I724" s="218"/>
      <c r="J724" s="219">
        <f>ROUND(I724*H724,2)</f>
        <v>0</v>
      </c>
      <c r="K724" s="215" t="s">
        <v>158</v>
      </c>
      <c r="L724" s="45"/>
      <c r="M724" s="220" t="s">
        <v>19</v>
      </c>
      <c r="N724" s="221" t="s">
        <v>43</v>
      </c>
      <c r="O724" s="85"/>
      <c r="P724" s="222">
        <f>O724*H724</f>
        <v>0</v>
      </c>
      <c r="Q724" s="222">
        <v>0</v>
      </c>
      <c r="R724" s="222">
        <f>Q724*H724</f>
        <v>0</v>
      </c>
      <c r="S724" s="222">
        <v>0</v>
      </c>
      <c r="T724" s="223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24" t="s">
        <v>264</v>
      </c>
      <c r="AT724" s="224" t="s">
        <v>154</v>
      </c>
      <c r="AU724" s="224" t="s">
        <v>81</v>
      </c>
      <c r="AY724" s="18" t="s">
        <v>152</v>
      </c>
      <c r="BE724" s="225">
        <f>IF(N724="základní",J724,0)</f>
        <v>0</v>
      </c>
      <c r="BF724" s="225">
        <f>IF(N724="snížená",J724,0)</f>
        <v>0</v>
      </c>
      <c r="BG724" s="225">
        <f>IF(N724="zákl. přenesená",J724,0)</f>
        <v>0</v>
      </c>
      <c r="BH724" s="225">
        <f>IF(N724="sníž. přenesená",J724,0)</f>
        <v>0</v>
      </c>
      <c r="BI724" s="225">
        <f>IF(N724="nulová",J724,0)</f>
        <v>0</v>
      </c>
      <c r="BJ724" s="18" t="s">
        <v>79</v>
      </c>
      <c r="BK724" s="225">
        <f>ROUND(I724*H724,2)</f>
        <v>0</v>
      </c>
      <c r="BL724" s="18" t="s">
        <v>264</v>
      </c>
      <c r="BM724" s="224" t="s">
        <v>1479</v>
      </c>
    </row>
    <row r="725" s="2" customFormat="1">
      <c r="A725" s="39"/>
      <c r="B725" s="40"/>
      <c r="C725" s="41"/>
      <c r="D725" s="226" t="s">
        <v>161</v>
      </c>
      <c r="E725" s="41"/>
      <c r="F725" s="227" t="s">
        <v>1480</v>
      </c>
      <c r="G725" s="41"/>
      <c r="H725" s="41"/>
      <c r="I725" s="228"/>
      <c r="J725" s="41"/>
      <c r="K725" s="41"/>
      <c r="L725" s="45"/>
      <c r="M725" s="229"/>
      <c r="N725" s="230"/>
      <c r="O725" s="85"/>
      <c r="P725" s="85"/>
      <c r="Q725" s="85"/>
      <c r="R725" s="85"/>
      <c r="S725" s="85"/>
      <c r="T725" s="86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T725" s="18" t="s">
        <v>161</v>
      </c>
      <c r="AU725" s="18" t="s">
        <v>81</v>
      </c>
    </row>
    <row r="726" s="13" customFormat="1">
      <c r="A726" s="13"/>
      <c r="B726" s="231"/>
      <c r="C726" s="232"/>
      <c r="D726" s="233" t="s">
        <v>167</v>
      </c>
      <c r="E726" s="234" t="s">
        <v>19</v>
      </c>
      <c r="F726" s="235" t="s">
        <v>1481</v>
      </c>
      <c r="G726" s="232"/>
      <c r="H726" s="236">
        <v>118.40000000000001</v>
      </c>
      <c r="I726" s="237"/>
      <c r="J726" s="232"/>
      <c r="K726" s="232"/>
      <c r="L726" s="238"/>
      <c r="M726" s="239"/>
      <c r="N726" s="240"/>
      <c r="O726" s="240"/>
      <c r="P726" s="240"/>
      <c r="Q726" s="240"/>
      <c r="R726" s="240"/>
      <c r="S726" s="240"/>
      <c r="T726" s="241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2" t="s">
        <v>167</v>
      </c>
      <c r="AU726" s="242" t="s">
        <v>81</v>
      </c>
      <c r="AV726" s="13" t="s">
        <v>81</v>
      </c>
      <c r="AW726" s="13" t="s">
        <v>33</v>
      </c>
      <c r="AX726" s="13" t="s">
        <v>72</v>
      </c>
      <c r="AY726" s="242" t="s">
        <v>152</v>
      </c>
    </row>
    <row r="727" s="2" customFormat="1" ht="24.15" customHeight="1">
      <c r="A727" s="39"/>
      <c r="B727" s="40"/>
      <c r="C727" s="256" t="s">
        <v>1482</v>
      </c>
      <c r="D727" s="256" t="s">
        <v>518</v>
      </c>
      <c r="E727" s="257" t="s">
        <v>1483</v>
      </c>
      <c r="F727" s="258" t="s">
        <v>1484</v>
      </c>
      <c r="G727" s="259" t="s">
        <v>174</v>
      </c>
      <c r="H727" s="260">
        <v>118.40000000000001</v>
      </c>
      <c r="I727" s="261"/>
      <c r="J727" s="262">
        <f>ROUND(I727*H727,2)</f>
        <v>0</v>
      </c>
      <c r="K727" s="258" t="s">
        <v>158</v>
      </c>
      <c r="L727" s="263"/>
      <c r="M727" s="264" t="s">
        <v>19</v>
      </c>
      <c r="N727" s="265" t="s">
        <v>43</v>
      </c>
      <c r="O727" s="85"/>
      <c r="P727" s="222">
        <f>O727*H727</f>
        <v>0</v>
      </c>
      <c r="Q727" s="222">
        <v>0.012999999999999999</v>
      </c>
      <c r="R727" s="222">
        <f>Q727*H727</f>
        <v>1.5391999999999999</v>
      </c>
      <c r="S727" s="222">
        <v>0</v>
      </c>
      <c r="T727" s="223">
        <f>S727*H727</f>
        <v>0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224" t="s">
        <v>374</v>
      </c>
      <c r="AT727" s="224" t="s">
        <v>518</v>
      </c>
      <c r="AU727" s="224" t="s">
        <v>81</v>
      </c>
      <c r="AY727" s="18" t="s">
        <v>152</v>
      </c>
      <c r="BE727" s="225">
        <f>IF(N727="základní",J727,0)</f>
        <v>0</v>
      </c>
      <c r="BF727" s="225">
        <f>IF(N727="snížená",J727,0)</f>
        <v>0</v>
      </c>
      <c r="BG727" s="225">
        <f>IF(N727="zákl. přenesená",J727,0)</f>
        <v>0</v>
      </c>
      <c r="BH727" s="225">
        <f>IF(N727="sníž. přenesená",J727,0)</f>
        <v>0</v>
      </c>
      <c r="BI727" s="225">
        <f>IF(N727="nulová",J727,0)</f>
        <v>0</v>
      </c>
      <c r="BJ727" s="18" t="s">
        <v>79</v>
      </c>
      <c r="BK727" s="225">
        <f>ROUND(I727*H727,2)</f>
        <v>0</v>
      </c>
      <c r="BL727" s="18" t="s">
        <v>264</v>
      </c>
      <c r="BM727" s="224" t="s">
        <v>1485</v>
      </c>
    </row>
    <row r="728" s="2" customFormat="1" ht="37.8" customHeight="1">
      <c r="A728" s="39"/>
      <c r="B728" s="40"/>
      <c r="C728" s="213" t="s">
        <v>1486</v>
      </c>
      <c r="D728" s="213" t="s">
        <v>154</v>
      </c>
      <c r="E728" s="214" t="s">
        <v>1487</v>
      </c>
      <c r="F728" s="215" t="s">
        <v>1488</v>
      </c>
      <c r="G728" s="216" t="s">
        <v>174</v>
      </c>
      <c r="H728" s="217">
        <v>114</v>
      </c>
      <c r="I728" s="218"/>
      <c r="J728" s="219">
        <f>ROUND(I728*H728,2)</f>
        <v>0</v>
      </c>
      <c r="K728" s="215" t="s">
        <v>158</v>
      </c>
      <c r="L728" s="45"/>
      <c r="M728" s="220" t="s">
        <v>19</v>
      </c>
      <c r="N728" s="221" t="s">
        <v>43</v>
      </c>
      <c r="O728" s="85"/>
      <c r="P728" s="222">
        <f>O728*H728</f>
        <v>0</v>
      </c>
      <c r="Q728" s="222">
        <v>0</v>
      </c>
      <c r="R728" s="222">
        <f>Q728*H728</f>
        <v>0</v>
      </c>
      <c r="S728" s="222">
        <v>0</v>
      </c>
      <c r="T728" s="223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24" t="s">
        <v>264</v>
      </c>
      <c r="AT728" s="224" t="s">
        <v>154</v>
      </c>
      <c r="AU728" s="224" t="s">
        <v>81</v>
      </c>
      <c r="AY728" s="18" t="s">
        <v>152</v>
      </c>
      <c r="BE728" s="225">
        <f>IF(N728="základní",J728,0)</f>
        <v>0</v>
      </c>
      <c r="BF728" s="225">
        <f>IF(N728="snížená",J728,0)</f>
        <v>0</v>
      </c>
      <c r="BG728" s="225">
        <f>IF(N728="zákl. přenesená",J728,0)</f>
        <v>0</v>
      </c>
      <c r="BH728" s="225">
        <f>IF(N728="sníž. přenesená",J728,0)</f>
        <v>0</v>
      </c>
      <c r="BI728" s="225">
        <f>IF(N728="nulová",J728,0)</f>
        <v>0</v>
      </c>
      <c r="BJ728" s="18" t="s">
        <v>79</v>
      </c>
      <c r="BK728" s="225">
        <f>ROUND(I728*H728,2)</f>
        <v>0</v>
      </c>
      <c r="BL728" s="18" t="s">
        <v>264</v>
      </c>
      <c r="BM728" s="224" t="s">
        <v>1489</v>
      </c>
    </row>
    <row r="729" s="2" customFormat="1">
      <c r="A729" s="39"/>
      <c r="B729" s="40"/>
      <c r="C729" s="41"/>
      <c r="D729" s="226" t="s">
        <v>161</v>
      </c>
      <c r="E729" s="41"/>
      <c r="F729" s="227" t="s">
        <v>1490</v>
      </c>
      <c r="G729" s="41"/>
      <c r="H729" s="41"/>
      <c r="I729" s="228"/>
      <c r="J729" s="41"/>
      <c r="K729" s="41"/>
      <c r="L729" s="45"/>
      <c r="M729" s="229"/>
      <c r="N729" s="230"/>
      <c r="O729" s="85"/>
      <c r="P729" s="85"/>
      <c r="Q729" s="85"/>
      <c r="R729" s="85"/>
      <c r="S729" s="85"/>
      <c r="T729" s="86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T729" s="18" t="s">
        <v>161</v>
      </c>
      <c r="AU729" s="18" t="s">
        <v>81</v>
      </c>
    </row>
    <row r="730" s="14" customFormat="1">
      <c r="A730" s="14"/>
      <c r="B730" s="243"/>
      <c r="C730" s="244"/>
      <c r="D730" s="233" t="s">
        <v>167</v>
      </c>
      <c r="E730" s="245" t="s">
        <v>19</v>
      </c>
      <c r="F730" s="246" t="s">
        <v>1491</v>
      </c>
      <c r="G730" s="244"/>
      <c r="H730" s="245" t="s">
        <v>19</v>
      </c>
      <c r="I730" s="247"/>
      <c r="J730" s="244"/>
      <c r="K730" s="244"/>
      <c r="L730" s="248"/>
      <c r="M730" s="249"/>
      <c r="N730" s="250"/>
      <c r="O730" s="250"/>
      <c r="P730" s="250"/>
      <c r="Q730" s="250"/>
      <c r="R730" s="250"/>
      <c r="S730" s="250"/>
      <c r="T730" s="251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2" t="s">
        <v>167</v>
      </c>
      <c r="AU730" s="252" t="s">
        <v>81</v>
      </c>
      <c r="AV730" s="14" t="s">
        <v>79</v>
      </c>
      <c r="AW730" s="14" t="s">
        <v>33</v>
      </c>
      <c r="AX730" s="14" t="s">
        <v>72</v>
      </c>
      <c r="AY730" s="252" t="s">
        <v>152</v>
      </c>
    </row>
    <row r="731" s="13" customFormat="1">
      <c r="A731" s="13"/>
      <c r="B731" s="231"/>
      <c r="C731" s="232"/>
      <c r="D731" s="233" t="s">
        <v>167</v>
      </c>
      <c r="E731" s="234" t="s">
        <v>19</v>
      </c>
      <c r="F731" s="235" t="s">
        <v>1492</v>
      </c>
      <c r="G731" s="232"/>
      <c r="H731" s="236">
        <v>114</v>
      </c>
      <c r="I731" s="237"/>
      <c r="J731" s="232"/>
      <c r="K731" s="232"/>
      <c r="L731" s="238"/>
      <c r="M731" s="239"/>
      <c r="N731" s="240"/>
      <c r="O731" s="240"/>
      <c r="P731" s="240"/>
      <c r="Q731" s="240"/>
      <c r="R731" s="240"/>
      <c r="S731" s="240"/>
      <c r="T731" s="241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2" t="s">
        <v>167</v>
      </c>
      <c r="AU731" s="242" t="s">
        <v>81</v>
      </c>
      <c r="AV731" s="13" t="s">
        <v>81</v>
      </c>
      <c r="AW731" s="13" t="s">
        <v>33</v>
      </c>
      <c r="AX731" s="13" t="s">
        <v>72</v>
      </c>
      <c r="AY731" s="242" t="s">
        <v>152</v>
      </c>
    </row>
    <row r="732" s="2" customFormat="1" ht="21.75" customHeight="1">
      <c r="A732" s="39"/>
      <c r="B732" s="40"/>
      <c r="C732" s="256" t="s">
        <v>1493</v>
      </c>
      <c r="D732" s="256" t="s">
        <v>518</v>
      </c>
      <c r="E732" s="257" t="s">
        <v>1385</v>
      </c>
      <c r="F732" s="258" t="s">
        <v>1386</v>
      </c>
      <c r="G732" s="259" t="s">
        <v>193</v>
      </c>
      <c r="H732" s="260">
        <v>0.65100000000000002</v>
      </c>
      <c r="I732" s="261"/>
      <c r="J732" s="262">
        <f>ROUND(I732*H732,2)</f>
        <v>0</v>
      </c>
      <c r="K732" s="258" t="s">
        <v>158</v>
      </c>
      <c r="L732" s="263"/>
      <c r="M732" s="264" t="s">
        <v>19</v>
      </c>
      <c r="N732" s="265" t="s">
        <v>43</v>
      </c>
      <c r="O732" s="85"/>
      <c r="P732" s="222">
        <f>O732*H732</f>
        <v>0</v>
      </c>
      <c r="Q732" s="222">
        <v>0.55000000000000004</v>
      </c>
      <c r="R732" s="222">
        <f>Q732*H732</f>
        <v>0.35805000000000003</v>
      </c>
      <c r="S732" s="222">
        <v>0</v>
      </c>
      <c r="T732" s="223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24" t="s">
        <v>374</v>
      </c>
      <c r="AT732" s="224" t="s">
        <v>518</v>
      </c>
      <c r="AU732" s="224" t="s">
        <v>81</v>
      </c>
      <c r="AY732" s="18" t="s">
        <v>152</v>
      </c>
      <c r="BE732" s="225">
        <f>IF(N732="základní",J732,0)</f>
        <v>0</v>
      </c>
      <c r="BF732" s="225">
        <f>IF(N732="snížená",J732,0)</f>
        <v>0</v>
      </c>
      <c r="BG732" s="225">
        <f>IF(N732="zákl. přenesená",J732,0)</f>
        <v>0</v>
      </c>
      <c r="BH732" s="225">
        <f>IF(N732="sníž. přenesená",J732,0)</f>
        <v>0</v>
      </c>
      <c r="BI732" s="225">
        <f>IF(N732="nulová",J732,0)</f>
        <v>0</v>
      </c>
      <c r="BJ732" s="18" t="s">
        <v>79</v>
      </c>
      <c r="BK732" s="225">
        <f>ROUND(I732*H732,2)</f>
        <v>0</v>
      </c>
      <c r="BL732" s="18" t="s">
        <v>264</v>
      </c>
      <c r="BM732" s="224" t="s">
        <v>1494</v>
      </c>
    </row>
    <row r="733" s="13" customFormat="1">
      <c r="A733" s="13"/>
      <c r="B733" s="231"/>
      <c r="C733" s="232"/>
      <c r="D733" s="233" t="s">
        <v>167</v>
      </c>
      <c r="E733" s="234" t="s">
        <v>19</v>
      </c>
      <c r="F733" s="235" t="s">
        <v>1495</v>
      </c>
      <c r="G733" s="232"/>
      <c r="H733" s="236">
        <v>0.65100000000000002</v>
      </c>
      <c r="I733" s="237"/>
      <c r="J733" s="232"/>
      <c r="K733" s="232"/>
      <c r="L733" s="238"/>
      <c r="M733" s="239"/>
      <c r="N733" s="240"/>
      <c r="O733" s="240"/>
      <c r="P733" s="240"/>
      <c r="Q733" s="240"/>
      <c r="R733" s="240"/>
      <c r="S733" s="240"/>
      <c r="T733" s="241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2" t="s">
        <v>167</v>
      </c>
      <c r="AU733" s="242" t="s">
        <v>81</v>
      </c>
      <c r="AV733" s="13" t="s">
        <v>81</v>
      </c>
      <c r="AW733" s="13" t="s">
        <v>33</v>
      </c>
      <c r="AX733" s="13" t="s">
        <v>72</v>
      </c>
      <c r="AY733" s="242" t="s">
        <v>152</v>
      </c>
    </row>
    <row r="734" s="2" customFormat="1" ht="16.5" customHeight="1">
      <c r="A734" s="39"/>
      <c r="B734" s="40"/>
      <c r="C734" s="213" t="s">
        <v>1496</v>
      </c>
      <c r="D734" s="213" t="s">
        <v>154</v>
      </c>
      <c r="E734" s="214" t="s">
        <v>1497</v>
      </c>
      <c r="F734" s="215" t="s">
        <v>1498</v>
      </c>
      <c r="G734" s="216" t="s">
        <v>451</v>
      </c>
      <c r="H734" s="217">
        <v>2</v>
      </c>
      <c r="I734" s="218"/>
      <c r="J734" s="219">
        <f>ROUND(I734*H734,2)</f>
        <v>0</v>
      </c>
      <c r="K734" s="215" t="s">
        <v>19</v>
      </c>
      <c r="L734" s="45"/>
      <c r="M734" s="220" t="s">
        <v>19</v>
      </c>
      <c r="N734" s="221" t="s">
        <v>43</v>
      </c>
      <c r="O734" s="85"/>
      <c r="P734" s="222">
        <f>O734*H734</f>
        <v>0</v>
      </c>
      <c r="Q734" s="222">
        <v>0</v>
      </c>
      <c r="R734" s="222">
        <f>Q734*H734</f>
        <v>0</v>
      </c>
      <c r="S734" s="222">
        <v>0</v>
      </c>
      <c r="T734" s="223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24" t="s">
        <v>264</v>
      </c>
      <c r="AT734" s="224" t="s">
        <v>154</v>
      </c>
      <c r="AU734" s="224" t="s">
        <v>81</v>
      </c>
      <c r="AY734" s="18" t="s">
        <v>152</v>
      </c>
      <c r="BE734" s="225">
        <f>IF(N734="základní",J734,0)</f>
        <v>0</v>
      </c>
      <c r="BF734" s="225">
        <f>IF(N734="snížená",J734,0)</f>
        <v>0</v>
      </c>
      <c r="BG734" s="225">
        <f>IF(N734="zákl. přenesená",J734,0)</f>
        <v>0</v>
      </c>
      <c r="BH734" s="225">
        <f>IF(N734="sníž. přenesená",J734,0)</f>
        <v>0</v>
      </c>
      <c r="BI734" s="225">
        <f>IF(N734="nulová",J734,0)</f>
        <v>0</v>
      </c>
      <c r="BJ734" s="18" t="s">
        <v>79</v>
      </c>
      <c r="BK734" s="225">
        <f>ROUND(I734*H734,2)</f>
        <v>0</v>
      </c>
      <c r="BL734" s="18" t="s">
        <v>264</v>
      </c>
      <c r="BM734" s="224" t="s">
        <v>1499</v>
      </c>
    </row>
    <row r="735" s="2" customFormat="1" ht="21.75" customHeight="1">
      <c r="A735" s="39"/>
      <c r="B735" s="40"/>
      <c r="C735" s="213" t="s">
        <v>1500</v>
      </c>
      <c r="D735" s="213" t="s">
        <v>154</v>
      </c>
      <c r="E735" s="214" t="s">
        <v>1501</v>
      </c>
      <c r="F735" s="215" t="s">
        <v>1502</v>
      </c>
      <c r="G735" s="216" t="s">
        <v>359</v>
      </c>
      <c r="H735" s="217">
        <v>1</v>
      </c>
      <c r="I735" s="218"/>
      <c r="J735" s="219">
        <f>ROUND(I735*H735,2)</f>
        <v>0</v>
      </c>
      <c r="K735" s="215" t="s">
        <v>19</v>
      </c>
      <c r="L735" s="45"/>
      <c r="M735" s="220" t="s">
        <v>19</v>
      </c>
      <c r="N735" s="221" t="s">
        <v>43</v>
      </c>
      <c r="O735" s="85"/>
      <c r="P735" s="222">
        <f>O735*H735</f>
        <v>0</v>
      </c>
      <c r="Q735" s="222">
        <v>0</v>
      </c>
      <c r="R735" s="222">
        <f>Q735*H735</f>
        <v>0</v>
      </c>
      <c r="S735" s="222">
        <v>0</v>
      </c>
      <c r="T735" s="223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24" t="s">
        <v>264</v>
      </c>
      <c r="AT735" s="224" t="s">
        <v>154</v>
      </c>
      <c r="AU735" s="224" t="s">
        <v>81</v>
      </c>
      <c r="AY735" s="18" t="s">
        <v>152</v>
      </c>
      <c r="BE735" s="225">
        <f>IF(N735="základní",J735,0)</f>
        <v>0</v>
      </c>
      <c r="BF735" s="225">
        <f>IF(N735="snížená",J735,0)</f>
        <v>0</v>
      </c>
      <c r="BG735" s="225">
        <f>IF(N735="zákl. přenesená",J735,0)</f>
        <v>0</v>
      </c>
      <c r="BH735" s="225">
        <f>IF(N735="sníž. přenesená",J735,0)</f>
        <v>0</v>
      </c>
      <c r="BI735" s="225">
        <f>IF(N735="nulová",J735,0)</f>
        <v>0</v>
      </c>
      <c r="BJ735" s="18" t="s">
        <v>79</v>
      </c>
      <c r="BK735" s="225">
        <f>ROUND(I735*H735,2)</f>
        <v>0</v>
      </c>
      <c r="BL735" s="18" t="s">
        <v>264</v>
      </c>
      <c r="BM735" s="224" t="s">
        <v>1503</v>
      </c>
    </row>
    <row r="736" s="2" customFormat="1" ht="49.05" customHeight="1">
      <c r="A736" s="39"/>
      <c r="B736" s="40"/>
      <c r="C736" s="213" t="s">
        <v>1504</v>
      </c>
      <c r="D736" s="213" t="s">
        <v>154</v>
      </c>
      <c r="E736" s="214" t="s">
        <v>1505</v>
      </c>
      <c r="F736" s="215" t="s">
        <v>1506</v>
      </c>
      <c r="G736" s="216" t="s">
        <v>238</v>
      </c>
      <c r="H736" s="217">
        <v>3.4889999999999999</v>
      </c>
      <c r="I736" s="218"/>
      <c r="J736" s="219">
        <f>ROUND(I736*H736,2)</f>
        <v>0</v>
      </c>
      <c r="K736" s="215" t="s">
        <v>158</v>
      </c>
      <c r="L736" s="45"/>
      <c r="M736" s="220" t="s">
        <v>19</v>
      </c>
      <c r="N736" s="221" t="s">
        <v>43</v>
      </c>
      <c r="O736" s="85"/>
      <c r="P736" s="222">
        <f>O736*H736</f>
        <v>0</v>
      </c>
      <c r="Q736" s="222">
        <v>0</v>
      </c>
      <c r="R736" s="222">
        <f>Q736*H736</f>
        <v>0</v>
      </c>
      <c r="S736" s="222">
        <v>0</v>
      </c>
      <c r="T736" s="223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24" t="s">
        <v>264</v>
      </c>
      <c r="AT736" s="224" t="s">
        <v>154</v>
      </c>
      <c r="AU736" s="224" t="s">
        <v>81</v>
      </c>
      <c r="AY736" s="18" t="s">
        <v>152</v>
      </c>
      <c r="BE736" s="225">
        <f>IF(N736="základní",J736,0)</f>
        <v>0</v>
      </c>
      <c r="BF736" s="225">
        <f>IF(N736="snížená",J736,0)</f>
        <v>0</v>
      </c>
      <c r="BG736" s="225">
        <f>IF(N736="zákl. přenesená",J736,0)</f>
        <v>0</v>
      </c>
      <c r="BH736" s="225">
        <f>IF(N736="sníž. přenesená",J736,0)</f>
        <v>0</v>
      </c>
      <c r="BI736" s="225">
        <f>IF(N736="nulová",J736,0)</f>
        <v>0</v>
      </c>
      <c r="BJ736" s="18" t="s">
        <v>79</v>
      </c>
      <c r="BK736" s="225">
        <f>ROUND(I736*H736,2)</f>
        <v>0</v>
      </c>
      <c r="BL736" s="18" t="s">
        <v>264</v>
      </c>
      <c r="BM736" s="224" t="s">
        <v>1507</v>
      </c>
    </row>
    <row r="737" s="2" customFormat="1">
      <c r="A737" s="39"/>
      <c r="B737" s="40"/>
      <c r="C737" s="41"/>
      <c r="D737" s="226" t="s">
        <v>161</v>
      </c>
      <c r="E737" s="41"/>
      <c r="F737" s="227" t="s">
        <v>1508</v>
      </c>
      <c r="G737" s="41"/>
      <c r="H737" s="41"/>
      <c r="I737" s="228"/>
      <c r="J737" s="41"/>
      <c r="K737" s="41"/>
      <c r="L737" s="45"/>
      <c r="M737" s="229"/>
      <c r="N737" s="230"/>
      <c r="O737" s="85"/>
      <c r="P737" s="85"/>
      <c r="Q737" s="85"/>
      <c r="R737" s="85"/>
      <c r="S737" s="85"/>
      <c r="T737" s="86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T737" s="18" t="s">
        <v>161</v>
      </c>
      <c r="AU737" s="18" t="s">
        <v>81</v>
      </c>
    </row>
    <row r="738" s="12" customFormat="1" ht="22.8" customHeight="1">
      <c r="A738" s="12"/>
      <c r="B738" s="197"/>
      <c r="C738" s="198"/>
      <c r="D738" s="199" t="s">
        <v>71</v>
      </c>
      <c r="E738" s="211" t="s">
        <v>382</v>
      </c>
      <c r="F738" s="211" t="s">
        <v>383</v>
      </c>
      <c r="G738" s="198"/>
      <c r="H738" s="198"/>
      <c r="I738" s="201"/>
      <c r="J738" s="212">
        <f>BK738</f>
        <v>0</v>
      </c>
      <c r="K738" s="198"/>
      <c r="L738" s="203"/>
      <c r="M738" s="204"/>
      <c r="N738" s="205"/>
      <c r="O738" s="205"/>
      <c r="P738" s="206">
        <f>SUM(P739:P784)</f>
        <v>0</v>
      </c>
      <c r="Q738" s="205"/>
      <c r="R738" s="206">
        <f>SUM(R739:R784)</f>
        <v>1.53957666</v>
      </c>
      <c r="S738" s="205"/>
      <c r="T738" s="207">
        <f>SUM(T739:T784)</f>
        <v>0</v>
      </c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R738" s="208" t="s">
        <v>81</v>
      </c>
      <c r="AT738" s="209" t="s">
        <v>71</v>
      </c>
      <c r="AU738" s="209" t="s">
        <v>79</v>
      </c>
      <c r="AY738" s="208" t="s">
        <v>152</v>
      </c>
      <c r="BK738" s="210">
        <f>SUM(BK739:BK784)</f>
        <v>0</v>
      </c>
    </row>
    <row r="739" s="2" customFormat="1" ht="37.8" customHeight="1">
      <c r="A739" s="39"/>
      <c r="B739" s="40"/>
      <c r="C739" s="213" t="s">
        <v>1509</v>
      </c>
      <c r="D739" s="213" t="s">
        <v>154</v>
      </c>
      <c r="E739" s="214" t="s">
        <v>1510</v>
      </c>
      <c r="F739" s="215" t="s">
        <v>1511</v>
      </c>
      <c r="G739" s="216" t="s">
        <v>157</v>
      </c>
      <c r="H739" s="217">
        <v>143.898</v>
      </c>
      <c r="I739" s="218"/>
      <c r="J739" s="219">
        <f>ROUND(I739*H739,2)</f>
        <v>0</v>
      </c>
      <c r="K739" s="215" t="s">
        <v>158</v>
      </c>
      <c r="L739" s="45"/>
      <c r="M739" s="220" t="s">
        <v>19</v>
      </c>
      <c r="N739" s="221" t="s">
        <v>43</v>
      </c>
      <c r="O739" s="85"/>
      <c r="P739" s="222">
        <f>O739*H739</f>
        <v>0</v>
      </c>
      <c r="Q739" s="222">
        <v>0</v>
      </c>
      <c r="R739" s="222">
        <f>Q739*H739</f>
        <v>0</v>
      </c>
      <c r="S739" s="222">
        <v>0</v>
      </c>
      <c r="T739" s="223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24" t="s">
        <v>264</v>
      </c>
      <c r="AT739" s="224" t="s">
        <v>154</v>
      </c>
      <c r="AU739" s="224" t="s">
        <v>81</v>
      </c>
      <c r="AY739" s="18" t="s">
        <v>152</v>
      </c>
      <c r="BE739" s="225">
        <f>IF(N739="základní",J739,0)</f>
        <v>0</v>
      </c>
      <c r="BF739" s="225">
        <f>IF(N739="snížená",J739,0)</f>
        <v>0</v>
      </c>
      <c r="BG739" s="225">
        <f>IF(N739="zákl. přenesená",J739,0)</f>
        <v>0</v>
      </c>
      <c r="BH739" s="225">
        <f>IF(N739="sníž. přenesená",J739,0)</f>
        <v>0</v>
      </c>
      <c r="BI739" s="225">
        <f>IF(N739="nulová",J739,0)</f>
        <v>0</v>
      </c>
      <c r="BJ739" s="18" t="s">
        <v>79</v>
      </c>
      <c r="BK739" s="225">
        <f>ROUND(I739*H739,2)</f>
        <v>0</v>
      </c>
      <c r="BL739" s="18" t="s">
        <v>264</v>
      </c>
      <c r="BM739" s="224" t="s">
        <v>1512</v>
      </c>
    </row>
    <row r="740" s="2" customFormat="1">
      <c r="A740" s="39"/>
      <c r="B740" s="40"/>
      <c r="C740" s="41"/>
      <c r="D740" s="226" t="s">
        <v>161</v>
      </c>
      <c r="E740" s="41"/>
      <c r="F740" s="227" t="s">
        <v>1513</v>
      </c>
      <c r="G740" s="41"/>
      <c r="H740" s="41"/>
      <c r="I740" s="228"/>
      <c r="J740" s="41"/>
      <c r="K740" s="41"/>
      <c r="L740" s="45"/>
      <c r="M740" s="229"/>
      <c r="N740" s="230"/>
      <c r="O740" s="85"/>
      <c r="P740" s="85"/>
      <c r="Q740" s="85"/>
      <c r="R740" s="85"/>
      <c r="S740" s="85"/>
      <c r="T740" s="86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T740" s="18" t="s">
        <v>161</v>
      </c>
      <c r="AU740" s="18" t="s">
        <v>81</v>
      </c>
    </row>
    <row r="741" s="14" customFormat="1">
      <c r="A741" s="14"/>
      <c r="B741" s="243"/>
      <c r="C741" s="244"/>
      <c r="D741" s="233" t="s">
        <v>167</v>
      </c>
      <c r="E741" s="245" t="s">
        <v>19</v>
      </c>
      <c r="F741" s="246" t="s">
        <v>1261</v>
      </c>
      <c r="G741" s="244"/>
      <c r="H741" s="245" t="s">
        <v>19</v>
      </c>
      <c r="I741" s="247"/>
      <c r="J741" s="244"/>
      <c r="K741" s="244"/>
      <c r="L741" s="248"/>
      <c r="M741" s="249"/>
      <c r="N741" s="250"/>
      <c r="O741" s="250"/>
      <c r="P741" s="250"/>
      <c r="Q741" s="250"/>
      <c r="R741" s="250"/>
      <c r="S741" s="250"/>
      <c r="T741" s="251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2" t="s">
        <v>167</v>
      </c>
      <c r="AU741" s="252" t="s">
        <v>81</v>
      </c>
      <c r="AV741" s="14" t="s">
        <v>79</v>
      </c>
      <c r="AW741" s="14" t="s">
        <v>33</v>
      </c>
      <c r="AX741" s="14" t="s">
        <v>72</v>
      </c>
      <c r="AY741" s="252" t="s">
        <v>152</v>
      </c>
    </row>
    <row r="742" s="13" customFormat="1">
      <c r="A742" s="13"/>
      <c r="B742" s="231"/>
      <c r="C742" s="232"/>
      <c r="D742" s="233" t="s">
        <v>167</v>
      </c>
      <c r="E742" s="234" t="s">
        <v>19</v>
      </c>
      <c r="F742" s="235" t="s">
        <v>1422</v>
      </c>
      <c r="G742" s="232"/>
      <c r="H742" s="236">
        <v>117.496</v>
      </c>
      <c r="I742" s="237"/>
      <c r="J742" s="232"/>
      <c r="K742" s="232"/>
      <c r="L742" s="238"/>
      <c r="M742" s="239"/>
      <c r="N742" s="240"/>
      <c r="O742" s="240"/>
      <c r="P742" s="240"/>
      <c r="Q742" s="240"/>
      <c r="R742" s="240"/>
      <c r="S742" s="240"/>
      <c r="T742" s="241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2" t="s">
        <v>167</v>
      </c>
      <c r="AU742" s="242" t="s">
        <v>81</v>
      </c>
      <c r="AV742" s="13" t="s">
        <v>81</v>
      </c>
      <c r="AW742" s="13" t="s">
        <v>33</v>
      </c>
      <c r="AX742" s="13" t="s">
        <v>72</v>
      </c>
      <c r="AY742" s="242" t="s">
        <v>152</v>
      </c>
    </row>
    <row r="743" s="14" customFormat="1">
      <c r="A743" s="14"/>
      <c r="B743" s="243"/>
      <c r="C743" s="244"/>
      <c r="D743" s="233" t="s">
        <v>167</v>
      </c>
      <c r="E743" s="245" t="s">
        <v>19</v>
      </c>
      <c r="F743" s="246" t="s">
        <v>1318</v>
      </c>
      <c r="G743" s="244"/>
      <c r="H743" s="245" t="s">
        <v>19</v>
      </c>
      <c r="I743" s="247"/>
      <c r="J743" s="244"/>
      <c r="K743" s="244"/>
      <c r="L743" s="248"/>
      <c r="M743" s="249"/>
      <c r="N743" s="250"/>
      <c r="O743" s="250"/>
      <c r="P743" s="250"/>
      <c r="Q743" s="250"/>
      <c r="R743" s="250"/>
      <c r="S743" s="250"/>
      <c r="T743" s="251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2" t="s">
        <v>167</v>
      </c>
      <c r="AU743" s="252" t="s">
        <v>81</v>
      </c>
      <c r="AV743" s="14" t="s">
        <v>79</v>
      </c>
      <c r="AW743" s="14" t="s">
        <v>33</v>
      </c>
      <c r="AX743" s="14" t="s">
        <v>72</v>
      </c>
      <c r="AY743" s="252" t="s">
        <v>152</v>
      </c>
    </row>
    <row r="744" s="13" customFormat="1">
      <c r="A744" s="13"/>
      <c r="B744" s="231"/>
      <c r="C744" s="232"/>
      <c r="D744" s="233" t="s">
        <v>167</v>
      </c>
      <c r="E744" s="234" t="s">
        <v>19</v>
      </c>
      <c r="F744" s="235" t="s">
        <v>1423</v>
      </c>
      <c r="G744" s="232"/>
      <c r="H744" s="236">
        <v>26.402000000000001</v>
      </c>
      <c r="I744" s="237"/>
      <c r="J744" s="232"/>
      <c r="K744" s="232"/>
      <c r="L744" s="238"/>
      <c r="M744" s="239"/>
      <c r="N744" s="240"/>
      <c r="O744" s="240"/>
      <c r="P744" s="240"/>
      <c r="Q744" s="240"/>
      <c r="R744" s="240"/>
      <c r="S744" s="240"/>
      <c r="T744" s="241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2" t="s">
        <v>167</v>
      </c>
      <c r="AU744" s="242" t="s">
        <v>81</v>
      </c>
      <c r="AV744" s="13" t="s">
        <v>81</v>
      </c>
      <c r="AW744" s="13" t="s">
        <v>33</v>
      </c>
      <c r="AX744" s="13" t="s">
        <v>72</v>
      </c>
      <c r="AY744" s="242" t="s">
        <v>152</v>
      </c>
    </row>
    <row r="745" s="2" customFormat="1" ht="21.75" customHeight="1">
      <c r="A745" s="39"/>
      <c r="B745" s="40"/>
      <c r="C745" s="256" t="s">
        <v>1514</v>
      </c>
      <c r="D745" s="256" t="s">
        <v>518</v>
      </c>
      <c r="E745" s="257" t="s">
        <v>1515</v>
      </c>
      <c r="F745" s="258" t="s">
        <v>1516</v>
      </c>
      <c r="G745" s="259" t="s">
        <v>157</v>
      </c>
      <c r="H745" s="260">
        <v>190.304</v>
      </c>
      <c r="I745" s="261"/>
      <c r="J745" s="262">
        <f>ROUND(I745*H745,2)</f>
        <v>0</v>
      </c>
      <c r="K745" s="258" t="s">
        <v>158</v>
      </c>
      <c r="L745" s="263"/>
      <c r="M745" s="264" t="s">
        <v>19</v>
      </c>
      <c r="N745" s="265" t="s">
        <v>43</v>
      </c>
      <c r="O745" s="85"/>
      <c r="P745" s="222">
        <f>O745*H745</f>
        <v>0</v>
      </c>
      <c r="Q745" s="222">
        <v>0.0045900000000000003</v>
      </c>
      <c r="R745" s="222">
        <f>Q745*H745</f>
        <v>0.87349536000000005</v>
      </c>
      <c r="S745" s="222">
        <v>0</v>
      </c>
      <c r="T745" s="223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24" t="s">
        <v>374</v>
      </c>
      <c r="AT745" s="224" t="s">
        <v>518</v>
      </c>
      <c r="AU745" s="224" t="s">
        <v>81</v>
      </c>
      <c r="AY745" s="18" t="s">
        <v>152</v>
      </c>
      <c r="BE745" s="225">
        <f>IF(N745="základní",J745,0)</f>
        <v>0</v>
      </c>
      <c r="BF745" s="225">
        <f>IF(N745="snížená",J745,0)</f>
        <v>0</v>
      </c>
      <c r="BG745" s="225">
        <f>IF(N745="zákl. přenesená",J745,0)</f>
        <v>0</v>
      </c>
      <c r="BH745" s="225">
        <f>IF(N745="sníž. přenesená",J745,0)</f>
        <v>0</v>
      </c>
      <c r="BI745" s="225">
        <f>IF(N745="nulová",J745,0)</f>
        <v>0</v>
      </c>
      <c r="BJ745" s="18" t="s">
        <v>79</v>
      </c>
      <c r="BK745" s="225">
        <f>ROUND(I745*H745,2)</f>
        <v>0</v>
      </c>
      <c r="BL745" s="18" t="s">
        <v>264</v>
      </c>
      <c r="BM745" s="224" t="s">
        <v>1517</v>
      </c>
    </row>
    <row r="746" s="14" customFormat="1">
      <c r="A746" s="14"/>
      <c r="B746" s="243"/>
      <c r="C746" s="244"/>
      <c r="D746" s="233" t="s">
        <v>167</v>
      </c>
      <c r="E746" s="245" t="s">
        <v>19</v>
      </c>
      <c r="F746" s="246" t="s">
        <v>1261</v>
      </c>
      <c r="G746" s="244"/>
      <c r="H746" s="245" t="s">
        <v>19</v>
      </c>
      <c r="I746" s="247"/>
      <c r="J746" s="244"/>
      <c r="K746" s="244"/>
      <c r="L746" s="248"/>
      <c r="M746" s="249"/>
      <c r="N746" s="250"/>
      <c r="O746" s="250"/>
      <c r="P746" s="250"/>
      <c r="Q746" s="250"/>
      <c r="R746" s="250"/>
      <c r="S746" s="250"/>
      <c r="T746" s="251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2" t="s">
        <v>167</v>
      </c>
      <c r="AU746" s="252" t="s">
        <v>81</v>
      </c>
      <c r="AV746" s="14" t="s">
        <v>79</v>
      </c>
      <c r="AW746" s="14" t="s">
        <v>33</v>
      </c>
      <c r="AX746" s="14" t="s">
        <v>72</v>
      </c>
      <c r="AY746" s="252" t="s">
        <v>152</v>
      </c>
    </row>
    <row r="747" s="13" customFormat="1">
      <c r="A747" s="13"/>
      <c r="B747" s="231"/>
      <c r="C747" s="232"/>
      <c r="D747" s="233" t="s">
        <v>167</v>
      </c>
      <c r="E747" s="234" t="s">
        <v>19</v>
      </c>
      <c r="F747" s="235" t="s">
        <v>1518</v>
      </c>
      <c r="G747" s="232"/>
      <c r="H747" s="236">
        <v>135.12000000000001</v>
      </c>
      <c r="I747" s="237"/>
      <c r="J747" s="232"/>
      <c r="K747" s="232"/>
      <c r="L747" s="238"/>
      <c r="M747" s="239"/>
      <c r="N747" s="240"/>
      <c r="O747" s="240"/>
      <c r="P747" s="240"/>
      <c r="Q747" s="240"/>
      <c r="R747" s="240"/>
      <c r="S747" s="240"/>
      <c r="T747" s="241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2" t="s">
        <v>167</v>
      </c>
      <c r="AU747" s="242" t="s">
        <v>81</v>
      </c>
      <c r="AV747" s="13" t="s">
        <v>81</v>
      </c>
      <c r="AW747" s="13" t="s">
        <v>33</v>
      </c>
      <c r="AX747" s="13" t="s">
        <v>72</v>
      </c>
      <c r="AY747" s="242" t="s">
        <v>152</v>
      </c>
    </row>
    <row r="748" s="14" customFormat="1">
      <c r="A748" s="14"/>
      <c r="B748" s="243"/>
      <c r="C748" s="244"/>
      <c r="D748" s="233" t="s">
        <v>167</v>
      </c>
      <c r="E748" s="245" t="s">
        <v>19</v>
      </c>
      <c r="F748" s="246" t="s">
        <v>1318</v>
      </c>
      <c r="G748" s="244"/>
      <c r="H748" s="245" t="s">
        <v>19</v>
      </c>
      <c r="I748" s="247"/>
      <c r="J748" s="244"/>
      <c r="K748" s="244"/>
      <c r="L748" s="248"/>
      <c r="M748" s="249"/>
      <c r="N748" s="250"/>
      <c r="O748" s="250"/>
      <c r="P748" s="250"/>
      <c r="Q748" s="250"/>
      <c r="R748" s="250"/>
      <c r="S748" s="250"/>
      <c r="T748" s="251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2" t="s">
        <v>167</v>
      </c>
      <c r="AU748" s="252" t="s">
        <v>81</v>
      </c>
      <c r="AV748" s="14" t="s">
        <v>79</v>
      </c>
      <c r="AW748" s="14" t="s">
        <v>33</v>
      </c>
      <c r="AX748" s="14" t="s">
        <v>72</v>
      </c>
      <c r="AY748" s="252" t="s">
        <v>152</v>
      </c>
    </row>
    <row r="749" s="13" customFormat="1">
      <c r="A749" s="13"/>
      <c r="B749" s="231"/>
      <c r="C749" s="232"/>
      <c r="D749" s="233" t="s">
        <v>167</v>
      </c>
      <c r="E749" s="234" t="s">
        <v>19</v>
      </c>
      <c r="F749" s="235" t="s">
        <v>1519</v>
      </c>
      <c r="G749" s="232"/>
      <c r="H749" s="236">
        <v>30.361999999999998</v>
      </c>
      <c r="I749" s="237"/>
      <c r="J749" s="232"/>
      <c r="K749" s="232"/>
      <c r="L749" s="238"/>
      <c r="M749" s="239"/>
      <c r="N749" s="240"/>
      <c r="O749" s="240"/>
      <c r="P749" s="240"/>
      <c r="Q749" s="240"/>
      <c r="R749" s="240"/>
      <c r="S749" s="240"/>
      <c r="T749" s="241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2" t="s">
        <v>167</v>
      </c>
      <c r="AU749" s="242" t="s">
        <v>81</v>
      </c>
      <c r="AV749" s="13" t="s">
        <v>81</v>
      </c>
      <c r="AW749" s="13" t="s">
        <v>33</v>
      </c>
      <c r="AX749" s="13" t="s">
        <v>72</v>
      </c>
      <c r="AY749" s="242" t="s">
        <v>152</v>
      </c>
    </row>
    <row r="750" s="13" customFormat="1">
      <c r="A750" s="13"/>
      <c r="B750" s="231"/>
      <c r="C750" s="232"/>
      <c r="D750" s="233" t="s">
        <v>167</v>
      </c>
      <c r="E750" s="232"/>
      <c r="F750" s="235" t="s">
        <v>1520</v>
      </c>
      <c r="G750" s="232"/>
      <c r="H750" s="236">
        <v>190.304</v>
      </c>
      <c r="I750" s="237"/>
      <c r="J750" s="232"/>
      <c r="K750" s="232"/>
      <c r="L750" s="238"/>
      <c r="M750" s="239"/>
      <c r="N750" s="240"/>
      <c r="O750" s="240"/>
      <c r="P750" s="240"/>
      <c r="Q750" s="240"/>
      <c r="R750" s="240"/>
      <c r="S750" s="240"/>
      <c r="T750" s="241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2" t="s">
        <v>167</v>
      </c>
      <c r="AU750" s="242" t="s">
        <v>81</v>
      </c>
      <c r="AV750" s="13" t="s">
        <v>81</v>
      </c>
      <c r="AW750" s="13" t="s">
        <v>4</v>
      </c>
      <c r="AX750" s="13" t="s">
        <v>79</v>
      </c>
      <c r="AY750" s="242" t="s">
        <v>152</v>
      </c>
    </row>
    <row r="751" s="2" customFormat="1" ht="44.25" customHeight="1">
      <c r="A751" s="39"/>
      <c r="B751" s="40"/>
      <c r="C751" s="213" t="s">
        <v>1521</v>
      </c>
      <c r="D751" s="213" t="s">
        <v>154</v>
      </c>
      <c r="E751" s="214" t="s">
        <v>1522</v>
      </c>
      <c r="F751" s="215" t="s">
        <v>1523</v>
      </c>
      <c r="G751" s="216" t="s">
        <v>174</v>
      </c>
      <c r="H751" s="217">
        <v>11.1</v>
      </c>
      <c r="I751" s="218"/>
      <c r="J751" s="219">
        <f>ROUND(I751*H751,2)</f>
        <v>0</v>
      </c>
      <c r="K751" s="215" t="s">
        <v>158</v>
      </c>
      <c r="L751" s="45"/>
      <c r="M751" s="220" t="s">
        <v>19</v>
      </c>
      <c r="N751" s="221" t="s">
        <v>43</v>
      </c>
      <c r="O751" s="85"/>
      <c r="P751" s="222">
        <f>O751*H751</f>
        <v>0</v>
      </c>
      <c r="Q751" s="222">
        <v>0.0049199999999999999</v>
      </c>
      <c r="R751" s="222">
        <f>Q751*H751</f>
        <v>0.054611999999999994</v>
      </c>
      <c r="S751" s="222">
        <v>0</v>
      </c>
      <c r="T751" s="223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24" t="s">
        <v>264</v>
      </c>
      <c r="AT751" s="224" t="s">
        <v>154</v>
      </c>
      <c r="AU751" s="224" t="s">
        <v>81</v>
      </c>
      <c r="AY751" s="18" t="s">
        <v>152</v>
      </c>
      <c r="BE751" s="225">
        <f>IF(N751="základní",J751,0)</f>
        <v>0</v>
      </c>
      <c r="BF751" s="225">
        <f>IF(N751="snížená",J751,0)</f>
        <v>0</v>
      </c>
      <c r="BG751" s="225">
        <f>IF(N751="zákl. přenesená",J751,0)</f>
        <v>0</v>
      </c>
      <c r="BH751" s="225">
        <f>IF(N751="sníž. přenesená",J751,0)</f>
        <v>0</v>
      </c>
      <c r="BI751" s="225">
        <f>IF(N751="nulová",J751,0)</f>
        <v>0</v>
      </c>
      <c r="BJ751" s="18" t="s">
        <v>79</v>
      </c>
      <c r="BK751" s="225">
        <f>ROUND(I751*H751,2)</f>
        <v>0</v>
      </c>
      <c r="BL751" s="18" t="s">
        <v>264</v>
      </c>
      <c r="BM751" s="224" t="s">
        <v>1524</v>
      </c>
    </row>
    <row r="752" s="2" customFormat="1">
      <c r="A752" s="39"/>
      <c r="B752" s="40"/>
      <c r="C752" s="41"/>
      <c r="D752" s="226" t="s">
        <v>161</v>
      </c>
      <c r="E752" s="41"/>
      <c r="F752" s="227" t="s">
        <v>1525</v>
      </c>
      <c r="G752" s="41"/>
      <c r="H752" s="41"/>
      <c r="I752" s="228"/>
      <c r="J752" s="41"/>
      <c r="K752" s="41"/>
      <c r="L752" s="45"/>
      <c r="M752" s="229"/>
      <c r="N752" s="230"/>
      <c r="O752" s="85"/>
      <c r="P752" s="85"/>
      <c r="Q752" s="85"/>
      <c r="R752" s="85"/>
      <c r="S752" s="85"/>
      <c r="T752" s="86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T752" s="18" t="s">
        <v>161</v>
      </c>
      <c r="AU752" s="18" t="s">
        <v>81</v>
      </c>
    </row>
    <row r="753" s="13" customFormat="1">
      <c r="A753" s="13"/>
      <c r="B753" s="231"/>
      <c r="C753" s="232"/>
      <c r="D753" s="233" t="s">
        <v>167</v>
      </c>
      <c r="E753" s="234" t="s">
        <v>19</v>
      </c>
      <c r="F753" s="235" t="s">
        <v>1526</v>
      </c>
      <c r="G753" s="232"/>
      <c r="H753" s="236">
        <v>11.1</v>
      </c>
      <c r="I753" s="237"/>
      <c r="J753" s="232"/>
      <c r="K753" s="232"/>
      <c r="L753" s="238"/>
      <c r="M753" s="239"/>
      <c r="N753" s="240"/>
      <c r="O753" s="240"/>
      <c r="P753" s="240"/>
      <c r="Q753" s="240"/>
      <c r="R753" s="240"/>
      <c r="S753" s="240"/>
      <c r="T753" s="24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2" t="s">
        <v>167</v>
      </c>
      <c r="AU753" s="242" t="s">
        <v>81</v>
      </c>
      <c r="AV753" s="13" t="s">
        <v>81</v>
      </c>
      <c r="AW753" s="13" t="s">
        <v>33</v>
      </c>
      <c r="AX753" s="13" t="s">
        <v>72</v>
      </c>
      <c r="AY753" s="242" t="s">
        <v>152</v>
      </c>
    </row>
    <row r="754" s="2" customFormat="1" ht="37.8" customHeight="1">
      <c r="A754" s="39"/>
      <c r="B754" s="40"/>
      <c r="C754" s="213" t="s">
        <v>1527</v>
      </c>
      <c r="D754" s="213" t="s">
        <v>154</v>
      </c>
      <c r="E754" s="214" t="s">
        <v>1528</v>
      </c>
      <c r="F754" s="215" t="s">
        <v>1529</v>
      </c>
      <c r="G754" s="216" t="s">
        <v>174</v>
      </c>
      <c r="H754" s="217">
        <v>22.5</v>
      </c>
      <c r="I754" s="218"/>
      <c r="J754" s="219">
        <f>ROUND(I754*H754,2)</f>
        <v>0</v>
      </c>
      <c r="K754" s="215" t="s">
        <v>158</v>
      </c>
      <c r="L754" s="45"/>
      <c r="M754" s="220" t="s">
        <v>19</v>
      </c>
      <c r="N754" s="221" t="s">
        <v>43</v>
      </c>
      <c r="O754" s="85"/>
      <c r="P754" s="222">
        <f>O754*H754</f>
        <v>0</v>
      </c>
      <c r="Q754" s="222">
        <v>0.0030599999999999998</v>
      </c>
      <c r="R754" s="222">
        <f>Q754*H754</f>
        <v>0.068849999999999995</v>
      </c>
      <c r="S754" s="222">
        <v>0</v>
      </c>
      <c r="T754" s="223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224" t="s">
        <v>264</v>
      </c>
      <c r="AT754" s="224" t="s">
        <v>154</v>
      </c>
      <c r="AU754" s="224" t="s">
        <v>81</v>
      </c>
      <c r="AY754" s="18" t="s">
        <v>152</v>
      </c>
      <c r="BE754" s="225">
        <f>IF(N754="základní",J754,0)</f>
        <v>0</v>
      </c>
      <c r="BF754" s="225">
        <f>IF(N754="snížená",J754,0)</f>
        <v>0</v>
      </c>
      <c r="BG754" s="225">
        <f>IF(N754="zákl. přenesená",J754,0)</f>
        <v>0</v>
      </c>
      <c r="BH754" s="225">
        <f>IF(N754="sníž. přenesená",J754,0)</f>
        <v>0</v>
      </c>
      <c r="BI754" s="225">
        <f>IF(N754="nulová",J754,0)</f>
        <v>0</v>
      </c>
      <c r="BJ754" s="18" t="s">
        <v>79</v>
      </c>
      <c r="BK754" s="225">
        <f>ROUND(I754*H754,2)</f>
        <v>0</v>
      </c>
      <c r="BL754" s="18" t="s">
        <v>264</v>
      </c>
      <c r="BM754" s="224" t="s">
        <v>1530</v>
      </c>
    </row>
    <row r="755" s="2" customFormat="1">
      <c r="A755" s="39"/>
      <c r="B755" s="40"/>
      <c r="C755" s="41"/>
      <c r="D755" s="226" t="s">
        <v>161</v>
      </c>
      <c r="E755" s="41"/>
      <c r="F755" s="227" t="s">
        <v>1531</v>
      </c>
      <c r="G755" s="41"/>
      <c r="H755" s="41"/>
      <c r="I755" s="228"/>
      <c r="J755" s="41"/>
      <c r="K755" s="41"/>
      <c r="L755" s="45"/>
      <c r="M755" s="229"/>
      <c r="N755" s="230"/>
      <c r="O755" s="85"/>
      <c r="P755" s="85"/>
      <c r="Q755" s="85"/>
      <c r="R755" s="85"/>
      <c r="S755" s="85"/>
      <c r="T755" s="86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T755" s="18" t="s">
        <v>161</v>
      </c>
      <c r="AU755" s="18" t="s">
        <v>81</v>
      </c>
    </row>
    <row r="756" s="13" customFormat="1">
      <c r="A756" s="13"/>
      <c r="B756" s="231"/>
      <c r="C756" s="232"/>
      <c r="D756" s="233" t="s">
        <v>167</v>
      </c>
      <c r="E756" s="234" t="s">
        <v>19</v>
      </c>
      <c r="F756" s="235" t="s">
        <v>1532</v>
      </c>
      <c r="G756" s="232"/>
      <c r="H756" s="236">
        <v>22.5</v>
      </c>
      <c r="I756" s="237"/>
      <c r="J756" s="232"/>
      <c r="K756" s="232"/>
      <c r="L756" s="238"/>
      <c r="M756" s="239"/>
      <c r="N756" s="240"/>
      <c r="O756" s="240"/>
      <c r="P756" s="240"/>
      <c r="Q756" s="240"/>
      <c r="R756" s="240"/>
      <c r="S756" s="240"/>
      <c r="T756" s="241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2" t="s">
        <v>167</v>
      </c>
      <c r="AU756" s="242" t="s">
        <v>81</v>
      </c>
      <c r="AV756" s="13" t="s">
        <v>81</v>
      </c>
      <c r="AW756" s="13" t="s">
        <v>33</v>
      </c>
      <c r="AX756" s="13" t="s">
        <v>72</v>
      </c>
      <c r="AY756" s="242" t="s">
        <v>152</v>
      </c>
    </row>
    <row r="757" s="2" customFormat="1" ht="37.8" customHeight="1">
      <c r="A757" s="39"/>
      <c r="B757" s="40"/>
      <c r="C757" s="213" t="s">
        <v>1533</v>
      </c>
      <c r="D757" s="213" t="s">
        <v>154</v>
      </c>
      <c r="E757" s="214" t="s">
        <v>1534</v>
      </c>
      <c r="F757" s="215" t="s">
        <v>1535</v>
      </c>
      <c r="G757" s="216" t="s">
        <v>174</v>
      </c>
      <c r="H757" s="217">
        <v>22.870000000000001</v>
      </c>
      <c r="I757" s="218"/>
      <c r="J757" s="219">
        <f>ROUND(I757*H757,2)</f>
        <v>0</v>
      </c>
      <c r="K757" s="215" t="s">
        <v>158</v>
      </c>
      <c r="L757" s="45"/>
      <c r="M757" s="220" t="s">
        <v>19</v>
      </c>
      <c r="N757" s="221" t="s">
        <v>43</v>
      </c>
      <c r="O757" s="85"/>
      <c r="P757" s="222">
        <f>O757*H757</f>
        <v>0</v>
      </c>
      <c r="Q757" s="222">
        <v>0.0058399999999999997</v>
      </c>
      <c r="R757" s="222">
        <f>Q757*H757</f>
        <v>0.13356080000000001</v>
      </c>
      <c r="S757" s="222">
        <v>0</v>
      </c>
      <c r="T757" s="223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4" t="s">
        <v>264</v>
      </c>
      <c r="AT757" s="224" t="s">
        <v>154</v>
      </c>
      <c r="AU757" s="224" t="s">
        <v>81</v>
      </c>
      <c r="AY757" s="18" t="s">
        <v>152</v>
      </c>
      <c r="BE757" s="225">
        <f>IF(N757="základní",J757,0)</f>
        <v>0</v>
      </c>
      <c r="BF757" s="225">
        <f>IF(N757="snížená",J757,0)</f>
        <v>0</v>
      </c>
      <c r="BG757" s="225">
        <f>IF(N757="zákl. přenesená",J757,0)</f>
        <v>0</v>
      </c>
      <c r="BH757" s="225">
        <f>IF(N757="sníž. přenesená",J757,0)</f>
        <v>0</v>
      </c>
      <c r="BI757" s="225">
        <f>IF(N757="nulová",J757,0)</f>
        <v>0</v>
      </c>
      <c r="BJ757" s="18" t="s">
        <v>79</v>
      </c>
      <c r="BK757" s="225">
        <f>ROUND(I757*H757,2)</f>
        <v>0</v>
      </c>
      <c r="BL757" s="18" t="s">
        <v>264</v>
      </c>
      <c r="BM757" s="224" t="s">
        <v>1536</v>
      </c>
    </row>
    <row r="758" s="2" customFormat="1">
      <c r="A758" s="39"/>
      <c r="B758" s="40"/>
      <c r="C758" s="41"/>
      <c r="D758" s="226" t="s">
        <v>161</v>
      </c>
      <c r="E758" s="41"/>
      <c r="F758" s="227" t="s">
        <v>1537</v>
      </c>
      <c r="G758" s="41"/>
      <c r="H758" s="41"/>
      <c r="I758" s="228"/>
      <c r="J758" s="41"/>
      <c r="K758" s="41"/>
      <c r="L758" s="45"/>
      <c r="M758" s="229"/>
      <c r="N758" s="230"/>
      <c r="O758" s="85"/>
      <c r="P758" s="85"/>
      <c r="Q758" s="85"/>
      <c r="R758" s="85"/>
      <c r="S758" s="85"/>
      <c r="T758" s="86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161</v>
      </c>
      <c r="AU758" s="18" t="s">
        <v>81</v>
      </c>
    </row>
    <row r="759" s="2" customFormat="1" ht="55.5" customHeight="1">
      <c r="A759" s="39"/>
      <c r="B759" s="40"/>
      <c r="C759" s="213" t="s">
        <v>1538</v>
      </c>
      <c r="D759" s="213" t="s">
        <v>154</v>
      </c>
      <c r="E759" s="214" t="s">
        <v>1539</v>
      </c>
      <c r="F759" s="215" t="s">
        <v>1540</v>
      </c>
      <c r="G759" s="216" t="s">
        <v>451</v>
      </c>
      <c r="H759" s="217">
        <v>3</v>
      </c>
      <c r="I759" s="218"/>
      <c r="J759" s="219">
        <f>ROUND(I759*H759,2)</f>
        <v>0</v>
      </c>
      <c r="K759" s="215" t="s">
        <v>158</v>
      </c>
      <c r="L759" s="45"/>
      <c r="M759" s="220" t="s">
        <v>19</v>
      </c>
      <c r="N759" s="221" t="s">
        <v>43</v>
      </c>
      <c r="O759" s="85"/>
      <c r="P759" s="222">
        <f>O759*H759</f>
        <v>0</v>
      </c>
      <c r="Q759" s="222">
        <v>0</v>
      </c>
      <c r="R759" s="222">
        <f>Q759*H759</f>
        <v>0</v>
      </c>
      <c r="S759" s="222">
        <v>0</v>
      </c>
      <c r="T759" s="223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24" t="s">
        <v>264</v>
      </c>
      <c r="AT759" s="224" t="s">
        <v>154</v>
      </c>
      <c r="AU759" s="224" t="s">
        <v>81</v>
      </c>
      <c r="AY759" s="18" t="s">
        <v>152</v>
      </c>
      <c r="BE759" s="225">
        <f>IF(N759="základní",J759,0)</f>
        <v>0</v>
      </c>
      <c r="BF759" s="225">
        <f>IF(N759="snížená",J759,0)</f>
        <v>0</v>
      </c>
      <c r="BG759" s="225">
        <f>IF(N759="zákl. přenesená",J759,0)</f>
        <v>0</v>
      </c>
      <c r="BH759" s="225">
        <f>IF(N759="sníž. přenesená",J759,0)</f>
        <v>0</v>
      </c>
      <c r="BI759" s="225">
        <f>IF(N759="nulová",J759,0)</f>
        <v>0</v>
      </c>
      <c r="BJ759" s="18" t="s">
        <v>79</v>
      </c>
      <c r="BK759" s="225">
        <f>ROUND(I759*H759,2)</f>
        <v>0</v>
      </c>
      <c r="BL759" s="18" t="s">
        <v>264</v>
      </c>
      <c r="BM759" s="224" t="s">
        <v>1541</v>
      </c>
    </row>
    <row r="760" s="2" customFormat="1">
      <c r="A760" s="39"/>
      <c r="B760" s="40"/>
      <c r="C760" s="41"/>
      <c r="D760" s="226" t="s">
        <v>161</v>
      </c>
      <c r="E760" s="41"/>
      <c r="F760" s="227" t="s">
        <v>1542</v>
      </c>
      <c r="G760" s="41"/>
      <c r="H760" s="41"/>
      <c r="I760" s="228"/>
      <c r="J760" s="41"/>
      <c r="K760" s="41"/>
      <c r="L760" s="45"/>
      <c r="M760" s="229"/>
      <c r="N760" s="230"/>
      <c r="O760" s="85"/>
      <c r="P760" s="85"/>
      <c r="Q760" s="85"/>
      <c r="R760" s="85"/>
      <c r="S760" s="85"/>
      <c r="T760" s="86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T760" s="18" t="s">
        <v>161</v>
      </c>
      <c r="AU760" s="18" t="s">
        <v>81</v>
      </c>
    </row>
    <row r="761" s="2" customFormat="1" ht="37.8" customHeight="1">
      <c r="A761" s="39"/>
      <c r="B761" s="40"/>
      <c r="C761" s="213" t="s">
        <v>1543</v>
      </c>
      <c r="D761" s="213" t="s">
        <v>154</v>
      </c>
      <c r="E761" s="214" t="s">
        <v>1544</v>
      </c>
      <c r="F761" s="215" t="s">
        <v>1545</v>
      </c>
      <c r="G761" s="216" t="s">
        <v>174</v>
      </c>
      <c r="H761" s="217">
        <v>7</v>
      </c>
      <c r="I761" s="218"/>
      <c r="J761" s="219">
        <f>ROUND(I761*H761,2)</f>
        <v>0</v>
      </c>
      <c r="K761" s="215" t="s">
        <v>158</v>
      </c>
      <c r="L761" s="45"/>
      <c r="M761" s="220" t="s">
        <v>19</v>
      </c>
      <c r="N761" s="221" t="s">
        <v>43</v>
      </c>
      <c r="O761" s="85"/>
      <c r="P761" s="222">
        <f>O761*H761</f>
        <v>0</v>
      </c>
      <c r="Q761" s="222">
        <v>0.00362</v>
      </c>
      <c r="R761" s="222">
        <f>Q761*H761</f>
        <v>0.025340000000000001</v>
      </c>
      <c r="S761" s="222">
        <v>0</v>
      </c>
      <c r="T761" s="223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24" t="s">
        <v>264</v>
      </c>
      <c r="AT761" s="224" t="s">
        <v>154</v>
      </c>
      <c r="AU761" s="224" t="s">
        <v>81</v>
      </c>
      <c r="AY761" s="18" t="s">
        <v>152</v>
      </c>
      <c r="BE761" s="225">
        <f>IF(N761="základní",J761,0)</f>
        <v>0</v>
      </c>
      <c r="BF761" s="225">
        <f>IF(N761="snížená",J761,0)</f>
        <v>0</v>
      </c>
      <c r="BG761" s="225">
        <f>IF(N761="zákl. přenesená",J761,0)</f>
        <v>0</v>
      </c>
      <c r="BH761" s="225">
        <f>IF(N761="sníž. přenesená",J761,0)</f>
        <v>0</v>
      </c>
      <c r="BI761" s="225">
        <f>IF(N761="nulová",J761,0)</f>
        <v>0</v>
      </c>
      <c r="BJ761" s="18" t="s">
        <v>79</v>
      </c>
      <c r="BK761" s="225">
        <f>ROUND(I761*H761,2)</f>
        <v>0</v>
      </c>
      <c r="BL761" s="18" t="s">
        <v>264</v>
      </c>
      <c r="BM761" s="224" t="s">
        <v>1546</v>
      </c>
    </row>
    <row r="762" s="2" customFormat="1">
      <c r="A762" s="39"/>
      <c r="B762" s="40"/>
      <c r="C762" s="41"/>
      <c r="D762" s="226" t="s">
        <v>161</v>
      </c>
      <c r="E762" s="41"/>
      <c r="F762" s="227" t="s">
        <v>1547</v>
      </c>
      <c r="G762" s="41"/>
      <c r="H762" s="41"/>
      <c r="I762" s="228"/>
      <c r="J762" s="41"/>
      <c r="K762" s="41"/>
      <c r="L762" s="45"/>
      <c r="M762" s="229"/>
      <c r="N762" s="230"/>
      <c r="O762" s="85"/>
      <c r="P762" s="85"/>
      <c r="Q762" s="85"/>
      <c r="R762" s="85"/>
      <c r="S762" s="85"/>
      <c r="T762" s="86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T762" s="18" t="s">
        <v>161</v>
      </c>
      <c r="AU762" s="18" t="s">
        <v>81</v>
      </c>
    </row>
    <row r="763" s="13" customFormat="1">
      <c r="A763" s="13"/>
      <c r="B763" s="231"/>
      <c r="C763" s="232"/>
      <c r="D763" s="233" t="s">
        <v>167</v>
      </c>
      <c r="E763" s="234" t="s">
        <v>19</v>
      </c>
      <c r="F763" s="235" t="s">
        <v>1548</v>
      </c>
      <c r="G763" s="232"/>
      <c r="H763" s="236">
        <v>7</v>
      </c>
      <c r="I763" s="237"/>
      <c r="J763" s="232"/>
      <c r="K763" s="232"/>
      <c r="L763" s="238"/>
      <c r="M763" s="239"/>
      <c r="N763" s="240"/>
      <c r="O763" s="240"/>
      <c r="P763" s="240"/>
      <c r="Q763" s="240"/>
      <c r="R763" s="240"/>
      <c r="S763" s="240"/>
      <c r="T763" s="241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2" t="s">
        <v>167</v>
      </c>
      <c r="AU763" s="242" t="s">
        <v>81</v>
      </c>
      <c r="AV763" s="13" t="s">
        <v>81</v>
      </c>
      <c r="AW763" s="13" t="s">
        <v>33</v>
      </c>
      <c r="AX763" s="13" t="s">
        <v>72</v>
      </c>
      <c r="AY763" s="242" t="s">
        <v>152</v>
      </c>
    </row>
    <row r="764" s="2" customFormat="1" ht="44.25" customHeight="1">
      <c r="A764" s="39"/>
      <c r="B764" s="40"/>
      <c r="C764" s="213" t="s">
        <v>1549</v>
      </c>
      <c r="D764" s="213" t="s">
        <v>154</v>
      </c>
      <c r="E764" s="214" t="s">
        <v>1550</v>
      </c>
      <c r="F764" s="215" t="s">
        <v>1551</v>
      </c>
      <c r="G764" s="216" t="s">
        <v>174</v>
      </c>
      <c r="H764" s="217">
        <v>16</v>
      </c>
      <c r="I764" s="218"/>
      <c r="J764" s="219">
        <f>ROUND(I764*H764,2)</f>
        <v>0</v>
      </c>
      <c r="K764" s="215" t="s">
        <v>158</v>
      </c>
      <c r="L764" s="45"/>
      <c r="M764" s="220" t="s">
        <v>19</v>
      </c>
      <c r="N764" s="221" t="s">
        <v>43</v>
      </c>
      <c r="O764" s="85"/>
      <c r="P764" s="222">
        <f>O764*H764</f>
        <v>0</v>
      </c>
      <c r="Q764" s="222">
        <v>0.0053099999999999996</v>
      </c>
      <c r="R764" s="222">
        <f>Q764*H764</f>
        <v>0.084959999999999994</v>
      </c>
      <c r="S764" s="222">
        <v>0</v>
      </c>
      <c r="T764" s="223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24" t="s">
        <v>264</v>
      </c>
      <c r="AT764" s="224" t="s">
        <v>154</v>
      </c>
      <c r="AU764" s="224" t="s">
        <v>81</v>
      </c>
      <c r="AY764" s="18" t="s">
        <v>152</v>
      </c>
      <c r="BE764" s="225">
        <f>IF(N764="základní",J764,0)</f>
        <v>0</v>
      </c>
      <c r="BF764" s="225">
        <f>IF(N764="snížená",J764,0)</f>
        <v>0</v>
      </c>
      <c r="BG764" s="225">
        <f>IF(N764="zákl. přenesená",J764,0)</f>
        <v>0</v>
      </c>
      <c r="BH764" s="225">
        <f>IF(N764="sníž. přenesená",J764,0)</f>
        <v>0</v>
      </c>
      <c r="BI764" s="225">
        <f>IF(N764="nulová",J764,0)</f>
        <v>0</v>
      </c>
      <c r="BJ764" s="18" t="s">
        <v>79</v>
      </c>
      <c r="BK764" s="225">
        <f>ROUND(I764*H764,2)</f>
        <v>0</v>
      </c>
      <c r="BL764" s="18" t="s">
        <v>264</v>
      </c>
      <c r="BM764" s="224" t="s">
        <v>1552</v>
      </c>
    </row>
    <row r="765" s="2" customFormat="1">
      <c r="A765" s="39"/>
      <c r="B765" s="40"/>
      <c r="C765" s="41"/>
      <c r="D765" s="226" t="s">
        <v>161</v>
      </c>
      <c r="E765" s="41"/>
      <c r="F765" s="227" t="s">
        <v>1553</v>
      </c>
      <c r="G765" s="41"/>
      <c r="H765" s="41"/>
      <c r="I765" s="228"/>
      <c r="J765" s="41"/>
      <c r="K765" s="41"/>
      <c r="L765" s="45"/>
      <c r="M765" s="229"/>
      <c r="N765" s="230"/>
      <c r="O765" s="85"/>
      <c r="P765" s="85"/>
      <c r="Q765" s="85"/>
      <c r="R765" s="85"/>
      <c r="S765" s="85"/>
      <c r="T765" s="86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161</v>
      </c>
      <c r="AU765" s="18" t="s">
        <v>81</v>
      </c>
    </row>
    <row r="766" s="14" customFormat="1">
      <c r="A766" s="14"/>
      <c r="B766" s="243"/>
      <c r="C766" s="244"/>
      <c r="D766" s="233" t="s">
        <v>167</v>
      </c>
      <c r="E766" s="245" t="s">
        <v>19</v>
      </c>
      <c r="F766" s="246" t="s">
        <v>1409</v>
      </c>
      <c r="G766" s="244"/>
      <c r="H766" s="245" t="s">
        <v>19</v>
      </c>
      <c r="I766" s="247"/>
      <c r="J766" s="244"/>
      <c r="K766" s="244"/>
      <c r="L766" s="248"/>
      <c r="M766" s="249"/>
      <c r="N766" s="250"/>
      <c r="O766" s="250"/>
      <c r="P766" s="250"/>
      <c r="Q766" s="250"/>
      <c r="R766" s="250"/>
      <c r="S766" s="250"/>
      <c r="T766" s="251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2" t="s">
        <v>167</v>
      </c>
      <c r="AU766" s="252" t="s">
        <v>81</v>
      </c>
      <c r="AV766" s="14" t="s">
        <v>79</v>
      </c>
      <c r="AW766" s="14" t="s">
        <v>33</v>
      </c>
      <c r="AX766" s="14" t="s">
        <v>72</v>
      </c>
      <c r="AY766" s="252" t="s">
        <v>152</v>
      </c>
    </row>
    <row r="767" s="13" customFormat="1">
      <c r="A767" s="13"/>
      <c r="B767" s="231"/>
      <c r="C767" s="232"/>
      <c r="D767" s="233" t="s">
        <v>167</v>
      </c>
      <c r="E767" s="234" t="s">
        <v>19</v>
      </c>
      <c r="F767" s="235" t="s">
        <v>1554</v>
      </c>
      <c r="G767" s="232"/>
      <c r="H767" s="236">
        <v>16</v>
      </c>
      <c r="I767" s="237"/>
      <c r="J767" s="232"/>
      <c r="K767" s="232"/>
      <c r="L767" s="238"/>
      <c r="M767" s="239"/>
      <c r="N767" s="240"/>
      <c r="O767" s="240"/>
      <c r="P767" s="240"/>
      <c r="Q767" s="240"/>
      <c r="R767" s="240"/>
      <c r="S767" s="240"/>
      <c r="T767" s="241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2" t="s">
        <v>167</v>
      </c>
      <c r="AU767" s="242" t="s">
        <v>81</v>
      </c>
      <c r="AV767" s="13" t="s">
        <v>81</v>
      </c>
      <c r="AW767" s="13" t="s">
        <v>33</v>
      </c>
      <c r="AX767" s="13" t="s">
        <v>72</v>
      </c>
      <c r="AY767" s="242" t="s">
        <v>152</v>
      </c>
    </row>
    <row r="768" s="2" customFormat="1" ht="44.25" customHeight="1">
      <c r="A768" s="39"/>
      <c r="B768" s="40"/>
      <c r="C768" s="213" t="s">
        <v>1555</v>
      </c>
      <c r="D768" s="213" t="s">
        <v>154</v>
      </c>
      <c r="E768" s="214" t="s">
        <v>1556</v>
      </c>
      <c r="F768" s="215" t="s">
        <v>1557</v>
      </c>
      <c r="G768" s="216" t="s">
        <v>174</v>
      </c>
      <c r="H768" s="217">
        <v>48.399999999999999</v>
      </c>
      <c r="I768" s="218"/>
      <c r="J768" s="219">
        <f>ROUND(I768*H768,2)</f>
        <v>0</v>
      </c>
      <c r="K768" s="215" t="s">
        <v>158</v>
      </c>
      <c r="L768" s="45"/>
      <c r="M768" s="220" t="s">
        <v>19</v>
      </c>
      <c r="N768" s="221" t="s">
        <v>43</v>
      </c>
      <c r="O768" s="85"/>
      <c r="P768" s="222">
        <f>O768*H768</f>
        <v>0</v>
      </c>
      <c r="Q768" s="222">
        <v>0.0043600000000000002</v>
      </c>
      <c r="R768" s="222">
        <f>Q768*H768</f>
        <v>0.21102399999999999</v>
      </c>
      <c r="S768" s="222">
        <v>0</v>
      </c>
      <c r="T768" s="223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24" t="s">
        <v>264</v>
      </c>
      <c r="AT768" s="224" t="s">
        <v>154</v>
      </c>
      <c r="AU768" s="224" t="s">
        <v>81</v>
      </c>
      <c r="AY768" s="18" t="s">
        <v>152</v>
      </c>
      <c r="BE768" s="225">
        <f>IF(N768="základní",J768,0)</f>
        <v>0</v>
      </c>
      <c r="BF768" s="225">
        <f>IF(N768="snížená",J768,0)</f>
        <v>0</v>
      </c>
      <c r="BG768" s="225">
        <f>IF(N768="zákl. přenesená",J768,0)</f>
        <v>0</v>
      </c>
      <c r="BH768" s="225">
        <f>IF(N768="sníž. přenesená",J768,0)</f>
        <v>0</v>
      </c>
      <c r="BI768" s="225">
        <f>IF(N768="nulová",J768,0)</f>
        <v>0</v>
      </c>
      <c r="BJ768" s="18" t="s">
        <v>79</v>
      </c>
      <c r="BK768" s="225">
        <f>ROUND(I768*H768,2)</f>
        <v>0</v>
      </c>
      <c r="BL768" s="18" t="s">
        <v>264</v>
      </c>
      <c r="BM768" s="224" t="s">
        <v>1558</v>
      </c>
    </row>
    <row r="769" s="2" customFormat="1">
      <c r="A769" s="39"/>
      <c r="B769" s="40"/>
      <c r="C769" s="41"/>
      <c r="D769" s="226" t="s">
        <v>161</v>
      </c>
      <c r="E769" s="41"/>
      <c r="F769" s="227" t="s">
        <v>1559</v>
      </c>
      <c r="G769" s="41"/>
      <c r="H769" s="41"/>
      <c r="I769" s="228"/>
      <c r="J769" s="41"/>
      <c r="K769" s="41"/>
      <c r="L769" s="45"/>
      <c r="M769" s="229"/>
      <c r="N769" s="230"/>
      <c r="O769" s="85"/>
      <c r="P769" s="85"/>
      <c r="Q769" s="85"/>
      <c r="R769" s="85"/>
      <c r="S769" s="85"/>
      <c r="T769" s="86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161</v>
      </c>
      <c r="AU769" s="18" t="s">
        <v>81</v>
      </c>
    </row>
    <row r="770" s="13" customFormat="1">
      <c r="A770" s="13"/>
      <c r="B770" s="231"/>
      <c r="C770" s="232"/>
      <c r="D770" s="233" t="s">
        <v>167</v>
      </c>
      <c r="E770" s="234" t="s">
        <v>19</v>
      </c>
      <c r="F770" s="235" t="s">
        <v>1560</v>
      </c>
      <c r="G770" s="232"/>
      <c r="H770" s="236">
        <v>30.399999999999999</v>
      </c>
      <c r="I770" s="237"/>
      <c r="J770" s="232"/>
      <c r="K770" s="232"/>
      <c r="L770" s="238"/>
      <c r="M770" s="239"/>
      <c r="N770" s="240"/>
      <c r="O770" s="240"/>
      <c r="P770" s="240"/>
      <c r="Q770" s="240"/>
      <c r="R770" s="240"/>
      <c r="S770" s="240"/>
      <c r="T770" s="241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2" t="s">
        <v>167</v>
      </c>
      <c r="AU770" s="242" t="s">
        <v>81</v>
      </c>
      <c r="AV770" s="13" t="s">
        <v>81</v>
      </c>
      <c r="AW770" s="13" t="s">
        <v>33</v>
      </c>
      <c r="AX770" s="13" t="s">
        <v>72</v>
      </c>
      <c r="AY770" s="242" t="s">
        <v>152</v>
      </c>
    </row>
    <row r="771" s="13" customFormat="1">
      <c r="A771" s="13"/>
      <c r="B771" s="231"/>
      <c r="C771" s="232"/>
      <c r="D771" s="233" t="s">
        <v>167</v>
      </c>
      <c r="E771" s="234" t="s">
        <v>19</v>
      </c>
      <c r="F771" s="235" t="s">
        <v>1561</v>
      </c>
      <c r="G771" s="232"/>
      <c r="H771" s="236">
        <v>18</v>
      </c>
      <c r="I771" s="237"/>
      <c r="J771" s="232"/>
      <c r="K771" s="232"/>
      <c r="L771" s="238"/>
      <c r="M771" s="239"/>
      <c r="N771" s="240"/>
      <c r="O771" s="240"/>
      <c r="P771" s="240"/>
      <c r="Q771" s="240"/>
      <c r="R771" s="240"/>
      <c r="S771" s="240"/>
      <c r="T771" s="241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2" t="s">
        <v>167</v>
      </c>
      <c r="AU771" s="242" t="s">
        <v>81</v>
      </c>
      <c r="AV771" s="13" t="s">
        <v>81</v>
      </c>
      <c r="AW771" s="13" t="s">
        <v>33</v>
      </c>
      <c r="AX771" s="13" t="s">
        <v>72</v>
      </c>
      <c r="AY771" s="242" t="s">
        <v>152</v>
      </c>
    </row>
    <row r="772" s="2" customFormat="1" ht="16.5" customHeight="1">
      <c r="A772" s="39"/>
      <c r="B772" s="40"/>
      <c r="C772" s="213" t="s">
        <v>1562</v>
      </c>
      <c r="D772" s="213" t="s">
        <v>154</v>
      </c>
      <c r="E772" s="214" t="s">
        <v>1563</v>
      </c>
      <c r="F772" s="215" t="s">
        <v>1564</v>
      </c>
      <c r="G772" s="216" t="s">
        <v>174</v>
      </c>
      <c r="H772" s="217">
        <v>5</v>
      </c>
      <c r="I772" s="218"/>
      <c r="J772" s="219">
        <f>ROUND(I772*H772,2)</f>
        <v>0</v>
      </c>
      <c r="K772" s="215" t="s">
        <v>158</v>
      </c>
      <c r="L772" s="45"/>
      <c r="M772" s="220" t="s">
        <v>19</v>
      </c>
      <c r="N772" s="221" t="s">
        <v>43</v>
      </c>
      <c r="O772" s="85"/>
      <c r="P772" s="222">
        <f>O772*H772</f>
        <v>0</v>
      </c>
      <c r="Q772" s="222">
        <v>0</v>
      </c>
      <c r="R772" s="222">
        <f>Q772*H772</f>
        <v>0</v>
      </c>
      <c r="S772" s="222">
        <v>0</v>
      </c>
      <c r="T772" s="223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24" t="s">
        <v>264</v>
      </c>
      <c r="AT772" s="224" t="s">
        <v>154</v>
      </c>
      <c r="AU772" s="224" t="s">
        <v>81</v>
      </c>
      <c r="AY772" s="18" t="s">
        <v>152</v>
      </c>
      <c r="BE772" s="225">
        <f>IF(N772="základní",J772,0)</f>
        <v>0</v>
      </c>
      <c r="BF772" s="225">
        <f>IF(N772="snížená",J772,0)</f>
        <v>0</v>
      </c>
      <c r="BG772" s="225">
        <f>IF(N772="zákl. přenesená",J772,0)</f>
        <v>0</v>
      </c>
      <c r="BH772" s="225">
        <f>IF(N772="sníž. přenesená",J772,0)</f>
        <v>0</v>
      </c>
      <c r="BI772" s="225">
        <f>IF(N772="nulová",J772,0)</f>
        <v>0</v>
      </c>
      <c r="BJ772" s="18" t="s">
        <v>79</v>
      </c>
      <c r="BK772" s="225">
        <f>ROUND(I772*H772,2)</f>
        <v>0</v>
      </c>
      <c r="BL772" s="18" t="s">
        <v>264</v>
      </c>
      <c r="BM772" s="224" t="s">
        <v>1565</v>
      </c>
    </row>
    <row r="773" s="2" customFormat="1">
      <c r="A773" s="39"/>
      <c r="B773" s="40"/>
      <c r="C773" s="41"/>
      <c r="D773" s="226" t="s">
        <v>161</v>
      </c>
      <c r="E773" s="41"/>
      <c r="F773" s="227" t="s">
        <v>1566</v>
      </c>
      <c r="G773" s="41"/>
      <c r="H773" s="41"/>
      <c r="I773" s="228"/>
      <c r="J773" s="41"/>
      <c r="K773" s="41"/>
      <c r="L773" s="45"/>
      <c r="M773" s="229"/>
      <c r="N773" s="230"/>
      <c r="O773" s="85"/>
      <c r="P773" s="85"/>
      <c r="Q773" s="85"/>
      <c r="R773" s="85"/>
      <c r="S773" s="85"/>
      <c r="T773" s="86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T773" s="18" t="s">
        <v>161</v>
      </c>
      <c r="AU773" s="18" t="s">
        <v>81</v>
      </c>
    </row>
    <row r="774" s="2" customFormat="1" ht="33" customHeight="1">
      <c r="A774" s="39"/>
      <c r="B774" s="40"/>
      <c r="C774" s="213" t="s">
        <v>1567</v>
      </c>
      <c r="D774" s="213" t="s">
        <v>154</v>
      </c>
      <c r="E774" s="214" t="s">
        <v>1568</v>
      </c>
      <c r="F774" s="215" t="s">
        <v>1569</v>
      </c>
      <c r="G774" s="216" t="s">
        <v>174</v>
      </c>
      <c r="H774" s="217">
        <v>22.5</v>
      </c>
      <c r="I774" s="218"/>
      <c r="J774" s="219">
        <f>ROUND(I774*H774,2)</f>
        <v>0</v>
      </c>
      <c r="K774" s="215" t="s">
        <v>158</v>
      </c>
      <c r="L774" s="45"/>
      <c r="M774" s="220" t="s">
        <v>19</v>
      </c>
      <c r="N774" s="221" t="s">
        <v>43</v>
      </c>
      <c r="O774" s="85"/>
      <c r="P774" s="222">
        <f>O774*H774</f>
        <v>0</v>
      </c>
      <c r="Q774" s="222">
        <v>0.0027399999999999998</v>
      </c>
      <c r="R774" s="222">
        <f>Q774*H774</f>
        <v>0.061649999999999996</v>
      </c>
      <c r="S774" s="222">
        <v>0</v>
      </c>
      <c r="T774" s="223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24" t="s">
        <v>264</v>
      </c>
      <c r="AT774" s="224" t="s">
        <v>154</v>
      </c>
      <c r="AU774" s="224" t="s">
        <v>81</v>
      </c>
      <c r="AY774" s="18" t="s">
        <v>152</v>
      </c>
      <c r="BE774" s="225">
        <f>IF(N774="základní",J774,0)</f>
        <v>0</v>
      </c>
      <c r="BF774" s="225">
        <f>IF(N774="snížená",J774,0)</f>
        <v>0</v>
      </c>
      <c r="BG774" s="225">
        <f>IF(N774="zákl. přenesená",J774,0)</f>
        <v>0</v>
      </c>
      <c r="BH774" s="225">
        <f>IF(N774="sníž. přenesená",J774,0)</f>
        <v>0</v>
      </c>
      <c r="BI774" s="225">
        <f>IF(N774="nulová",J774,0)</f>
        <v>0</v>
      </c>
      <c r="BJ774" s="18" t="s">
        <v>79</v>
      </c>
      <c r="BK774" s="225">
        <f>ROUND(I774*H774,2)</f>
        <v>0</v>
      </c>
      <c r="BL774" s="18" t="s">
        <v>264</v>
      </c>
      <c r="BM774" s="224" t="s">
        <v>1570</v>
      </c>
    </row>
    <row r="775" s="2" customFormat="1">
      <c r="A775" s="39"/>
      <c r="B775" s="40"/>
      <c r="C775" s="41"/>
      <c r="D775" s="226" t="s">
        <v>161</v>
      </c>
      <c r="E775" s="41"/>
      <c r="F775" s="227" t="s">
        <v>1571</v>
      </c>
      <c r="G775" s="41"/>
      <c r="H775" s="41"/>
      <c r="I775" s="228"/>
      <c r="J775" s="41"/>
      <c r="K775" s="41"/>
      <c r="L775" s="45"/>
      <c r="M775" s="229"/>
      <c r="N775" s="230"/>
      <c r="O775" s="85"/>
      <c r="P775" s="85"/>
      <c r="Q775" s="85"/>
      <c r="R775" s="85"/>
      <c r="S775" s="85"/>
      <c r="T775" s="86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T775" s="18" t="s">
        <v>161</v>
      </c>
      <c r="AU775" s="18" t="s">
        <v>81</v>
      </c>
    </row>
    <row r="776" s="2" customFormat="1" ht="37.8" customHeight="1">
      <c r="A776" s="39"/>
      <c r="B776" s="40"/>
      <c r="C776" s="213" t="s">
        <v>1572</v>
      </c>
      <c r="D776" s="213" t="s">
        <v>154</v>
      </c>
      <c r="E776" s="214" t="s">
        <v>1573</v>
      </c>
      <c r="F776" s="215" t="s">
        <v>1574</v>
      </c>
      <c r="G776" s="216" t="s">
        <v>451</v>
      </c>
      <c r="H776" s="217">
        <v>4</v>
      </c>
      <c r="I776" s="218"/>
      <c r="J776" s="219">
        <f>ROUND(I776*H776,2)</f>
        <v>0</v>
      </c>
      <c r="K776" s="215" t="s">
        <v>158</v>
      </c>
      <c r="L776" s="45"/>
      <c r="M776" s="220" t="s">
        <v>19</v>
      </c>
      <c r="N776" s="221" t="s">
        <v>43</v>
      </c>
      <c r="O776" s="85"/>
      <c r="P776" s="222">
        <f>O776*H776</f>
        <v>0</v>
      </c>
      <c r="Q776" s="222">
        <v>0.00044000000000000002</v>
      </c>
      <c r="R776" s="222">
        <f>Q776*H776</f>
        <v>0.0017600000000000001</v>
      </c>
      <c r="S776" s="222">
        <v>0</v>
      </c>
      <c r="T776" s="223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24" t="s">
        <v>264</v>
      </c>
      <c r="AT776" s="224" t="s">
        <v>154</v>
      </c>
      <c r="AU776" s="224" t="s">
        <v>81</v>
      </c>
      <c r="AY776" s="18" t="s">
        <v>152</v>
      </c>
      <c r="BE776" s="225">
        <f>IF(N776="základní",J776,0)</f>
        <v>0</v>
      </c>
      <c r="BF776" s="225">
        <f>IF(N776="snížená",J776,0)</f>
        <v>0</v>
      </c>
      <c r="BG776" s="225">
        <f>IF(N776="zákl. přenesená",J776,0)</f>
        <v>0</v>
      </c>
      <c r="BH776" s="225">
        <f>IF(N776="sníž. přenesená",J776,0)</f>
        <v>0</v>
      </c>
      <c r="BI776" s="225">
        <f>IF(N776="nulová",J776,0)</f>
        <v>0</v>
      </c>
      <c r="BJ776" s="18" t="s">
        <v>79</v>
      </c>
      <c r="BK776" s="225">
        <f>ROUND(I776*H776,2)</f>
        <v>0</v>
      </c>
      <c r="BL776" s="18" t="s">
        <v>264</v>
      </c>
      <c r="BM776" s="224" t="s">
        <v>1575</v>
      </c>
    </row>
    <row r="777" s="2" customFormat="1">
      <c r="A777" s="39"/>
      <c r="B777" s="40"/>
      <c r="C777" s="41"/>
      <c r="D777" s="226" t="s">
        <v>161</v>
      </c>
      <c r="E777" s="41"/>
      <c r="F777" s="227" t="s">
        <v>1576</v>
      </c>
      <c r="G777" s="41"/>
      <c r="H777" s="41"/>
      <c r="I777" s="228"/>
      <c r="J777" s="41"/>
      <c r="K777" s="41"/>
      <c r="L777" s="45"/>
      <c r="M777" s="229"/>
      <c r="N777" s="230"/>
      <c r="O777" s="85"/>
      <c r="P777" s="85"/>
      <c r="Q777" s="85"/>
      <c r="R777" s="85"/>
      <c r="S777" s="85"/>
      <c r="T777" s="86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T777" s="18" t="s">
        <v>161</v>
      </c>
      <c r="AU777" s="18" t="s">
        <v>81</v>
      </c>
    </row>
    <row r="778" s="2" customFormat="1" ht="37.8" customHeight="1">
      <c r="A778" s="39"/>
      <c r="B778" s="40"/>
      <c r="C778" s="213" t="s">
        <v>1577</v>
      </c>
      <c r="D778" s="213" t="s">
        <v>154</v>
      </c>
      <c r="E778" s="214" t="s">
        <v>1578</v>
      </c>
      <c r="F778" s="215" t="s">
        <v>1579</v>
      </c>
      <c r="G778" s="216" t="s">
        <v>174</v>
      </c>
      <c r="H778" s="217">
        <v>4.25</v>
      </c>
      <c r="I778" s="218"/>
      <c r="J778" s="219">
        <f>ROUND(I778*H778,2)</f>
        <v>0</v>
      </c>
      <c r="K778" s="215" t="s">
        <v>158</v>
      </c>
      <c r="L778" s="45"/>
      <c r="M778" s="220" t="s">
        <v>19</v>
      </c>
      <c r="N778" s="221" t="s">
        <v>43</v>
      </c>
      <c r="O778" s="85"/>
      <c r="P778" s="222">
        <f>O778*H778</f>
        <v>0</v>
      </c>
      <c r="Q778" s="222">
        <v>0.00097000000000000005</v>
      </c>
      <c r="R778" s="222">
        <f>Q778*H778</f>
        <v>0.0041225000000000003</v>
      </c>
      <c r="S778" s="222">
        <v>0</v>
      </c>
      <c r="T778" s="223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24" t="s">
        <v>264</v>
      </c>
      <c r="AT778" s="224" t="s">
        <v>154</v>
      </c>
      <c r="AU778" s="224" t="s">
        <v>81</v>
      </c>
      <c r="AY778" s="18" t="s">
        <v>152</v>
      </c>
      <c r="BE778" s="225">
        <f>IF(N778="základní",J778,0)</f>
        <v>0</v>
      </c>
      <c r="BF778" s="225">
        <f>IF(N778="snížená",J778,0)</f>
        <v>0</v>
      </c>
      <c r="BG778" s="225">
        <f>IF(N778="zákl. přenesená",J778,0)</f>
        <v>0</v>
      </c>
      <c r="BH778" s="225">
        <f>IF(N778="sníž. přenesená",J778,0)</f>
        <v>0</v>
      </c>
      <c r="BI778" s="225">
        <f>IF(N778="nulová",J778,0)</f>
        <v>0</v>
      </c>
      <c r="BJ778" s="18" t="s">
        <v>79</v>
      </c>
      <c r="BK778" s="225">
        <f>ROUND(I778*H778,2)</f>
        <v>0</v>
      </c>
      <c r="BL778" s="18" t="s">
        <v>264</v>
      </c>
      <c r="BM778" s="224" t="s">
        <v>1580</v>
      </c>
    </row>
    <row r="779" s="2" customFormat="1">
      <c r="A779" s="39"/>
      <c r="B779" s="40"/>
      <c r="C779" s="41"/>
      <c r="D779" s="226" t="s">
        <v>161</v>
      </c>
      <c r="E779" s="41"/>
      <c r="F779" s="227" t="s">
        <v>1581</v>
      </c>
      <c r="G779" s="41"/>
      <c r="H779" s="41"/>
      <c r="I779" s="228"/>
      <c r="J779" s="41"/>
      <c r="K779" s="41"/>
      <c r="L779" s="45"/>
      <c r="M779" s="229"/>
      <c r="N779" s="230"/>
      <c r="O779" s="85"/>
      <c r="P779" s="85"/>
      <c r="Q779" s="85"/>
      <c r="R779" s="85"/>
      <c r="S779" s="85"/>
      <c r="T779" s="86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18" t="s">
        <v>161</v>
      </c>
      <c r="AU779" s="18" t="s">
        <v>81</v>
      </c>
    </row>
    <row r="780" s="2" customFormat="1" ht="37.8" customHeight="1">
      <c r="A780" s="39"/>
      <c r="B780" s="40"/>
      <c r="C780" s="213" t="s">
        <v>1582</v>
      </c>
      <c r="D780" s="213" t="s">
        <v>154</v>
      </c>
      <c r="E780" s="214" t="s">
        <v>1583</v>
      </c>
      <c r="F780" s="215" t="s">
        <v>1584</v>
      </c>
      <c r="G780" s="216" t="s">
        <v>174</v>
      </c>
      <c r="H780" s="217">
        <v>18.199999999999999</v>
      </c>
      <c r="I780" s="218"/>
      <c r="J780" s="219">
        <f>ROUND(I780*H780,2)</f>
        <v>0</v>
      </c>
      <c r="K780" s="215" t="s">
        <v>158</v>
      </c>
      <c r="L780" s="45"/>
      <c r="M780" s="220" t="s">
        <v>19</v>
      </c>
      <c r="N780" s="221" t="s">
        <v>43</v>
      </c>
      <c r="O780" s="85"/>
      <c r="P780" s="222">
        <f>O780*H780</f>
        <v>0</v>
      </c>
      <c r="Q780" s="222">
        <v>0.0011100000000000001</v>
      </c>
      <c r="R780" s="222">
        <f>Q780*H780</f>
        <v>0.020202000000000001</v>
      </c>
      <c r="S780" s="222">
        <v>0</v>
      </c>
      <c r="T780" s="223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24" t="s">
        <v>264</v>
      </c>
      <c r="AT780" s="224" t="s">
        <v>154</v>
      </c>
      <c r="AU780" s="224" t="s">
        <v>81</v>
      </c>
      <c r="AY780" s="18" t="s">
        <v>152</v>
      </c>
      <c r="BE780" s="225">
        <f>IF(N780="základní",J780,0)</f>
        <v>0</v>
      </c>
      <c r="BF780" s="225">
        <f>IF(N780="snížená",J780,0)</f>
        <v>0</v>
      </c>
      <c r="BG780" s="225">
        <f>IF(N780="zákl. přenesená",J780,0)</f>
        <v>0</v>
      </c>
      <c r="BH780" s="225">
        <f>IF(N780="sníž. přenesená",J780,0)</f>
        <v>0</v>
      </c>
      <c r="BI780" s="225">
        <f>IF(N780="nulová",J780,0)</f>
        <v>0</v>
      </c>
      <c r="BJ780" s="18" t="s">
        <v>79</v>
      </c>
      <c r="BK780" s="225">
        <f>ROUND(I780*H780,2)</f>
        <v>0</v>
      </c>
      <c r="BL780" s="18" t="s">
        <v>264</v>
      </c>
      <c r="BM780" s="224" t="s">
        <v>1585</v>
      </c>
    </row>
    <row r="781" s="2" customFormat="1">
      <c r="A781" s="39"/>
      <c r="B781" s="40"/>
      <c r="C781" s="41"/>
      <c r="D781" s="226" t="s">
        <v>161</v>
      </c>
      <c r="E781" s="41"/>
      <c r="F781" s="227" t="s">
        <v>1586</v>
      </c>
      <c r="G781" s="41"/>
      <c r="H781" s="41"/>
      <c r="I781" s="228"/>
      <c r="J781" s="41"/>
      <c r="K781" s="41"/>
      <c r="L781" s="45"/>
      <c r="M781" s="229"/>
      <c r="N781" s="230"/>
      <c r="O781" s="85"/>
      <c r="P781" s="85"/>
      <c r="Q781" s="85"/>
      <c r="R781" s="85"/>
      <c r="S781" s="85"/>
      <c r="T781" s="86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T781" s="18" t="s">
        <v>161</v>
      </c>
      <c r="AU781" s="18" t="s">
        <v>81</v>
      </c>
    </row>
    <row r="782" s="13" customFormat="1">
      <c r="A782" s="13"/>
      <c r="B782" s="231"/>
      <c r="C782" s="232"/>
      <c r="D782" s="233" t="s">
        <v>167</v>
      </c>
      <c r="E782" s="234" t="s">
        <v>19</v>
      </c>
      <c r="F782" s="235" t="s">
        <v>1587</v>
      </c>
      <c r="G782" s="232"/>
      <c r="H782" s="236">
        <v>18.199999999999999</v>
      </c>
      <c r="I782" s="237"/>
      <c r="J782" s="232"/>
      <c r="K782" s="232"/>
      <c r="L782" s="238"/>
      <c r="M782" s="239"/>
      <c r="N782" s="240"/>
      <c r="O782" s="240"/>
      <c r="P782" s="240"/>
      <c r="Q782" s="240"/>
      <c r="R782" s="240"/>
      <c r="S782" s="240"/>
      <c r="T782" s="241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2" t="s">
        <v>167</v>
      </c>
      <c r="AU782" s="242" t="s">
        <v>81</v>
      </c>
      <c r="AV782" s="13" t="s">
        <v>81</v>
      </c>
      <c r="AW782" s="13" t="s">
        <v>33</v>
      </c>
      <c r="AX782" s="13" t="s">
        <v>72</v>
      </c>
      <c r="AY782" s="242" t="s">
        <v>152</v>
      </c>
    </row>
    <row r="783" s="2" customFormat="1" ht="49.05" customHeight="1">
      <c r="A783" s="39"/>
      <c r="B783" s="40"/>
      <c r="C783" s="213" t="s">
        <v>1588</v>
      </c>
      <c r="D783" s="213" t="s">
        <v>154</v>
      </c>
      <c r="E783" s="214" t="s">
        <v>1589</v>
      </c>
      <c r="F783" s="215" t="s">
        <v>1590</v>
      </c>
      <c r="G783" s="216" t="s">
        <v>238</v>
      </c>
      <c r="H783" s="217">
        <v>1.54</v>
      </c>
      <c r="I783" s="218"/>
      <c r="J783" s="219">
        <f>ROUND(I783*H783,2)</f>
        <v>0</v>
      </c>
      <c r="K783" s="215" t="s">
        <v>158</v>
      </c>
      <c r="L783" s="45"/>
      <c r="M783" s="220" t="s">
        <v>19</v>
      </c>
      <c r="N783" s="221" t="s">
        <v>43</v>
      </c>
      <c r="O783" s="85"/>
      <c r="P783" s="222">
        <f>O783*H783</f>
        <v>0</v>
      </c>
      <c r="Q783" s="222">
        <v>0</v>
      </c>
      <c r="R783" s="222">
        <f>Q783*H783</f>
        <v>0</v>
      </c>
      <c r="S783" s="222">
        <v>0</v>
      </c>
      <c r="T783" s="223">
        <f>S783*H783</f>
        <v>0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24" t="s">
        <v>264</v>
      </c>
      <c r="AT783" s="224" t="s">
        <v>154</v>
      </c>
      <c r="AU783" s="224" t="s">
        <v>81</v>
      </c>
      <c r="AY783" s="18" t="s">
        <v>152</v>
      </c>
      <c r="BE783" s="225">
        <f>IF(N783="základní",J783,0)</f>
        <v>0</v>
      </c>
      <c r="BF783" s="225">
        <f>IF(N783="snížená",J783,0)</f>
        <v>0</v>
      </c>
      <c r="BG783" s="225">
        <f>IF(N783="zákl. přenesená",J783,0)</f>
        <v>0</v>
      </c>
      <c r="BH783" s="225">
        <f>IF(N783="sníž. přenesená",J783,0)</f>
        <v>0</v>
      </c>
      <c r="BI783" s="225">
        <f>IF(N783="nulová",J783,0)</f>
        <v>0</v>
      </c>
      <c r="BJ783" s="18" t="s">
        <v>79</v>
      </c>
      <c r="BK783" s="225">
        <f>ROUND(I783*H783,2)</f>
        <v>0</v>
      </c>
      <c r="BL783" s="18" t="s">
        <v>264</v>
      </c>
      <c r="BM783" s="224" t="s">
        <v>1591</v>
      </c>
    </row>
    <row r="784" s="2" customFormat="1">
      <c r="A784" s="39"/>
      <c r="B784" s="40"/>
      <c r="C784" s="41"/>
      <c r="D784" s="226" t="s">
        <v>161</v>
      </c>
      <c r="E784" s="41"/>
      <c r="F784" s="227" t="s">
        <v>1592</v>
      </c>
      <c r="G784" s="41"/>
      <c r="H784" s="41"/>
      <c r="I784" s="228"/>
      <c r="J784" s="41"/>
      <c r="K784" s="41"/>
      <c r="L784" s="45"/>
      <c r="M784" s="229"/>
      <c r="N784" s="230"/>
      <c r="O784" s="85"/>
      <c r="P784" s="85"/>
      <c r="Q784" s="85"/>
      <c r="R784" s="85"/>
      <c r="S784" s="85"/>
      <c r="T784" s="86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T784" s="18" t="s">
        <v>161</v>
      </c>
      <c r="AU784" s="18" t="s">
        <v>81</v>
      </c>
    </row>
    <row r="785" s="12" customFormat="1" ht="22.8" customHeight="1">
      <c r="A785" s="12"/>
      <c r="B785" s="197"/>
      <c r="C785" s="198"/>
      <c r="D785" s="199" t="s">
        <v>71</v>
      </c>
      <c r="E785" s="211" t="s">
        <v>419</v>
      </c>
      <c r="F785" s="211" t="s">
        <v>420</v>
      </c>
      <c r="G785" s="198"/>
      <c r="H785" s="198"/>
      <c r="I785" s="201"/>
      <c r="J785" s="212">
        <f>BK785</f>
        <v>0</v>
      </c>
      <c r="K785" s="198"/>
      <c r="L785" s="203"/>
      <c r="M785" s="204"/>
      <c r="N785" s="205"/>
      <c r="O785" s="205"/>
      <c r="P785" s="206">
        <f>SUM(P786:P803)</f>
        <v>0</v>
      </c>
      <c r="Q785" s="205"/>
      <c r="R785" s="206">
        <f>SUM(R786:R803)</f>
        <v>0.025459199999999998</v>
      </c>
      <c r="S785" s="205"/>
      <c r="T785" s="207">
        <f>SUM(T786:T803)</f>
        <v>0</v>
      </c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R785" s="208" t="s">
        <v>81</v>
      </c>
      <c r="AT785" s="209" t="s">
        <v>71</v>
      </c>
      <c r="AU785" s="209" t="s">
        <v>79</v>
      </c>
      <c r="AY785" s="208" t="s">
        <v>152</v>
      </c>
      <c r="BK785" s="210">
        <f>SUM(BK786:BK803)</f>
        <v>0</v>
      </c>
    </row>
    <row r="786" s="2" customFormat="1" ht="37.8" customHeight="1">
      <c r="A786" s="39"/>
      <c r="B786" s="40"/>
      <c r="C786" s="213" t="s">
        <v>1593</v>
      </c>
      <c r="D786" s="213" t="s">
        <v>154</v>
      </c>
      <c r="E786" s="214" t="s">
        <v>1594</v>
      </c>
      <c r="F786" s="215" t="s">
        <v>1595</v>
      </c>
      <c r="G786" s="216" t="s">
        <v>157</v>
      </c>
      <c r="H786" s="217">
        <v>143.898</v>
      </c>
      <c r="I786" s="218"/>
      <c r="J786" s="219">
        <f>ROUND(I786*H786,2)</f>
        <v>0</v>
      </c>
      <c r="K786" s="215" t="s">
        <v>158</v>
      </c>
      <c r="L786" s="45"/>
      <c r="M786" s="220" t="s">
        <v>19</v>
      </c>
      <c r="N786" s="221" t="s">
        <v>43</v>
      </c>
      <c r="O786" s="85"/>
      <c r="P786" s="222">
        <f>O786*H786</f>
        <v>0</v>
      </c>
      <c r="Q786" s="222">
        <v>0</v>
      </c>
      <c r="R786" s="222">
        <f>Q786*H786</f>
        <v>0</v>
      </c>
      <c r="S786" s="222">
        <v>0</v>
      </c>
      <c r="T786" s="223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24" t="s">
        <v>264</v>
      </c>
      <c r="AT786" s="224" t="s">
        <v>154</v>
      </c>
      <c r="AU786" s="224" t="s">
        <v>81</v>
      </c>
      <c r="AY786" s="18" t="s">
        <v>152</v>
      </c>
      <c r="BE786" s="225">
        <f>IF(N786="základní",J786,0)</f>
        <v>0</v>
      </c>
      <c r="BF786" s="225">
        <f>IF(N786="snížená",J786,0)</f>
        <v>0</v>
      </c>
      <c r="BG786" s="225">
        <f>IF(N786="zákl. přenesená",J786,0)</f>
        <v>0</v>
      </c>
      <c r="BH786" s="225">
        <f>IF(N786="sníž. přenesená",J786,0)</f>
        <v>0</v>
      </c>
      <c r="BI786" s="225">
        <f>IF(N786="nulová",J786,0)</f>
        <v>0</v>
      </c>
      <c r="BJ786" s="18" t="s">
        <v>79</v>
      </c>
      <c r="BK786" s="225">
        <f>ROUND(I786*H786,2)</f>
        <v>0</v>
      </c>
      <c r="BL786" s="18" t="s">
        <v>264</v>
      </c>
      <c r="BM786" s="224" t="s">
        <v>1596</v>
      </c>
    </row>
    <row r="787" s="2" customFormat="1">
      <c r="A787" s="39"/>
      <c r="B787" s="40"/>
      <c r="C787" s="41"/>
      <c r="D787" s="226" t="s">
        <v>161</v>
      </c>
      <c r="E787" s="41"/>
      <c r="F787" s="227" t="s">
        <v>1597</v>
      </c>
      <c r="G787" s="41"/>
      <c r="H787" s="41"/>
      <c r="I787" s="228"/>
      <c r="J787" s="41"/>
      <c r="K787" s="41"/>
      <c r="L787" s="45"/>
      <c r="M787" s="229"/>
      <c r="N787" s="230"/>
      <c r="O787" s="85"/>
      <c r="P787" s="85"/>
      <c r="Q787" s="85"/>
      <c r="R787" s="85"/>
      <c r="S787" s="85"/>
      <c r="T787" s="86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161</v>
      </c>
      <c r="AU787" s="18" t="s">
        <v>81</v>
      </c>
    </row>
    <row r="788" s="14" customFormat="1">
      <c r="A788" s="14"/>
      <c r="B788" s="243"/>
      <c r="C788" s="244"/>
      <c r="D788" s="233" t="s">
        <v>167</v>
      </c>
      <c r="E788" s="245" t="s">
        <v>19</v>
      </c>
      <c r="F788" s="246" t="s">
        <v>1261</v>
      </c>
      <c r="G788" s="244"/>
      <c r="H788" s="245" t="s">
        <v>19</v>
      </c>
      <c r="I788" s="247"/>
      <c r="J788" s="244"/>
      <c r="K788" s="244"/>
      <c r="L788" s="248"/>
      <c r="M788" s="249"/>
      <c r="N788" s="250"/>
      <c r="O788" s="250"/>
      <c r="P788" s="250"/>
      <c r="Q788" s="250"/>
      <c r="R788" s="250"/>
      <c r="S788" s="250"/>
      <c r="T788" s="251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2" t="s">
        <v>167</v>
      </c>
      <c r="AU788" s="252" t="s">
        <v>81</v>
      </c>
      <c r="AV788" s="14" t="s">
        <v>79</v>
      </c>
      <c r="AW788" s="14" t="s">
        <v>33</v>
      </c>
      <c r="AX788" s="14" t="s">
        <v>72</v>
      </c>
      <c r="AY788" s="252" t="s">
        <v>152</v>
      </c>
    </row>
    <row r="789" s="13" customFormat="1">
      <c r="A789" s="13"/>
      <c r="B789" s="231"/>
      <c r="C789" s="232"/>
      <c r="D789" s="233" t="s">
        <v>167</v>
      </c>
      <c r="E789" s="234" t="s">
        <v>19</v>
      </c>
      <c r="F789" s="235" t="s">
        <v>1422</v>
      </c>
      <c r="G789" s="232"/>
      <c r="H789" s="236">
        <v>117.496</v>
      </c>
      <c r="I789" s="237"/>
      <c r="J789" s="232"/>
      <c r="K789" s="232"/>
      <c r="L789" s="238"/>
      <c r="M789" s="239"/>
      <c r="N789" s="240"/>
      <c r="O789" s="240"/>
      <c r="P789" s="240"/>
      <c r="Q789" s="240"/>
      <c r="R789" s="240"/>
      <c r="S789" s="240"/>
      <c r="T789" s="241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2" t="s">
        <v>167</v>
      </c>
      <c r="AU789" s="242" t="s">
        <v>81</v>
      </c>
      <c r="AV789" s="13" t="s">
        <v>81</v>
      </c>
      <c r="AW789" s="13" t="s">
        <v>33</v>
      </c>
      <c r="AX789" s="13" t="s">
        <v>72</v>
      </c>
      <c r="AY789" s="242" t="s">
        <v>152</v>
      </c>
    </row>
    <row r="790" s="14" customFormat="1">
      <c r="A790" s="14"/>
      <c r="B790" s="243"/>
      <c r="C790" s="244"/>
      <c r="D790" s="233" t="s">
        <v>167</v>
      </c>
      <c r="E790" s="245" t="s">
        <v>19</v>
      </c>
      <c r="F790" s="246" t="s">
        <v>1318</v>
      </c>
      <c r="G790" s="244"/>
      <c r="H790" s="245" t="s">
        <v>19</v>
      </c>
      <c r="I790" s="247"/>
      <c r="J790" s="244"/>
      <c r="K790" s="244"/>
      <c r="L790" s="248"/>
      <c r="M790" s="249"/>
      <c r="N790" s="250"/>
      <c r="O790" s="250"/>
      <c r="P790" s="250"/>
      <c r="Q790" s="250"/>
      <c r="R790" s="250"/>
      <c r="S790" s="250"/>
      <c r="T790" s="251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2" t="s">
        <v>167</v>
      </c>
      <c r="AU790" s="252" t="s">
        <v>81</v>
      </c>
      <c r="AV790" s="14" t="s">
        <v>79</v>
      </c>
      <c r="AW790" s="14" t="s">
        <v>33</v>
      </c>
      <c r="AX790" s="14" t="s">
        <v>72</v>
      </c>
      <c r="AY790" s="252" t="s">
        <v>152</v>
      </c>
    </row>
    <row r="791" s="13" customFormat="1">
      <c r="A791" s="13"/>
      <c r="B791" s="231"/>
      <c r="C791" s="232"/>
      <c r="D791" s="233" t="s">
        <v>167</v>
      </c>
      <c r="E791" s="234" t="s">
        <v>19</v>
      </c>
      <c r="F791" s="235" t="s">
        <v>1423</v>
      </c>
      <c r="G791" s="232"/>
      <c r="H791" s="236">
        <v>26.402000000000001</v>
      </c>
      <c r="I791" s="237"/>
      <c r="J791" s="232"/>
      <c r="K791" s="232"/>
      <c r="L791" s="238"/>
      <c r="M791" s="239"/>
      <c r="N791" s="240"/>
      <c r="O791" s="240"/>
      <c r="P791" s="240"/>
      <c r="Q791" s="240"/>
      <c r="R791" s="240"/>
      <c r="S791" s="240"/>
      <c r="T791" s="241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2" t="s">
        <v>167</v>
      </c>
      <c r="AU791" s="242" t="s">
        <v>81</v>
      </c>
      <c r="AV791" s="13" t="s">
        <v>81</v>
      </c>
      <c r="AW791" s="13" t="s">
        <v>33</v>
      </c>
      <c r="AX791" s="13" t="s">
        <v>72</v>
      </c>
      <c r="AY791" s="242" t="s">
        <v>152</v>
      </c>
    </row>
    <row r="792" s="2" customFormat="1" ht="33" customHeight="1">
      <c r="A792" s="39"/>
      <c r="B792" s="40"/>
      <c r="C792" s="256" t="s">
        <v>1598</v>
      </c>
      <c r="D792" s="256" t="s">
        <v>518</v>
      </c>
      <c r="E792" s="257" t="s">
        <v>1599</v>
      </c>
      <c r="F792" s="258" t="s">
        <v>1600</v>
      </c>
      <c r="G792" s="259" t="s">
        <v>157</v>
      </c>
      <c r="H792" s="260">
        <v>158.28800000000001</v>
      </c>
      <c r="I792" s="261"/>
      <c r="J792" s="262">
        <f>ROUND(I792*H792,2)</f>
        <v>0</v>
      </c>
      <c r="K792" s="258" t="s">
        <v>158</v>
      </c>
      <c r="L792" s="263"/>
      <c r="M792" s="264" t="s">
        <v>19</v>
      </c>
      <c r="N792" s="265" t="s">
        <v>43</v>
      </c>
      <c r="O792" s="85"/>
      <c r="P792" s="222">
        <f>O792*H792</f>
        <v>0</v>
      </c>
      <c r="Q792" s="222">
        <v>0.00014999999999999999</v>
      </c>
      <c r="R792" s="222">
        <f>Q792*H792</f>
        <v>0.023743199999999999</v>
      </c>
      <c r="S792" s="222">
        <v>0</v>
      </c>
      <c r="T792" s="223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24" t="s">
        <v>374</v>
      </c>
      <c r="AT792" s="224" t="s">
        <v>518</v>
      </c>
      <c r="AU792" s="224" t="s">
        <v>81</v>
      </c>
      <c r="AY792" s="18" t="s">
        <v>152</v>
      </c>
      <c r="BE792" s="225">
        <f>IF(N792="základní",J792,0)</f>
        <v>0</v>
      </c>
      <c r="BF792" s="225">
        <f>IF(N792="snížená",J792,0)</f>
        <v>0</v>
      </c>
      <c r="BG792" s="225">
        <f>IF(N792="zákl. přenesená",J792,0)</f>
        <v>0</v>
      </c>
      <c r="BH792" s="225">
        <f>IF(N792="sníž. přenesená",J792,0)</f>
        <v>0</v>
      </c>
      <c r="BI792" s="225">
        <f>IF(N792="nulová",J792,0)</f>
        <v>0</v>
      </c>
      <c r="BJ792" s="18" t="s">
        <v>79</v>
      </c>
      <c r="BK792" s="225">
        <f>ROUND(I792*H792,2)</f>
        <v>0</v>
      </c>
      <c r="BL792" s="18" t="s">
        <v>264</v>
      </c>
      <c r="BM792" s="224" t="s">
        <v>1601</v>
      </c>
    </row>
    <row r="793" s="13" customFormat="1">
      <c r="A793" s="13"/>
      <c r="B793" s="231"/>
      <c r="C793" s="232"/>
      <c r="D793" s="233" t="s">
        <v>167</v>
      </c>
      <c r="E793" s="234" t="s">
        <v>19</v>
      </c>
      <c r="F793" s="235" t="s">
        <v>1602</v>
      </c>
      <c r="G793" s="232"/>
      <c r="H793" s="236">
        <v>158.28800000000001</v>
      </c>
      <c r="I793" s="237"/>
      <c r="J793" s="232"/>
      <c r="K793" s="232"/>
      <c r="L793" s="238"/>
      <c r="M793" s="239"/>
      <c r="N793" s="240"/>
      <c r="O793" s="240"/>
      <c r="P793" s="240"/>
      <c r="Q793" s="240"/>
      <c r="R793" s="240"/>
      <c r="S793" s="240"/>
      <c r="T793" s="241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2" t="s">
        <v>167</v>
      </c>
      <c r="AU793" s="242" t="s">
        <v>81</v>
      </c>
      <c r="AV793" s="13" t="s">
        <v>81</v>
      </c>
      <c r="AW793" s="13" t="s">
        <v>33</v>
      </c>
      <c r="AX793" s="13" t="s">
        <v>72</v>
      </c>
      <c r="AY793" s="242" t="s">
        <v>152</v>
      </c>
    </row>
    <row r="794" s="2" customFormat="1" ht="24.15" customHeight="1">
      <c r="A794" s="39"/>
      <c r="B794" s="40"/>
      <c r="C794" s="213" t="s">
        <v>1603</v>
      </c>
      <c r="D794" s="213" t="s">
        <v>154</v>
      </c>
      <c r="E794" s="214" t="s">
        <v>1604</v>
      </c>
      <c r="F794" s="215" t="s">
        <v>1605</v>
      </c>
      <c r="G794" s="216" t="s">
        <v>174</v>
      </c>
      <c r="H794" s="217">
        <v>156</v>
      </c>
      <c r="I794" s="218"/>
      <c r="J794" s="219">
        <f>ROUND(I794*H794,2)</f>
        <v>0</v>
      </c>
      <c r="K794" s="215" t="s">
        <v>158</v>
      </c>
      <c r="L794" s="45"/>
      <c r="M794" s="220" t="s">
        <v>19</v>
      </c>
      <c r="N794" s="221" t="s">
        <v>43</v>
      </c>
      <c r="O794" s="85"/>
      <c r="P794" s="222">
        <f>O794*H794</f>
        <v>0</v>
      </c>
      <c r="Q794" s="222">
        <v>0</v>
      </c>
      <c r="R794" s="222">
        <f>Q794*H794</f>
        <v>0</v>
      </c>
      <c r="S794" s="222">
        <v>0</v>
      </c>
      <c r="T794" s="223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24" t="s">
        <v>264</v>
      </c>
      <c r="AT794" s="224" t="s">
        <v>154</v>
      </c>
      <c r="AU794" s="224" t="s">
        <v>81</v>
      </c>
      <c r="AY794" s="18" t="s">
        <v>152</v>
      </c>
      <c r="BE794" s="225">
        <f>IF(N794="základní",J794,0)</f>
        <v>0</v>
      </c>
      <c r="BF794" s="225">
        <f>IF(N794="snížená",J794,0)</f>
        <v>0</v>
      </c>
      <c r="BG794" s="225">
        <f>IF(N794="zákl. přenesená",J794,0)</f>
        <v>0</v>
      </c>
      <c r="BH794" s="225">
        <f>IF(N794="sníž. přenesená",J794,0)</f>
        <v>0</v>
      </c>
      <c r="BI794" s="225">
        <f>IF(N794="nulová",J794,0)</f>
        <v>0</v>
      </c>
      <c r="BJ794" s="18" t="s">
        <v>79</v>
      </c>
      <c r="BK794" s="225">
        <f>ROUND(I794*H794,2)</f>
        <v>0</v>
      </c>
      <c r="BL794" s="18" t="s">
        <v>264</v>
      </c>
      <c r="BM794" s="224" t="s">
        <v>1606</v>
      </c>
    </row>
    <row r="795" s="2" customFormat="1">
      <c r="A795" s="39"/>
      <c r="B795" s="40"/>
      <c r="C795" s="41"/>
      <c r="D795" s="226" t="s">
        <v>161</v>
      </c>
      <c r="E795" s="41"/>
      <c r="F795" s="227" t="s">
        <v>1607</v>
      </c>
      <c r="G795" s="41"/>
      <c r="H795" s="41"/>
      <c r="I795" s="228"/>
      <c r="J795" s="41"/>
      <c r="K795" s="41"/>
      <c r="L795" s="45"/>
      <c r="M795" s="229"/>
      <c r="N795" s="230"/>
      <c r="O795" s="85"/>
      <c r="P795" s="85"/>
      <c r="Q795" s="85"/>
      <c r="R795" s="85"/>
      <c r="S795" s="85"/>
      <c r="T795" s="86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T795" s="18" t="s">
        <v>161</v>
      </c>
      <c r="AU795" s="18" t="s">
        <v>81</v>
      </c>
    </row>
    <row r="796" s="14" customFormat="1">
      <c r="A796" s="14"/>
      <c r="B796" s="243"/>
      <c r="C796" s="244"/>
      <c r="D796" s="233" t="s">
        <v>167</v>
      </c>
      <c r="E796" s="245" t="s">
        <v>19</v>
      </c>
      <c r="F796" s="246" t="s">
        <v>1261</v>
      </c>
      <c r="G796" s="244"/>
      <c r="H796" s="245" t="s">
        <v>19</v>
      </c>
      <c r="I796" s="247"/>
      <c r="J796" s="244"/>
      <c r="K796" s="244"/>
      <c r="L796" s="248"/>
      <c r="M796" s="249"/>
      <c r="N796" s="250"/>
      <c r="O796" s="250"/>
      <c r="P796" s="250"/>
      <c r="Q796" s="250"/>
      <c r="R796" s="250"/>
      <c r="S796" s="250"/>
      <c r="T796" s="251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2" t="s">
        <v>167</v>
      </c>
      <c r="AU796" s="252" t="s">
        <v>81</v>
      </c>
      <c r="AV796" s="14" t="s">
        <v>79</v>
      </c>
      <c r="AW796" s="14" t="s">
        <v>33</v>
      </c>
      <c r="AX796" s="14" t="s">
        <v>72</v>
      </c>
      <c r="AY796" s="252" t="s">
        <v>152</v>
      </c>
    </row>
    <row r="797" s="13" customFormat="1">
      <c r="A797" s="13"/>
      <c r="B797" s="231"/>
      <c r="C797" s="232"/>
      <c r="D797" s="233" t="s">
        <v>167</v>
      </c>
      <c r="E797" s="234" t="s">
        <v>19</v>
      </c>
      <c r="F797" s="235" t="s">
        <v>1435</v>
      </c>
      <c r="G797" s="232"/>
      <c r="H797" s="236">
        <v>121.59999999999999</v>
      </c>
      <c r="I797" s="237"/>
      <c r="J797" s="232"/>
      <c r="K797" s="232"/>
      <c r="L797" s="238"/>
      <c r="M797" s="239"/>
      <c r="N797" s="240"/>
      <c r="O797" s="240"/>
      <c r="P797" s="240"/>
      <c r="Q797" s="240"/>
      <c r="R797" s="240"/>
      <c r="S797" s="240"/>
      <c r="T797" s="241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2" t="s">
        <v>167</v>
      </c>
      <c r="AU797" s="242" t="s">
        <v>81</v>
      </c>
      <c r="AV797" s="13" t="s">
        <v>81</v>
      </c>
      <c r="AW797" s="13" t="s">
        <v>33</v>
      </c>
      <c r="AX797" s="13" t="s">
        <v>72</v>
      </c>
      <c r="AY797" s="242" t="s">
        <v>152</v>
      </c>
    </row>
    <row r="798" s="14" customFormat="1">
      <c r="A798" s="14"/>
      <c r="B798" s="243"/>
      <c r="C798" s="244"/>
      <c r="D798" s="233" t="s">
        <v>167</v>
      </c>
      <c r="E798" s="245" t="s">
        <v>19</v>
      </c>
      <c r="F798" s="246" t="s">
        <v>1318</v>
      </c>
      <c r="G798" s="244"/>
      <c r="H798" s="245" t="s">
        <v>19</v>
      </c>
      <c r="I798" s="247"/>
      <c r="J798" s="244"/>
      <c r="K798" s="244"/>
      <c r="L798" s="248"/>
      <c r="M798" s="249"/>
      <c r="N798" s="250"/>
      <c r="O798" s="250"/>
      <c r="P798" s="250"/>
      <c r="Q798" s="250"/>
      <c r="R798" s="250"/>
      <c r="S798" s="250"/>
      <c r="T798" s="251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52" t="s">
        <v>167</v>
      </c>
      <c r="AU798" s="252" t="s">
        <v>81</v>
      </c>
      <c r="AV798" s="14" t="s">
        <v>79</v>
      </c>
      <c r="AW798" s="14" t="s">
        <v>33</v>
      </c>
      <c r="AX798" s="14" t="s">
        <v>72</v>
      </c>
      <c r="AY798" s="252" t="s">
        <v>152</v>
      </c>
    </row>
    <row r="799" s="13" customFormat="1">
      <c r="A799" s="13"/>
      <c r="B799" s="231"/>
      <c r="C799" s="232"/>
      <c r="D799" s="233" t="s">
        <v>167</v>
      </c>
      <c r="E799" s="234" t="s">
        <v>19</v>
      </c>
      <c r="F799" s="235" t="s">
        <v>1436</v>
      </c>
      <c r="G799" s="232"/>
      <c r="H799" s="236">
        <v>34.399999999999999</v>
      </c>
      <c r="I799" s="237"/>
      <c r="J799" s="232"/>
      <c r="K799" s="232"/>
      <c r="L799" s="238"/>
      <c r="M799" s="239"/>
      <c r="N799" s="240"/>
      <c r="O799" s="240"/>
      <c r="P799" s="240"/>
      <c r="Q799" s="240"/>
      <c r="R799" s="240"/>
      <c r="S799" s="240"/>
      <c r="T799" s="241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2" t="s">
        <v>167</v>
      </c>
      <c r="AU799" s="242" t="s">
        <v>81</v>
      </c>
      <c r="AV799" s="13" t="s">
        <v>81</v>
      </c>
      <c r="AW799" s="13" t="s">
        <v>33</v>
      </c>
      <c r="AX799" s="13" t="s">
        <v>72</v>
      </c>
      <c r="AY799" s="242" t="s">
        <v>152</v>
      </c>
    </row>
    <row r="800" s="2" customFormat="1" ht="24.15" customHeight="1">
      <c r="A800" s="39"/>
      <c r="B800" s="40"/>
      <c r="C800" s="256" t="s">
        <v>1608</v>
      </c>
      <c r="D800" s="256" t="s">
        <v>518</v>
      </c>
      <c r="E800" s="257" t="s">
        <v>1609</v>
      </c>
      <c r="F800" s="258" t="s">
        <v>1610</v>
      </c>
      <c r="G800" s="259" t="s">
        <v>174</v>
      </c>
      <c r="H800" s="260">
        <v>171.59999999999999</v>
      </c>
      <c r="I800" s="261"/>
      <c r="J800" s="262">
        <f>ROUND(I800*H800,2)</f>
        <v>0</v>
      </c>
      <c r="K800" s="258" t="s">
        <v>158</v>
      </c>
      <c r="L800" s="263"/>
      <c r="M800" s="264" t="s">
        <v>19</v>
      </c>
      <c r="N800" s="265" t="s">
        <v>43</v>
      </c>
      <c r="O800" s="85"/>
      <c r="P800" s="222">
        <f>O800*H800</f>
        <v>0</v>
      </c>
      <c r="Q800" s="222">
        <v>1.0000000000000001E-05</v>
      </c>
      <c r="R800" s="222">
        <f>Q800*H800</f>
        <v>0.0017160000000000001</v>
      </c>
      <c r="S800" s="222">
        <v>0</v>
      </c>
      <c r="T800" s="223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24" t="s">
        <v>374</v>
      </c>
      <c r="AT800" s="224" t="s">
        <v>518</v>
      </c>
      <c r="AU800" s="224" t="s">
        <v>81</v>
      </c>
      <c r="AY800" s="18" t="s">
        <v>152</v>
      </c>
      <c r="BE800" s="225">
        <f>IF(N800="základní",J800,0)</f>
        <v>0</v>
      </c>
      <c r="BF800" s="225">
        <f>IF(N800="snížená",J800,0)</f>
        <v>0</v>
      </c>
      <c r="BG800" s="225">
        <f>IF(N800="zákl. přenesená",J800,0)</f>
        <v>0</v>
      </c>
      <c r="BH800" s="225">
        <f>IF(N800="sníž. přenesená",J800,0)</f>
        <v>0</v>
      </c>
      <c r="BI800" s="225">
        <f>IF(N800="nulová",J800,0)</f>
        <v>0</v>
      </c>
      <c r="BJ800" s="18" t="s">
        <v>79</v>
      </c>
      <c r="BK800" s="225">
        <f>ROUND(I800*H800,2)</f>
        <v>0</v>
      </c>
      <c r="BL800" s="18" t="s">
        <v>264</v>
      </c>
      <c r="BM800" s="224" t="s">
        <v>1611</v>
      </c>
    </row>
    <row r="801" s="13" customFormat="1">
      <c r="A801" s="13"/>
      <c r="B801" s="231"/>
      <c r="C801" s="232"/>
      <c r="D801" s="233" t="s">
        <v>167</v>
      </c>
      <c r="E801" s="234" t="s">
        <v>19</v>
      </c>
      <c r="F801" s="235" t="s">
        <v>1612</v>
      </c>
      <c r="G801" s="232"/>
      <c r="H801" s="236">
        <v>171.59999999999999</v>
      </c>
      <c r="I801" s="237"/>
      <c r="J801" s="232"/>
      <c r="K801" s="232"/>
      <c r="L801" s="238"/>
      <c r="M801" s="239"/>
      <c r="N801" s="240"/>
      <c r="O801" s="240"/>
      <c r="P801" s="240"/>
      <c r="Q801" s="240"/>
      <c r="R801" s="240"/>
      <c r="S801" s="240"/>
      <c r="T801" s="241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2" t="s">
        <v>167</v>
      </c>
      <c r="AU801" s="242" t="s">
        <v>81</v>
      </c>
      <c r="AV801" s="13" t="s">
        <v>81</v>
      </c>
      <c r="AW801" s="13" t="s">
        <v>33</v>
      </c>
      <c r="AX801" s="13" t="s">
        <v>72</v>
      </c>
      <c r="AY801" s="242" t="s">
        <v>152</v>
      </c>
    </row>
    <row r="802" s="2" customFormat="1" ht="49.05" customHeight="1">
      <c r="A802" s="39"/>
      <c r="B802" s="40"/>
      <c r="C802" s="213" t="s">
        <v>1613</v>
      </c>
      <c r="D802" s="213" t="s">
        <v>154</v>
      </c>
      <c r="E802" s="214" t="s">
        <v>1614</v>
      </c>
      <c r="F802" s="215" t="s">
        <v>1615</v>
      </c>
      <c r="G802" s="216" t="s">
        <v>238</v>
      </c>
      <c r="H802" s="217">
        <v>0.025000000000000001</v>
      </c>
      <c r="I802" s="218"/>
      <c r="J802" s="219">
        <f>ROUND(I802*H802,2)</f>
        <v>0</v>
      </c>
      <c r="K802" s="215" t="s">
        <v>158</v>
      </c>
      <c r="L802" s="45"/>
      <c r="M802" s="220" t="s">
        <v>19</v>
      </c>
      <c r="N802" s="221" t="s">
        <v>43</v>
      </c>
      <c r="O802" s="85"/>
      <c r="P802" s="222">
        <f>O802*H802</f>
        <v>0</v>
      </c>
      <c r="Q802" s="222">
        <v>0</v>
      </c>
      <c r="R802" s="222">
        <f>Q802*H802</f>
        <v>0</v>
      </c>
      <c r="S802" s="222">
        <v>0</v>
      </c>
      <c r="T802" s="223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24" t="s">
        <v>264</v>
      </c>
      <c r="AT802" s="224" t="s">
        <v>154</v>
      </c>
      <c r="AU802" s="224" t="s">
        <v>81</v>
      </c>
      <c r="AY802" s="18" t="s">
        <v>152</v>
      </c>
      <c r="BE802" s="225">
        <f>IF(N802="základní",J802,0)</f>
        <v>0</v>
      </c>
      <c r="BF802" s="225">
        <f>IF(N802="snížená",J802,0)</f>
        <v>0</v>
      </c>
      <c r="BG802" s="225">
        <f>IF(N802="zákl. přenesená",J802,0)</f>
        <v>0</v>
      </c>
      <c r="BH802" s="225">
        <f>IF(N802="sníž. přenesená",J802,0)</f>
        <v>0</v>
      </c>
      <c r="BI802" s="225">
        <f>IF(N802="nulová",J802,0)</f>
        <v>0</v>
      </c>
      <c r="BJ802" s="18" t="s">
        <v>79</v>
      </c>
      <c r="BK802" s="225">
        <f>ROUND(I802*H802,2)</f>
        <v>0</v>
      </c>
      <c r="BL802" s="18" t="s">
        <v>264</v>
      </c>
      <c r="BM802" s="224" t="s">
        <v>1616</v>
      </c>
    </row>
    <row r="803" s="2" customFormat="1">
      <c r="A803" s="39"/>
      <c r="B803" s="40"/>
      <c r="C803" s="41"/>
      <c r="D803" s="226" t="s">
        <v>161</v>
      </c>
      <c r="E803" s="41"/>
      <c r="F803" s="227" t="s">
        <v>1617</v>
      </c>
      <c r="G803" s="41"/>
      <c r="H803" s="41"/>
      <c r="I803" s="228"/>
      <c r="J803" s="41"/>
      <c r="K803" s="41"/>
      <c r="L803" s="45"/>
      <c r="M803" s="229"/>
      <c r="N803" s="230"/>
      <c r="O803" s="85"/>
      <c r="P803" s="85"/>
      <c r="Q803" s="85"/>
      <c r="R803" s="85"/>
      <c r="S803" s="85"/>
      <c r="T803" s="86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T803" s="18" t="s">
        <v>161</v>
      </c>
      <c r="AU803" s="18" t="s">
        <v>81</v>
      </c>
    </row>
    <row r="804" s="12" customFormat="1" ht="22.8" customHeight="1">
      <c r="A804" s="12"/>
      <c r="B804" s="197"/>
      <c r="C804" s="198"/>
      <c r="D804" s="199" t="s">
        <v>71</v>
      </c>
      <c r="E804" s="211" t="s">
        <v>426</v>
      </c>
      <c r="F804" s="211" t="s">
        <v>427</v>
      </c>
      <c r="G804" s="198"/>
      <c r="H804" s="198"/>
      <c r="I804" s="201"/>
      <c r="J804" s="212">
        <f>BK804</f>
        <v>0</v>
      </c>
      <c r="K804" s="198"/>
      <c r="L804" s="203"/>
      <c r="M804" s="204"/>
      <c r="N804" s="205"/>
      <c r="O804" s="205"/>
      <c r="P804" s="206">
        <f>SUM(P805:P824)</f>
        <v>0</v>
      </c>
      <c r="Q804" s="205"/>
      <c r="R804" s="206">
        <f>SUM(R805:R824)</f>
        <v>0.45850500000000005</v>
      </c>
      <c r="S804" s="205"/>
      <c r="T804" s="207">
        <f>SUM(T805:T824)</f>
        <v>0</v>
      </c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R804" s="208" t="s">
        <v>81</v>
      </c>
      <c r="AT804" s="209" t="s">
        <v>71</v>
      </c>
      <c r="AU804" s="209" t="s">
        <v>79</v>
      </c>
      <c r="AY804" s="208" t="s">
        <v>152</v>
      </c>
      <c r="BK804" s="210">
        <f>SUM(BK805:BK824)</f>
        <v>0</v>
      </c>
    </row>
    <row r="805" s="2" customFormat="1" ht="33" customHeight="1">
      <c r="A805" s="39"/>
      <c r="B805" s="40"/>
      <c r="C805" s="213" t="s">
        <v>1618</v>
      </c>
      <c r="D805" s="213" t="s">
        <v>154</v>
      </c>
      <c r="E805" s="214" t="s">
        <v>1619</v>
      </c>
      <c r="F805" s="215" t="s">
        <v>1620</v>
      </c>
      <c r="G805" s="216" t="s">
        <v>157</v>
      </c>
      <c r="H805" s="217">
        <v>4.5</v>
      </c>
      <c r="I805" s="218"/>
      <c r="J805" s="219">
        <f>ROUND(I805*H805,2)</f>
        <v>0</v>
      </c>
      <c r="K805" s="215" t="s">
        <v>158</v>
      </c>
      <c r="L805" s="45"/>
      <c r="M805" s="220" t="s">
        <v>19</v>
      </c>
      <c r="N805" s="221" t="s">
        <v>43</v>
      </c>
      <c r="O805" s="85"/>
      <c r="P805" s="222">
        <f>O805*H805</f>
        <v>0</v>
      </c>
      <c r="Q805" s="222">
        <v>0.00025999999999999998</v>
      </c>
      <c r="R805" s="222">
        <f>Q805*H805</f>
        <v>0.0011699999999999998</v>
      </c>
      <c r="S805" s="222">
        <v>0</v>
      </c>
      <c r="T805" s="223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24" t="s">
        <v>264</v>
      </c>
      <c r="AT805" s="224" t="s">
        <v>154</v>
      </c>
      <c r="AU805" s="224" t="s">
        <v>81</v>
      </c>
      <c r="AY805" s="18" t="s">
        <v>152</v>
      </c>
      <c r="BE805" s="225">
        <f>IF(N805="základní",J805,0)</f>
        <v>0</v>
      </c>
      <c r="BF805" s="225">
        <f>IF(N805="snížená",J805,0)</f>
        <v>0</v>
      </c>
      <c r="BG805" s="225">
        <f>IF(N805="zákl. přenesená",J805,0)</f>
        <v>0</v>
      </c>
      <c r="BH805" s="225">
        <f>IF(N805="sníž. přenesená",J805,0)</f>
        <v>0</v>
      </c>
      <c r="BI805" s="225">
        <f>IF(N805="nulová",J805,0)</f>
        <v>0</v>
      </c>
      <c r="BJ805" s="18" t="s">
        <v>79</v>
      </c>
      <c r="BK805" s="225">
        <f>ROUND(I805*H805,2)</f>
        <v>0</v>
      </c>
      <c r="BL805" s="18" t="s">
        <v>264</v>
      </c>
      <c r="BM805" s="224" t="s">
        <v>1621</v>
      </c>
    </row>
    <row r="806" s="2" customFormat="1">
      <c r="A806" s="39"/>
      <c r="B806" s="40"/>
      <c r="C806" s="41"/>
      <c r="D806" s="226" t="s">
        <v>161</v>
      </c>
      <c r="E806" s="41"/>
      <c r="F806" s="227" t="s">
        <v>1622</v>
      </c>
      <c r="G806" s="41"/>
      <c r="H806" s="41"/>
      <c r="I806" s="228"/>
      <c r="J806" s="41"/>
      <c r="K806" s="41"/>
      <c r="L806" s="45"/>
      <c r="M806" s="229"/>
      <c r="N806" s="230"/>
      <c r="O806" s="85"/>
      <c r="P806" s="85"/>
      <c r="Q806" s="85"/>
      <c r="R806" s="85"/>
      <c r="S806" s="85"/>
      <c r="T806" s="86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T806" s="18" t="s">
        <v>161</v>
      </c>
      <c r="AU806" s="18" t="s">
        <v>81</v>
      </c>
    </row>
    <row r="807" s="14" customFormat="1">
      <c r="A807" s="14"/>
      <c r="B807" s="243"/>
      <c r="C807" s="244"/>
      <c r="D807" s="233" t="s">
        <v>167</v>
      </c>
      <c r="E807" s="245" t="s">
        <v>19</v>
      </c>
      <c r="F807" s="246" t="s">
        <v>1623</v>
      </c>
      <c r="G807" s="244"/>
      <c r="H807" s="245" t="s">
        <v>19</v>
      </c>
      <c r="I807" s="247"/>
      <c r="J807" s="244"/>
      <c r="K807" s="244"/>
      <c r="L807" s="248"/>
      <c r="M807" s="249"/>
      <c r="N807" s="250"/>
      <c r="O807" s="250"/>
      <c r="P807" s="250"/>
      <c r="Q807" s="250"/>
      <c r="R807" s="250"/>
      <c r="S807" s="250"/>
      <c r="T807" s="251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2" t="s">
        <v>167</v>
      </c>
      <c r="AU807" s="252" t="s">
        <v>81</v>
      </c>
      <c r="AV807" s="14" t="s">
        <v>79</v>
      </c>
      <c r="AW807" s="14" t="s">
        <v>33</v>
      </c>
      <c r="AX807" s="14" t="s">
        <v>72</v>
      </c>
      <c r="AY807" s="252" t="s">
        <v>152</v>
      </c>
    </row>
    <row r="808" s="13" customFormat="1">
      <c r="A808" s="13"/>
      <c r="B808" s="231"/>
      <c r="C808" s="232"/>
      <c r="D808" s="233" t="s">
        <v>167</v>
      </c>
      <c r="E808" s="234" t="s">
        <v>19</v>
      </c>
      <c r="F808" s="235" t="s">
        <v>1624</v>
      </c>
      <c r="G808" s="232"/>
      <c r="H808" s="236">
        <v>4.5</v>
      </c>
      <c r="I808" s="237"/>
      <c r="J808" s="232"/>
      <c r="K808" s="232"/>
      <c r="L808" s="238"/>
      <c r="M808" s="239"/>
      <c r="N808" s="240"/>
      <c r="O808" s="240"/>
      <c r="P808" s="240"/>
      <c r="Q808" s="240"/>
      <c r="R808" s="240"/>
      <c r="S808" s="240"/>
      <c r="T808" s="241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2" t="s">
        <v>167</v>
      </c>
      <c r="AU808" s="242" t="s">
        <v>81</v>
      </c>
      <c r="AV808" s="13" t="s">
        <v>81</v>
      </c>
      <c r="AW808" s="13" t="s">
        <v>33</v>
      </c>
      <c r="AX808" s="13" t="s">
        <v>72</v>
      </c>
      <c r="AY808" s="242" t="s">
        <v>152</v>
      </c>
    </row>
    <row r="809" s="2" customFormat="1" ht="24.15" customHeight="1">
      <c r="A809" s="39"/>
      <c r="B809" s="40"/>
      <c r="C809" s="256" t="s">
        <v>1625</v>
      </c>
      <c r="D809" s="256" t="s">
        <v>518</v>
      </c>
      <c r="E809" s="257" t="s">
        <v>1626</v>
      </c>
      <c r="F809" s="258" t="s">
        <v>1627</v>
      </c>
      <c r="G809" s="259" t="s">
        <v>157</v>
      </c>
      <c r="H809" s="260">
        <v>4.5</v>
      </c>
      <c r="I809" s="261"/>
      <c r="J809" s="262">
        <f>ROUND(I809*H809,2)</f>
        <v>0</v>
      </c>
      <c r="K809" s="258" t="s">
        <v>158</v>
      </c>
      <c r="L809" s="263"/>
      <c r="M809" s="264" t="s">
        <v>19</v>
      </c>
      <c r="N809" s="265" t="s">
        <v>43</v>
      </c>
      <c r="O809" s="85"/>
      <c r="P809" s="222">
        <f>O809*H809</f>
        <v>0</v>
      </c>
      <c r="Q809" s="222">
        <v>0.036810000000000002</v>
      </c>
      <c r="R809" s="222">
        <f>Q809*H809</f>
        <v>0.16564500000000001</v>
      </c>
      <c r="S809" s="222">
        <v>0</v>
      </c>
      <c r="T809" s="223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24" t="s">
        <v>374</v>
      </c>
      <c r="AT809" s="224" t="s">
        <v>518</v>
      </c>
      <c r="AU809" s="224" t="s">
        <v>81</v>
      </c>
      <c r="AY809" s="18" t="s">
        <v>152</v>
      </c>
      <c r="BE809" s="225">
        <f>IF(N809="základní",J809,0)</f>
        <v>0</v>
      </c>
      <c r="BF809" s="225">
        <f>IF(N809="snížená",J809,0)</f>
        <v>0</v>
      </c>
      <c r="BG809" s="225">
        <f>IF(N809="zákl. přenesená",J809,0)</f>
        <v>0</v>
      </c>
      <c r="BH809" s="225">
        <f>IF(N809="sníž. přenesená",J809,0)</f>
        <v>0</v>
      </c>
      <c r="BI809" s="225">
        <f>IF(N809="nulová",J809,0)</f>
        <v>0</v>
      </c>
      <c r="BJ809" s="18" t="s">
        <v>79</v>
      </c>
      <c r="BK809" s="225">
        <f>ROUND(I809*H809,2)</f>
        <v>0</v>
      </c>
      <c r="BL809" s="18" t="s">
        <v>264</v>
      </c>
      <c r="BM809" s="224" t="s">
        <v>1628</v>
      </c>
    </row>
    <row r="810" s="14" customFormat="1">
      <c r="A810" s="14"/>
      <c r="B810" s="243"/>
      <c r="C810" s="244"/>
      <c r="D810" s="233" t="s">
        <v>167</v>
      </c>
      <c r="E810" s="245" t="s">
        <v>19</v>
      </c>
      <c r="F810" s="246" t="s">
        <v>1623</v>
      </c>
      <c r="G810" s="244"/>
      <c r="H810" s="245" t="s">
        <v>19</v>
      </c>
      <c r="I810" s="247"/>
      <c r="J810" s="244"/>
      <c r="K810" s="244"/>
      <c r="L810" s="248"/>
      <c r="M810" s="249"/>
      <c r="N810" s="250"/>
      <c r="O810" s="250"/>
      <c r="P810" s="250"/>
      <c r="Q810" s="250"/>
      <c r="R810" s="250"/>
      <c r="S810" s="250"/>
      <c r="T810" s="251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52" t="s">
        <v>167</v>
      </c>
      <c r="AU810" s="252" t="s">
        <v>81</v>
      </c>
      <c r="AV810" s="14" t="s">
        <v>79</v>
      </c>
      <c r="AW810" s="14" t="s">
        <v>33</v>
      </c>
      <c r="AX810" s="14" t="s">
        <v>72</v>
      </c>
      <c r="AY810" s="252" t="s">
        <v>152</v>
      </c>
    </row>
    <row r="811" s="13" customFormat="1">
      <c r="A811" s="13"/>
      <c r="B811" s="231"/>
      <c r="C811" s="232"/>
      <c r="D811" s="233" t="s">
        <v>167</v>
      </c>
      <c r="E811" s="234" t="s">
        <v>19</v>
      </c>
      <c r="F811" s="235" t="s">
        <v>1624</v>
      </c>
      <c r="G811" s="232"/>
      <c r="H811" s="236">
        <v>4.5</v>
      </c>
      <c r="I811" s="237"/>
      <c r="J811" s="232"/>
      <c r="K811" s="232"/>
      <c r="L811" s="238"/>
      <c r="M811" s="239"/>
      <c r="N811" s="240"/>
      <c r="O811" s="240"/>
      <c r="P811" s="240"/>
      <c r="Q811" s="240"/>
      <c r="R811" s="240"/>
      <c r="S811" s="240"/>
      <c r="T811" s="241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2" t="s">
        <v>167</v>
      </c>
      <c r="AU811" s="242" t="s">
        <v>81</v>
      </c>
      <c r="AV811" s="13" t="s">
        <v>81</v>
      </c>
      <c r="AW811" s="13" t="s">
        <v>33</v>
      </c>
      <c r="AX811" s="13" t="s">
        <v>72</v>
      </c>
      <c r="AY811" s="242" t="s">
        <v>152</v>
      </c>
    </row>
    <row r="812" s="2" customFormat="1" ht="33" customHeight="1">
      <c r="A812" s="39"/>
      <c r="B812" s="40"/>
      <c r="C812" s="213" t="s">
        <v>1629</v>
      </c>
      <c r="D812" s="213" t="s">
        <v>154</v>
      </c>
      <c r="E812" s="214" t="s">
        <v>1630</v>
      </c>
      <c r="F812" s="215" t="s">
        <v>1631</v>
      </c>
      <c r="G812" s="216" t="s">
        <v>157</v>
      </c>
      <c r="H812" s="217">
        <v>7</v>
      </c>
      <c r="I812" s="218"/>
      <c r="J812" s="219">
        <f>ROUND(I812*H812,2)</f>
        <v>0</v>
      </c>
      <c r="K812" s="215" t="s">
        <v>158</v>
      </c>
      <c r="L812" s="45"/>
      <c r="M812" s="220" t="s">
        <v>19</v>
      </c>
      <c r="N812" s="221" t="s">
        <v>43</v>
      </c>
      <c r="O812" s="85"/>
      <c r="P812" s="222">
        <f>O812*H812</f>
        <v>0</v>
      </c>
      <c r="Q812" s="222">
        <v>0.00025000000000000001</v>
      </c>
      <c r="R812" s="222">
        <f>Q812*H812</f>
        <v>0.00175</v>
      </c>
      <c r="S812" s="222">
        <v>0</v>
      </c>
      <c r="T812" s="223">
        <f>S812*H812</f>
        <v>0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24" t="s">
        <v>264</v>
      </c>
      <c r="AT812" s="224" t="s">
        <v>154</v>
      </c>
      <c r="AU812" s="224" t="s">
        <v>81</v>
      </c>
      <c r="AY812" s="18" t="s">
        <v>152</v>
      </c>
      <c r="BE812" s="225">
        <f>IF(N812="základní",J812,0)</f>
        <v>0</v>
      </c>
      <c r="BF812" s="225">
        <f>IF(N812="snížená",J812,0)</f>
        <v>0</v>
      </c>
      <c r="BG812" s="225">
        <f>IF(N812="zákl. přenesená",J812,0)</f>
        <v>0</v>
      </c>
      <c r="BH812" s="225">
        <f>IF(N812="sníž. přenesená",J812,0)</f>
        <v>0</v>
      </c>
      <c r="BI812" s="225">
        <f>IF(N812="nulová",J812,0)</f>
        <v>0</v>
      </c>
      <c r="BJ812" s="18" t="s">
        <v>79</v>
      </c>
      <c r="BK812" s="225">
        <f>ROUND(I812*H812,2)</f>
        <v>0</v>
      </c>
      <c r="BL812" s="18" t="s">
        <v>264</v>
      </c>
      <c r="BM812" s="224" t="s">
        <v>1632</v>
      </c>
    </row>
    <row r="813" s="2" customFormat="1">
      <c r="A813" s="39"/>
      <c r="B813" s="40"/>
      <c r="C813" s="41"/>
      <c r="D813" s="226" t="s">
        <v>161</v>
      </c>
      <c r="E813" s="41"/>
      <c r="F813" s="227" t="s">
        <v>1633</v>
      </c>
      <c r="G813" s="41"/>
      <c r="H813" s="41"/>
      <c r="I813" s="228"/>
      <c r="J813" s="41"/>
      <c r="K813" s="41"/>
      <c r="L813" s="45"/>
      <c r="M813" s="229"/>
      <c r="N813" s="230"/>
      <c r="O813" s="85"/>
      <c r="P813" s="85"/>
      <c r="Q813" s="85"/>
      <c r="R813" s="85"/>
      <c r="S813" s="85"/>
      <c r="T813" s="86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T813" s="18" t="s">
        <v>161</v>
      </c>
      <c r="AU813" s="18" t="s">
        <v>81</v>
      </c>
    </row>
    <row r="814" s="14" customFormat="1">
      <c r="A814" s="14"/>
      <c r="B814" s="243"/>
      <c r="C814" s="244"/>
      <c r="D814" s="233" t="s">
        <v>167</v>
      </c>
      <c r="E814" s="245" t="s">
        <v>19</v>
      </c>
      <c r="F814" s="246" t="s">
        <v>1634</v>
      </c>
      <c r="G814" s="244"/>
      <c r="H814" s="245" t="s">
        <v>19</v>
      </c>
      <c r="I814" s="247"/>
      <c r="J814" s="244"/>
      <c r="K814" s="244"/>
      <c r="L814" s="248"/>
      <c r="M814" s="249"/>
      <c r="N814" s="250"/>
      <c r="O814" s="250"/>
      <c r="P814" s="250"/>
      <c r="Q814" s="250"/>
      <c r="R814" s="250"/>
      <c r="S814" s="250"/>
      <c r="T814" s="251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2" t="s">
        <v>167</v>
      </c>
      <c r="AU814" s="252" t="s">
        <v>81</v>
      </c>
      <c r="AV814" s="14" t="s">
        <v>79</v>
      </c>
      <c r="AW814" s="14" t="s">
        <v>33</v>
      </c>
      <c r="AX814" s="14" t="s">
        <v>72</v>
      </c>
      <c r="AY814" s="252" t="s">
        <v>152</v>
      </c>
    </row>
    <row r="815" s="13" customFormat="1">
      <c r="A815" s="13"/>
      <c r="B815" s="231"/>
      <c r="C815" s="232"/>
      <c r="D815" s="233" t="s">
        <v>167</v>
      </c>
      <c r="E815" s="234" t="s">
        <v>19</v>
      </c>
      <c r="F815" s="235" t="s">
        <v>1635</v>
      </c>
      <c r="G815" s="232"/>
      <c r="H815" s="236">
        <v>7</v>
      </c>
      <c r="I815" s="237"/>
      <c r="J815" s="232"/>
      <c r="K815" s="232"/>
      <c r="L815" s="238"/>
      <c r="M815" s="239"/>
      <c r="N815" s="240"/>
      <c r="O815" s="240"/>
      <c r="P815" s="240"/>
      <c r="Q815" s="240"/>
      <c r="R815" s="240"/>
      <c r="S815" s="240"/>
      <c r="T815" s="241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2" t="s">
        <v>167</v>
      </c>
      <c r="AU815" s="242" t="s">
        <v>81</v>
      </c>
      <c r="AV815" s="13" t="s">
        <v>81</v>
      </c>
      <c r="AW815" s="13" t="s">
        <v>33</v>
      </c>
      <c r="AX815" s="13" t="s">
        <v>72</v>
      </c>
      <c r="AY815" s="242" t="s">
        <v>152</v>
      </c>
    </row>
    <row r="816" s="2" customFormat="1" ht="24.15" customHeight="1">
      <c r="A816" s="39"/>
      <c r="B816" s="40"/>
      <c r="C816" s="256" t="s">
        <v>1636</v>
      </c>
      <c r="D816" s="256" t="s">
        <v>518</v>
      </c>
      <c r="E816" s="257" t="s">
        <v>1637</v>
      </c>
      <c r="F816" s="258" t="s">
        <v>1638</v>
      </c>
      <c r="G816" s="259" t="s">
        <v>157</v>
      </c>
      <c r="H816" s="260">
        <v>7</v>
      </c>
      <c r="I816" s="261"/>
      <c r="J816" s="262">
        <f>ROUND(I816*H816,2)</f>
        <v>0</v>
      </c>
      <c r="K816" s="258" t="s">
        <v>158</v>
      </c>
      <c r="L816" s="263"/>
      <c r="M816" s="264" t="s">
        <v>19</v>
      </c>
      <c r="N816" s="265" t="s">
        <v>43</v>
      </c>
      <c r="O816" s="85"/>
      <c r="P816" s="222">
        <f>O816*H816</f>
        <v>0</v>
      </c>
      <c r="Q816" s="222">
        <v>0.036420000000000001</v>
      </c>
      <c r="R816" s="222">
        <f>Q816*H816</f>
        <v>0.25494</v>
      </c>
      <c r="S816" s="222">
        <v>0</v>
      </c>
      <c r="T816" s="223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24" t="s">
        <v>374</v>
      </c>
      <c r="AT816" s="224" t="s">
        <v>518</v>
      </c>
      <c r="AU816" s="224" t="s">
        <v>81</v>
      </c>
      <c r="AY816" s="18" t="s">
        <v>152</v>
      </c>
      <c r="BE816" s="225">
        <f>IF(N816="základní",J816,0)</f>
        <v>0</v>
      </c>
      <c r="BF816" s="225">
        <f>IF(N816="snížená",J816,0)</f>
        <v>0</v>
      </c>
      <c r="BG816" s="225">
        <f>IF(N816="zákl. přenesená",J816,0)</f>
        <v>0</v>
      </c>
      <c r="BH816" s="225">
        <f>IF(N816="sníž. přenesená",J816,0)</f>
        <v>0</v>
      </c>
      <c r="BI816" s="225">
        <f>IF(N816="nulová",J816,0)</f>
        <v>0</v>
      </c>
      <c r="BJ816" s="18" t="s">
        <v>79</v>
      </c>
      <c r="BK816" s="225">
        <f>ROUND(I816*H816,2)</f>
        <v>0</v>
      </c>
      <c r="BL816" s="18" t="s">
        <v>264</v>
      </c>
      <c r="BM816" s="224" t="s">
        <v>1639</v>
      </c>
    </row>
    <row r="817" s="14" customFormat="1">
      <c r="A817" s="14"/>
      <c r="B817" s="243"/>
      <c r="C817" s="244"/>
      <c r="D817" s="233" t="s">
        <v>167</v>
      </c>
      <c r="E817" s="245" t="s">
        <v>19</v>
      </c>
      <c r="F817" s="246" t="s">
        <v>1634</v>
      </c>
      <c r="G817" s="244"/>
      <c r="H817" s="245" t="s">
        <v>19</v>
      </c>
      <c r="I817" s="247"/>
      <c r="J817" s="244"/>
      <c r="K817" s="244"/>
      <c r="L817" s="248"/>
      <c r="M817" s="249"/>
      <c r="N817" s="250"/>
      <c r="O817" s="250"/>
      <c r="P817" s="250"/>
      <c r="Q817" s="250"/>
      <c r="R817" s="250"/>
      <c r="S817" s="250"/>
      <c r="T817" s="251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2" t="s">
        <v>167</v>
      </c>
      <c r="AU817" s="252" t="s">
        <v>81</v>
      </c>
      <c r="AV817" s="14" t="s">
        <v>79</v>
      </c>
      <c r="AW817" s="14" t="s">
        <v>33</v>
      </c>
      <c r="AX817" s="14" t="s">
        <v>72</v>
      </c>
      <c r="AY817" s="252" t="s">
        <v>152</v>
      </c>
    </row>
    <row r="818" s="13" customFormat="1">
      <c r="A818" s="13"/>
      <c r="B818" s="231"/>
      <c r="C818" s="232"/>
      <c r="D818" s="233" t="s">
        <v>167</v>
      </c>
      <c r="E818" s="234" t="s">
        <v>19</v>
      </c>
      <c r="F818" s="235" t="s">
        <v>1635</v>
      </c>
      <c r="G818" s="232"/>
      <c r="H818" s="236">
        <v>7</v>
      </c>
      <c r="I818" s="237"/>
      <c r="J818" s="232"/>
      <c r="K818" s="232"/>
      <c r="L818" s="238"/>
      <c r="M818" s="239"/>
      <c r="N818" s="240"/>
      <c r="O818" s="240"/>
      <c r="P818" s="240"/>
      <c r="Q818" s="240"/>
      <c r="R818" s="240"/>
      <c r="S818" s="240"/>
      <c r="T818" s="241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2" t="s">
        <v>167</v>
      </c>
      <c r="AU818" s="242" t="s">
        <v>81</v>
      </c>
      <c r="AV818" s="13" t="s">
        <v>81</v>
      </c>
      <c r="AW818" s="13" t="s">
        <v>33</v>
      </c>
      <c r="AX818" s="13" t="s">
        <v>72</v>
      </c>
      <c r="AY818" s="242" t="s">
        <v>152</v>
      </c>
    </row>
    <row r="819" s="2" customFormat="1" ht="33" customHeight="1">
      <c r="A819" s="39"/>
      <c r="B819" s="40"/>
      <c r="C819" s="213" t="s">
        <v>1640</v>
      </c>
      <c r="D819" s="213" t="s">
        <v>154</v>
      </c>
      <c r="E819" s="214" t="s">
        <v>1641</v>
      </c>
      <c r="F819" s="215" t="s">
        <v>1642</v>
      </c>
      <c r="G819" s="216" t="s">
        <v>174</v>
      </c>
      <c r="H819" s="217">
        <v>7</v>
      </c>
      <c r="I819" s="218"/>
      <c r="J819" s="219">
        <f>ROUND(I819*H819,2)</f>
        <v>0</v>
      </c>
      <c r="K819" s="215" t="s">
        <v>158</v>
      </c>
      <c r="L819" s="45"/>
      <c r="M819" s="220" t="s">
        <v>19</v>
      </c>
      <c r="N819" s="221" t="s">
        <v>43</v>
      </c>
      <c r="O819" s="85"/>
      <c r="P819" s="222">
        <f>O819*H819</f>
        <v>0</v>
      </c>
      <c r="Q819" s="222">
        <v>0</v>
      </c>
      <c r="R819" s="222">
        <f>Q819*H819</f>
        <v>0</v>
      </c>
      <c r="S819" s="222">
        <v>0</v>
      </c>
      <c r="T819" s="223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24" t="s">
        <v>264</v>
      </c>
      <c r="AT819" s="224" t="s">
        <v>154</v>
      </c>
      <c r="AU819" s="224" t="s">
        <v>81</v>
      </c>
      <c r="AY819" s="18" t="s">
        <v>152</v>
      </c>
      <c r="BE819" s="225">
        <f>IF(N819="základní",J819,0)</f>
        <v>0</v>
      </c>
      <c r="BF819" s="225">
        <f>IF(N819="snížená",J819,0)</f>
        <v>0</v>
      </c>
      <c r="BG819" s="225">
        <f>IF(N819="zákl. přenesená",J819,0)</f>
        <v>0</v>
      </c>
      <c r="BH819" s="225">
        <f>IF(N819="sníž. přenesená",J819,0)</f>
        <v>0</v>
      </c>
      <c r="BI819" s="225">
        <f>IF(N819="nulová",J819,0)</f>
        <v>0</v>
      </c>
      <c r="BJ819" s="18" t="s">
        <v>79</v>
      </c>
      <c r="BK819" s="225">
        <f>ROUND(I819*H819,2)</f>
        <v>0</v>
      </c>
      <c r="BL819" s="18" t="s">
        <v>264</v>
      </c>
      <c r="BM819" s="224" t="s">
        <v>1643</v>
      </c>
    </row>
    <row r="820" s="2" customFormat="1">
      <c r="A820" s="39"/>
      <c r="B820" s="40"/>
      <c r="C820" s="41"/>
      <c r="D820" s="226" t="s">
        <v>161</v>
      </c>
      <c r="E820" s="41"/>
      <c r="F820" s="227" t="s">
        <v>1644</v>
      </c>
      <c r="G820" s="41"/>
      <c r="H820" s="41"/>
      <c r="I820" s="228"/>
      <c r="J820" s="41"/>
      <c r="K820" s="41"/>
      <c r="L820" s="45"/>
      <c r="M820" s="229"/>
      <c r="N820" s="230"/>
      <c r="O820" s="85"/>
      <c r="P820" s="85"/>
      <c r="Q820" s="85"/>
      <c r="R820" s="85"/>
      <c r="S820" s="85"/>
      <c r="T820" s="86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T820" s="18" t="s">
        <v>161</v>
      </c>
      <c r="AU820" s="18" t="s">
        <v>81</v>
      </c>
    </row>
    <row r="821" s="13" customFormat="1">
      <c r="A821" s="13"/>
      <c r="B821" s="231"/>
      <c r="C821" s="232"/>
      <c r="D821" s="233" t="s">
        <v>167</v>
      </c>
      <c r="E821" s="234" t="s">
        <v>19</v>
      </c>
      <c r="F821" s="235" t="s">
        <v>1548</v>
      </c>
      <c r="G821" s="232"/>
      <c r="H821" s="236">
        <v>7</v>
      </c>
      <c r="I821" s="237"/>
      <c r="J821" s="232"/>
      <c r="K821" s="232"/>
      <c r="L821" s="238"/>
      <c r="M821" s="239"/>
      <c r="N821" s="240"/>
      <c r="O821" s="240"/>
      <c r="P821" s="240"/>
      <c r="Q821" s="240"/>
      <c r="R821" s="240"/>
      <c r="S821" s="240"/>
      <c r="T821" s="241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2" t="s">
        <v>167</v>
      </c>
      <c r="AU821" s="242" t="s">
        <v>81</v>
      </c>
      <c r="AV821" s="13" t="s">
        <v>81</v>
      </c>
      <c r="AW821" s="13" t="s">
        <v>33</v>
      </c>
      <c r="AX821" s="13" t="s">
        <v>72</v>
      </c>
      <c r="AY821" s="242" t="s">
        <v>152</v>
      </c>
    </row>
    <row r="822" s="2" customFormat="1" ht="24.15" customHeight="1">
      <c r="A822" s="39"/>
      <c r="B822" s="40"/>
      <c r="C822" s="256" t="s">
        <v>1645</v>
      </c>
      <c r="D822" s="256" t="s">
        <v>518</v>
      </c>
      <c r="E822" s="257" t="s">
        <v>1646</v>
      </c>
      <c r="F822" s="258" t="s">
        <v>1647</v>
      </c>
      <c r="G822" s="259" t="s">
        <v>174</v>
      </c>
      <c r="H822" s="260">
        <v>7</v>
      </c>
      <c r="I822" s="261"/>
      <c r="J822" s="262">
        <f>ROUND(I822*H822,2)</f>
        <v>0</v>
      </c>
      <c r="K822" s="258" t="s">
        <v>158</v>
      </c>
      <c r="L822" s="263"/>
      <c r="M822" s="264" t="s">
        <v>19</v>
      </c>
      <c r="N822" s="265" t="s">
        <v>43</v>
      </c>
      <c r="O822" s="85"/>
      <c r="P822" s="222">
        <f>O822*H822</f>
        <v>0</v>
      </c>
      <c r="Q822" s="222">
        <v>0.0050000000000000001</v>
      </c>
      <c r="R822" s="222">
        <f>Q822*H822</f>
        <v>0.035000000000000003</v>
      </c>
      <c r="S822" s="222">
        <v>0</v>
      </c>
      <c r="T822" s="223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224" t="s">
        <v>374</v>
      </c>
      <c r="AT822" s="224" t="s">
        <v>518</v>
      </c>
      <c r="AU822" s="224" t="s">
        <v>81</v>
      </c>
      <c r="AY822" s="18" t="s">
        <v>152</v>
      </c>
      <c r="BE822" s="225">
        <f>IF(N822="základní",J822,0)</f>
        <v>0</v>
      </c>
      <c r="BF822" s="225">
        <f>IF(N822="snížená",J822,0)</f>
        <v>0</v>
      </c>
      <c r="BG822" s="225">
        <f>IF(N822="zákl. přenesená",J822,0)</f>
        <v>0</v>
      </c>
      <c r="BH822" s="225">
        <f>IF(N822="sníž. přenesená",J822,0)</f>
        <v>0</v>
      </c>
      <c r="BI822" s="225">
        <f>IF(N822="nulová",J822,0)</f>
        <v>0</v>
      </c>
      <c r="BJ822" s="18" t="s">
        <v>79</v>
      </c>
      <c r="BK822" s="225">
        <f>ROUND(I822*H822,2)</f>
        <v>0</v>
      </c>
      <c r="BL822" s="18" t="s">
        <v>264</v>
      </c>
      <c r="BM822" s="224" t="s">
        <v>1648</v>
      </c>
    </row>
    <row r="823" s="2" customFormat="1" ht="49.05" customHeight="1">
      <c r="A823" s="39"/>
      <c r="B823" s="40"/>
      <c r="C823" s="213" t="s">
        <v>1649</v>
      </c>
      <c r="D823" s="213" t="s">
        <v>154</v>
      </c>
      <c r="E823" s="214" t="s">
        <v>1650</v>
      </c>
      <c r="F823" s="215" t="s">
        <v>1651</v>
      </c>
      <c r="G823" s="216" t="s">
        <v>238</v>
      </c>
      <c r="H823" s="217">
        <v>0.45900000000000002</v>
      </c>
      <c r="I823" s="218"/>
      <c r="J823" s="219">
        <f>ROUND(I823*H823,2)</f>
        <v>0</v>
      </c>
      <c r="K823" s="215" t="s">
        <v>158</v>
      </c>
      <c r="L823" s="45"/>
      <c r="M823" s="220" t="s">
        <v>19</v>
      </c>
      <c r="N823" s="221" t="s">
        <v>43</v>
      </c>
      <c r="O823" s="85"/>
      <c r="P823" s="222">
        <f>O823*H823</f>
        <v>0</v>
      </c>
      <c r="Q823" s="222">
        <v>0</v>
      </c>
      <c r="R823" s="222">
        <f>Q823*H823</f>
        <v>0</v>
      </c>
      <c r="S823" s="222">
        <v>0</v>
      </c>
      <c r="T823" s="223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24" t="s">
        <v>264</v>
      </c>
      <c r="AT823" s="224" t="s">
        <v>154</v>
      </c>
      <c r="AU823" s="224" t="s">
        <v>81</v>
      </c>
      <c r="AY823" s="18" t="s">
        <v>152</v>
      </c>
      <c r="BE823" s="225">
        <f>IF(N823="základní",J823,0)</f>
        <v>0</v>
      </c>
      <c r="BF823" s="225">
        <f>IF(N823="snížená",J823,0)</f>
        <v>0</v>
      </c>
      <c r="BG823" s="225">
        <f>IF(N823="zákl. přenesená",J823,0)</f>
        <v>0</v>
      </c>
      <c r="BH823" s="225">
        <f>IF(N823="sníž. přenesená",J823,0)</f>
        <v>0</v>
      </c>
      <c r="BI823" s="225">
        <f>IF(N823="nulová",J823,0)</f>
        <v>0</v>
      </c>
      <c r="BJ823" s="18" t="s">
        <v>79</v>
      </c>
      <c r="BK823" s="225">
        <f>ROUND(I823*H823,2)</f>
        <v>0</v>
      </c>
      <c r="BL823" s="18" t="s">
        <v>264</v>
      </c>
      <c r="BM823" s="224" t="s">
        <v>1652</v>
      </c>
    </row>
    <row r="824" s="2" customFormat="1">
      <c r="A824" s="39"/>
      <c r="B824" s="40"/>
      <c r="C824" s="41"/>
      <c r="D824" s="226" t="s">
        <v>161</v>
      </c>
      <c r="E824" s="41"/>
      <c r="F824" s="227" t="s">
        <v>1653</v>
      </c>
      <c r="G824" s="41"/>
      <c r="H824" s="41"/>
      <c r="I824" s="228"/>
      <c r="J824" s="41"/>
      <c r="K824" s="41"/>
      <c r="L824" s="45"/>
      <c r="M824" s="229"/>
      <c r="N824" s="230"/>
      <c r="O824" s="85"/>
      <c r="P824" s="85"/>
      <c r="Q824" s="85"/>
      <c r="R824" s="85"/>
      <c r="S824" s="85"/>
      <c r="T824" s="86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T824" s="18" t="s">
        <v>161</v>
      </c>
      <c r="AU824" s="18" t="s">
        <v>81</v>
      </c>
    </row>
    <row r="825" s="12" customFormat="1" ht="22.8" customHeight="1">
      <c r="A825" s="12"/>
      <c r="B825" s="197"/>
      <c r="C825" s="198"/>
      <c r="D825" s="199" t="s">
        <v>71</v>
      </c>
      <c r="E825" s="211" t="s">
        <v>435</v>
      </c>
      <c r="F825" s="211" t="s">
        <v>436</v>
      </c>
      <c r="G825" s="198"/>
      <c r="H825" s="198"/>
      <c r="I825" s="201"/>
      <c r="J825" s="212">
        <f>BK825</f>
        <v>0</v>
      </c>
      <c r="K825" s="198"/>
      <c r="L825" s="203"/>
      <c r="M825" s="204"/>
      <c r="N825" s="205"/>
      <c r="O825" s="205"/>
      <c r="P825" s="206">
        <f>SUM(P826:P851)</f>
        <v>0</v>
      </c>
      <c r="Q825" s="205"/>
      <c r="R825" s="206">
        <f>SUM(R826:R851)</f>
        <v>0.7370000000000001</v>
      </c>
      <c r="S825" s="205"/>
      <c r="T825" s="207">
        <f>SUM(T826:T851)</f>
        <v>0</v>
      </c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R825" s="208" t="s">
        <v>81</v>
      </c>
      <c r="AT825" s="209" t="s">
        <v>71</v>
      </c>
      <c r="AU825" s="209" t="s">
        <v>79</v>
      </c>
      <c r="AY825" s="208" t="s">
        <v>152</v>
      </c>
      <c r="BK825" s="210">
        <f>SUM(BK826:BK851)</f>
        <v>0</v>
      </c>
    </row>
    <row r="826" s="2" customFormat="1" ht="24.15" customHeight="1">
      <c r="A826" s="39"/>
      <c r="B826" s="40"/>
      <c r="C826" s="213" t="s">
        <v>1654</v>
      </c>
      <c r="D826" s="213" t="s">
        <v>154</v>
      </c>
      <c r="E826" s="214" t="s">
        <v>1655</v>
      </c>
      <c r="F826" s="215" t="s">
        <v>1656</v>
      </c>
      <c r="G826" s="216" t="s">
        <v>451</v>
      </c>
      <c r="H826" s="217">
        <v>1</v>
      </c>
      <c r="I826" s="218"/>
      <c r="J826" s="219">
        <f>ROUND(I826*H826,2)</f>
        <v>0</v>
      </c>
      <c r="K826" s="215" t="s">
        <v>158</v>
      </c>
      <c r="L826" s="45"/>
      <c r="M826" s="220" t="s">
        <v>19</v>
      </c>
      <c r="N826" s="221" t="s">
        <v>43</v>
      </c>
      <c r="O826" s="85"/>
      <c r="P826" s="222">
        <f>O826*H826</f>
        <v>0</v>
      </c>
      <c r="Q826" s="222">
        <v>0</v>
      </c>
      <c r="R826" s="222">
        <f>Q826*H826</f>
        <v>0</v>
      </c>
      <c r="S826" s="222">
        <v>0</v>
      </c>
      <c r="T826" s="223">
        <f>S826*H826</f>
        <v>0</v>
      </c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R826" s="224" t="s">
        <v>264</v>
      </c>
      <c r="AT826" s="224" t="s">
        <v>154</v>
      </c>
      <c r="AU826" s="224" t="s">
        <v>81</v>
      </c>
      <c r="AY826" s="18" t="s">
        <v>152</v>
      </c>
      <c r="BE826" s="225">
        <f>IF(N826="základní",J826,0)</f>
        <v>0</v>
      </c>
      <c r="BF826" s="225">
        <f>IF(N826="snížená",J826,0)</f>
        <v>0</v>
      </c>
      <c r="BG826" s="225">
        <f>IF(N826="zákl. přenesená",J826,0)</f>
        <v>0</v>
      </c>
      <c r="BH826" s="225">
        <f>IF(N826="sníž. přenesená",J826,0)</f>
        <v>0</v>
      </c>
      <c r="BI826" s="225">
        <f>IF(N826="nulová",J826,0)</f>
        <v>0</v>
      </c>
      <c r="BJ826" s="18" t="s">
        <v>79</v>
      </c>
      <c r="BK826" s="225">
        <f>ROUND(I826*H826,2)</f>
        <v>0</v>
      </c>
      <c r="BL826" s="18" t="s">
        <v>264</v>
      </c>
      <c r="BM826" s="224" t="s">
        <v>1657</v>
      </c>
    </row>
    <row r="827" s="2" customFormat="1">
      <c r="A827" s="39"/>
      <c r="B827" s="40"/>
      <c r="C827" s="41"/>
      <c r="D827" s="226" t="s">
        <v>161</v>
      </c>
      <c r="E827" s="41"/>
      <c r="F827" s="227" t="s">
        <v>1658</v>
      </c>
      <c r="G827" s="41"/>
      <c r="H827" s="41"/>
      <c r="I827" s="228"/>
      <c r="J827" s="41"/>
      <c r="K827" s="41"/>
      <c r="L827" s="45"/>
      <c r="M827" s="229"/>
      <c r="N827" s="230"/>
      <c r="O827" s="85"/>
      <c r="P827" s="85"/>
      <c r="Q827" s="85"/>
      <c r="R827" s="85"/>
      <c r="S827" s="85"/>
      <c r="T827" s="86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T827" s="18" t="s">
        <v>161</v>
      </c>
      <c r="AU827" s="18" t="s">
        <v>81</v>
      </c>
    </row>
    <row r="828" s="14" customFormat="1">
      <c r="A828" s="14"/>
      <c r="B828" s="243"/>
      <c r="C828" s="244"/>
      <c r="D828" s="233" t="s">
        <v>167</v>
      </c>
      <c r="E828" s="245" t="s">
        <v>19</v>
      </c>
      <c r="F828" s="246" t="s">
        <v>1659</v>
      </c>
      <c r="G828" s="244"/>
      <c r="H828" s="245" t="s">
        <v>19</v>
      </c>
      <c r="I828" s="247"/>
      <c r="J828" s="244"/>
      <c r="K828" s="244"/>
      <c r="L828" s="248"/>
      <c r="M828" s="249"/>
      <c r="N828" s="250"/>
      <c r="O828" s="250"/>
      <c r="P828" s="250"/>
      <c r="Q828" s="250"/>
      <c r="R828" s="250"/>
      <c r="S828" s="250"/>
      <c r="T828" s="251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2" t="s">
        <v>167</v>
      </c>
      <c r="AU828" s="252" t="s">
        <v>81</v>
      </c>
      <c r="AV828" s="14" t="s">
        <v>79</v>
      </c>
      <c r="AW828" s="14" t="s">
        <v>33</v>
      </c>
      <c r="AX828" s="14" t="s">
        <v>72</v>
      </c>
      <c r="AY828" s="252" t="s">
        <v>152</v>
      </c>
    </row>
    <row r="829" s="13" customFormat="1">
      <c r="A829" s="13"/>
      <c r="B829" s="231"/>
      <c r="C829" s="232"/>
      <c r="D829" s="233" t="s">
        <v>167</v>
      </c>
      <c r="E829" s="234" t="s">
        <v>19</v>
      </c>
      <c r="F829" s="235" t="s">
        <v>79</v>
      </c>
      <c r="G829" s="232"/>
      <c r="H829" s="236">
        <v>1</v>
      </c>
      <c r="I829" s="237"/>
      <c r="J829" s="232"/>
      <c r="K829" s="232"/>
      <c r="L829" s="238"/>
      <c r="M829" s="239"/>
      <c r="N829" s="240"/>
      <c r="O829" s="240"/>
      <c r="P829" s="240"/>
      <c r="Q829" s="240"/>
      <c r="R829" s="240"/>
      <c r="S829" s="240"/>
      <c r="T829" s="241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2" t="s">
        <v>167</v>
      </c>
      <c r="AU829" s="242" t="s">
        <v>81</v>
      </c>
      <c r="AV829" s="13" t="s">
        <v>81</v>
      </c>
      <c r="AW829" s="13" t="s">
        <v>33</v>
      </c>
      <c r="AX829" s="13" t="s">
        <v>72</v>
      </c>
      <c r="AY829" s="242" t="s">
        <v>152</v>
      </c>
    </row>
    <row r="830" s="2" customFormat="1" ht="24.15" customHeight="1">
      <c r="A830" s="39"/>
      <c r="B830" s="40"/>
      <c r="C830" s="256" t="s">
        <v>1660</v>
      </c>
      <c r="D830" s="256" t="s">
        <v>518</v>
      </c>
      <c r="E830" s="257" t="s">
        <v>1661</v>
      </c>
      <c r="F830" s="258" t="s">
        <v>1662</v>
      </c>
      <c r="G830" s="259" t="s">
        <v>451</v>
      </c>
      <c r="H830" s="260">
        <v>1</v>
      </c>
      <c r="I830" s="261"/>
      <c r="J830" s="262">
        <f>ROUND(I830*H830,2)</f>
        <v>0</v>
      </c>
      <c r="K830" s="258" t="s">
        <v>19</v>
      </c>
      <c r="L830" s="263"/>
      <c r="M830" s="264" t="s">
        <v>19</v>
      </c>
      <c r="N830" s="265" t="s">
        <v>43</v>
      </c>
      <c r="O830" s="85"/>
      <c r="P830" s="222">
        <f>O830*H830</f>
        <v>0</v>
      </c>
      <c r="Q830" s="222">
        <v>0.153</v>
      </c>
      <c r="R830" s="222">
        <f>Q830*H830</f>
        <v>0.153</v>
      </c>
      <c r="S830" s="222">
        <v>0</v>
      </c>
      <c r="T830" s="223">
        <f>S830*H830</f>
        <v>0</v>
      </c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R830" s="224" t="s">
        <v>374</v>
      </c>
      <c r="AT830" s="224" t="s">
        <v>518</v>
      </c>
      <c r="AU830" s="224" t="s">
        <v>81</v>
      </c>
      <c r="AY830" s="18" t="s">
        <v>152</v>
      </c>
      <c r="BE830" s="225">
        <f>IF(N830="základní",J830,0)</f>
        <v>0</v>
      </c>
      <c r="BF830" s="225">
        <f>IF(N830="snížená",J830,0)</f>
        <v>0</v>
      </c>
      <c r="BG830" s="225">
        <f>IF(N830="zákl. přenesená",J830,0)</f>
        <v>0</v>
      </c>
      <c r="BH830" s="225">
        <f>IF(N830="sníž. přenesená",J830,0)</f>
        <v>0</v>
      </c>
      <c r="BI830" s="225">
        <f>IF(N830="nulová",J830,0)</f>
        <v>0</v>
      </c>
      <c r="BJ830" s="18" t="s">
        <v>79</v>
      </c>
      <c r="BK830" s="225">
        <f>ROUND(I830*H830,2)</f>
        <v>0</v>
      </c>
      <c r="BL830" s="18" t="s">
        <v>264</v>
      </c>
      <c r="BM830" s="224" t="s">
        <v>1663</v>
      </c>
    </row>
    <row r="831" s="2" customFormat="1" ht="24.15" customHeight="1">
      <c r="A831" s="39"/>
      <c r="B831" s="40"/>
      <c r="C831" s="213" t="s">
        <v>1664</v>
      </c>
      <c r="D831" s="213" t="s">
        <v>154</v>
      </c>
      <c r="E831" s="214" t="s">
        <v>1665</v>
      </c>
      <c r="F831" s="215" t="s">
        <v>1666</v>
      </c>
      <c r="G831" s="216" t="s">
        <v>451</v>
      </c>
      <c r="H831" s="217">
        <v>1</v>
      </c>
      <c r="I831" s="218"/>
      <c r="J831" s="219">
        <f>ROUND(I831*H831,2)</f>
        <v>0</v>
      </c>
      <c r="K831" s="215" t="s">
        <v>158</v>
      </c>
      <c r="L831" s="45"/>
      <c r="M831" s="220" t="s">
        <v>19</v>
      </c>
      <c r="N831" s="221" t="s">
        <v>43</v>
      </c>
      <c r="O831" s="85"/>
      <c r="P831" s="222">
        <f>O831*H831</f>
        <v>0</v>
      </c>
      <c r="Q831" s="222">
        <v>0.00033</v>
      </c>
      <c r="R831" s="222">
        <f>Q831*H831</f>
        <v>0.00033</v>
      </c>
      <c r="S831" s="222">
        <v>0</v>
      </c>
      <c r="T831" s="223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24" t="s">
        <v>264</v>
      </c>
      <c r="AT831" s="224" t="s">
        <v>154</v>
      </c>
      <c r="AU831" s="224" t="s">
        <v>81</v>
      </c>
      <c r="AY831" s="18" t="s">
        <v>152</v>
      </c>
      <c r="BE831" s="225">
        <f>IF(N831="základní",J831,0)</f>
        <v>0</v>
      </c>
      <c r="BF831" s="225">
        <f>IF(N831="snížená",J831,0)</f>
        <v>0</v>
      </c>
      <c r="BG831" s="225">
        <f>IF(N831="zákl. přenesená",J831,0)</f>
        <v>0</v>
      </c>
      <c r="BH831" s="225">
        <f>IF(N831="sníž. přenesená",J831,0)</f>
        <v>0</v>
      </c>
      <c r="BI831" s="225">
        <f>IF(N831="nulová",J831,0)</f>
        <v>0</v>
      </c>
      <c r="BJ831" s="18" t="s">
        <v>79</v>
      </c>
      <c r="BK831" s="225">
        <f>ROUND(I831*H831,2)</f>
        <v>0</v>
      </c>
      <c r="BL831" s="18" t="s">
        <v>264</v>
      </c>
      <c r="BM831" s="224" t="s">
        <v>1667</v>
      </c>
    </row>
    <row r="832" s="2" customFormat="1">
      <c r="A832" s="39"/>
      <c r="B832" s="40"/>
      <c r="C832" s="41"/>
      <c r="D832" s="226" t="s">
        <v>161</v>
      </c>
      <c r="E832" s="41"/>
      <c r="F832" s="227" t="s">
        <v>1668</v>
      </c>
      <c r="G832" s="41"/>
      <c r="H832" s="41"/>
      <c r="I832" s="228"/>
      <c r="J832" s="41"/>
      <c r="K832" s="41"/>
      <c r="L832" s="45"/>
      <c r="M832" s="229"/>
      <c r="N832" s="230"/>
      <c r="O832" s="85"/>
      <c r="P832" s="85"/>
      <c r="Q832" s="85"/>
      <c r="R832" s="85"/>
      <c r="S832" s="85"/>
      <c r="T832" s="86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T832" s="18" t="s">
        <v>161</v>
      </c>
      <c r="AU832" s="18" t="s">
        <v>81</v>
      </c>
    </row>
    <row r="833" s="14" customFormat="1">
      <c r="A833" s="14"/>
      <c r="B833" s="243"/>
      <c r="C833" s="244"/>
      <c r="D833" s="233" t="s">
        <v>167</v>
      </c>
      <c r="E833" s="245" t="s">
        <v>19</v>
      </c>
      <c r="F833" s="246" t="s">
        <v>1669</v>
      </c>
      <c r="G833" s="244"/>
      <c r="H833" s="245" t="s">
        <v>19</v>
      </c>
      <c r="I833" s="247"/>
      <c r="J833" s="244"/>
      <c r="K833" s="244"/>
      <c r="L833" s="248"/>
      <c r="M833" s="249"/>
      <c r="N833" s="250"/>
      <c r="O833" s="250"/>
      <c r="P833" s="250"/>
      <c r="Q833" s="250"/>
      <c r="R833" s="250"/>
      <c r="S833" s="250"/>
      <c r="T833" s="251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2" t="s">
        <v>167</v>
      </c>
      <c r="AU833" s="252" t="s">
        <v>81</v>
      </c>
      <c r="AV833" s="14" t="s">
        <v>79</v>
      </c>
      <c r="AW833" s="14" t="s">
        <v>33</v>
      </c>
      <c r="AX833" s="14" t="s">
        <v>72</v>
      </c>
      <c r="AY833" s="252" t="s">
        <v>152</v>
      </c>
    </row>
    <row r="834" s="13" customFormat="1">
      <c r="A834" s="13"/>
      <c r="B834" s="231"/>
      <c r="C834" s="232"/>
      <c r="D834" s="233" t="s">
        <v>167</v>
      </c>
      <c r="E834" s="234" t="s">
        <v>19</v>
      </c>
      <c r="F834" s="235" t="s">
        <v>79</v>
      </c>
      <c r="G834" s="232"/>
      <c r="H834" s="236">
        <v>1</v>
      </c>
      <c r="I834" s="237"/>
      <c r="J834" s="232"/>
      <c r="K834" s="232"/>
      <c r="L834" s="238"/>
      <c r="M834" s="239"/>
      <c r="N834" s="240"/>
      <c r="O834" s="240"/>
      <c r="P834" s="240"/>
      <c r="Q834" s="240"/>
      <c r="R834" s="240"/>
      <c r="S834" s="240"/>
      <c r="T834" s="241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2" t="s">
        <v>167</v>
      </c>
      <c r="AU834" s="242" t="s">
        <v>81</v>
      </c>
      <c r="AV834" s="13" t="s">
        <v>81</v>
      </c>
      <c r="AW834" s="13" t="s">
        <v>33</v>
      </c>
      <c r="AX834" s="13" t="s">
        <v>72</v>
      </c>
      <c r="AY834" s="242" t="s">
        <v>152</v>
      </c>
    </row>
    <row r="835" s="2" customFormat="1" ht="33" customHeight="1">
      <c r="A835" s="39"/>
      <c r="B835" s="40"/>
      <c r="C835" s="256" t="s">
        <v>1670</v>
      </c>
      <c r="D835" s="256" t="s">
        <v>518</v>
      </c>
      <c r="E835" s="257" t="s">
        <v>1671</v>
      </c>
      <c r="F835" s="258" t="s">
        <v>1672</v>
      </c>
      <c r="G835" s="259" t="s">
        <v>451</v>
      </c>
      <c r="H835" s="260">
        <v>1</v>
      </c>
      <c r="I835" s="261"/>
      <c r="J835" s="262">
        <f>ROUND(I835*H835,2)</f>
        <v>0</v>
      </c>
      <c r="K835" s="258" t="s">
        <v>158</v>
      </c>
      <c r="L835" s="263"/>
      <c r="M835" s="264" t="s">
        <v>19</v>
      </c>
      <c r="N835" s="265" t="s">
        <v>43</v>
      </c>
      <c r="O835" s="85"/>
      <c r="P835" s="222">
        <f>O835*H835</f>
        <v>0</v>
      </c>
      <c r="Q835" s="222">
        <v>0.076999999999999999</v>
      </c>
      <c r="R835" s="222">
        <f>Q835*H835</f>
        <v>0.076999999999999999</v>
      </c>
      <c r="S835" s="222">
        <v>0</v>
      </c>
      <c r="T835" s="223">
        <f>S835*H835</f>
        <v>0</v>
      </c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R835" s="224" t="s">
        <v>374</v>
      </c>
      <c r="AT835" s="224" t="s">
        <v>518</v>
      </c>
      <c r="AU835" s="224" t="s">
        <v>81</v>
      </c>
      <c r="AY835" s="18" t="s">
        <v>152</v>
      </c>
      <c r="BE835" s="225">
        <f>IF(N835="základní",J835,0)</f>
        <v>0</v>
      </c>
      <c r="BF835" s="225">
        <f>IF(N835="snížená",J835,0)</f>
        <v>0</v>
      </c>
      <c r="BG835" s="225">
        <f>IF(N835="zákl. přenesená",J835,0)</f>
        <v>0</v>
      </c>
      <c r="BH835" s="225">
        <f>IF(N835="sníž. přenesená",J835,0)</f>
        <v>0</v>
      </c>
      <c r="BI835" s="225">
        <f>IF(N835="nulová",J835,0)</f>
        <v>0</v>
      </c>
      <c r="BJ835" s="18" t="s">
        <v>79</v>
      </c>
      <c r="BK835" s="225">
        <f>ROUND(I835*H835,2)</f>
        <v>0</v>
      </c>
      <c r="BL835" s="18" t="s">
        <v>264</v>
      </c>
      <c r="BM835" s="224" t="s">
        <v>1673</v>
      </c>
    </row>
    <row r="836" s="2" customFormat="1" ht="24.15" customHeight="1">
      <c r="A836" s="39"/>
      <c r="B836" s="40"/>
      <c r="C836" s="213" t="s">
        <v>1674</v>
      </c>
      <c r="D836" s="213" t="s">
        <v>154</v>
      </c>
      <c r="E836" s="214" t="s">
        <v>1675</v>
      </c>
      <c r="F836" s="215" t="s">
        <v>1676</v>
      </c>
      <c r="G836" s="216" t="s">
        <v>451</v>
      </c>
      <c r="H836" s="217">
        <v>1</v>
      </c>
      <c r="I836" s="218"/>
      <c r="J836" s="219">
        <f>ROUND(I836*H836,2)</f>
        <v>0</v>
      </c>
      <c r="K836" s="215" t="s">
        <v>158</v>
      </c>
      <c r="L836" s="45"/>
      <c r="M836" s="220" t="s">
        <v>19</v>
      </c>
      <c r="N836" s="221" t="s">
        <v>43</v>
      </c>
      <c r="O836" s="85"/>
      <c r="P836" s="222">
        <f>O836*H836</f>
        <v>0</v>
      </c>
      <c r="Q836" s="222">
        <v>0</v>
      </c>
      <c r="R836" s="222">
        <f>Q836*H836</f>
        <v>0</v>
      </c>
      <c r="S836" s="222">
        <v>0</v>
      </c>
      <c r="T836" s="223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24" t="s">
        <v>264</v>
      </c>
      <c r="AT836" s="224" t="s">
        <v>154</v>
      </c>
      <c r="AU836" s="224" t="s">
        <v>81</v>
      </c>
      <c r="AY836" s="18" t="s">
        <v>152</v>
      </c>
      <c r="BE836" s="225">
        <f>IF(N836="základní",J836,0)</f>
        <v>0</v>
      </c>
      <c r="BF836" s="225">
        <f>IF(N836="snížená",J836,0)</f>
        <v>0</v>
      </c>
      <c r="BG836" s="225">
        <f>IF(N836="zákl. přenesená",J836,0)</f>
        <v>0</v>
      </c>
      <c r="BH836" s="225">
        <f>IF(N836="sníž. přenesená",J836,0)</f>
        <v>0</v>
      </c>
      <c r="BI836" s="225">
        <f>IF(N836="nulová",J836,0)</f>
        <v>0</v>
      </c>
      <c r="BJ836" s="18" t="s">
        <v>79</v>
      </c>
      <c r="BK836" s="225">
        <f>ROUND(I836*H836,2)</f>
        <v>0</v>
      </c>
      <c r="BL836" s="18" t="s">
        <v>264</v>
      </c>
      <c r="BM836" s="224" t="s">
        <v>1677</v>
      </c>
    </row>
    <row r="837" s="2" customFormat="1">
      <c r="A837" s="39"/>
      <c r="B837" s="40"/>
      <c r="C837" s="41"/>
      <c r="D837" s="226" t="s">
        <v>161</v>
      </c>
      <c r="E837" s="41"/>
      <c r="F837" s="227" t="s">
        <v>1678</v>
      </c>
      <c r="G837" s="41"/>
      <c r="H837" s="41"/>
      <c r="I837" s="228"/>
      <c r="J837" s="41"/>
      <c r="K837" s="41"/>
      <c r="L837" s="45"/>
      <c r="M837" s="229"/>
      <c r="N837" s="230"/>
      <c r="O837" s="85"/>
      <c r="P837" s="85"/>
      <c r="Q837" s="85"/>
      <c r="R837" s="85"/>
      <c r="S837" s="85"/>
      <c r="T837" s="86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T837" s="18" t="s">
        <v>161</v>
      </c>
      <c r="AU837" s="18" t="s">
        <v>81</v>
      </c>
    </row>
    <row r="838" s="2" customFormat="1" ht="16.5" customHeight="1">
      <c r="A838" s="39"/>
      <c r="B838" s="40"/>
      <c r="C838" s="256" t="s">
        <v>1679</v>
      </c>
      <c r="D838" s="256" t="s">
        <v>518</v>
      </c>
      <c r="E838" s="257" t="s">
        <v>1680</v>
      </c>
      <c r="F838" s="258" t="s">
        <v>1681</v>
      </c>
      <c r="G838" s="259" t="s">
        <v>451</v>
      </c>
      <c r="H838" s="260">
        <v>1</v>
      </c>
      <c r="I838" s="261"/>
      <c r="J838" s="262">
        <f>ROUND(I838*H838,2)</f>
        <v>0</v>
      </c>
      <c r="K838" s="258" t="s">
        <v>158</v>
      </c>
      <c r="L838" s="263"/>
      <c r="M838" s="264" t="s">
        <v>19</v>
      </c>
      <c r="N838" s="265" t="s">
        <v>43</v>
      </c>
      <c r="O838" s="85"/>
      <c r="P838" s="222">
        <f>O838*H838</f>
        <v>0</v>
      </c>
      <c r="Q838" s="222">
        <v>0.0023999999999999998</v>
      </c>
      <c r="R838" s="222">
        <f>Q838*H838</f>
        <v>0.0023999999999999998</v>
      </c>
      <c r="S838" s="222">
        <v>0</v>
      </c>
      <c r="T838" s="223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24" t="s">
        <v>374</v>
      </c>
      <c r="AT838" s="224" t="s">
        <v>518</v>
      </c>
      <c r="AU838" s="224" t="s">
        <v>81</v>
      </c>
      <c r="AY838" s="18" t="s">
        <v>152</v>
      </c>
      <c r="BE838" s="225">
        <f>IF(N838="základní",J838,0)</f>
        <v>0</v>
      </c>
      <c r="BF838" s="225">
        <f>IF(N838="snížená",J838,0)</f>
        <v>0</v>
      </c>
      <c r="BG838" s="225">
        <f>IF(N838="zákl. přenesená",J838,0)</f>
        <v>0</v>
      </c>
      <c r="BH838" s="225">
        <f>IF(N838="sníž. přenesená",J838,0)</f>
        <v>0</v>
      </c>
      <c r="BI838" s="225">
        <f>IF(N838="nulová",J838,0)</f>
        <v>0</v>
      </c>
      <c r="BJ838" s="18" t="s">
        <v>79</v>
      </c>
      <c r="BK838" s="225">
        <f>ROUND(I838*H838,2)</f>
        <v>0</v>
      </c>
      <c r="BL838" s="18" t="s">
        <v>264</v>
      </c>
      <c r="BM838" s="224" t="s">
        <v>1682</v>
      </c>
    </row>
    <row r="839" s="2" customFormat="1" ht="33" customHeight="1">
      <c r="A839" s="39"/>
      <c r="B839" s="40"/>
      <c r="C839" s="213" t="s">
        <v>1683</v>
      </c>
      <c r="D839" s="213" t="s">
        <v>154</v>
      </c>
      <c r="E839" s="214" t="s">
        <v>1684</v>
      </c>
      <c r="F839" s="215" t="s">
        <v>1685</v>
      </c>
      <c r="G839" s="216" t="s">
        <v>451</v>
      </c>
      <c r="H839" s="217">
        <v>1</v>
      </c>
      <c r="I839" s="218"/>
      <c r="J839" s="219">
        <f>ROUND(I839*H839,2)</f>
        <v>0</v>
      </c>
      <c r="K839" s="215" t="s">
        <v>158</v>
      </c>
      <c r="L839" s="45"/>
      <c r="M839" s="220" t="s">
        <v>19</v>
      </c>
      <c r="N839" s="221" t="s">
        <v>43</v>
      </c>
      <c r="O839" s="85"/>
      <c r="P839" s="222">
        <f>O839*H839</f>
        <v>0</v>
      </c>
      <c r="Q839" s="222">
        <v>0.00059000000000000003</v>
      </c>
      <c r="R839" s="222">
        <f>Q839*H839</f>
        <v>0.00059000000000000003</v>
      </c>
      <c r="S839" s="222">
        <v>0</v>
      </c>
      <c r="T839" s="223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24" t="s">
        <v>264</v>
      </c>
      <c r="AT839" s="224" t="s">
        <v>154</v>
      </c>
      <c r="AU839" s="224" t="s">
        <v>81</v>
      </c>
      <c r="AY839" s="18" t="s">
        <v>152</v>
      </c>
      <c r="BE839" s="225">
        <f>IF(N839="základní",J839,0)</f>
        <v>0</v>
      </c>
      <c r="BF839" s="225">
        <f>IF(N839="snížená",J839,0)</f>
        <v>0</v>
      </c>
      <c r="BG839" s="225">
        <f>IF(N839="zákl. přenesená",J839,0)</f>
        <v>0</v>
      </c>
      <c r="BH839" s="225">
        <f>IF(N839="sníž. přenesená",J839,0)</f>
        <v>0</v>
      </c>
      <c r="BI839" s="225">
        <f>IF(N839="nulová",J839,0)</f>
        <v>0</v>
      </c>
      <c r="BJ839" s="18" t="s">
        <v>79</v>
      </c>
      <c r="BK839" s="225">
        <f>ROUND(I839*H839,2)</f>
        <v>0</v>
      </c>
      <c r="BL839" s="18" t="s">
        <v>264</v>
      </c>
      <c r="BM839" s="224" t="s">
        <v>1686</v>
      </c>
    </row>
    <row r="840" s="2" customFormat="1">
      <c r="A840" s="39"/>
      <c r="B840" s="40"/>
      <c r="C840" s="41"/>
      <c r="D840" s="226" t="s">
        <v>161</v>
      </c>
      <c r="E840" s="41"/>
      <c r="F840" s="227" t="s">
        <v>1687</v>
      </c>
      <c r="G840" s="41"/>
      <c r="H840" s="41"/>
      <c r="I840" s="228"/>
      <c r="J840" s="41"/>
      <c r="K840" s="41"/>
      <c r="L840" s="45"/>
      <c r="M840" s="229"/>
      <c r="N840" s="230"/>
      <c r="O840" s="85"/>
      <c r="P840" s="85"/>
      <c r="Q840" s="85"/>
      <c r="R840" s="85"/>
      <c r="S840" s="85"/>
      <c r="T840" s="86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T840" s="18" t="s">
        <v>161</v>
      </c>
      <c r="AU840" s="18" t="s">
        <v>81</v>
      </c>
    </row>
    <row r="841" s="14" customFormat="1">
      <c r="A841" s="14"/>
      <c r="B841" s="243"/>
      <c r="C841" s="244"/>
      <c r="D841" s="233" t="s">
        <v>167</v>
      </c>
      <c r="E841" s="245" t="s">
        <v>19</v>
      </c>
      <c r="F841" s="246" t="s">
        <v>1062</v>
      </c>
      <c r="G841" s="244"/>
      <c r="H841" s="245" t="s">
        <v>19</v>
      </c>
      <c r="I841" s="247"/>
      <c r="J841" s="244"/>
      <c r="K841" s="244"/>
      <c r="L841" s="248"/>
      <c r="M841" s="249"/>
      <c r="N841" s="250"/>
      <c r="O841" s="250"/>
      <c r="P841" s="250"/>
      <c r="Q841" s="250"/>
      <c r="R841" s="250"/>
      <c r="S841" s="250"/>
      <c r="T841" s="251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52" t="s">
        <v>167</v>
      </c>
      <c r="AU841" s="252" t="s">
        <v>81</v>
      </c>
      <c r="AV841" s="14" t="s">
        <v>79</v>
      </c>
      <c r="AW841" s="14" t="s">
        <v>33</v>
      </c>
      <c r="AX841" s="14" t="s">
        <v>72</v>
      </c>
      <c r="AY841" s="252" t="s">
        <v>152</v>
      </c>
    </row>
    <row r="842" s="13" customFormat="1">
      <c r="A842" s="13"/>
      <c r="B842" s="231"/>
      <c r="C842" s="232"/>
      <c r="D842" s="233" t="s">
        <v>167</v>
      </c>
      <c r="E842" s="234" t="s">
        <v>19</v>
      </c>
      <c r="F842" s="235" t="s">
        <v>79</v>
      </c>
      <c r="G842" s="232"/>
      <c r="H842" s="236">
        <v>1</v>
      </c>
      <c r="I842" s="237"/>
      <c r="J842" s="232"/>
      <c r="K842" s="232"/>
      <c r="L842" s="238"/>
      <c r="M842" s="239"/>
      <c r="N842" s="240"/>
      <c r="O842" s="240"/>
      <c r="P842" s="240"/>
      <c r="Q842" s="240"/>
      <c r="R842" s="240"/>
      <c r="S842" s="240"/>
      <c r="T842" s="241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2" t="s">
        <v>167</v>
      </c>
      <c r="AU842" s="242" t="s">
        <v>81</v>
      </c>
      <c r="AV842" s="13" t="s">
        <v>81</v>
      </c>
      <c r="AW842" s="13" t="s">
        <v>33</v>
      </c>
      <c r="AX842" s="13" t="s">
        <v>72</v>
      </c>
      <c r="AY842" s="242" t="s">
        <v>152</v>
      </c>
    </row>
    <row r="843" s="2" customFormat="1" ht="21.75" customHeight="1">
      <c r="A843" s="39"/>
      <c r="B843" s="40"/>
      <c r="C843" s="256" t="s">
        <v>1688</v>
      </c>
      <c r="D843" s="256" t="s">
        <v>518</v>
      </c>
      <c r="E843" s="257" t="s">
        <v>1689</v>
      </c>
      <c r="F843" s="258" t="s">
        <v>1690</v>
      </c>
      <c r="G843" s="259" t="s">
        <v>451</v>
      </c>
      <c r="H843" s="260">
        <v>1</v>
      </c>
      <c r="I843" s="261"/>
      <c r="J843" s="262">
        <f>ROUND(I843*H843,2)</f>
        <v>0</v>
      </c>
      <c r="K843" s="258" t="s">
        <v>19</v>
      </c>
      <c r="L843" s="263"/>
      <c r="M843" s="264" t="s">
        <v>19</v>
      </c>
      <c r="N843" s="265" t="s">
        <v>43</v>
      </c>
      <c r="O843" s="85"/>
      <c r="P843" s="222">
        <f>O843*H843</f>
        <v>0</v>
      </c>
      <c r="Q843" s="222">
        <v>0.5</v>
      </c>
      <c r="R843" s="222">
        <f>Q843*H843</f>
        <v>0.5</v>
      </c>
      <c r="S843" s="222">
        <v>0</v>
      </c>
      <c r="T843" s="223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24" t="s">
        <v>374</v>
      </c>
      <c r="AT843" s="224" t="s">
        <v>518</v>
      </c>
      <c r="AU843" s="224" t="s">
        <v>81</v>
      </c>
      <c r="AY843" s="18" t="s">
        <v>152</v>
      </c>
      <c r="BE843" s="225">
        <f>IF(N843="základní",J843,0)</f>
        <v>0</v>
      </c>
      <c r="BF843" s="225">
        <f>IF(N843="snížená",J843,0)</f>
        <v>0</v>
      </c>
      <c r="BG843" s="225">
        <f>IF(N843="zákl. přenesená",J843,0)</f>
        <v>0</v>
      </c>
      <c r="BH843" s="225">
        <f>IF(N843="sníž. přenesená",J843,0)</f>
        <v>0</v>
      </c>
      <c r="BI843" s="225">
        <f>IF(N843="nulová",J843,0)</f>
        <v>0</v>
      </c>
      <c r="BJ843" s="18" t="s">
        <v>79</v>
      </c>
      <c r="BK843" s="225">
        <f>ROUND(I843*H843,2)</f>
        <v>0</v>
      </c>
      <c r="BL843" s="18" t="s">
        <v>264</v>
      </c>
      <c r="BM843" s="224" t="s">
        <v>1691</v>
      </c>
    </row>
    <row r="844" s="2" customFormat="1" ht="24.15" customHeight="1">
      <c r="A844" s="39"/>
      <c r="B844" s="40"/>
      <c r="C844" s="213" t="s">
        <v>1692</v>
      </c>
      <c r="D844" s="213" t="s">
        <v>154</v>
      </c>
      <c r="E844" s="214" t="s">
        <v>1693</v>
      </c>
      <c r="F844" s="215" t="s">
        <v>1694</v>
      </c>
      <c r="G844" s="216" t="s">
        <v>451</v>
      </c>
      <c r="H844" s="217">
        <v>8</v>
      </c>
      <c r="I844" s="218"/>
      <c r="J844" s="219">
        <f>ROUND(I844*H844,2)</f>
        <v>0</v>
      </c>
      <c r="K844" s="215" t="s">
        <v>158</v>
      </c>
      <c r="L844" s="45"/>
      <c r="M844" s="220" t="s">
        <v>19</v>
      </c>
      <c r="N844" s="221" t="s">
        <v>43</v>
      </c>
      <c r="O844" s="85"/>
      <c r="P844" s="222">
        <f>O844*H844</f>
        <v>0</v>
      </c>
      <c r="Q844" s="222">
        <v>0</v>
      </c>
      <c r="R844" s="222">
        <f>Q844*H844</f>
        <v>0</v>
      </c>
      <c r="S844" s="222">
        <v>0</v>
      </c>
      <c r="T844" s="223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24" t="s">
        <v>264</v>
      </c>
      <c r="AT844" s="224" t="s">
        <v>154</v>
      </c>
      <c r="AU844" s="224" t="s">
        <v>81</v>
      </c>
      <c r="AY844" s="18" t="s">
        <v>152</v>
      </c>
      <c r="BE844" s="225">
        <f>IF(N844="základní",J844,0)</f>
        <v>0</v>
      </c>
      <c r="BF844" s="225">
        <f>IF(N844="snížená",J844,0)</f>
        <v>0</v>
      </c>
      <c r="BG844" s="225">
        <f>IF(N844="zákl. přenesená",J844,0)</f>
        <v>0</v>
      </c>
      <c r="BH844" s="225">
        <f>IF(N844="sníž. přenesená",J844,0)</f>
        <v>0</v>
      </c>
      <c r="BI844" s="225">
        <f>IF(N844="nulová",J844,0)</f>
        <v>0</v>
      </c>
      <c r="BJ844" s="18" t="s">
        <v>79</v>
      </c>
      <c r="BK844" s="225">
        <f>ROUND(I844*H844,2)</f>
        <v>0</v>
      </c>
      <c r="BL844" s="18" t="s">
        <v>264</v>
      </c>
      <c r="BM844" s="224" t="s">
        <v>1695</v>
      </c>
    </row>
    <row r="845" s="2" customFormat="1">
      <c r="A845" s="39"/>
      <c r="B845" s="40"/>
      <c r="C845" s="41"/>
      <c r="D845" s="226" t="s">
        <v>161</v>
      </c>
      <c r="E845" s="41"/>
      <c r="F845" s="227" t="s">
        <v>1696</v>
      </c>
      <c r="G845" s="41"/>
      <c r="H845" s="41"/>
      <c r="I845" s="228"/>
      <c r="J845" s="41"/>
      <c r="K845" s="41"/>
      <c r="L845" s="45"/>
      <c r="M845" s="229"/>
      <c r="N845" s="230"/>
      <c r="O845" s="85"/>
      <c r="P845" s="85"/>
      <c r="Q845" s="85"/>
      <c r="R845" s="85"/>
      <c r="S845" s="85"/>
      <c r="T845" s="86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T845" s="18" t="s">
        <v>161</v>
      </c>
      <c r="AU845" s="18" t="s">
        <v>81</v>
      </c>
    </row>
    <row r="846" s="14" customFormat="1">
      <c r="A846" s="14"/>
      <c r="B846" s="243"/>
      <c r="C846" s="244"/>
      <c r="D846" s="233" t="s">
        <v>167</v>
      </c>
      <c r="E846" s="245" t="s">
        <v>19</v>
      </c>
      <c r="F846" s="246" t="s">
        <v>1697</v>
      </c>
      <c r="G846" s="244"/>
      <c r="H846" s="245" t="s">
        <v>19</v>
      </c>
      <c r="I846" s="247"/>
      <c r="J846" s="244"/>
      <c r="K846" s="244"/>
      <c r="L846" s="248"/>
      <c r="M846" s="249"/>
      <c r="N846" s="250"/>
      <c r="O846" s="250"/>
      <c r="P846" s="250"/>
      <c r="Q846" s="250"/>
      <c r="R846" s="250"/>
      <c r="S846" s="250"/>
      <c r="T846" s="251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2" t="s">
        <v>167</v>
      </c>
      <c r="AU846" s="252" t="s">
        <v>81</v>
      </c>
      <c r="AV846" s="14" t="s">
        <v>79</v>
      </c>
      <c r="AW846" s="14" t="s">
        <v>33</v>
      </c>
      <c r="AX846" s="14" t="s">
        <v>72</v>
      </c>
      <c r="AY846" s="252" t="s">
        <v>152</v>
      </c>
    </row>
    <row r="847" s="13" customFormat="1">
      <c r="A847" s="13"/>
      <c r="B847" s="231"/>
      <c r="C847" s="232"/>
      <c r="D847" s="233" t="s">
        <v>167</v>
      </c>
      <c r="E847" s="234" t="s">
        <v>19</v>
      </c>
      <c r="F847" s="235" t="s">
        <v>1698</v>
      </c>
      <c r="G847" s="232"/>
      <c r="H847" s="236">
        <v>8</v>
      </c>
      <c r="I847" s="237"/>
      <c r="J847" s="232"/>
      <c r="K847" s="232"/>
      <c r="L847" s="238"/>
      <c r="M847" s="239"/>
      <c r="N847" s="240"/>
      <c r="O847" s="240"/>
      <c r="P847" s="240"/>
      <c r="Q847" s="240"/>
      <c r="R847" s="240"/>
      <c r="S847" s="240"/>
      <c r="T847" s="241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2" t="s">
        <v>167</v>
      </c>
      <c r="AU847" s="242" t="s">
        <v>81</v>
      </c>
      <c r="AV847" s="13" t="s">
        <v>81</v>
      </c>
      <c r="AW847" s="13" t="s">
        <v>33</v>
      </c>
      <c r="AX847" s="13" t="s">
        <v>72</v>
      </c>
      <c r="AY847" s="242" t="s">
        <v>152</v>
      </c>
    </row>
    <row r="848" s="2" customFormat="1" ht="16.5" customHeight="1">
      <c r="A848" s="39"/>
      <c r="B848" s="40"/>
      <c r="C848" s="256" t="s">
        <v>1699</v>
      </c>
      <c r="D848" s="256" t="s">
        <v>518</v>
      </c>
      <c r="E848" s="257" t="s">
        <v>1700</v>
      </c>
      <c r="F848" s="258" t="s">
        <v>1701</v>
      </c>
      <c r="G848" s="259" t="s">
        <v>451</v>
      </c>
      <c r="H848" s="260">
        <v>8</v>
      </c>
      <c r="I848" s="261"/>
      <c r="J848" s="262">
        <f>ROUND(I848*H848,2)</f>
        <v>0</v>
      </c>
      <c r="K848" s="258" t="s">
        <v>19</v>
      </c>
      <c r="L848" s="263"/>
      <c r="M848" s="264" t="s">
        <v>19</v>
      </c>
      <c r="N848" s="265" t="s">
        <v>43</v>
      </c>
      <c r="O848" s="85"/>
      <c r="P848" s="222">
        <f>O848*H848</f>
        <v>0</v>
      </c>
      <c r="Q848" s="222">
        <v>0.00046000000000000001</v>
      </c>
      <c r="R848" s="222">
        <f>Q848*H848</f>
        <v>0.0036800000000000001</v>
      </c>
      <c r="S848" s="222">
        <v>0</v>
      </c>
      <c r="T848" s="223">
        <f>S848*H848</f>
        <v>0</v>
      </c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R848" s="224" t="s">
        <v>374</v>
      </c>
      <c r="AT848" s="224" t="s">
        <v>518</v>
      </c>
      <c r="AU848" s="224" t="s">
        <v>81</v>
      </c>
      <c r="AY848" s="18" t="s">
        <v>152</v>
      </c>
      <c r="BE848" s="225">
        <f>IF(N848="základní",J848,0)</f>
        <v>0</v>
      </c>
      <c r="BF848" s="225">
        <f>IF(N848="snížená",J848,0)</f>
        <v>0</v>
      </c>
      <c r="BG848" s="225">
        <f>IF(N848="zákl. přenesená",J848,0)</f>
        <v>0</v>
      </c>
      <c r="BH848" s="225">
        <f>IF(N848="sníž. přenesená",J848,0)</f>
        <v>0</v>
      </c>
      <c r="BI848" s="225">
        <f>IF(N848="nulová",J848,0)</f>
        <v>0</v>
      </c>
      <c r="BJ848" s="18" t="s">
        <v>79</v>
      </c>
      <c r="BK848" s="225">
        <f>ROUND(I848*H848,2)</f>
        <v>0</v>
      </c>
      <c r="BL848" s="18" t="s">
        <v>264</v>
      </c>
      <c r="BM848" s="224" t="s">
        <v>1702</v>
      </c>
    </row>
    <row r="849" s="2" customFormat="1" ht="24.15" customHeight="1">
      <c r="A849" s="39"/>
      <c r="B849" s="40"/>
      <c r="C849" s="213" t="s">
        <v>1703</v>
      </c>
      <c r="D849" s="213" t="s">
        <v>154</v>
      </c>
      <c r="E849" s="214" t="s">
        <v>1704</v>
      </c>
      <c r="F849" s="215" t="s">
        <v>1705</v>
      </c>
      <c r="G849" s="216" t="s">
        <v>451</v>
      </c>
      <c r="H849" s="217">
        <v>2</v>
      </c>
      <c r="I849" s="218"/>
      <c r="J849" s="219">
        <f>ROUND(I849*H849,2)</f>
        <v>0</v>
      </c>
      <c r="K849" s="215" t="s">
        <v>19</v>
      </c>
      <c r="L849" s="45"/>
      <c r="M849" s="220" t="s">
        <v>19</v>
      </c>
      <c r="N849" s="221" t="s">
        <v>43</v>
      </c>
      <c r="O849" s="85"/>
      <c r="P849" s="222">
        <f>O849*H849</f>
        <v>0</v>
      </c>
      <c r="Q849" s="222">
        <v>0</v>
      </c>
      <c r="R849" s="222">
        <f>Q849*H849</f>
        <v>0</v>
      </c>
      <c r="S849" s="222">
        <v>0</v>
      </c>
      <c r="T849" s="223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24" t="s">
        <v>264</v>
      </c>
      <c r="AT849" s="224" t="s">
        <v>154</v>
      </c>
      <c r="AU849" s="224" t="s">
        <v>81</v>
      </c>
      <c r="AY849" s="18" t="s">
        <v>152</v>
      </c>
      <c r="BE849" s="225">
        <f>IF(N849="základní",J849,0)</f>
        <v>0</v>
      </c>
      <c r="BF849" s="225">
        <f>IF(N849="snížená",J849,0)</f>
        <v>0</v>
      </c>
      <c r="BG849" s="225">
        <f>IF(N849="zákl. přenesená",J849,0)</f>
        <v>0</v>
      </c>
      <c r="BH849" s="225">
        <f>IF(N849="sníž. přenesená",J849,0)</f>
        <v>0</v>
      </c>
      <c r="BI849" s="225">
        <f>IF(N849="nulová",J849,0)</f>
        <v>0</v>
      </c>
      <c r="BJ849" s="18" t="s">
        <v>79</v>
      </c>
      <c r="BK849" s="225">
        <f>ROUND(I849*H849,2)</f>
        <v>0</v>
      </c>
      <c r="BL849" s="18" t="s">
        <v>264</v>
      </c>
      <c r="BM849" s="224" t="s">
        <v>1706</v>
      </c>
    </row>
    <row r="850" s="2" customFormat="1" ht="49.05" customHeight="1">
      <c r="A850" s="39"/>
      <c r="B850" s="40"/>
      <c r="C850" s="213" t="s">
        <v>1707</v>
      </c>
      <c r="D850" s="213" t="s">
        <v>154</v>
      </c>
      <c r="E850" s="214" t="s">
        <v>1708</v>
      </c>
      <c r="F850" s="215" t="s">
        <v>1709</v>
      </c>
      <c r="G850" s="216" t="s">
        <v>238</v>
      </c>
      <c r="H850" s="217">
        <v>0.73699999999999999</v>
      </c>
      <c r="I850" s="218"/>
      <c r="J850" s="219">
        <f>ROUND(I850*H850,2)</f>
        <v>0</v>
      </c>
      <c r="K850" s="215" t="s">
        <v>158</v>
      </c>
      <c r="L850" s="45"/>
      <c r="M850" s="220" t="s">
        <v>19</v>
      </c>
      <c r="N850" s="221" t="s">
        <v>43</v>
      </c>
      <c r="O850" s="85"/>
      <c r="P850" s="222">
        <f>O850*H850</f>
        <v>0</v>
      </c>
      <c r="Q850" s="222">
        <v>0</v>
      </c>
      <c r="R850" s="222">
        <f>Q850*H850</f>
        <v>0</v>
      </c>
      <c r="S850" s="222">
        <v>0</v>
      </c>
      <c r="T850" s="223">
        <f>S850*H850</f>
        <v>0</v>
      </c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R850" s="224" t="s">
        <v>264</v>
      </c>
      <c r="AT850" s="224" t="s">
        <v>154</v>
      </c>
      <c r="AU850" s="224" t="s">
        <v>81</v>
      </c>
      <c r="AY850" s="18" t="s">
        <v>152</v>
      </c>
      <c r="BE850" s="225">
        <f>IF(N850="základní",J850,0)</f>
        <v>0</v>
      </c>
      <c r="BF850" s="225">
        <f>IF(N850="snížená",J850,0)</f>
        <v>0</v>
      </c>
      <c r="BG850" s="225">
        <f>IF(N850="zákl. přenesená",J850,0)</f>
        <v>0</v>
      </c>
      <c r="BH850" s="225">
        <f>IF(N850="sníž. přenesená",J850,0)</f>
        <v>0</v>
      </c>
      <c r="BI850" s="225">
        <f>IF(N850="nulová",J850,0)</f>
        <v>0</v>
      </c>
      <c r="BJ850" s="18" t="s">
        <v>79</v>
      </c>
      <c r="BK850" s="225">
        <f>ROUND(I850*H850,2)</f>
        <v>0</v>
      </c>
      <c r="BL850" s="18" t="s">
        <v>264</v>
      </c>
      <c r="BM850" s="224" t="s">
        <v>1710</v>
      </c>
    </row>
    <row r="851" s="2" customFormat="1">
      <c r="A851" s="39"/>
      <c r="B851" s="40"/>
      <c r="C851" s="41"/>
      <c r="D851" s="226" t="s">
        <v>161</v>
      </c>
      <c r="E851" s="41"/>
      <c r="F851" s="227" t="s">
        <v>1711</v>
      </c>
      <c r="G851" s="41"/>
      <c r="H851" s="41"/>
      <c r="I851" s="228"/>
      <c r="J851" s="41"/>
      <c r="K851" s="41"/>
      <c r="L851" s="45"/>
      <c r="M851" s="229"/>
      <c r="N851" s="230"/>
      <c r="O851" s="85"/>
      <c r="P851" s="85"/>
      <c r="Q851" s="85"/>
      <c r="R851" s="85"/>
      <c r="S851" s="85"/>
      <c r="T851" s="86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T851" s="18" t="s">
        <v>161</v>
      </c>
      <c r="AU851" s="18" t="s">
        <v>81</v>
      </c>
    </row>
    <row r="852" s="12" customFormat="1" ht="22.8" customHeight="1">
      <c r="A852" s="12"/>
      <c r="B852" s="197"/>
      <c r="C852" s="198"/>
      <c r="D852" s="199" t="s">
        <v>71</v>
      </c>
      <c r="E852" s="211" t="s">
        <v>1712</v>
      </c>
      <c r="F852" s="211" t="s">
        <v>1713</v>
      </c>
      <c r="G852" s="198"/>
      <c r="H852" s="198"/>
      <c r="I852" s="201"/>
      <c r="J852" s="212">
        <f>BK852</f>
        <v>0</v>
      </c>
      <c r="K852" s="198"/>
      <c r="L852" s="203"/>
      <c r="M852" s="204"/>
      <c r="N852" s="205"/>
      <c r="O852" s="205"/>
      <c r="P852" s="206">
        <f>SUM(P853:P871)</f>
        <v>0</v>
      </c>
      <c r="Q852" s="205"/>
      <c r="R852" s="206">
        <f>SUM(R853:R871)</f>
        <v>0.093801599999999985</v>
      </c>
      <c r="S852" s="205"/>
      <c r="T852" s="207">
        <f>SUM(T853:T871)</f>
        <v>0</v>
      </c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R852" s="208" t="s">
        <v>81</v>
      </c>
      <c r="AT852" s="209" t="s">
        <v>71</v>
      </c>
      <c r="AU852" s="209" t="s">
        <v>79</v>
      </c>
      <c r="AY852" s="208" t="s">
        <v>152</v>
      </c>
      <c r="BK852" s="210">
        <f>SUM(BK853:BK871)</f>
        <v>0</v>
      </c>
    </row>
    <row r="853" s="2" customFormat="1" ht="24.15" customHeight="1">
      <c r="A853" s="39"/>
      <c r="B853" s="40"/>
      <c r="C853" s="213" t="s">
        <v>1714</v>
      </c>
      <c r="D853" s="213" t="s">
        <v>154</v>
      </c>
      <c r="E853" s="214" t="s">
        <v>1715</v>
      </c>
      <c r="F853" s="215" t="s">
        <v>1716</v>
      </c>
      <c r="G853" s="216" t="s">
        <v>157</v>
      </c>
      <c r="H853" s="217">
        <v>3</v>
      </c>
      <c r="I853" s="218"/>
      <c r="J853" s="219">
        <f>ROUND(I853*H853,2)</f>
        <v>0</v>
      </c>
      <c r="K853" s="215" t="s">
        <v>158</v>
      </c>
      <c r="L853" s="45"/>
      <c r="M853" s="220" t="s">
        <v>19</v>
      </c>
      <c r="N853" s="221" t="s">
        <v>43</v>
      </c>
      <c r="O853" s="85"/>
      <c r="P853" s="222">
        <f>O853*H853</f>
        <v>0</v>
      </c>
      <c r="Q853" s="222">
        <v>0.00029999999999999997</v>
      </c>
      <c r="R853" s="222">
        <f>Q853*H853</f>
        <v>0.00089999999999999998</v>
      </c>
      <c r="S853" s="222">
        <v>0</v>
      </c>
      <c r="T853" s="223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24" t="s">
        <v>264</v>
      </c>
      <c r="AT853" s="224" t="s">
        <v>154</v>
      </c>
      <c r="AU853" s="224" t="s">
        <v>81</v>
      </c>
      <c r="AY853" s="18" t="s">
        <v>152</v>
      </c>
      <c r="BE853" s="225">
        <f>IF(N853="základní",J853,0)</f>
        <v>0</v>
      </c>
      <c r="BF853" s="225">
        <f>IF(N853="snížená",J853,0)</f>
        <v>0</v>
      </c>
      <c r="BG853" s="225">
        <f>IF(N853="zákl. přenesená",J853,0)</f>
        <v>0</v>
      </c>
      <c r="BH853" s="225">
        <f>IF(N853="sníž. přenesená",J853,0)</f>
        <v>0</v>
      </c>
      <c r="BI853" s="225">
        <f>IF(N853="nulová",J853,0)</f>
        <v>0</v>
      </c>
      <c r="BJ853" s="18" t="s">
        <v>79</v>
      </c>
      <c r="BK853" s="225">
        <f>ROUND(I853*H853,2)</f>
        <v>0</v>
      </c>
      <c r="BL853" s="18" t="s">
        <v>264</v>
      </c>
      <c r="BM853" s="224" t="s">
        <v>1717</v>
      </c>
    </row>
    <row r="854" s="2" customFormat="1">
      <c r="A854" s="39"/>
      <c r="B854" s="40"/>
      <c r="C854" s="41"/>
      <c r="D854" s="226" t="s">
        <v>161</v>
      </c>
      <c r="E854" s="41"/>
      <c r="F854" s="227" t="s">
        <v>1718</v>
      </c>
      <c r="G854" s="41"/>
      <c r="H854" s="41"/>
      <c r="I854" s="228"/>
      <c r="J854" s="41"/>
      <c r="K854" s="41"/>
      <c r="L854" s="45"/>
      <c r="M854" s="229"/>
      <c r="N854" s="230"/>
      <c r="O854" s="85"/>
      <c r="P854" s="85"/>
      <c r="Q854" s="85"/>
      <c r="R854" s="85"/>
      <c r="S854" s="85"/>
      <c r="T854" s="86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161</v>
      </c>
      <c r="AU854" s="18" t="s">
        <v>81</v>
      </c>
    </row>
    <row r="855" s="13" customFormat="1">
      <c r="A855" s="13"/>
      <c r="B855" s="231"/>
      <c r="C855" s="232"/>
      <c r="D855" s="233" t="s">
        <v>167</v>
      </c>
      <c r="E855" s="234" t="s">
        <v>19</v>
      </c>
      <c r="F855" s="235" t="s">
        <v>836</v>
      </c>
      <c r="G855" s="232"/>
      <c r="H855" s="236">
        <v>3</v>
      </c>
      <c r="I855" s="237"/>
      <c r="J855" s="232"/>
      <c r="K855" s="232"/>
      <c r="L855" s="238"/>
      <c r="M855" s="239"/>
      <c r="N855" s="240"/>
      <c r="O855" s="240"/>
      <c r="P855" s="240"/>
      <c r="Q855" s="240"/>
      <c r="R855" s="240"/>
      <c r="S855" s="240"/>
      <c r="T855" s="241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2" t="s">
        <v>167</v>
      </c>
      <c r="AU855" s="242" t="s">
        <v>81</v>
      </c>
      <c r="AV855" s="13" t="s">
        <v>81</v>
      </c>
      <c r="AW855" s="13" t="s">
        <v>33</v>
      </c>
      <c r="AX855" s="13" t="s">
        <v>72</v>
      </c>
      <c r="AY855" s="242" t="s">
        <v>152</v>
      </c>
    </row>
    <row r="856" s="2" customFormat="1" ht="37.8" customHeight="1">
      <c r="A856" s="39"/>
      <c r="B856" s="40"/>
      <c r="C856" s="213" t="s">
        <v>1719</v>
      </c>
      <c r="D856" s="213" t="s">
        <v>154</v>
      </c>
      <c r="E856" s="214" t="s">
        <v>1720</v>
      </c>
      <c r="F856" s="215" t="s">
        <v>1721</v>
      </c>
      <c r="G856" s="216" t="s">
        <v>157</v>
      </c>
      <c r="H856" s="217">
        <v>3</v>
      </c>
      <c r="I856" s="218"/>
      <c r="J856" s="219">
        <f>ROUND(I856*H856,2)</f>
        <v>0</v>
      </c>
      <c r="K856" s="215" t="s">
        <v>158</v>
      </c>
      <c r="L856" s="45"/>
      <c r="M856" s="220" t="s">
        <v>19</v>
      </c>
      <c r="N856" s="221" t="s">
        <v>43</v>
      </c>
      <c r="O856" s="85"/>
      <c r="P856" s="222">
        <f>O856*H856</f>
        <v>0</v>
      </c>
      <c r="Q856" s="222">
        <v>0.0090900000000000009</v>
      </c>
      <c r="R856" s="222">
        <f>Q856*H856</f>
        <v>0.027270000000000003</v>
      </c>
      <c r="S856" s="222">
        <v>0</v>
      </c>
      <c r="T856" s="223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24" t="s">
        <v>264</v>
      </c>
      <c r="AT856" s="224" t="s">
        <v>154</v>
      </c>
      <c r="AU856" s="224" t="s">
        <v>81</v>
      </c>
      <c r="AY856" s="18" t="s">
        <v>152</v>
      </c>
      <c r="BE856" s="225">
        <f>IF(N856="základní",J856,0)</f>
        <v>0</v>
      </c>
      <c r="BF856" s="225">
        <f>IF(N856="snížená",J856,0)</f>
        <v>0</v>
      </c>
      <c r="BG856" s="225">
        <f>IF(N856="zákl. přenesená",J856,0)</f>
        <v>0</v>
      </c>
      <c r="BH856" s="225">
        <f>IF(N856="sníž. přenesená",J856,0)</f>
        <v>0</v>
      </c>
      <c r="BI856" s="225">
        <f>IF(N856="nulová",J856,0)</f>
        <v>0</v>
      </c>
      <c r="BJ856" s="18" t="s">
        <v>79</v>
      </c>
      <c r="BK856" s="225">
        <f>ROUND(I856*H856,2)</f>
        <v>0</v>
      </c>
      <c r="BL856" s="18" t="s">
        <v>264</v>
      </c>
      <c r="BM856" s="224" t="s">
        <v>1722</v>
      </c>
    </row>
    <row r="857" s="2" customFormat="1">
      <c r="A857" s="39"/>
      <c r="B857" s="40"/>
      <c r="C857" s="41"/>
      <c r="D857" s="226" t="s">
        <v>161</v>
      </c>
      <c r="E857" s="41"/>
      <c r="F857" s="227" t="s">
        <v>1723</v>
      </c>
      <c r="G857" s="41"/>
      <c r="H857" s="41"/>
      <c r="I857" s="228"/>
      <c r="J857" s="41"/>
      <c r="K857" s="41"/>
      <c r="L857" s="45"/>
      <c r="M857" s="229"/>
      <c r="N857" s="230"/>
      <c r="O857" s="85"/>
      <c r="P857" s="85"/>
      <c r="Q857" s="85"/>
      <c r="R857" s="85"/>
      <c r="S857" s="85"/>
      <c r="T857" s="86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T857" s="18" t="s">
        <v>161</v>
      </c>
      <c r="AU857" s="18" t="s">
        <v>81</v>
      </c>
    </row>
    <row r="858" s="2" customFormat="1" ht="24.15" customHeight="1">
      <c r="A858" s="39"/>
      <c r="B858" s="40"/>
      <c r="C858" s="256" t="s">
        <v>1724</v>
      </c>
      <c r="D858" s="256" t="s">
        <v>518</v>
      </c>
      <c r="E858" s="257" t="s">
        <v>1725</v>
      </c>
      <c r="F858" s="258" t="s">
        <v>1726</v>
      </c>
      <c r="G858" s="259" t="s">
        <v>157</v>
      </c>
      <c r="H858" s="260">
        <v>3.2999999999999998</v>
      </c>
      <c r="I858" s="261"/>
      <c r="J858" s="262">
        <f>ROUND(I858*H858,2)</f>
        <v>0</v>
      </c>
      <c r="K858" s="258" t="s">
        <v>158</v>
      </c>
      <c r="L858" s="263"/>
      <c r="M858" s="264" t="s">
        <v>19</v>
      </c>
      <c r="N858" s="265" t="s">
        <v>43</v>
      </c>
      <c r="O858" s="85"/>
      <c r="P858" s="222">
        <f>O858*H858</f>
        <v>0</v>
      </c>
      <c r="Q858" s="222">
        <v>0.019</v>
      </c>
      <c r="R858" s="222">
        <f>Q858*H858</f>
        <v>0.062699999999999992</v>
      </c>
      <c r="S858" s="222">
        <v>0</v>
      </c>
      <c r="T858" s="223">
        <f>S858*H858</f>
        <v>0</v>
      </c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R858" s="224" t="s">
        <v>374</v>
      </c>
      <c r="AT858" s="224" t="s">
        <v>518</v>
      </c>
      <c r="AU858" s="224" t="s">
        <v>81</v>
      </c>
      <c r="AY858" s="18" t="s">
        <v>152</v>
      </c>
      <c r="BE858" s="225">
        <f>IF(N858="základní",J858,0)</f>
        <v>0</v>
      </c>
      <c r="BF858" s="225">
        <f>IF(N858="snížená",J858,0)</f>
        <v>0</v>
      </c>
      <c r="BG858" s="225">
        <f>IF(N858="zákl. přenesená",J858,0)</f>
        <v>0</v>
      </c>
      <c r="BH858" s="225">
        <f>IF(N858="sníž. přenesená",J858,0)</f>
        <v>0</v>
      </c>
      <c r="BI858" s="225">
        <f>IF(N858="nulová",J858,0)</f>
        <v>0</v>
      </c>
      <c r="BJ858" s="18" t="s">
        <v>79</v>
      </c>
      <c r="BK858" s="225">
        <f>ROUND(I858*H858,2)</f>
        <v>0</v>
      </c>
      <c r="BL858" s="18" t="s">
        <v>264</v>
      </c>
      <c r="BM858" s="224" t="s">
        <v>1727</v>
      </c>
    </row>
    <row r="859" s="13" customFormat="1">
      <c r="A859" s="13"/>
      <c r="B859" s="231"/>
      <c r="C859" s="232"/>
      <c r="D859" s="233" t="s">
        <v>167</v>
      </c>
      <c r="E859" s="234" t="s">
        <v>19</v>
      </c>
      <c r="F859" s="235" t="s">
        <v>1728</v>
      </c>
      <c r="G859" s="232"/>
      <c r="H859" s="236">
        <v>3.2999999999999998</v>
      </c>
      <c r="I859" s="237"/>
      <c r="J859" s="232"/>
      <c r="K859" s="232"/>
      <c r="L859" s="238"/>
      <c r="M859" s="239"/>
      <c r="N859" s="240"/>
      <c r="O859" s="240"/>
      <c r="P859" s="240"/>
      <c r="Q859" s="240"/>
      <c r="R859" s="240"/>
      <c r="S859" s="240"/>
      <c r="T859" s="241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2" t="s">
        <v>167</v>
      </c>
      <c r="AU859" s="242" t="s">
        <v>81</v>
      </c>
      <c r="AV859" s="13" t="s">
        <v>81</v>
      </c>
      <c r="AW859" s="13" t="s">
        <v>33</v>
      </c>
      <c r="AX859" s="13" t="s">
        <v>72</v>
      </c>
      <c r="AY859" s="242" t="s">
        <v>152</v>
      </c>
    </row>
    <row r="860" s="2" customFormat="1" ht="33" customHeight="1">
      <c r="A860" s="39"/>
      <c r="B860" s="40"/>
      <c r="C860" s="213" t="s">
        <v>1729</v>
      </c>
      <c r="D860" s="213" t="s">
        <v>154</v>
      </c>
      <c r="E860" s="214" t="s">
        <v>1730</v>
      </c>
      <c r="F860" s="215" t="s">
        <v>1731</v>
      </c>
      <c r="G860" s="216" t="s">
        <v>174</v>
      </c>
      <c r="H860" s="217">
        <v>8</v>
      </c>
      <c r="I860" s="218"/>
      <c r="J860" s="219">
        <f>ROUND(I860*H860,2)</f>
        <v>0</v>
      </c>
      <c r="K860" s="215" t="s">
        <v>158</v>
      </c>
      <c r="L860" s="45"/>
      <c r="M860" s="220" t="s">
        <v>19</v>
      </c>
      <c r="N860" s="221" t="s">
        <v>43</v>
      </c>
      <c r="O860" s="85"/>
      <c r="P860" s="222">
        <f>O860*H860</f>
        <v>0</v>
      </c>
      <c r="Q860" s="222">
        <v>0.00018000000000000001</v>
      </c>
      <c r="R860" s="222">
        <f>Q860*H860</f>
        <v>0.0014400000000000001</v>
      </c>
      <c r="S860" s="222">
        <v>0</v>
      </c>
      <c r="T860" s="223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224" t="s">
        <v>264</v>
      </c>
      <c r="AT860" s="224" t="s">
        <v>154</v>
      </c>
      <c r="AU860" s="224" t="s">
        <v>81</v>
      </c>
      <c r="AY860" s="18" t="s">
        <v>152</v>
      </c>
      <c r="BE860" s="225">
        <f>IF(N860="základní",J860,0)</f>
        <v>0</v>
      </c>
      <c r="BF860" s="225">
        <f>IF(N860="snížená",J860,0)</f>
        <v>0</v>
      </c>
      <c r="BG860" s="225">
        <f>IF(N860="zákl. přenesená",J860,0)</f>
        <v>0</v>
      </c>
      <c r="BH860" s="225">
        <f>IF(N860="sníž. přenesená",J860,0)</f>
        <v>0</v>
      </c>
      <c r="BI860" s="225">
        <f>IF(N860="nulová",J860,0)</f>
        <v>0</v>
      </c>
      <c r="BJ860" s="18" t="s">
        <v>79</v>
      </c>
      <c r="BK860" s="225">
        <f>ROUND(I860*H860,2)</f>
        <v>0</v>
      </c>
      <c r="BL860" s="18" t="s">
        <v>264</v>
      </c>
      <c r="BM860" s="224" t="s">
        <v>1732</v>
      </c>
    </row>
    <row r="861" s="2" customFormat="1">
      <c r="A861" s="39"/>
      <c r="B861" s="40"/>
      <c r="C861" s="41"/>
      <c r="D861" s="226" t="s">
        <v>161</v>
      </c>
      <c r="E861" s="41"/>
      <c r="F861" s="227" t="s">
        <v>1733</v>
      </c>
      <c r="G861" s="41"/>
      <c r="H861" s="41"/>
      <c r="I861" s="228"/>
      <c r="J861" s="41"/>
      <c r="K861" s="41"/>
      <c r="L861" s="45"/>
      <c r="M861" s="229"/>
      <c r="N861" s="230"/>
      <c r="O861" s="85"/>
      <c r="P861" s="85"/>
      <c r="Q861" s="85"/>
      <c r="R861" s="85"/>
      <c r="S861" s="85"/>
      <c r="T861" s="86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T861" s="18" t="s">
        <v>161</v>
      </c>
      <c r="AU861" s="18" t="s">
        <v>81</v>
      </c>
    </row>
    <row r="862" s="13" customFormat="1">
      <c r="A862" s="13"/>
      <c r="B862" s="231"/>
      <c r="C862" s="232"/>
      <c r="D862" s="233" t="s">
        <v>167</v>
      </c>
      <c r="E862" s="234" t="s">
        <v>19</v>
      </c>
      <c r="F862" s="235" t="s">
        <v>864</v>
      </c>
      <c r="G862" s="232"/>
      <c r="H862" s="236">
        <v>8</v>
      </c>
      <c r="I862" s="237"/>
      <c r="J862" s="232"/>
      <c r="K862" s="232"/>
      <c r="L862" s="238"/>
      <c r="M862" s="239"/>
      <c r="N862" s="240"/>
      <c r="O862" s="240"/>
      <c r="P862" s="240"/>
      <c r="Q862" s="240"/>
      <c r="R862" s="240"/>
      <c r="S862" s="240"/>
      <c r="T862" s="241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2" t="s">
        <v>167</v>
      </c>
      <c r="AU862" s="242" t="s">
        <v>81</v>
      </c>
      <c r="AV862" s="13" t="s">
        <v>81</v>
      </c>
      <c r="AW862" s="13" t="s">
        <v>33</v>
      </c>
      <c r="AX862" s="13" t="s">
        <v>72</v>
      </c>
      <c r="AY862" s="242" t="s">
        <v>152</v>
      </c>
    </row>
    <row r="863" s="2" customFormat="1" ht="16.5" customHeight="1">
      <c r="A863" s="39"/>
      <c r="B863" s="40"/>
      <c r="C863" s="256" t="s">
        <v>1734</v>
      </c>
      <c r="D863" s="256" t="s">
        <v>518</v>
      </c>
      <c r="E863" s="257" t="s">
        <v>1735</v>
      </c>
      <c r="F863" s="258" t="s">
        <v>1736</v>
      </c>
      <c r="G863" s="259" t="s">
        <v>174</v>
      </c>
      <c r="H863" s="260">
        <v>9.6799999999999997</v>
      </c>
      <c r="I863" s="261"/>
      <c r="J863" s="262">
        <f>ROUND(I863*H863,2)</f>
        <v>0</v>
      </c>
      <c r="K863" s="258" t="s">
        <v>158</v>
      </c>
      <c r="L863" s="263"/>
      <c r="M863" s="264" t="s">
        <v>19</v>
      </c>
      <c r="N863" s="265" t="s">
        <v>43</v>
      </c>
      <c r="O863" s="85"/>
      <c r="P863" s="222">
        <f>O863*H863</f>
        <v>0</v>
      </c>
      <c r="Q863" s="222">
        <v>0.00012</v>
      </c>
      <c r="R863" s="222">
        <f>Q863*H863</f>
        <v>0.0011616000000000001</v>
      </c>
      <c r="S863" s="222">
        <v>0</v>
      </c>
      <c r="T863" s="223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24" t="s">
        <v>374</v>
      </c>
      <c r="AT863" s="224" t="s">
        <v>518</v>
      </c>
      <c r="AU863" s="224" t="s">
        <v>81</v>
      </c>
      <c r="AY863" s="18" t="s">
        <v>152</v>
      </c>
      <c r="BE863" s="225">
        <f>IF(N863="základní",J863,0)</f>
        <v>0</v>
      </c>
      <c r="BF863" s="225">
        <f>IF(N863="snížená",J863,0)</f>
        <v>0</v>
      </c>
      <c r="BG863" s="225">
        <f>IF(N863="zákl. přenesená",J863,0)</f>
        <v>0</v>
      </c>
      <c r="BH863" s="225">
        <f>IF(N863="sníž. přenesená",J863,0)</f>
        <v>0</v>
      </c>
      <c r="BI863" s="225">
        <f>IF(N863="nulová",J863,0)</f>
        <v>0</v>
      </c>
      <c r="BJ863" s="18" t="s">
        <v>79</v>
      </c>
      <c r="BK863" s="225">
        <f>ROUND(I863*H863,2)</f>
        <v>0</v>
      </c>
      <c r="BL863" s="18" t="s">
        <v>264</v>
      </c>
      <c r="BM863" s="224" t="s">
        <v>1737</v>
      </c>
    </row>
    <row r="864" s="13" customFormat="1">
      <c r="A864" s="13"/>
      <c r="B864" s="231"/>
      <c r="C864" s="232"/>
      <c r="D864" s="233" t="s">
        <v>167</v>
      </c>
      <c r="E864" s="234" t="s">
        <v>19</v>
      </c>
      <c r="F864" s="235" t="s">
        <v>1738</v>
      </c>
      <c r="G864" s="232"/>
      <c r="H864" s="236">
        <v>9.6799999999999997</v>
      </c>
      <c r="I864" s="237"/>
      <c r="J864" s="232"/>
      <c r="K864" s="232"/>
      <c r="L864" s="238"/>
      <c r="M864" s="239"/>
      <c r="N864" s="240"/>
      <c r="O864" s="240"/>
      <c r="P864" s="240"/>
      <c r="Q864" s="240"/>
      <c r="R864" s="240"/>
      <c r="S864" s="240"/>
      <c r="T864" s="241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2" t="s">
        <v>167</v>
      </c>
      <c r="AU864" s="242" t="s">
        <v>81</v>
      </c>
      <c r="AV864" s="13" t="s">
        <v>81</v>
      </c>
      <c r="AW864" s="13" t="s">
        <v>33</v>
      </c>
      <c r="AX864" s="13" t="s">
        <v>72</v>
      </c>
      <c r="AY864" s="242" t="s">
        <v>152</v>
      </c>
    </row>
    <row r="865" s="2" customFormat="1" ht="24.15" customHeight="1">
      <c r="A865" s="39"/>
      <c r="B865" s="40"/>
      <c r="C865" s="213" t="s">
        <v>1739</v>
      </c>
      <c r="D865" s="213" t="s">
        <v>154</v>
      </c>
      <c r="E865" s="214" t="s">
        <v>1740</v>
      </c>
      <c r="F865" s="215" t="s">
        <v>1741</v>
      </c>
      <c r="G865" s="216" t="s">
        <v>174</v>
      </c>
      <c r="H865" s="217">
        <v>2</v>
      </c>
      <c r="I865" s="218"/>
      <c r="J865" s="219">
        <f>ROUND(I865*H865,2)</f>
        <v>0</v>
      </c>
      <c r="K865" s="215" t="s">
        <v>158</v>
      </c>
      <c r="L865" s="45"/>
      <c r="M865" s="220" t="s">
        <v>19</v>
      </c>
      <c r="N865" s="221" t="s">
        <v>43</v>
      </c>
      <c r="O865" s="85"/>
      <c r="P865" s="222">
        <f>O865*H865</f>
        <v>0</v>
      </c>
      <c r="Q865" s="222">
        <v>9.0000000000000006E-05</v>
      </c>
      <c r="R865" s="222">
        <f>Q865*H865</f>
        <v>0.00018000000000000001</v>
      </c>
      <c r="S865" s="222">
        <v>0</v>
      </c>
      <c r="T865" s="223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24" t="s">
        <v>264</v>
      </c>
      <c r="AT865" s="224" t="s">
        <v>154</v>
      </c>
      <c r="AU865" s="224" t="s">
        <v>81</v>
      </c>
      <c r="AY865" s="18" t="s">
        <v>152</v>
      </c>
      <c r="BE865" s="225">
        <f>IF(N865="základní",J865,0)</f>
        <v>0</v>
      </c>
      <c r="BF865" s="225">
        <f>IF(N865="snížená",J865,0)</f>
        <v>0</v>
      </c>
      <c r="BG865" s="225">
        <f>IF(N865="zákl. přenesená",J865,0)</f>
        <v>0</v>
      </c>
      <c r="BH865" s="225">
        <f>IF(N865="sníž. přenesená",J865,0)</f>
        <v>0</v>
      </c>
      <c r="BI865" s="225">
        <f>IF(N865="nulová",J865,0)</f>
        <v>0</v>
      </c>
      <c r="BJ865" s="18" t="s">
        <v>79</v>
      </c>
      <c r="BK865" s="225">
        <f>ROUND(I865*H865,2)</f>
        <v>0</v>
      </c>
      <c r="BL865" s="18" t="s">
        <v>264</v>
      </c>
      <c r="BM865" s="224" t="s">
        <v>1742</v>
      </c>
    </row>
    <row r="866" s="2" customFormat="1">
      <c r="A866" s="39"/>
      <c r="B866" s="40"/>
      <c r="C866" s="41"/>
      <c r="D866" s="226" t="s">
        <v>161</v>
      </c>
      <c r="E866" s="41"/>
      <c r="F866" s="227" t="s">
        <v>1743</v>
      </c>
      <c r="G866" s="41"/>
      <c r="H866" s="41"/>
      <c r="I866" s="228"/>
      <c r="J866" s="41"/>
      <c r="K866" s="41"/>
      <c r="L866" s="45"/>
      <c r="M866" s="229"/>
      <c r="N866" s="230"/>
      <c r="O866" s="85"/>
      <c r="P866" s="85"/>
      <c r="Q866" s="85"/>
      <c r="R866" s="85"/>
      <c r="S866" s="85"/>
      <c r="T866" s="86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T866" s="18" t="s">
        <v>161</v>
      </c>
      <c r="AU866" s="18" t="s">
        <v>81</v>
      </c>
    </row>
    <row r="867" s="13" customFormat="1">
      <c r="A867" s="13"/>
      <c r="B867" s="231"/>
      <c r="C867" s="232"/>
      <c r="D867" s="233" t="s">
        <v>167</v>
      </c>
      <c r="E867" s="234" t="s">
        <v>19</v>
      </c>
      <c r="F867" s="235" t="s">
        <v>1744</v>
      </c>
      <c r="G867" s="232"/>
      <c r="H867" s="236">
        <v>2</v>
      </c>
      <c r="I867" s="237"/>
      <c r="J867" s="232"/>
      <c r="K867" s="232"/>
      <c r="L867" s="238"/>
      <c r="M867" s="239"/>
      <c r="N867" s="240"/>
      <c r="O867" s="240"/>
      <c r="P867" s="240"/>
      <c r="Q867" s="240"/>
      <c r="R867" s="240"/>
      <c r="S867" s="240"/>
      <c r="T867" s="241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2" t="s">
        <v>167</v>
      </c>
      <c r="AU867" s="242" t="s">
        <v>81</v>
      </c>
      <c r="AV867" s="13" t="s">
        <v>81</v>
      </c>
      <c r="AW867" s="13" t="s">
        <v>33</v>
      </c>
      <c r="AX867" s="13" t="s">
        <v>72</v>
      </c>
      <c r="AY867" s="242" t="s">
        <v>152</v>
      </c>
    </row>
    <row r="868" s="2" customFormat="1" ht="24.15" customHeight="1">
      <c r="A868" s="39"/>
      <c r="B868" s="40"/>
      <c r="C868" s="213" t="s">
        <v>1745</v>
      </c>
      <c r="D868" s="213" t="s">
        <v>154</v>
      </c>
      <c r="E868" s="214" t="s">
        <v>1746</v>
      </c>
      <c r="F868" s="215" t="s">
        <v>1747</v>
      </c>
      <c r="G868" s="216" t="s">
        <v>157</v>
      </c>
      <c r="H868" s="217">
        <v>3</v>
      </c>
      <c r="I868" s="218"/>
      <c r="J868" s="219">
        <f>ROUND(I868*H868,2)</f>
        <v>0</v>
      </c>
      <c r="K868" s="215" t="s">
        <v>158</v>
      </c>
      <c r="L868" s="45"/>
      <c r="M868" s="220" t="s">
        <v>19</v>
      </c>
      <c r="N868" s="221" t="s">
        <v>43</v>
      </c>
      <c r="O868" s="85"/>
      <c r="P868" s="222">
        <f>O868*H868</f>
        <v>0</v>
      </c>
      <c r="Q868" s="222">
        <v>5.0000000000000002E-05</v>
      </c>
      <c r="R868" s="222">
        <f>Q868*H868</f>
        <v>0.00015000000000000001</v>
      </c>
      <c r="S868" s="222">
        <v>0</v>
      </c>
      <c r="T868" s="223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24" t="s">
        <v>264</v>
      </c>
      <c r="AT868" s="224" t="s">
        <v>154</v>
      </c>
      <c r="AU868" s="224" t="s">
        <v>81</v>
      </c>
      <c r="AY868" s="18" t="s">
        <v>152</v>
      </c>
      <c r="BE868" s="225">
        <f>IF(N868="základní",J868,0)</f>
        <v>0</v>
      </c>
      <c r="BF868" s="225">
        <f>IF(N868="snížená",J868,0)</f>
        <v>0</v>
      </c>
      <c r="BG868" s="225">
        <f>IF(N868="zákl. přenesená",J868,0)</f>
        <v>0</v>
      </c>
      <c r="BH868" s="225">
        <f>IF(N868="sníž. přenesená",J868,0)</f>
        <v>0</v>
      </c>
      <c r="BI868" s="225">
        <f>IF(N868="nulová",J868,0)</f>
        <v>0</v>
      </c>
      <c r="BJ868" s="18" t="s">
        <v>79</v>
      </c>
      <c r="BK868" s="225">
        <f>ROUND(I868*H868,2)</f>
        <v>0</v>
      </c>
      <c r="BL868" s="18" t="s">
        <v>264</v>
      </c>
      <c r="BM868" s="224" t="s">
        <v>1748</v>
      </c>
    </row>
    <row r="869" s="2" customFormat="1">
      <c r="A869" s="39"/>
      <c r="B869" s="40"/>
      <c r="C869" s="41"/>
      <c r="D869" s="226" t="s">
        <v>161</v>
      </c>
      <c r="E869" s="41"/>
      <c r="F869" s="227" t="s">
        <v>1749</v>
      </c>
      <c r="G869" s="41"/>
      <c r="H869" s="41"/>
      <c r="I869" s="228"/>
      <c r="J869" s="41"/>
      <c r="K869" s="41"/>
      <c r="L869" s="45"/>
      <c r="M869" s="229"/>
      <c r="N869" s="230"/>
      <c r="O869" s="85"/>
      <c r="P869" s="85"/>
      <c r="Q869" s="85"/>
      <c r="R869" s="85"/>
      <c r="S869" s="85"/>
      <c r="T869" s="86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T869" s="18" t="s">
        <v>161</v>
      </c>
      <c r="AU869" s="18" t="s">
        <v>81</v>
      </c>
    </row>
    <row r="870" s="2" customFormat="1" ht="49.05" customHeight="1">
      <c r="A870" s="39"/>
      <c r="B870" s="40"/>
      <c r="C870" s="213" t="s">
        <v>1750</v>
      </c>
      <c r="D870" s="213" t="s">
        <v>154</v>
      </c>
      <c r="E870" s="214" t="s">
        <v>1751</v>
      </c>
      <c r="F870" s="215" t="s">
        <v>1752</v>
      </c>
      <c r="G870" s="216" t="s">
        <v>238</v>
      </c>
      <c r="H870" s="217">
        <v>0.094</v>
      </c>
      <c r="I870" s="218"/>
      <c r="J870" s="219">
        <f>ROUND(I870*H870,2)</f>
        <v>0</v>
      </c>
      <c r="K870" s="215" t="s">
        <v>158</v>
      </c>
      <c r="L870" s="45"/>
      <c r="M870" s="220" t="s">
        <v>19</v>
      </c>
      <c r="N870" s="221" t="s">
        <v>43</v>
      </c>
      <c r="O870" s="85"/>
      <c r="P870" s="222">
        <f>O870*H870</f>
        <v>0</v>
      </c>
      <c r="Q870" s="222">
        <v>0</v>
      </c>
      <c r="R870" s="222">
        <f>Q870*H870</f>
        <v>0</v>
      </c>
      <c r="S870" s="222">
        <v>0</v>
      </c>
      <c r="T870" s="223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24" t="s">
        <v>264</v>
      </c>
      <c r="AT870" s="224" t="s">
        <v>154</v>
      </c>
      <c r="AU870" s="224" t="s">
        <v>81</v>
      </c>
      <c r="AY870" s="18" t="s">
        <v>152</v>
      </c>
      <c r="BE870" s="225">
        <f>IF(N870="základní",J870,0)</f>
        <v>0</v>
      </c>
      <c r="BF870" s="225">
        <f>IF(N870="snížená",J870,0)</f>
        <v>0</v>
      </c>
      <c r="BG870" s="225">
        <f>IF(N870="zákl. přenesená",J870,0)</f>
        <v>0</v>
      </c>
      <c r="BH870" s="225">
        <f>IF(N870="sníž. přenesená",J870,0)</f>
        <v>0</v>
      </c>
      <c r="BI870" s="225">
        <f>IF(N870="nulová",J870,0)</f>
        <v>0</v>
      </c>
      <c r="BJ870" s="18" t="s">
        <v>79</v>
      </c>
      <c r="BK870" s="225">
        <f>ROUND(I870*H870,2)</f>
        <v>0</v>
      </c>
      <c r="BL870" s="18" t="s">
        <v>264</v>
      </c>
      <c r="BM870" s="224" t="s">
        <v>1753</v>
      </c>
    </row>
    <row r="871" s="2" customFormat="1">
      <c r="A871" s="39"/>
      <c r="B871" s="40"/>
      <c r="C871" s="41"/>
      <c r="D871" s="226" t="s">
        <v>161</v>
      </c>
      <c r="E871" s="41"/>
      <c r="F871" s="227" t="s">
        <v>1754</v>
      </c>
      <c r="G871" s="41"/>
      <c r="H871" s="41"/>
      <c r="I871" s="228"/>
      <c r="J871" s="41"/>
      <c r="K871" s="41"/>
      <c r="L871" s="45"/>
      <c r="M871" s="229"/>
      <c r="N871" s="230"/>
      <c r="O871" s="85"/>
      <c r="P871" s="85"/>
      <c r="Q871" s="85"/>
      <c r="R871" s="85"/>
      <c r="S871" s="85"/>
      <c r="T871" s="86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T871" s="18" t="s">
        <v>161</v>
      </c>
      <c r="AU871" s="18" t="s">
        <v>81</v>
      </c>
    </row>
    <row r="872" s="12" customFormat="1" ht="22.8" customHeight="1">
      <c r="A872" s="12"/>
      <c r="B872" s="197"/>
      <c r="C872" s="198"/>
      <c r="D872" s="199" t="s">
        <v>71</v>
      </c>
      <c r="E872" s="211" t="s">
        <v>1755</v>
      </c>
      <c r="F872" s="211" t="s">
        <v>1756</v>
      </c>
      <c r="G872" s="198"/>
      <c r="H872" s="198"/>
      <c r="I872" s="201"/>
      <c r="J872" s="212">
        <f>BK872</f>
        <v>0</v>
      </c>
      <c r="K872" s="198"/>
      <c r="L872" s="203"/>
      <c r="M872" s="204"/>
      <c r="N872" s="205"/>
      <c r="O872" s="205"/>
      <c r="P872" s="206">
        <f>SUM(P873:P902)</f>
        <v>0</v>
      </c>
      <c r="Q872" s="205"/>
      <c r="R872" s="206">
        <f>SUM(R873:R902)</f>
        <v>0.16939032000000001</v>
      </c>
      <c r="S872" s="205"/>
      <c r="T872" s="207">
        <f>SUM(T873:T902)</f>
        <v>0</v>
      </c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R872" s="208" t="s">
        <v>81</v>
      </c>
      <c r="AT872" s="209" t="s">
        <v>71</v>
      </c>
      <c r="AU872" s="209" t="s">
        <v>79</v>
      </c>
      <c r="AY872" s="208" t="s">
        <v>152</v>
      </c>
      <c r="BK872" s="210">
        <f>SUM(BK873:BK902)</f>
        <v>0</v>
      </c>
    </row>
    <row r="873" s="2" customFormat="1" ht="24.15" customHeight="1">
      <c r="A873" s="39"/>
      <c r="B873" s="40"/>
      <c r="C873" s="213" t="s">
        <v>1757</v>
      </c>
      <c r="D873" s="213" t="s">
        <v>154</v>
      </c>
      <c r="E873" s="214" t="s">
        <v>1758</v>
      </c>
      <c r="F873" s="215" t="s">
        <v>1759</v>
      </c>
      <c r="G873" s="216" t="s">
        <v>157</v>
      </c>
      <c r="H873" s="217">
        <v>7.5380000000000003</v>
      </c>
      <c r="I873" s="218"/>
      <c r="J873" s="219">
        <f>ROUND(I873*H873,2)</f>
        <v>0</v>
      </c>
      <c r="K873" s="215" t="s">
        <v>158</v>
      </c>
      <c r="L873" s="45"/>
      <c r="M873" s="220" t="s">
        <v>19</v>
      </c>
      <c r="N873" s="221" t="s">
        <v>43</v>
      </c>
      <c r="O873" s="85"/>
      <c r="P873" s="222">
        <f>O873*H873</f>
        <v>0</v>
      </c>
      <c r="Q873" s="222">
        <v>0.00014999999999999999</v>
      </c>
      <c r="R873" s="222">
        <f>Q873*H873</f>
        <v>0.0011306999999999999</v>
      </c>
      <c r="S873" s="222">
        <v>0</v>
      </c>
      <c r="T873" s="223">
        <f>S873*H873</f>
        <v>0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224" t="s">
        <v>264</v>
      </c>
      <c r="AT873" s="224" t="s">
        <v>154</v>
      </c>
      <c r="AU873" s="224" t="s">
        <v>81</v>
      </c>
      <c r="AY873" s="18" t="s">
        <v>152</v>
      </c>
      <c r="BE873" s="225">
        <f>IF(N873="základní",J873,0)</f>
        <v>0</v>
      </c>
      <c r="BF873" s="225">
        <f>IF(N873="snížená",J873,0)</f>
        <v>0</v>
      </c>
      <c r="BG873" s="225">
        <f>IF(N873="zákl. přenesená",J873,0)</f>
        <v>0</v>
      </c>
      <c r="BH873" s="225">
        <f>IF(N873="sníž. přenesená",J873,0)</f>
        <v>0</v>
      </c>
      <c r="BI873" s="225">
        <f>IF(N873="nulová",J873,0)</f>
        <v>0</v>
      </c>
      <c r="BJ873" s="18" t="s">
        <v>79</v>
      </c>
      <c r="BK873" s="225">
        <f>ROUND(I873*H873,2)</f>
        <v>0</v>
      </c>
      <c r="BL873" s="18" t="s">
        <v>264</v>
      </c>
      <c r="BM873" s="224" t="s">
        <v>1760</v>
      </c>
    </row>
    <row r="874" s="2" customFormat="1">
      <c r="A874" s="39"/>
      <c r="B874" s="40"/>
      <c r="C874" s="41"/>
      <c r="D874" s="226" t="s">
        <v>161</v>
      </c>
      <c r="E874" s="41"/>
      <c r="F874" s="227" t="s">
        <v>1761</v>
      </c>
      <c r="G874" s="41"/>
      <c r="H874" s="41"/>
      <c r="I874" s="228"/>
      <c r="J874" s="41"/>
      <c r="K874" s="41"/>
      <c r="L874" s="45"/>
      <c r="M874" s="229"/>
      <c r="N874" s="230"/>
      <c r="O874" s="85"/>
      <c r="P874" s="85"/>
      <c r="Q874" s="85"/>
      <c r="R874" s="85"/>
      <c r="S874" s="85"/>
      <c r="T874" s="86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T874" s="18" t="s">
        <v>161</v>
      </c>
      <c r="AU874" s="18" t="s">
        <v>81</v>
      </c>
    </row>
    <row r="875" s="14" customFormat="1">
      <c r="A875" s="14"/>
      <c r="B875" s="243"/>
      <c r="C875" s="244"/>
      <c r="D875" s="233" t="s">
        <v>167</v>
      </c>
      <c r="E875" s="245" t="s">
        <v>19</v>
      </c>
      <c r="F875" s="246" t="s">
        <v>1409</v>
      </c>
      <c r="G875" s="244"/>
      <c r="H875" s="245" t="s">
        <v>19</v>
      </c>
      <c r="I875" s="247"/>
      <c r="J875" s="244"/>
      <c r="K875" s="244"/>
      <c r="L875" s="248"/>
      <c r="M875" s="249"/>
      <c r="N875" s="250"/>
      <c r="O875" s="250"/>
      <c r="P875" s="250"/>
      <c r="Q875" s="250"/>
      <c r="R875" s="250"/>
      <c r="S875" s="250"/>
      <c r="T875" s="251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2" t="s">
        <v>167</v>
      </c>
      <c r="AU875" s="252" t="s">
        <v>81</v>
      </c>
      <c r="AV875" s="14" t="s">
        <v>79</v>
      </c>
      <c r="AW875" s="14" t="s">
        <v>33</v>
      </c>
      <c r="AX875" s="14" t="s">
        <v>72</v>
      </c>
      <c r="AY875" s="252" t="s">
        <v>152</v>
      </c>
    </row>
    <row r="876" s="13" customFormat="1">
      <c r="A876" s="13"/>
      <c r="B876" s="231"/>
      <c r="C876" s="232"/>
      <c r="D876" s="233" t="s">
        <v>167</v>
      </c>
      <c r="E876" s="234" t="s">
        <v>19</v>
      </c>
      <c r="F876" s="235" t="s">
        <v>1762</v>
      </c>
      <c r="G876" s="232"/>
      <c r="H876" s="236">
        <v>7.5380000000000003</v>
      </c>
      <c r="I876" s="237"/>
      <c r="J876" s="232"/>
      <c r="K876" s="232"/>
      <c r="L876" s="238"/>
      <c r="M876" s="239"/>
      <c r="N876" s="240"/>
      <c r="O876" s="240"/>
      <c r="P876" s="240"/>
      <c r="Q876" s="240"/>
      <c r="R876" s="240"/>
      <c r="S876" s="240"/>
      <c r="T876" s="241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2" t="s">
        <v>167</v>
      </c>
      <c r="AU876" s="242" t="s">
        <v>81</v>
      </c>
      <c r="AV876" s="13" t="s">
        <v>81</v>
      </c>
      <c r="AW876" s="13" t="s">
        <v>33</v>
      </c>
      <c r="AX876" s="13" t="s">
        <v>72</v>
      </c>
      <c r="AY876" s="242" t="s">
        <v>152</v>
      </c>
    </row>
    <row r="877" s="2" customFormat="1" ht="24.15" customHeight="1">
      <c r="A877" s="39"/>
      <c r="B877" s="40"/>
      <c r="C877" s="213" t="s">
        <v>1763</v>
      </c>
      <c r="D877" s="213" t="s">
        <v>154</v>
      </c>
      <c r="E877" s="214" t="s">
        <v>1764</v>
      </c>
      <c r="F877" s="215" t="s">
        <v>1765</v>
      </c>
      <c r="G877" s="216" t="s">
        <v>157</v>
      </c>
      <c r="H877" s="217">
        <v>47.643000000000001</v>
      </c>
      <c r="I877" s="218"/>
      <c r="J877" s="219">
        <f>ROUND(I877*H877,2)</f>
        <v>0</v>
      </c>
      <c r="K877" s="215" t="s">
        <v>158</v>
      </c>
      <c r="L877" s="45"/>
      <c r="M877" s="220" t="s">
        <v>19</v>
      </c>
      <c r="N877" s="221" t="s">
        <v>43</v>
      </c>
      <c r="O877" s="85"/>
      <c r="P877" s="222">
        <f>O877*H877</f>
        <v>0</v>
      </c>
      <c r="Q877" s="222">
        <v>0.00013999999999999999</v>
      </c>
      <c r="R877" s="222">
        <f>Q877*H877</f>
        <v>0.0066700199999999996</v>
      </c>
      <c r="S877" s="222">
        <v>0</v>
      </c>
      <c r="T877" s="223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24" t="s">
        <v>264</v>
      </c>
      <c r="AT877" s="224" t="s">
        <v>154</v>
      </c>
      <c r="AU877" s="224" t="s">
        <v>81</v>
      </c>
      <c r="AY877" s="18" t="s">
        <v>152</v>
      </c>
      <c r="BE877" s="225">
        <f>IF(N877="základní",J877,0)</f>
        <v>0</v>
      </c>
      <c r="BF877" s="225">
        <f>IF(N877="snížená",J877,0)</f>
        <v>0</v>
      </c>
      <c r="BG877" s="225">
        <f>IF(N877="zákl. přenesená",J877,0)</f>
        <v>0</v>
      </c>
      <c r="BH877" s="225">
        <f>IF(N877="sníž. přenesená",J877,0)</f>
        <v>0</v>
      </c>
      <c r="BI877" s="225">
        <f>IF(N877="nulová",J877,0)</f>
        <v>0</v>
      </c>
      <c r="BJ877" s="18" t="s">
        <v>79</v>
      </c>
      <c r="BK877" s="225">
        <f>ROUND(I877*H877,2)</f>
        <v>0</v>
      </c>
      <c r="BL877" s="18" t="s">
        <v>264</v>
      </c>
      <c r="BM877" s="224" t="s">
        <v>1766</v>
      </c>
    </row>
    <row r="878" s="2" customFormat="1">
      <c r="A878" s="39"/>
      <c r="B878" s="40"/>
      <c r="C878" s="41"/>
      <c r="D878" s="226" t="s">
        <v>161</v>
      </c>
      <c r="E878" s="41"/>
      <c r="F878" s="227" t="s">
        <v>1767</v>
      </c>
      <c r="G878" s="41"/>
      <c r="H878" s="41"/>
      <c r="I878" s="228"/>
      <c r="J878" s="41"/>
      <c r="K878" s="41"/>
      <c r="L878" s="45"/>
      <c r="M878" s="229"/>
      <c r="N878" s="230"/>
      <c r="O878" s="85"/>
      <c r="P878" s="85"/>
      <c r="Q878" s="85"/>
      <c r="R878" s="85"/>
      <c r="S878" s="85"/>
      <c r="T878" s="86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T878" s="18" t="s">
        <v>161</v>
      </c>
      <c r="AU878" s="18" t="s">
        <v>81</v>
      </c>
    </row>
    <row r="879" s="14" customFormat="1">
      <c r="A879" s="14"/>
      <c r="B879" s="243"/>
      <c r="C879" s="244"/>
      <c r="D879" s="233" t="s">
        <v>167</v>
      </c>
      <c r="E879" s="245" t="s">
        <v>19</v>
      </c>
      <c r="F879" s="246" t="s">
        <v>1768</v>
      </c>
      <c r="G879" s="244"/>
      <c r="H879" s="245" t="s">
        <v>19</v>
      </c>
      <c r="I879" s="247"/>
      <c r="J879" s="244"/>
      <c r="K879" s="244"/>
      <c r="L879" s="248"/>
      <c r="M879" s="249"/>
      <c r="N879" s="250"/>
      <c r="O879" s="250"/>
      <c r="P879" s="250"/>
      <c r="Q879" s="250"/>
      <c r="R879" s="250"/>
      <c r="S879" s="250"/>
      <c r="T879" s="251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52" t="s">
        <v>167</v>
      </c>
      <c r="AU879" s="252" t="s">
        <v>81</v>
      </c>
      <c r="AV879" s="14" t="s">
        <v>79</v>
      </c>
      <c r="AW879" s="14" t="s">
        <v>33</v>
      </c>
      <c r="AX879" s="14" t="s">
        <v>72</v>
      </c>
      <c r="AY879" s="252" t="s">
        <v>152</v>
      </c>
    </row>
    <row r="880" s="13" customFormat="1">
      <c r="A880" s="13"/>
      <c r="B880" s="231"/>
      <c r="C880" s="232"/>
      <c r="D880" s="233" t="s">
        <v>167</v>
      </c>
      <c r="E880" s="234" t="s">
        <v>19</v>
      </c>
      <c r="F880" s="235" t="s">
        <v>1769</v>
      </c>
      <c r="G880" s="232"/>
      <c r="H880" s="236">
        <v>13.423</v>
      </c>
      <c r="I880" s="237"/>
      <c r="J880" s="232"/>
      <c r="K880" s="232"/>
      <c r="L880" s="238"/>
      <c r="M880" s="239"/>
      <c r="N880" s="240"/>
      <c r="O880" s="240"/>
      <c r="P880" s="240"/>
      <c r="Q880" s="240"/>
      <c r="R880" s="240"/>
      <c r="S880" s="240"/>
      <c r="T880" s="241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2" t="s">
        <v>167</v>
      </c>
      <c r="AU880" s="242" t="s">
        <v>81</v>
      </c>
      <c r="AV880" s="13" t="s">
        <v>81</v>
      </c>
      <c r="AW880" s="13" t="s">
        <v>33</v>
      </c>
      <c r="AX880" s="13" t="s">
        <v>72</v>
      </c>
      <c r="AY880" s="242" t="s">
        <v>152</v>
      </c>
    </row>
    <row r="881" s="14" customFormat="1">
      <c r="A881" s="14"/>
      <c r="B881" s="243"/>
      <c r="C881" s="244"/>
      <c r="D881" s="233" t="s">
        <v>167</v>
      </c>
      <c r="E881" s="245" t="s">
        <v>19</v>
      </c>
      <c r="F881" s="246" t="s">
        <v>1770</v>
      </c>
      <c r="G881" s="244"/>
      <c r="H881" s="245" t="s">
        <v>19</v>
      </c>
      <c r="I881" s="247"/>
      <c r="J881" s="244"/>
      <c r="K881" s="244"/>
      <c r="L881" s="248"/>
      <c r="M881" s="249"/>
      <c r="N881" s="250"/>
      <c r="O881" s="250"/>
      <c r="P881" s="250"/>
      <c r="Q881" s="250"/>
      <c r="R881" s="250"/>
      <c r="S881" s="250"/>
      <c r="T881" s="251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2" t="s">
        <v>167</v>
      </c>
      <c r="AU881" s="252" t="s">
        <v>81</v>
      </c>
      <c r="AV881" s="14" t="s">
        <v>79</v>
      </c>
      <c r="AW881" s="14" t="s">
        <v>33</v>
      </c>
      <c r="AX881" s="14" t="s">
        <v>72</v>
      </c>
      <c r="AY881" s="252" t="s">
        <v>152</v>
      </c>
    </row>
    <row r="882" s="13" customFormat="1">
      <c r="A882" s="13"/>
      <c r="B882" s="231"/>
      <c r="C882" s="232"/>
      <c r="D882" s="233" t="s">
        <v>167</v>
      </c>
      <c r="E882" s="234" t="s">
        <v>19</v>
      </c>
      <c r="F882" s="235" t="s">
        <v>1771</v>
      </c>
      <c r="G882" s="232"/>
      <c r="H882" s="236">
        <v>28.800000000000001</v>
      </c>
      <c r="I882" s="237"/>
      <c r="J882" s="232"/>
      <c r="K882" s="232"/>
      <c r="L882" s="238"/>
      <c r="M882" s="239"/>
      <c r="N882" s="240"/>
      <c r="O882" s="240"/>
      <c r="P882" s="240"/>
      <c r="Q882" s="240"/>
      <c r="R882" s="240"/>
      <c r="S882" s="240"/>
      <c r="T882" s="241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2" t="s">
        <v>167</v>
      </c>
      <c r="AU882" s="242" t="s">
        <v>81</v>
      </c>
      <c r="AV882" s="13" t="s">
        <v>81</v>
      </c>
      <c r="AW882" s="13" t="s">
        <v>33</v>
      </c>
      <c r="AX882" s="13" t="s">
        <v>72</v>
      </c>
      <c r="AY882" s="242" t="s">
        <v>152</v>
      </c>
    </row>
    <row r="883" s="14" customFormat="1">
      <c r="A883" s="14"/>
      <c r="B883" s="243"/>
      <c r="C883" s="244"/>
      <c r="D883" s="233" t="s">
        <v>167</v>
      </c>
      <c r="E883" s="245" t="s">
        <v>19</v>
      </c>
      <c r="F883" s="246" t="s">
        <v>1772</v>
      </c>
      <c r="G883" s="244"/>
      <c r="H883" s="245" t="s">
        <v>19</v>
      </c>
      <c r="I883" s="247"/>
      <c r="J883" s="244"/>
      <c r="K883" s="244"/>
      <c r="L883" s="248"/>
      <c r="M883" s="249"/>
      <c r="N883" s="250"/>
      <c r="O883" s="250"/>
      <c r="P883" s="250"/>
      <c r="Q883" s="250"/>
      <c r="R883" s="250"/>
      <c r="S883" s="250"/>
      <c r="T883" s="251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52" t="s">
        <v>167</v>
      </c>
      <c r="AU883" s="252" t="s">
        <v>81</v>
      </c>
      <c r="AV883" s="14" t="s">
        <v>79</v>
      </c>
      <c r="AW883" s="14" t="s">
        <v>33</v>
      </c>
      <c r="AX883" s="14" t="s">
        <v>72</v>
      </c>
      <c r="AY883" s="252" t="s">
        <v>152</v>
      </c>
    </row>
    <row r="884" s="13" customFormat="1">
      <c r="A884" s="13"/>
      <c r="B884" s="231"/>
      <c r="C884" s="232"/>
      <c r="D884" s="233" t="s">
        <v>167</v>
      </c>
      <c r="E884" s="234" t="s">
        <v>19</v>
      </c>
      <c r="F884" s="235" t="s">
        <v>1773</v>
      </c>
      <c r="G884" s="232"/>
      <c r="H884" s="236">
        <v>1.4199999999999999</v>
      </c>
      <c r="I884" s="237"/>
      <c r="J884" s="232"/>
      <c r="K884" s="232"/>
      <c r="L884" s="238"/>
      <c r="M884" s="239"/>
      <c r="N884" s="240"/>
      <c r="O884" s="240"/>
      <c r="P884" s="240"/>
      <c r="Q884" s="240"/>
      <c r="R884" s="240"/>
      <c r="S884" s="240"/>
      <c r="T884" s="241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2" t="s">
        <v>167</v>
      </c>
      <c r="AU884" s="242" t="s">
        <v>81</v>
      </c>
      <c r="AV884" s="13" t="s">
        <v>81</v>
      </c>
      <c r="AW884" s="13" t="s">
        <v>33</v>
      </c>
      <c r="AX884" s="13" t="s">
        <v>72</v>
      </c>
      <c r="AY884" s="242" t="s">
        <v>152</v>
      </c>
    </row>
    <row r="885" s="14" customFormat="1">
      <c r="A885" s="14"/>
      <c r="B885" s="243"/>
      <c r="C885" s="244"/>
      <c r="D885" s="233" t="s">
        <v>167</v>
      </c>
      <c r="E885" s="245" t="s">
        <v>19</v>
      </c>
      <c r="F885" s="246" t="s">
        <v>1774</v>
      </c>
      <c r="G885" s="244"/>
      <c r="H885" s="245" t="s">
        <v>19</v>
      </c>
      <c r="I885" s="247"/>
      <c r="J885" s="244"/>
      <c r="K885" s="244"/>
      <c r="L885" s="248"/>
      <c r="M885" s="249"/>
      <c r="N885" s="250"/>
      <c r="O885" s="250"/>
      <c r="P885" s="250"/>
      <c r="Q885" s="250"/>
      <c r="R885" s="250"/>
      <c r="S885" s="250"/>
      <c r="T885" s="251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52" t="s">
        <v>167</v>
      </c>
      <c r="AU885" s="252" t="s">
        <v>81</v>
      </c>
      <c r="AV885" s="14" t="s">
        <v>79</v>
      </c>
      <c r="AW885" s="14" t="s">
        <v>33</v>
      </c>
      <c r="AX885" s="14" t="s">
        <v>72</v>
      </c>
      <c r="AY885" s="252" t="s">
        <v>152</v>
      </c>
    </row>
    <row r="886" s="13" customFormat="1">
      <c r="A886" s="13"/>
      <c r="B886" s="231"/>
      <c r="C886" s="232"/>
      <c r="D886" s="233" t="s">
        <v>167</v>
      </c>
      <c r="E886" s="234" t="s">
        <v>19</v>
      </c>
      <c r="F886" s="235" t="s">
        <v>1775</v>
      </c>
      <c r="G886" s="232"/>
      <c r="H886" s="236">
        <v>4</v>
      </c>
      <c r="I886" s="237"/>
      <c r="J886" s="232"/>
      <c r="K886" s="232"/>
      <c r="L886" s="238"/>
      <c r="M886" s="239"/>
      <c r="N886" s="240"/>
      <c r="O886" s="240"/>
      <c r="P886" s="240"/>
      <c r="Q886" s="240"/>
      <c r="R886" s="240"/>
      <c r="S886" s="240"/>
      <c r="T886" s="241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2" t="s">
        <v>167</v>
      </c>
      <c r="AU886" s="242" t="s">
        <v>81</v>
      </c>
      <c r="AV886" s="13" t="s">
        <v>81</v>
      </c>
      <c r="AW886" s="13" t="s">
        <v>33</v>
      </c>
      <c r="AX886" s="13" t="s">
        <v>72</v>
      </c>
      <c r="AY886" s="242" t="s">
        <v>152</v>
      </c>
    </row>
    <row r="887" s="2" customFormat="1" ht="24.15" customHeight="1">
      <c r="A887" s="39"/>
      <c r="B887" s="40"/>
      <c r="C887" s="213" t="s">
        <v>1776</v>
      </c>
      <c r="D887" s="213" t="s">
        <v>154</v>
      </c>
      <c r="E887" s="214" t="s">
        <v>1777</v>
      </c>
      <c r="F887" s="215" t="s">
        <v>1778</v>
      </c>
      <c r="G887" s="216" t="s">
        <v>157</v>
      </c>
      <c r="H887" s="217">
        <v>47.643000000000001</v>
      </c>
      <c r="I887" s="218"/>
      <c r="J887" s="219">
        <f>ROUND(I887*H887,2)</f>
        <v>0</v>
      </c>
      <c r="K887" s="215" t="s">
        <v>158</v>
      </c>
      <c r="L887" s="45"/>
      <c r="M887" s="220" t="s">
        <v>19</v>
      </c>
      <c r="N887" s="221" t="s">
        <v>43</v>
      </c>
      <c r="O887" s="85"/>
      <c r="P887" s="222">
        <f>O887*H887</f>
        <v>0</v>
      </c>
      <c r="Q887" s="222">
        <v>0.00012</v>
      </c>
      <c r="R887" s="222">
        <f>Q887*H887</f>
        <v>0.0057171600000000006</v>
      </c>
      <c r="S887" s="222">
        <v>0</v>
      </c>
      <c r="T887" s="223">
        <f>S887*H887</f>
        <v>0</v>
      </c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R887" s="224" t="s">
        <v>264</v>
      </c>
      <c r="AT887" s="224" t="s">
        <v>154</v>
      </c>
      <c r="AU887" s="224" t="s">
        <v>81</v>
      </c>
      <c r="AY887" s="18" t="s">
        <v>152</v>
      </c>
      <c r="BE887" s="225">
        <f>IF(N887="základní",J887,0)</f>
        <v>0</v>
      </c>
      <c r="BF887" s="225">
        <f>IF(N887="snížená",J887,0)</f>
        <v>0</v>
      </c>
      <c r="BG887" s="225">
        <f>IF(N887="zákl. přenesená",J887,0)</f>
        <v>0</v>
      </c>
      <c r="BH887" s="225">
        <f>IF(N887="sníž. přenesená",J887,0)</f>
        <v>0</v>
      </c>
      <c r="BI887" s="225">
        <f>IF(N887="nulová",J887,0)</f>
        <v>0</v>
      </c>
      <c r="BJ887" s="18" t="s">
        <v>79</v>
      </c>
      <c r="BK887" s="225">
        <f>ROUND(I887*H887,2)</f>
        <v>0</v>
      </c>
      <c r="BL887" s="18" t="s">
        <v>264</v>
      </c>
      <c r="BM887" s="224" t="s">
        <v>1779</v>
      </c>
    </row>
    <row r="888" s="2" customFormat="1">
      <c r="A888" s="39"/>
      <c r="B888" s="40"/>
      <c r="C888" s="41"/>
      <c r="D888" s="226" t="s">
        <v>161</v>
      </c>
      <c r="E888" s="41"/>
      <c r="F888" s="227" t="s">
        <v>1780</v>
      </c>
      <c r="G888" s="41"/>
      <c r="H888" s="41"/>
      <c r="I888" s="228"/>
      <c r="J888" s="41"/>
      <c r="K888" s="41"/>
      <c r="L888" s="45"/>
      <c r="M888" s="229"/>
      <c r="N888" s="230"/>
      <c r="O888" s="85"/>
      <c r="P888" s="85"/>
      <c r="Q888" s="85"/>
      <c r="R888" s="85"/>
      <c r="S888" s="85"/>
      <c r="T888" s="86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T888" s="18" t="s">
        <v>161</v>
      </c>
      <c r="AU888" s="18" t="s">
        <v>81</v>
      </c>
    </row>
    <row r="889" s="2" customFormat="1" ht="37.8" customHeight="1">
      <c r="A889" s="39"/>
      <c r="B889" s="40"/>
      <c r="C889" s="213" t="s">
        <v>1781</v>
      </c>
      <c r="D889" s="213" t="s">
        <v>154</v>
      </c>
      <c r="E889" s="214" t="s">
        <v>1782</v>
      </c>
      <c r="F889" s="215" t="s">
        <v>1783</v>
      </c>
      <c r="G889" s="216" t="s">
        <v>157</v>
      </c>
      <c r="H889" s="217">
        <v>178.79400000000001</v>
      </c>
      <c r="I889" s="218"/>
      <c r="J889" s="219">
        <f>ROUND(I889*H889,2)</f>
        <v>0</v>
      </c>
      <c r="K889" s="215" t="s">
        <v>158</v>
      </c>
      <c r="L889" s="45"/>
      <c r="M889" s="220" t="s">
        <v>19</v>
      </c>
      <c r="N889" s="221" t="s">
        <v>43</v>
      </c>
      <c r="O889" s="85"/>
      <c r="P889" s="222">
        <f>O889*H889</f>
        <v>0</v>
      </c>
      <c r="Q889" s="222">
        <v>0.00013999999999999999</v>
      </c>
      <c r="R889" s="222">
        <f>Q889*H889</f>
        <v>0.02503116</v>
      </c>
      <c r="S889" s="222">
        <v>0</v>
      </c>
      <c r="T889" s="223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24" t="s">
        <v>264</v>
      </c>
      <c r="AT889" s="224" t="s">
        <v>154</v>
      </c>
      <c r="AU889" s="224" t="s">
        <v>81</v>
      </c>
      <c r="AY889" s="18" t="s">
        <v>152</v>
      </c>
      <c r="BE889" s="225">
        <f>IF(N889="základní",J889,0)</f>
        <v>0</v>
      </c>
      <c r="BF889" s="225">
        <f>IF(N889="snížená",J889,0)</f>
        <v>0</v>
      </c>
      <c r="BG889" s="225">
        <f>IF(N889="zákl. přenesená",J889,0)</f>
        <v>0</v>
      </c>
      <c r="BH889" s="225">
        <f>IF(N889="sníž. přenesená",J889,0)</f>
        <v>0</v>
      </c>
      <c r="BI889" s="225">
        <f>IF(N889="nulová",J889,0)</f>
        <v>0</v>
      </c>
      <c r="BJ889" s="18" t="s">
        <v>79</v>
      </c>
      <c r="BK889" s="225">
        <f>ROUND(I889*H889,2)</f>
        <v>0</v>
      </c>
      <c r="BL889" s="18" t="s">
        <v>264</v>
      </c>
      <c r="BM889" s="224" t="s">
        <v>1784</v>
      </c>
    </row>
    <row r="890" s="2" customFormat="1">
      <c r="A890" s="39"/>
      <c r="B890" s="40"/>
      <c r="C890" s="41"/>
      <c r="D890" s="226" t="s">
        <v>161</v>
      </c>
      <c r="E890" s="41"/>
      <c r="F890" s="227" t="s">
        <v>1785</v>
      </c>
      <c r="G890" s="41"/>
      <c r="H890" s="41"/>
      <c r="I890" s="228"/>
      <c r="J890" s="41"/>
      <c r="K890" s="41"/>
      <c r="L890" s="45"/>
      <c r="M890" s="229"/>
      <c r="N890" s="230"/>
      <c r="O890" s="85"/>
      <c r="P890" s="85"/>
      <c r="Q890" s="85"/>
      <c r="R890" s="85"/>
      <c r="S890" s="85"/>
      <c r="T890" s="86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T890" s="18" t="s">
        <v>161</v>
      </c>
      <c r="AU890" s="18" t="s">
        <v>81</v>
      </c>
    </row>
    <row r="891" s="14" customFormat="1">
      <c r="A891" s="14"/>
      <c r="B891" s="243"/>
      <c r="C891" s="244"/>
      <c r="D891" s="233" t="s">
        <v>167</v>
      </c>
      <c r="E891" s="245" t="s">
        <v>19</v>
      </c>
      <c r="F891" s="246" t="s">
        <v>345</v>
      </c>
      <c r="G891" s="244"/>
      <c r="H891" s="245" t="s">
        <v>19</v>
      </c>
      <c r="I891" s="247"/>
      <c r="J891" s="244"/>
      <c r="K891" s="244"/>
      <c r="L891" s="248"/>
      <c r="M891" s="249"/>
      <c r="N891" s="250"/>
      <c r="O891" s="250"/>
      <c r="P891" s="250"/>
      <c r="Q891" s="250"/>
      <c r="R891" s="250"/>
      <c r="S891" s="250"/>
      <c r="T891" s="251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2" t="s">
        <v>167</v>
      </c>
      <c r="AU891" s="252" t="s">
        <v>81</v>
      </c>
      <c r="AV891" s="14" t="s">
        <v>79</v>
      </c>
      <c r="AW891" s="14" t="s">
        <v>33</v>
      </c>
      <c r="AX891" s="14" t="s">
        <v>72</v>
      </c>
      <c r="AY891" s="252" t="s">
        <v>152</v>
      </c>
    </row>
    <row r="892" s="13" customFormat="1">
      <c r="A892" s="13"/>
      <c r="B892" s="231"/>
      <c r="C892" s="232"/>
      <c r="D892" s="233" t="s">
        <v>167</v>
      </c>
      <c r="E892" s="234" t="s">
        <v>19</v>
      </c>
      <c r="F892" s="235" t="s">
        <v>968</v>
      </c>
      <c r="G892" s="232"/>
      <c r="H892" s="236">
        <v>53.200000000000003</v>
      </c>
      <c r="I892" s="237"/>
      <c r="J892" s="232"/>
      <c r="K892" s="232"/>
      <c r="L892" s="238"/>
      <c r="M892" s="239"/>
      <c r="N892" s="240"/>
      <c r="O892" s="240"/>
      <c r="P892" s="240"/>
      <c r="Q892" s="240"/>
      <c r="R892" s="240"/>
      <c r="S892" s="240"/>
      <c r="T892" s="241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2" t="s">
        <v>167</v>
      </c>
      <c r="AU892" s="242" t="s">
        <v>81</v>
      </c>
      <c r="AV892" s="13" t="s">
        <v>81</v>
      </c>
      <c r="AW892" s="13" t="s">
        <v>33</v>
      </c>
      <c r="AX892" s="13" t="s">
        <v>72</v>
      </c>
      <c r="AY892" s="242" t="s">
        <v>152</v>
      </c>
    </row>
    <row r="893" s="13" customFormat="1">
      <c r="A893" s="13"/>
      <c r="B893" s="231"/>
      <c r="C893" s="232"/>
      <c r="D893" s="233" t="s">
        <v>167</v>
      </c>
      <c r="E893" s="234" t="s">
        <v>19</v>
      </c>
      <c r="F893" s="235" t="s">
        <v>969</v>
      </c>
      <c r="G893" s="232"/>
      <c r="H893" s="236">
        <v>71.194999999999993</v>
      </c>
      <c r="I893" s="237"/>
      <c r="J893" s="232"/>
      <c r="K893" s="232"/>
      <c r="L893" s="238"/>
      <c r="M893" s="239"/>
      <c r="N893" s="240"/>
      <c r="O893" s="240"/>
      <c r="P893" s="240"/>
      <c r="Q893" s="240"/>
      <c r="R893" s="240"/>
      <c r="S893" s="240"/>
      <c r="T893" s="241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2" t="s">
        <v>167</v>
      </c>
      <c r="AU893" s="242" t="s">
        <v>81</v>
      </c>
      <c r="AV893" s="13" t="s">
        <v>81</v>
      </c>
      <c r="AW893" s="13" t="s">
        <v>33</v>
      </c>
      <c r="AX893" s="13" t="s">
        <v>72</v>
      </c>
      <c r="AY893" s="242" t="s">
        <v>152</v>
      </c>
    </row>
    <row r="894" s="13" customFormat="1">
      <c r="A894" s="13"/>
      <c r="B894" s="231"/>
      <c r="C894" s="232"/>
      <c r="D894" s="233" t="s">
        <v>167</v>
      </c>
      <c r="E894" s="234" t="s">
        <v>19</v>
      </c>
      <c r="F894" s="235" t="s">
        <v>970</v>
      </c>
      <c r="G894" s="232"/>
      <c r="H894" s="236">
        <v>43.850999999999999</v>
      </c>
      <c r="I894" s="237"/>
      <c r="J894" s="232"/>
      <c r="K894" s="232"/>
      <c r="L894" s="238"/>
      <c r="M894" s="239"/>
      <c r="N894" s="240"/>
      <c r="O894" s="240"/>
      <c r="P894" s="240"/>
      <c r="Q894" s="240"/>
      <c r="R894" s="240"/>
      <c r="S894" s="240"/>
      <c r="T894" s="241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42" t="s">
        <v>167</v>
      </c>
      <c r="AU894" s="242" t="s">
        <v>81</v>
      </c>
      <c r="AV894" s="13" t="s">
        <v>81</v>
      </c>
      <c r="AW894" s="13" t="s">
        <v>33</v>
      </c>
      <c r="AX894" s="13" t="s">
        <v>72</v>
      </c>
      <c r="AY894" s="242" t="s">
        <v>152</v>
      </c>
    </row>
    <row r="895" s="14" customFormat="1">
      <c r="A895" s="14"/>
      <c r="B895" s="243"/>
      <c r="C895" s="244"/>
      <c r="D895" s="233" t="s">
        <v>167</v>
      </c>
      <c r="E895" s="245" t="s">
        <v>19</v>
      </c>
      <c r="F895" s="246" t="s">
        <v>938</v>
      </c>
      <c r="G895" s="244"/>
      <c r="H895" s="245" t="s">
        <v>19</v>
      </c>
      <c r="I895" s="247"/>
      <c r="J895" s="244"/>
      <c r="K895" s="244"/>
      <c r="L895" s="248"/>
      <c r="M895" s="249"/>
      <c r="N895" s="250"/>
      <c r="O895" s="250"/>
      <c r="P895" s="250"/>
      <c r="Q895" s="250"/>
      <c r="R895" s="250"/>
      <c r="S895" s="250"/>
      <c r="T895" s="251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52" t="s">
        <v>167</v>
      </c>
      <c r="AU895" s="252" t="s">
        <v>81</v>
      </c>
      <c r="AV895" s="14" t="s">
        <v>79</v>
      </c>
      <c r="AW895" s="14" t="s">
        <v>33</v>
      </c>
      <c r="AX895" s="14" t="s">
        <v>72</v>
      </c>
      <c r="AY895" s="252" t="s">
        <v>152</v>
      </c>
    </row>
    <row r="896" s="13" customFormat="1">
      <c r="A896" s="13"/>
      <c r="B896" s="231"/>
      <c r="C896" s="232"/>
      <c r="D896" s="233" t="s">
        <v>167</v>
      </c>
      <c r="E896" s="234" t="s">
        <v>19</v>
      </c>
      <c r="F896" s="235" t="s">
        <v>1786</v>
      </c>
      <c r="G896" s="232"/>
      <c r="H896" s="236">
        <v>10.548</v>
      </c>
      <c r="I896" s="237"/>
      <c r="J896" s="232"/>
      <c r="K896" s="232"/>
      <c r="L896" s="238"/>
      <c r="M896" s="239"/>
      <c r="N896" s="240"/>
      <c r="O896" s="240"/>
      <c r="P896" s="240"/>
      <c r="Q896" s="240"/>
      <c r="R896" s="240"/>
      <c r="S896" s="240"/>
      <c r="T896" s="241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2" t="s">
        <v>167</v>
      </c>
      <c r="AU896" s="242" t="s">
        <v>81</v>
      </c>
      <c r="AV896" s="13" t="s">
        <v>81</v>
      </c>
      <c r="AW896" s="13" t="s">
        <v>33</v>
      </c>
      <c r="AX896" s="13" t="s">
        <v>72</v>
      </c>
      <c r="AY896" s="242" t="s">
        <v>152</v>
      </c>
    </row>
    <row r="897" s="2" customFormat="1" ht="44.25" customHeight="1">
      <c r="A897" s="39"/>
      <c r="B897" s="40"/>
      <c r="C897" s="213" t="s">
        <v>1787</v>
      </c>
      <c r="D897" s="213" t="s">
        <v>154</v>
      </c>
      <c r="E897" s="214" t="s">
        <v>1788</v>
      </c>
      <c r="F897" s="215" t="s">
        <v>1789</v>
      </c>
      <c r="G897" s="216" t="s">
        <v>157</v>
      </c>
      <c r="H897" s="217">
        <v>10.548</v>
      </c>
      <c r="I897" s="218"/>
      <c r="J897" s="219">
        <f>ROUND(I897*H897,2)</f>
        <v>0</v>
      </c>
      <c r="K897" s="215" t="s">
        <v>158</v>
      </c>
      <c r="L897" s="45"/>
      <c r="M897" s="220" t="s">
        <v>19</v>
      </c>
      <c r="N897" s="221" t="s">
        <v>43</v>
      </c>
      <c r="O897" s="85"/>
      <c r="P897" s="222">
        <f>O897*H897</f>
        <v>0</v>
      </c>
      <c r="Q897" s="222">
        <v>0.00020000000000000001</v>
      </c>
      <c r="R897" s="222">
        <f>Q897*H897</f>
        <v>0.0021096000000000001</v>
      </c>
      <c r="S897" s="222">
        <v>0</v>
      </c>
      <c r="T897" s="223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24" t="s">
        <v>264</v>
      </c>
      <c r="AT897" s="224" t="s">
        <v>154</v>
      </c>
      <c r="AU897" s="224" t="s">
        <v>81</v>
      </c>
      <c r="AY897" s="18" t="s">
        <v>152</v>
      </c>
      <c r="BE897" s="225">
        <f>IF(N897="základní",J897,0)</f>
        <v>0</v>
      </c>
      <c r="BF897" s="225">
        <f>IF(N897="snížená",J897,0)</f>
        <v>0</v>
      </c>
      <c r="BG897" s="225">
        <f>IF(N897="zákl. přenesená",J897,0)</f>
        <v>0</v>
      </c>
      <c r="BH897" s="225">
        <f>IF(N897="sníž. přenesená",J897,0)</f>
        <v>0</v>
      </c>
      <c r="BI897" s="225">
        <f>IF(N897="nulová",J897,0)</f>
        <v>0</v>
      </c>
      <c r="BJ897" s="18" t="s">
        <v>79</v>
      </c>
      <c r="BK897" s="225">
        <f>ROUND(I897*H897,2)</f>
        <v>0</v>
      </c>
      <c r="BL897" s="18" t="s">
        <v>264</v>
      </c>
      <c r="BM897" s="224" t="s">
        <v>1790</v>
      </c>
    </row>
    <row r="898" s="2" customFormat="1">
      <c r="A898" s="39"/>
      <c r="B898" s="40"/>
      <c r="C898" s="41"/>
      <c r="D898" s="226" t="s">
        <v>161</v>
      </c>
      <c r="E898" s="41"/>
      <c r="F898" s="227" t="s">
        <v>1791</v>
      </c>
      <c r="G898" s="41"/>
      <c r="H898" s="41"/>
      <c r="I898" s="228"/>
      <c r="J898" s="41"/>
      <c r="K898" s="41"/>
      <c r="L898" s="45"/>
      <c r="M898" s="229"/>
      <c r="N898" s="230"/>
      <c r="O898" s="85"/>
      <c r="P898" s="85"/>
      <c r="Q898" s="85"/>
      <c r="R898" s="85"/>
      <c r="S898" s="85"/>
      <c r="T898" s="86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T898" s="18" t="s">
        <v>161</v>
      </c>
      <c r="AU898" s="18" t="s">
        <v>81</v>
      </c>
    </row>
    <row r="899" s="14" customFormat="1">
      <c r="A899" s="14"/>
      <c r="B899" s="243"/>
      <c r="C899" s="244"/>
      <c r="D899" s="233" t="s">
        <v>167</v>
      </c>
      <c r="E899" s="245" t="s">
        <v>19</v>
      </c>
      <c r="F899" s="246" t="s">
        <v>938</v>
      </c>
      <c r="G899" s="244"/>
      <c r="H899" s="245" t="s">
        <v>19</v>
      </c>
      <c r="I899" s="247"/>
      <c r="J899" s="244"/>
      <c r="K899" s="244"/>
      <c r="L899" s="248"/>
      <c r="M899" s="249"/>
      <c r="N899" s="250"/>
      <c r="O899" s="250"/>
      <c r="P899" s="250"/>
      <c r="Q899" s="250"/>
      <c r="R899" s="250"/>
      <c r="S899" s="250"/>
      <c r="T899" s="251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2" t="s">
        <v>167</v>
      </c>
      <c r="AU899" s="252" t="s">
        <v>81</v>
      </c>
      <c r="AV899" s="14" t="s">
        <v>79</v>
      </c>
      <c r="AW899" s="14" t="s">
        <v>33</v>
      </c>
      <c r="AX899" s="14" t="s">
        <v>72</v>
      </c>
      <c r="AY899" s="252" t="s">
        <v>152</v>
      </c>
    </row>
    <row r="900" s="13" customFormat="1">
      <c r="A900" s="13"/>
      <c r="B900" s="231"/>
      <c r="C900" s="232"/>
      <c r="D900" s="233" t="s">
        <v>167</v>
      </c>
      <c r="E900" s="234" t="s">
        <v>19</v>
      </c>
      <c r="F900" s="235" t="s">
        <v>1786</v>
      </c>
      <c r="G900" s="232"/>
      <c r="H900" s="236">
        <v>10.548</v>
      </c>
      <c r="I900" s="237"/>
      <c r="J900" s="232"/>
      <c r="K900" s="232"/>
      <c r="L900" s="238"/>
      <c r="M900" s="239"/>
      <c r="N900" s="240"/>
      <c r="O900" s="240"/>
      <c r="P900" s="240"/>
      <c r="Q900" s="240"/>
      <c r="R900" s="240"/>
      <c r="S900" s="240"/>
      <c r="T900" s="241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42" t="s">
        <v>167</v>
      </c>
      <c r="AU900" s="242" t="s">
        <v>81</v>
      </c>
      <c r="AV900" s="13" t="s">
        <v>81</v>
      </c>
      <c r="AW900" s="13" t="s">
        <v>33</v>
      </c>
      <c r="AX900" s="13" t="s">
        <v>72</v>
      </c>
      <c r="AY900" s="242" t="s">
        <v>152</v>
      </c>
    </row>
    <row r="901" s="2" customFormat="1" ht="44.25" customHeight="1">
      <c r="A901" s="39"/>
      <c r="B901" s="40"/>
      <c r="C901" s="213" t="s">
        <v>1792</v>
      </c>
      <c r="D901" s="213" t="s">
        <v>154</v>
      </c>
      <c r="E901" s="214" t="s">
        <v>1793</v>
      </c>
      <c r="F901" s="215" t="s">
        <v>1794</v>
      </c>
      <c r="G901" s="216" t="s">
        <v>157</v>
      </c>
      <c r="H901" s="217">
        <v>178.79400000000001</v>
      </c>
      <c r="I901" s="218"/>
      <c r="J901" s="219">
        <f>ROUND(I901*H901,2)</f>
        <v>0</v>
      </c>
      <c r="K901" s="215" t="s">
        <v>158</v>
      </c>
      <c r="L901" s="45"/>
      <c r="M901" s="220" t="s">
        <v>19</v>
      </c>
      <c r="N901" s="221" t="s">
        <v>43</v>
      </c>
      <c r="O901" s="85"/>
      <c r="P901" s="222">
        <f>O901*H901</f>
        <v>0</v>
      </c>
      <c r="Q901" s="222">
        <v>0.00072000000000000005</v>
      </c>
      <c r="R901" s="222">
        <f>Q901*H901</f>
        <v>0.12873168000000002</v>
      </c>
      <c r="S901" s="222">
        <v>0</v>
      </c>
      <c r="T901" s="223">
        <f>S901*H901</f>
        <v>0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24" t="s">
        <v>264</v>
      </c>
      <c r="AT901" s="224" t="s">
        <v>154</v>
      </c>
      <c r="AU901" s="224" t="s">
        <v>81</v>
      </c>
      <c r="AY901" s="18" t="s">
        <v>152</v>
      </c>
      <c r="BE901" s="225">
        <f>IF(N901="základní",J901,0)</f>
        <v>0</v>
      </c>
      <c r="BF901" s="225">
        <f>IF(N901="snížená",J901,0)</f>
        <v>0</v>
      </c>
      <c r="BG901" s="225">
        <f>IF(N901="zákl. přenesená",J901,0)</f>
        <v>0</v>
      </c>
      <c r="BH901" s="225">
        <f>IF(N901="sníž. přenesená",J901,0)</f>
        <v>0</v>
      </c>
      <c r="BI901" s="225">
        <f>IF(N901="nulová",J901,0)</f>
        <v>0</v>
      </c>
      <c r="BJ901" s="18" t="s">
        <v>79</v>
      </c>
      <c r="BK901" s="225">
        <f>ROUND(I901*H901,2)</f>
        <v>0</v>
      </c>
      <c r="BL901" s="18" t="s">
        <v>264</v>
      </c>
      <c r="BM901" s="224" t="s">
        <v>1795</v>
      </c>
    </row>
    <row r="902" s="2" customFormat="1">
      <c r="A902" s="39"/>
      <c r="B902" s="40"/>
      <c r="C902" s="41"/>
      <c r="D902" s="226" t="s">
        <v>161</v>
      </c>
      <c r="E902" s="41"/>
      <c r="F902" s="227" t="s">
        <v>1796</v>
      </c>
      <c r="G902" s="41"/>
      <c r="H902" s="41"/>
      <c r="I902" s="228"/>
      <c r="J902" s="41"/>
      <c r="K902" s="41"/>
      <c r="L902" s="45"/>
      <c r="M902" s="229"/>
      <c r="N902" s="230"/>
      <c r="O902" s="85"/>
      <c r="P902" s="85"/>
      <c r="Q902" s="85"/>
      <c r="R902" s="85"/>
      <c r="S902" s="85"/>
      <c r="T902" s="86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T902" s="18" t="s">
        <v>161</v>
      </c>
      <c r="AU902" s="18" t="s">
        <v>81</v>
      </c>
    </row>
    <row r="903" s="12" customFormat="1" ht="22.8" customHeight="1">
      <c r="A903" s="12"/>
      <c r="B903" s="197"/>
      <c r="C903" s="198"/>
      <c r="D903" s="199" t="s">
        <v>71</v>
      </c>
      <c r="E903" s="211" t="s">
        <v>1797</v>
      </c>
      <c r="F903" s="211" t="s">
        <v>1798</v>
      </c>
      <c r="G903" s="198"/>
      <c r="H903" s="198"/>
      <c r="I903" s="201"/>
      <c r="J903" s="212">
        <f>BK903</f>
        <v>0</v>
      </c>
      <c r="K903" s="198"/>
      <c r="L903" s="203"/>
      <c r="M903" s="204"/>
      <c r="N903" s="205"/>
      <c r="O903" s="205"/>
      <c r="P903" s="206">
        <f>SUM(P904:P928)</f>
        <v>0</v>
      </c>
      <c r="Q903" s="205"/>
      <c r="R903" s="206">
        <f>SUM(R904:R928)</f>
        <v>0.23938540000000003</v>
      </c>
      <c r="S903" s="205"/>
      <c r="T903" s="207">
        <f>SUM(T904:T928)</f>
        <v>0</v>
      </c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R903" s="208" t="s">
        <v>81</v>
      </c>
      <c r="AT903" s="209" t="s">
        <v>71</v>
      </c>
      <c r="AU903" s="209" t="s">
        <v>79</v>
      </c>
      <c r="AY903" s="208" t="s">
        <v>152</v>
      </c>
      <c r="BK903" s="210">
        <f>SUM(BK904:BK928)</f>
        <v>0</v>
      </c>
    </row>
    <row r="904" s="2" customFormat="1" ht="33" customHeight="1">
      <c r="A904" s="39"/>
      <c r="B904" s="40"/>
      <c r="C904" s="213" t="s">
        <v>1799</v>
      </c>
      <c r="D904" s="213" t="s">
        <v>154</v>
      </c>
      <c r="E904" s="214" t="s">
        <v>1800</v>
      </c>
      <c r="F904" s="215" t="s">
        <v>1801</v>
      </c>
      <c r="G904" s="216" t="s">
        <v>157</v>
      </c>
      <c r="H904" s="217">
        <v>150.78899999999999</v>
      </c>
      <c r="I904" s="218"/>
      <c r="J904" s="219">
        <f>ROUND(I904*H904,2)</f>
        <v>0</v>
      </c>
      <c r="K904" s="215" t="s">
        <v>158</v>
      </c>
      <c r="L904" s="45"/>
      <c r="M904" s="220" t="s">
        <v>19</v>
      </c>
      <c r="N904" s="221" t="s">
        <v>43</v>
      </c>
      <c r="O904" s="85"/>
      <c r="P904" s="222">
        <f>O904*H904</f>
        <v>0</v>
      </c>
      <c r="Q904" s="222">
        <v>0.00020000000000000001</v>
      </c>
      <c r="R904" s="222">
        <f>Q904*H904</f>
        <v>0.030157799999999998</v>
      </c>
      <c r="S904" s="222">
        <v>0</v>
      </c>
      <c r="T904" s="223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224" t="s">
        <v>264</v>
      </c>
      <c r="AT904" s="224" t="s">
        <v>154</v>
      </c>
      <c r="AU904" s="224" t="s">
        <v>81</v>
      </c>
      <c r="AY904" s="18" t="s">
        <v>152</v>
      </c>
      <c r="BE904" s="225">
        <f>IF(N904="základní",J904,0)</f>
        <v>0</v>
      </c>
      <c r="BF904" s="225">
        <f>IF(N904="snížená",J904,0)</f>
        <v>0</v>
      </c>
      <c r="BG904" s="225">
        <f>IF(N904="zákl. přenesená",J904,0)</f>
        <v>0</v>
      </c>
      <c r="BH904" s="225">
        <f>IF(N904="sníž. přenesená",J904,0)</f>
        <v>0</v>
      </c>
      <c r="BI904" s="225">
        <f>IF(N904="nulová",J904,0)</f>
        <v>0</v>
      </c>
      <c r="BJ904" s="18" t="s">
        <v>79</v>
      </c>
      <c r="BK904" s="225">
        <f>ROUND(I904*H904,2)</f>
        <v>0</v>
      </c>
      <c r="BL904" s="18" t="s">
        <v>264</v>
      </c>
      <c r="BM904" s="224" t="s">
        <v>1802</v>
      </c>
    </row>
    <row r="905" s="2" customFormat="1">
      <c r="A905" s="39"/>
      <c r="B905" s="40"/>
      <c r="C905" s="41"/>
      <c r="D905" s="226" t="s">
        <v>161</v>
      </c>
      <c r="E905" s="41"/>
      <c r="F905" s="227" t="s">
        <v>1803</v>
      </c>
      <c r="G905" s="41"/>
      <c r="H905" s="41"/>
      <c r="I905" s="228"/>
      <c r="J905" s="41"/>
      <c r="K905" s="41"/>
      <c r="L905" s="45"/>
      <c r="M905" s="229"/>
      <c r="N905" s="230"/>
      <c r="O905" s="85"/>
      <c r="P905" s="85"/>
      <c r="Q905" s="85"/>
      <c r="R905" s="85"/>
      <c r="S905" s="85"/>
      <c r="T905" s="86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T905" s="18" t="s">
        <v>161</v>
      </c>
      <c r="AU905" s="18" t="s">
        <v>81</v>
      </c>
    </row>
    <row r="906" s="14" customFormat="1">
      <c r="A906" s="14"/>
      <c r="B906" s="243"/>
      <c r="C906" s="244"/>
      <c r="D906" s="233" t="s">
        <v>167</v>
      </c>
      <c r="E906" s="245" t="s">
        <v>19</v>
      </c>
      <c r="F906" s="246" t="s">
        <v>1804</v>
      </c>
      <c r="G906" s="244"/>
      <c r="H906" s="245" t="s">
        <v>19</v>
      </c>
      <c r="I906" s="247"/>
      <c r="J906" s="244"/>
      <c r="K906" s="244"/>
      <c r="L906" s="248"/>
      <c r="M906" s="249"/>
      <c r="N906" s="250"/>
      <c r="O906" s="250"/>
      <c r="P906" s="250"/>
      <c r="Q906" s="250"/>
      <c r="R906" s="250"/>
      <c r="S906" s="250"/>
      <c r="T906" s="251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52" t="s">
        <v>167</v>
      </c>
      <c r="AU906" s="252" t="s">
        <v>81</v>
      </c>
      <c r="AV906" s="14" t="s">
        <v>79</v>
      </c>
      <c r="AW906" s="14" t="s">
        <v>33</v>
      </c>
      <c r="AX906" s="14" t="s">
        <v>72</v>
      </c>
      <c r="AY906" s="252" t="s">
        <v>152</v>
      </c>
    </row>
    <row r="907" s="13" customFormat="1">
      <c r="A907" s="13"/>
      <c r="B907" s="231"/>
      <c r="C907" s="232"/>
      <c r="D907" s="233" t="s">
        <v>167</v>
      </c>
      <c r="E907" s="234" t="s">
        <v>19</v>
      </c>
      <c r="F907" s="235" t="s">
        <v>1465</v>
      </c>
      <c r="G907" s="232"/>
      <c r="H907" s="236">
        <v>22.417999999999999</v>
      </c>
      <c r="I907" s="237"/>
      <c r="J907" s="232"/>
      <c r="K907" s="232"/>
      <c r="L907" s="238"/>
      <c r="M907" s="239"/>
      <c r="N907" s="240"/>
      <c r="O907" s="240"/>
      <c r="P907" s="240"/>
      <c r="Q907" s="240"/>
      <c r="R907" s="240"/>
      <c r="S907" s="240"/>
      <c r="T907" s="241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42" t="s">
        <v>167</v>
      </c>
      <c r="AU907" s="242" t="s">
        <v>81</v>
      </c>
      <c r="AV907" s="13" t="s">
        <v>81</v>
      </c>
      <c r="AW907" s="13" t="s">
        <v>33</v>
      </c>
      <c r="AX907" s="13" t="s">
        <v>72</v>
      </c>
      <c r="AY907" s="242" t="s">
        <v>152</v>
      </c>
    </row>
    <row r="908" s="14" customFormat="1">
      <c r="A908" s="14"/>
      <c r="B908" s="243"/>
      <c r="C908" s="244"/>
      <c r="D908" s="233" t="s">
        <v>167</v>
      </c>
      <c r="E908" s="245" t="s">
        <v>19</v>
      </c>
      <c r="F908" s="246" t="s">
        <v>1805</v>
      </c>
      <c r="G908" s="244"/>
      <c r="H908" s="245" t="s">
        <v>19</v>
      </c>
      <c r="I908" s="247"/>
      <c r="J908" s="244"/>
      <c r="K908" s="244"/>
      <c r="L908" s="248"/>
      <c r="M908" s="249"/>
      <c r="N908" s="250"/>
      <c r="O908" s="250"/>
      <c r="P908" s="250"/>
      <c r="Q908" s="250"/>
      <c r="R908" s="250"/>
      <c r="S908" s="250"/>
      <c r="T908" s="251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52" t="s">
        <v>167</v>
      </c>
      <c r="AU908" s="252" t="s">
        <v>81</v>
      </c>
      <c r="AV908" s="14" t="s">
        <v>79</v>
      </c>
      <c r="AW908" s="14" t="s">
        <v>33</v>
      </c>
      <c r="AX908" s="14" t="s">
        <v>72</v>
      </c>
      <c r="AY908" s="252" t="s">
        <v>152</v>
      </c>
    </row>
    <row r="909" s="13" customFormat="1">
      <c r="A909" s="13"/>
      <c r="B909" s="231"/>
      <c r="C909" s="232"/>
      <c r="D909" s="233" t="s">
        <v>167</v>
      </c>
      <c r="E909" s="234" t="s">
        <v>19</v>
      </c>
      <c r="F909" s="235" t="s">
        <v>843</v>
      </c>
      <c r="G909" s="232"/>
      <c r="H909" s="236">
        <v>79.400000000000006</v>
      </c>
      <c r="I909" s="237"/>
      <c r="J909" s="232"/>
      <c r="K909" s="232"/>
      <c r="L909" s="238"/>
      <c r="M909" s="239"/>
      <c r="N909" s="240"/>
      <c r="O909" s="240"/>
      <c r="P909" s="240"/>
      <c r="Q909" s="240"/>
      <c r="R909" s="240"/>
      <c r="S909" s="240"/>
      <c r="T909" s="241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2" t="s">
        <v>167</v>
      </c>
      <c r="AU909" s="242" t="s">
        <v>81</v>
      </c>
      <c r="AV909" s="13" t="s">
        <v>81</v>
      </c>
      <c r="AW909" s="13" t="s">
        <v>33</v>
      </c>
      <c r="AX909" s="13" t="s">
        <v>72</v>
      </c>
      <c r="AY909" s="242" t="s">
        <v>152</v>
      </c>
    </row>
    <row r="910" s="13" customFormat="1">
      <c r="A910" s="13"/>
      <c r="B910" s="231"/>
      <c r="C910" s="232"/>
      <c r="D910" s="233" t="s">
        <v>167</v>
      </c>
      <c r="E910" s="234" t="s">
        <v>19</v>
      </c>
      <c r="F910" s="235" t="s">
        <v>846</v>
      </c>
      <c r="G910" s="232"/>
      <c r="H910" s="236">
        <v>30.939</v>
      </c>
      <c r="I910" s="237"/>
      <c r="J910" s="232"/>
      <c r="K910" s="232"/>
      <c r="L910" s="238"/>
      <c r="M910" s="239"/>
      <c r="N910" s="240"/>
      <c r="O910" s="240"/>
      <c r="P910" s="240"/>
      <c r="Q910" s="240"/>
      <c r="R910" s="240"/>
      <c r="S910" s="240"/>
      <c r="T910" s="241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2" t="s">
        <v>167</v>
      </c>
      <c r="AU910" s="242" t="s">
        <v>81</v>
      </c>
      <c r="AV910" s="13" t="s">
        <v>81</v>
      </c>
      <c r="AW910" s="13" t="s">
        <v>33</v>
      </c>
      <c r="AX910" s="13" t="s">
        <v>72</v>
      </c>
      <c r="AY910" s="242" t="s">
        <v>152</v>
      </c>
    </row>
    <row r="911" s="14" customFormat="1">
      <c r="A911" s="14"/>
      <c r="B911" s="243"/>
      <c r="C911" s="244"/>
      <c r="D911" s="233" t="s">
        <v>167</v>
      </c>
      <c r="E911" s="245" t="s">
        <v>19</v>
      </c>
      <c r="F911" s="246" t="s">
        <v>1806</v>
      </c>
      <c r="G911" s="244"/>
      <c r="H911" s="245" t="s">
        <v>19</v>
      </c>
      <c r="I911" s="247"/>
      <c r="J911" s="244"/>
      <c r="K911" s="244"/>
      <c r="L911" s="248"/>
      <c r="M911" s="249"/>
      <c r="N911" s="250"/>
      <c r="O911" s="250"/>
      <c r="P911" s="250"/>
      <c r="Q911" s="250"/>
      <c r="R911" s="250"/>
      <c r="S911" s="250"/>
      <c r="T911" s="251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52" t="s">
        <v>167</v>
      </c>
      <c r="AU911" s="252" t="s">
        <v>81</v>
      </c>
      <c r="AV911" s="14" t="s">
        <v>79</v>
      </c>
      <c r="AW911" s="14" t="s">
        <v>33</v>
      </c>
      <c r="AX911" s="14" t="s">
        <v>72</v>
      </c>
      <c r="AY911" s="252" t="s">
        <v>152</v>
      </c>
    </row>
    <row r="912" s="13" customFormat="1">
      <c r="A912" s="13"/>
      <c r="B912" s="231"/>
      <c r="C912" s="232"/>
      <c r="D912" s="233" t="s">
        <v>167</v>
      </c>
      <c r="E912" s="234" t="s">
        <v>19</v>
      </c>
      <c r="F912" s="235" t="s">
        <v>1807</v>
      </c>
      <c r="G912" s="232"/>
      <c r="H912" s="236">
        <v>18.032</v>
      </c>
      <c r="I912" s="237"/>
      <c r="J912" s="232"/>
      <c r="K912" s="232"/>
      <c r="L912" s="238"/>
      <c r="M912" s="239"/>
      <c r="N912" s="240"/>
      <c r="O912" s="240"/>
      <c r="P912" s="240"/>
      <c r="Q912" s="240"/>
      <c r="R912" s="240"/>
      <c r="S912" s="240"/>
      <c r="T912" s="241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2" t="s">
        <v>167</v>
      </c>
      <c r="AU912" s="242" t="s">
        <v>81</v>
      </c>
      <c r="AV912" s="13" t="s">
        <v>81</v>
      </c>
      <c r="AW912" s="13" t="s">
        <v>33</v>
      </c>
      <c r="AX912" s="13" t="s">
        <v>72</v>
      </c>
      <c r="AY912" s="242" t="s">
        <v>152</v>
      </c>
    </row>
    <row r="913" s="2" customFormat="1" ht="33" customHeight="1">
      <c r="A913" s="39"/>
      <c r="B913" s="40"/>
      <c r="C913" s="213" t="s">
        <v>1808</v>
      </c>
      <c r="D913" s="213" t="s">
        <v>154</v>
      </c>
      <c r="E913" s="214" t="s">
        <v>1809</v>
      </c>
      <c r="F913" s="215" t="s">
        <v>1810</v>
      </c>
      <c r="G913" s="216" t="s">
        <v>157</v>
      </c>
      <c r="H913" s="217">
        <v>336.923</v>
      </c>
      <c r="I913" s="218"/>
      <c r="J913" s="219">
        <f>ROUND(I913*H913,2)</f>
        <v>0</v>
      </c>
      <c r="K913" s="215" t="s">
        <v>158</v>
      </c>
      <c r="L913" s="45"/>
      <c r="M913" s="220" t="s">
        <v>19</v>
      </c>
      <c r="N913" s="221" t="s">
        <v>43</v>
      </c>
      <c r="O913" s="85"/>
      <c r="P913" s="222">
        <f>O913*H913</f>
        <v>0</v>
      </c>
      <c r="Q913" s="222">
        <v>0.00020000000000000001</v>
      </c>
      <c r="R913" s="222">
        <f>Q913*H913</f>
        <v>0.067384600000000003</v>
      </c>
      <c r="S913" s="222">
        <v>0</v>
      </c>
      <c r="T913" s="223">
        <f>S913*H913</f>
        <v>0</v>
      </c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R913" s="224" t="s">
        <v>264</v>
      </c>
      <c r="AT913" s="224" t="s">
        <v>154</v>
      </c>
      <c r="AU913" s="224" t="s">
        <v>81</v>
      </c>
      <c r="AY913" s="18" t="s">
        <v>152</v>
      </c>
      <c r="BE913" s="225">
        <f>IF(N913="základní",J913,0)</f>
        <v>0</v>
      </c>
      <c r="BF913" s="225">
        <f>IF(N913="snížená",J913,0)</f>
        <v>0</v>
      </c>
      <c r="BG913" s="225">
        <f>IF(N913="zákl. přenesená",J913,0)</f>
        <v>0</v>
      </c>
      <c r="BH913" s="225">
        <f>IF(N913="sníž. přenesená",J913,0)</f>
        <v>0</v>
      </c>
      <c r="BI913" s="225">
        <f>IF(N913="nulová",J913,0)</f>
        <v>0</v>
      </c>
      <c r="BJ913" s="18" t="s">
        <v>79</v>
      </c>
      <c r="BK913" s="225">
        <f>ROUND(I913*H913,2)</f>
        <v>0</v>
      </c>
      <c r="BL913" s="18" t="s">
        <v>264</v>
      </c>
      <c r="BM913" s="224" t="s">
        <v>1811</v>
      </c>
    </row>
    <row r="914" s="2" customFormat="1">
      <c r="A914" s="39"/>
      <c r="B914" s="40"/>
      <c r="C914" s="41"/>
      <c r="D914" s="226" t="s">
        <v>161</v>
      </c>
      <c r="E914" s="41"/>
      <c r="F914" s="227" t="s">
        <v>1812</v>
      </c>
      <c r="G914" s="41"/>
      <c r="H914" s="41"/>
      <c r="I914" s="228"/>
      <c r="J914" s="41"/>
      <c r="K914" s="41"/>
      <c r="L914" s="45"/>
      <c r="M914" s="229"/>
      <c r="N914" s="230"/>
      <c r="O914" s="85"/>
      <c r="P914" s="85"/>
      <c r="Q914" s="85"/>
      <c r="R914" s="85"/>
      <c r="S914" s="85"/>
      <c r="T914" s="86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T914" s="18" t="s">
        <v>161</v>
      </c>
      <c r="AU914" s="18" t="s">
        <v>81</v>
      </c>
    </row>
    <row r="915" s="14" customFormat="1">
      <c r="A915" s="14"/>
      <c r="B915" s="243"/>
      <c r="C915" s="244"/>
      <c r="D915" s="233" t="s">
        <v>167</v>
      </c>
      <c r="E915" s="245" t="s">
        <v>19</v>
      </c>
      <c r="F915" s="246" t="s">
        <v>1804</v>
      </c>
      <c r="G915" s="244"/>
      <c r="H915" s="245" t="s">
        <v>19</v>
      </c>
      <c r="I915" s="247"/>
      <c r="J915" s="244"/>
      <c r="K915" s="244"/>
      <c r="L915" s="248"/>
      <c r="M915" s="249"/>
      <c r="N915" s="250"/>
      <c r="O915" s="250"/>
      <c r="P915" s="250"/>
      <c r="Q915" s="250"/>
      <c r="R915" s="250"/>
      <c r="S915" s="250"/>
      <c r="T915" s="251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2" t="s">
        <v>167</v>
      </c>
      <c r="AU915" s="252" t="s">
        <v>81</v>
      </c>
      <c r="AV915" s="14" t="s">
        <v>79</v>
      </c>
      <c r="AW915" s="14" t="s">
        <v>33</v>
      </c>
      <c r="AX915" s="14" t="s">
        <v>72</v>
      </c>
      <c r="AY915" s="252" t="s">
        <v>152</v>
      </c>
    </row>
    <row r="916" s="13" customFormat="1">
      <c r="A916" s="13"/>
      <c r="B916" s="231"/>
      <c r="C916" s="232"/>
      <c r="D916" s="233" t="s">
        <v>167</v>
      </c>
      <c r="E916" s="234" t="s">
        <v>19</v>
      </c>
      <c r="F916" s="235" t="s">
        <v>1084</v>
      </c>
      <c r="G916" s="232"/>
      <c r="H916" s="236">
        <v>91.438000000000002</v>
      </c>
      <c r="I916" s="237"/>
      <c r="J916" s="232"/>
      <c r="K916" s="232"/>
      <c r="L916" s="238"/>
      <c r="M916" s="239"/>
      <c r="N916" s="240"/>
      <c r="O916" s="240"/>
      <c r="P916" s="240"/>
      <c r="Q916" s="240"/>
      <c r="R916" s="240"/>
      <c r="S916" s="240"/>
      <c r="T916" s="241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2" t="s">
        <v>167</v>
      </c>
      <c r="AU916" s="242" t="s">
        <v>81</v>
      </c>
      <c r="AV916" s="13" t="s">
        <v>81</v>
      </c>
      <c r="AW916" s="13" t="s">
        <v>33</v>
      </c>
      <c r="AX916" s="13" t="s">
        <v>72</v>
      </c>
      <c r="AY916" s="242" t="s">
        <v>152</v>
      </c>
    </row>
    <row r="917" s="14" customFormat="1">
      <c r="A917" s="14"/>
      <c r="B917" s="243"/>
      <c r="C917" s="244"/>
      <c r="D917" s="233" t="s">
        <v>167</v>
      </c>
      <c r="E917" s="245" t="s">
        <v>19</v>
      </c>
      <c r="F917" s="246" t="s">
        <v>1805</v>
      </c>
      <c r="G917" s="244"/>
      <c r="H917" s="245" t="s">
        <v>19</v>
      </c>
      <c r="I917" s="247"/>
      <c r="J917" s="244"/>
      <c r="K917" s="244"/>
      <c r="L917" s="248"/>
      <c r="M917" s="249"/>
      <c r="N917" s="250"/>
      <c r="O917" s="250"/>
      <c r="P917" s="250"/>
      <c r="Q917" s="250"/>
      <c r="R917" s="250"/>
      <c r="S917" s="250"/>
      <c r="T917" s="251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2" t="s">
        <v>167</v>
      </c>
      <c r="AU917" s="252" t="s">
        <v>81</v>
      </c>
      <c r="AV917" s="14" t="s">
        <v>79</v>
      </c>
      <c r="AW917" s="14" t="s">
        <v>33</v>
      </c>
      <c r="AX917" s="14" t="s">
        <v>72</v>
      </c>
      <c r="AY917" s="252" t="s">
        <v>152</v>
      </c>
    </row>
    <row r="918" s="13" customFormat="1">
      <c r="A918" s="13"/>
      <c r="B918" s="231"/>
      <c r="C918" s="232"/>
      <c r="D918" s="233" t="s">
        <v>167</v>
      </c>
      <c r="E918" s="234" t="s">
        <v>19</v>
      </c>
      <c r="F918" s="235" t="s">
        <v>845</v>
      </c>
      <c r="G918" s="232"/>
      <c r="H918" s="236">
        <v>245.48500000000001</v>
      </c>
      <c r="I918" s="237"/>
      <c r="J918" s="232"/>
      <c r="K918" s="232"/>
      <c r="L918" s="238"/>
      <c r="M918" s="239"/>
      <c r="N918" s="240"/>
      <c r="O918" s="240"/>
      <c r="P918" s="240"/>
      <c r="Q918" s="240"/>
      <c r="R918" s="240"/>
      <c r="S918" s="240"/>
      <c r="T918" s="241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2" t="s">
        <v>167</v>
      </c>
      <c r="AU918" s="242" t="s">
        <v>81</v>
      </c>
      <c r="AV918" s="13" t="s">
        <v>81</v>
      </c>
      <c r="AW918" s="13" t="s">
        <v>33</v>
      </c>
      <c r="AX918" s="13" t="s">
        <v>72</v>
      </c>
      <c r="AY918" s="242" t="s">
        <v>152</v>
      </c>
    </row>
    <row r="919" s="2" customFormat="1" ht="37.8" customHeight="1">
      <c r="A919" s="39"/>
      <c r="B919" s="40"/>
      <c r="C919" s="213" t="s">
        <v>1813</v>
      </c>
      <c r="D919" s="213" t="s">
        <v>154</v>
      </c>
      <c r="E919" s="214" t="s">
        <v>1814</v>
      </c>
      <c r="F919" s="215" t="s">
        <v>1815</v>
      </c>
      <c r="G919" s="216" t="s">
        <v>157</v>
      </c>
      <c r="H919" s="217">
        <v>11.5</v>
      </c>
      <c r="I919" s="218"/>
      <c r="J919" s="219">
        <f>ROUND(I919*H919,2)</f>
        <v>0</v>
      </c>
      <c r="K919" s="215" t="s">
        <v>158</v>
      </c>
      <c r="L919" s="45"/>
      <c r="M919" s="220" t="s">
        <v>19</v>
      </c>
      <c r="N919" s="221" t="s">
        <v>43</v>
      </c>
      <c r="O919" s="85"/>
      <c r="P919" s="222">
        <f>O919*H919</f>
        <v>0</v>
      </c>
      <c r="Q919" s="222">
        <v>1.0000000000000001E-05</v>
      </c>
      <c r="R919" s="222">
        <f>Q919*H919</f>
        <v>0.000115</v>
      </c>
      <c r="S919" s="222">
        <v>0</v>
      </c>
      <c r="T919" s="223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24" t="s">
        <v>264</v>
      </c>
      <c r="AT919" s="224" t="s">
        <v>154</v>
      </c>
      <c r="AU919" s="224" t="s">
        <v>81</v>
      </c>
      <c r="AY919" s="18" t="s">
        <v>152</v>
      </c>
      <c r="BE919" s="225">
        <f>IF(N919="základní",J919,0)</f>
        <v>0</v>
      </c>
      <c r="BF919" s="225">
        <f>IF(N919="snížená",J919,0)</f>
        <v>0</v>
      </c>
      <c r="BG919" s="225">
        <f>IF(N919="zákl. přenesená",J919,0)</f>
        <v>0</v>
      </c>
      <c r="BH919" s="225">
        <f>IF(N919="sníž. přenesená",J919,0)</f>
        <v>0</v>
      </c>
      <c r="BI919" s="225">
        <f>IF(N919="nulová",J919,0)</f>
        <v>0</v>
      </c>
      <c r="BJ919" s="18" t="s">
        <v>79</v>
      </c>
      <c r="BK919" s="225">
        <f>ROUND(I919*H919,2)</f>
        <v>0</v>
      </c>
      <c r="BL919" s="18" t="s">
        <v>264</v>
      </c>
      <c r="BM919" s="224" t="s">
        <v>1816</v>
      </c>
    </row>
    <row r="920" s="2" customFormat="1">
      <c r="A920" s="39"/>
      <c r="B920" s="40"/>
      <c r="C920" s="41"/>
      <c r="D920" s="226" t="s">
        <v>161</v>
      </c>
      <c r="E920" s="41"/>
      <c r="F920" s="227" t="s">
        <v>1817</v>
      </c>
      <c r="G920" s="41"/>
      <c r="H920" s="41"/>
      <c r="I920" s="228"/>
      <c r="J920" s="41"/>
      <c r="K920" s="41"/>
      <c r="L920" s="45"/>
      <c r="M920" s="229"/>
      <c r="N920" s="230"/>
      <c r="O920" s="85"/>
      <c r="P920" s="85"/>
      <c r="Q920" s="85"/>
      <c r="R920" s="85"/>
      <c r="S920" s="85"/>
      <c r="T920" s="86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T920" s="18" t="s">
        <v>161</v>
      </c>
      <c r="AU920" s="18" t="s">
        <v>81</v>
      </c>
    </row>
    <row r="921" s="13" customFormat="1">
      <c r="A921" s="13"/>
      <c r="B921" s="231"/>
      <c r="C921" s="232"/>
      <c r="D921" s="233" t="s">
        <v>167</v>
      </c>
      <c r="E921" s="234" t="s">
        <v>19</v>
      </c>
      <c r="F921" s="235" t="s">
        <v>1818</v>
      </c>
      <c r="G921" s="232"/>
      <c r="H921" s="236">
        <v>11.5</v>
      </c>
      <c r="I921" s="237"/>
      <c r="J921" s="232"/>
      <c r="K921" s="232"/>
      <c r="L921" s="238"/>
      <c r="M921" s="239"/>
      <c r="N921" s="240"/>
      <c r="O921" s="240"/>
      <c r="P921" s="240"/>
      <c r="Q921" s="240"/>
      <c r="R921" s="240"/>
      <c r="S921" s="240"/>
      <c r="T921" s="241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2" t="s">
        <v>167</v>
      </c>
      <c r="AU921" s="242" t="s">
        <v>81</v>
      </c>
      <c r="AV921" s="13" t="s">
        <v>81</v>
      </c>
      <c r="AW921" s="13" t="s">
        <v>33</v>
      </c>
      <c r="AX921" s="13" t="s">
        <v>72</v>
      </c>
      <c r="AY921" s="242" t="s">
        <v>152</v>
      </c>
    </row>
    <row r="922" s="2" customFormat="1" ht="24.15" customHeight="1">
      <c r="A922" s="39"/>
      <c r="B922" s="40"/>
      <c r="C922" s="213" t="s">
        <v>1819</v>
      </c>
      <c r="D922" s="213" t="s">
        <v>154</v>
      </c>
      <c r="E922" s="214" t="s">
        <v>1820</v>
      </c>
      <c r="F922" s="215" t="s">
        <v>1821</v>
      </c>
      <c r="G922" s="216" t="s">
        <v>157</v>
      </c>
      <c r="H922" s="217">
        <v>29.152000000000001</v>
      </c>
      <c r="I922" s="218"/>
      <c r="J922" s="219">
        <f>ROUND(I922*H922,2)</f>
        <v>0</v>
      </c>
      <c r="K922" s="215" t="s">
        <v>158</v>
      </c>
      <c r="L922" s="45"/>
      <c r="M922" s="220" t="s">
        <v>19</v>
      </c>
      <c r="N922" s="221" t="s">
        <v>43</v>
      </c>
      <c r="O922" s="85"/>
      <c r="P922" s="222">
        <f>O922*H922</f>
        <v>0</v>
      </c>
      <c r="Q922" s="222">
        <v>1.0000000000000001E-05</v>
      </c>
      <c r="R922" s="222">
        <f>Q922*H922</f>
        <v>0.00029152000000000003</v>
      </c>
      <c r="S922" s="222">
        <v>0</v>
      </c>
      <c r="T922" s="223">
        <f>S922*H922</f>
        <v>0</v>
      </c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R922" s="224" t="s">
        <v>264</v>
      </c>
      <c r="AT922" s="224" t="s">
        <v>154</v>
      </c>
      <c r="AU922" s="224" t="s">
        <v>81</v>
      </c>
      <c r="AY922" s="18" t="s">
        <v>152</v>
      </c>
      <c r="BE922" s="225">
        <f>IF(N922="základní",J922,0)</f>
        <v>0</v>
      </c>
      <c r="BF922" s="225">
        <f>IF(N922="snížená",J922,0)</f>
        <v>0</v>
      </c>
      <c r="BG922" s="225">
        <f>IF(N922="zákl. přenesená",J922,0)</f>
        <v>0</v>
      </c>
      <c r="BH922" s="225">
        <f>IF(N922="sníž. přenesená",J922,0)</f>
        <v>0</v>
      </c>
      <c r="BI922" s="225">
        <f>IF(N922="nulová",J922,0)</f>
        <v>0</v>
      </c>
      <c r="BJ922" s="18" t="s">
        <v>79</v>
      </c>
      <c r="BK922" s="225">
        <f>ROUND(I922*H922,2)</f>
        <v>0</v>
      </c>
      <c r="BL922" s="18" t="s">
        <v>264</v>
      </c>
      <c r="BM922" s="224" t="s">
        <v>1822</v>
      </c>
    </row>
    <row r="923" s="2" customFormat="1">
      <c r="A923" s="39"/>
      <c r="B923" s="40"/>
      <c r="C923" s="41"/>
      <c r="D923" s="226" t="s">
        <v>161</v>
      </c>
      <c r="E923" s="41"/>
      <c r="F923" s="227" t="s">
        <v>1823</v>
      </c>
      <c r="G923" s="41"/>
      <c r="H923" s="41"/>
      <c r="I923" s="228"/>
      <c r="J923" s="41"/>
      <c r="K923" s="41"/>
      <c r="L923" s="45"/>
      <c r="M923" s="229"/>
      <c r="N923" s="230"/>
      <c r="O923" s="85"/>
      <c r="P923" s="85"/>
      <c r="Q923" s="85"/>
      <c r="R923" s="85"/>
      <c r="S923" s="85"/>
      <c r="T923" s="86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T923" s="18" t="s">
        <v>161</v>
      </c>
      <c r="AU923" s="18" t="s">
        <v>81</v>
      </c>
    </row>
    <row r="924" s="13" customFormat="1">
      <c r="A924" s="13"/>
      <c r="B924" s="231"/>
      <c r="C924" s="232"/>
      <c r="D924" s="233" t="s">
        <v>167</v>
      </c>
      <c r="E924" s="234" t="s">
        <v>19</v>
      </c>
      <c r="F924" s="235" t="s">
        <v>1824</v>
      </c>
      <c r="G924" s="232"/>
      <c r="H924" s="236">
        <v>29.152000000000001</v>
      </c>
      <c r="I924" s="237"/>
      <c r="J924" s="232"/>
      <c r="K924" s="232"/>
      <c r="L924" s="238"/>
      <c r="M924" s="239"/>
      <c r="N924" s="240"/>
      <c r="O924" s="240"/>
      <c r="P924" s="240"/>
      <c r="Q924" s="240"/>
      <c r="R924" s="240"/>
      <c r="S924" s="240"/>
      <c r="T924" s="241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2" t="s">
        <v>167</v>
      </c>
      <c r="AU924" s="242" t="s">
        <v>81</v>
      </c>
      <c r="AV924" s="13" t="s">
        <v>81</v>
      </c>
      <c r="AW924" s="13" t="s">
        <v>33</v>
      </c>
      <c r="AX924" s="13" t="s">
        <v>72</v>
      </c>
      <c r="AY924" s="242" t="s">
        <v>152</v>
      </c>
    </row>
    <row r="925" s="2" customFormat="1" ht="37.8" customHeight="1">
      <c r="A925" s="39"/>
      <c r="B925" s="40"/>
      <c r="C925" s="213" t="s">
        <v>1825</v>
      </c>
      <c r="D925" s="213" t="s">
        <v>154</v>
      </c>
      <c r="E925" s="214" t="s">
        <v>1826</v>
      </c>
      <c r="F925" s="215" t="s">
        <v>1827</v>
      </c>
      <c r="G925" s="216" t="s">
        <v>157</v>
      </c>
      <c r="H925" s="217">
        <v>150.78899999999999</v>
      </c>
      <c r="I925" s="218"/>
      <c r="J925" s="219">
        <f>ROUND(I925*H925,2)</f>
        <v>0</v>
      </c>
      <c r="K925" s="215" t="s">
        <v>158</v>
      </c>
      <c r="L925" s="45"/>
      <c r="M925" s="220" t="s">
        <v>19</v>
      </c>
      <c r="N925" s="221" t="s">
        <v>43</v>
      </c>
      <c r="O925" s="85"/>
      <c r="P925" s="222">
        <f>O925*H925</f>
        <v>0</v>
      </c>
      <c r="Q925" s="222">
        <v>0.00029</v>
      </c>
      <c r="R925" s="222">
        <f>Q925*H925</f>
        <v>0.04372881</v>
      </c>
      <c r="S925" s="222">
        <v>0</v>
      </c>
      <c r="T925" s="223">
        <f>S925*H925</f>
        <v>0</v>
      </c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R925" s="224" t="s">
        <v>264</v>
      </c>
      <c r="AT925" s="224" t="s">
        <v>154</v>
      </c>
      <c r="AU925" s="224" t="s">
        <v>81</v>
      </c>
      <c r="AY925" s="18" t="s">
        <v>152</v>
      </c>
      <c r="BE925" s="225">
        <f>IF(N925="základní",J925,0)</f>
        <v>0</v>
      </c>
      <c r="BF925" s="225">
        <f>IF(N925="snížená",J925,0)</f>
        <v>0</v>
      </c>
      <c r="BG925" s="225">
        <f>IF(N925="zákl. přenesená",J925,0)</f>
        <v>0</v>
      </c>
      <c r="BH925" s="225">
        <f>IF(N925="sníž. přenesená",J925,0)</f>
        <v>0</v>
      </c>
      <c r="BI925" s="225">
        <f>IF(N925="nulová",J925,0)</f>
        <v>0</v>
      </c>
      <c r="BJ925" s="18" t="s">
        <v>79</v>
      </c>
      <c r="BK925" s="225">
        <f>ROUND(I925*H925,2)</f>
        <v>0</v>
      </c>
      <c r="BL925" s="18" t="s">
        <v>264</v>
      </c>
      <c r="BM925" s="224" t="s">
        <v>1828</v>
      </c>
    </row>
    <row r="926" s="2" customFormat="1">
      <c r="A926" s="39"/>
      <c r="B926" s="40"/>
      <c r="C926" s="41"/>
      <c r="D926" s="226" t="s">
        <v>161</v>
      </c>
      <c r="E926" s="41"/>
      <c r="F926" s="227" t="s">
        <v>1829</v>
      </c>
      <c r="G926" s="41"/>
      <c r="H926" s="41"/>
      <c r="I926" s="228"/>
      <c r="J926" s="41"/>
      <c r="K926" s="41"/>
      <c r="L926" s="45"/>
      <c r="M926" s="229"/>
      <c r="N926" s="230"/>
      <c r="O926" s="85"/>
      <c r="P926" s="85"/>
      <c r="Q926" s="85"/>
      <c r="R926" s="85"/>
      <c r="S926" s="85"/>
      <c r="T926" s="86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T926" s="18" t="s">
        <v>161</v>
      </c>
      <c r="AU926" s="18" t="s">
        <v>81</v>
      </c>
    </row>
    <row r="927" s="2" customFormat="1" ht="37.8" customHeight="1">
      <c r="A927" s="39"/>
      <c r="B927" s="40"/>
      <c r="C927" s="213" t="s">
        <v>1830</v>
      </c>
      <c r="D927" s="213" t="s">
        <v>154</v>
      </c>
      <c r="E927" s="214" t="s">
        <v>1831</v>
      </c>
      <c r="F927" s="215" t="s">
        <v>1832</v>
      </c>
      <c r="G927" s="216" t="s">
        <v>157</v>
      </c>
      <c r="H927" s="217">
        <v>336.923</v>
      </c>
      <c r="I927" s="218"/>
      <c r="J927" s="219">
        <f>ROUND(I927*H927,2)</f>
        <v>0</v>
      </c>
      <c r="K927" s="215" t="s">
        <v>158</v>
      </c>
      <c r="L927" s="45"/>
      <c r="M927" s="220" t="s">
        <v>19</v>
      </c>
      <c r="N927" s="221" t="s">
        <v>43</v>
      </c>
      <c r="O927" s="85"/>
      <c r="P927" s="222">
        <f>O927*H927</f>
        <v>0</v>
      </c>
      <c r="Q927" s="222">
        <v>0.00029</v>
      </c>
      <c r="R927" s="222">
        <f>Q927*H927</f>
        <v>0.097707669999999996</v>
      </c>
      <c r="S927" s="222">
        <v>0</v>
      </c>
      <c r="T927" s="223">
        <f>S927*H927</f>
        <v>0</v>
      </c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R927" s="224" t="s">
        <v>264</v>
      </c>
      <c r="AT927" s="224" t="s">
        <v>154</v>
      </c>
      <c r="AU927" s="224" t="s">
        <v>81</v>
      </c>
      <c r="AY927" s="18" t="s">
        <v>152</v>
      </c>
      <c r="BE927" s="225">
        <f>IF(N927="základní",J927,0)</f>
        <v>0</v>
      </c>
      <c r="BF927" s="225">
        <f>IF(N927="snížená",J927,0)</f>
        <v>0</v>
      </c>
      <c r="BG927" s="225">
        <f>IF(N927="zákl. přenesená",J927,0)</f>
        <v>0</v>
      </c>
      <c r="BH927" s="225">
        <f>IF(N927="sníž. přenesená",J927,0)</f>
        <v>0</v>
      </c>
      <c r="BI927" s="225">
        <f>IF(N927="nulová",J927,0)</f>
        <v>0</v>
      </c>
      <c r="BJ927" s="18" t="s">
        <v>79</v>
      </c>
      <c r="BK927" s="225">
        <f>ROUND(I927*H927,2)</f>
        <v>0</v>
      </c>
      <c r="BL927" s="18" t="s">
        <v>264</v>
      </c>
      <c r="BM927" s="224" t="s">
        <v>1833</v>
      </c>
    </row>
    <row r="928" s="2" customFormat="1">
      <c r="A928" s="39"/>
      <c r="B928" s="40"/>
      <c r="C928" s="41"/>
      <c r="D928" s="226" t="s">
        <v>161</v>
      </c>
      <c r="E928" s="41"/>
      <c r="F928" s="227" t="s">
        <v>1834</v>
      </c>
      <c r="G928" s="41"/>
      <c r="H928" s="41"/>
      <c r="I928" s="228"/>
      <c r="J928" s="41"/>
      <c r="K928" s="41"/>
      <c r="L928" s="45"/>
      <c r="M928" s="229"/>
      <c r="N928" s="230"/>
      <c r="O928" s="85"/>
      <c r="P928" s="85"/>
      <c r="Q928" s="85"/>
      <c r="R928" s="85"/>
      <c r="S928" s="85"/>
      <c r="T928" s="86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T928" s="18" t="s">
        <v>161</v>
      </c>
      <c r="AU928" s="18" t="s">
        <v>81</v>
      </c>
    </row>
    <row r="929" s="12" customFormat="1" ht="25.92" customHeight="1">
      <c r="A929" s="12"/>
      <c r="B929" s="197"/>
      <c r="C929" s="198"/>
      <c r="D929" s="199" t="s">
        <v>71</v>
      </c>
      <c r="E929" s="200" t="s">
        <v>1835</v>
      </c>
      <c r="F929" s="200" t="s">
        <v>1836</v>
      </c>
      <c r="G929" s="198"/>
      <c r="H929" s="198"/>
      <c r="I929" s="201"/>
      <c r="J929" s="202">
        <f>BK929</f>
        <v>0</v>
      </c>
      <c r="K929" s="198"/>
      <c r="L929" s="203"/>
      <c r="M929" s="204"/>
      <c r="N929" s="205"/>
      <c r="O929" s="205"/>
      <c r="P929" s="206">
        <f>SUM(P930:P931)</f>
        <v>0</v>
      </c>
      <c r="Q929" s="205"/>
      <c r="R929" s="206">
        <f>SUM(R930:R931)</f>
        <v>0</v>
      </c>
      <c r="S929" s="205"/>
      <c r="T929" s="207">
        <f>SUM(T930:T931)</f>
        <v>0</v>
      </c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R929" s="208" t="s">
        <v>159</v>
      </c>
      <c r="AT929" s="209" t="s">
        <v>71</v>
      </c>
      <c r="AU929" s="209" t="s">
        <v>72</v>
      </c>
      <c r="AY929" s="208" t="s">
        <v>152</v>
      </c>
      <c r="BK929" s="210">
        <f>SUM(BK930:BK931)</f>
        <v>0</v>
      </c>
    </row>
    <row r="930" s="2" customFormat="1" ht="24.15" customHeight="1">
      <c r="A930" s="39"/>
      <c r="B930" s="40"/>
      <c r="C930" s="213" t="s">
        <v>1837</v>
      </c>
      <c r="D930" s="213" t="s">
        <v>154</v>
      </c>
      <c r="E930" s="214" t="s">
        <v>1838</v>
      </c>
      <c r="F930" s="215" t="s">
        <v>1839</v>
      </c>
      <c r="G930" s="216" t="s">
        <v>359</v>
      </c>
      <c r="H930" s="217">
        <v>1</v>
      </c>
      <c r="I930" s="218"/>
      <c r="J930" s="219">
        <f>ROUND(I930*H930,2)</f>
        <v>0</v>
      </c>
      <c r="K930" s="215" t="s">
        <v>19</v>
      </c>
      <c r="L930" s="45"/>
      <c r="M930" s="220" t="s">
        <v>19</v>
      </c>
      <c r="N930" s="221" t="s">
        <v>43</v>
      </c>
      <c r="O930" s="85"/>
      <c r="P930" s="222">
        <f>O930*H930</f>
        <v>0</v>
      </c>
      <c r="Q930" s="222">
        <v>0</v>
      </c>
      <c r="R930" s="222">
        <f>Q930*H930</f>
        <v>0</v>
      </c>
      <c r="S930" s="222">
        <v>0</v>
      </c>
      <c r="T930" s="223">
        <f>S930*H930</f>
        <v>0</v>
      </c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R930" s="224" t="s">
        <v>1840</v>
      </c>
      <c r="AT930" s="224" t="s">
        <v>154</v>
      </c>
      <c r="AU930" s="224" t="s">
        <v>79</v>
      </c>
      <c r="AY930" s="18" t="s">
        <v>152</v>
      </c>
      <c r="BE930" s="225">
        <f>IF(N930="základní",J930,0)</f>
        <v>0</v>
      </c>
      <c r="BF930" s="225">
        <f>IF(N930="snížená",J930,0)</f>
        <v>0</v>
      </c>
      <c r="BG930" s="225">
        <f>IF(N930="zákl. přenesená",J930,0)</f>
        <v>0</v>
      </c>
      <c r="BH930" s="225">
        <f>IF(N930="sníž. přenesená",J930,0)</f>
        <v>0</v>
      </c>
      <c r="BI930" s="225">
        <f>IF(N930="nulová",J930,0)</f>
        <v>0</v>
      </c>
      <c r="BJ930" s="18" t="s">
        <v>79</v>
      </c>
      <c r="BK930" s="225">
        <f>ROUND(I930*H930,2)</f>
        <v>0</v>
      </c>
      <c r="BL930" s="18" t="s">
        <v>1840</v>
      </c>
      <c r="BM930" s="224" t="s">
        <v>1841</v>
      </c>
    </row>
    <row r="931" s="2" customFormat="1" ht="24.15" customHeight="1">
      <c r="A931" s="39"/>
      <c r="B931" s="40"/>
      <c r="C931" s="213" t="s">
        <v>1842</v>
      </c>
      <c r="D931" s="213" t="s">
        <v>154</v>
      </c>
      <c r="E931" s="214" t="s">
        <v>1843</v>
      </c>
      <c r="F931" s="215" t="s">
        <v>1844</v>
      </c>
      <c r="G931" s="216" t="s">
        <v>359</v>
      </c>
      <c r="H931" s="217">
        <v>1</v>
      </c>
      <c r="I931" s="218"/>
      <c r="J931" s="219">
        <f>ROUND(I931*H931,2)</f>
        <v>0</v>
      </c>
      <c r="K931" s="215" t="s">
        <v>19</v>
      </c>
      <c r="L931" s="45"/>
      <c r="M931" s="266" t="s">
        <v>19</v>
      </c>
      <c r="N931" s="267" t="s">
        <v>43</v>
      </c>
      <c r="O931" s="268"/>
      <c r="P931" s="269">
        <f>O931*H931</f>
        <v>0</v>
      </c>
      <c r="Q931" s="269">
        <v>0</v>
      </c>
      <c r="R931" s="269">
        <f>Q931*H931</f>
        <v>0</v>
      </c>
      <c r="S931" s="269">
        <v>0</v>
      </c>
      <c r="T931" s="270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24" t="s">
        <v>1840</v>
      </c>
      <c r="AT931" s="224" t="s">
        <v>154</v>
      </c>
      <c r="AU931" s="224" t="s">
        <v>79</v>
      </c>
      <c r="AY931" s="18" t="s">
        <v>152</v>
      </c>
      <c r="BE931" s="225">
        <f>IF(N931="základní",J931,0)</f>
        <v>0</v>
      </c>
      <c r="BF931" s="225">
        <f>IF(N931="snížená",J931,0)</f>
        <v>0</v>
      </c>
      <c r="BG931" s="225">
        <f>IF(N931="zákl. přenesená",J931,0)</f>
        <v>0</v>
      </c>
      <c r="BH931" s="225">
        <f>IF(N931="sníž. přenesená",J931,0)</f>
        <v>0</v>
      </c>
      <c r="BI931" s="225">
        <f>IF(N931="nulová",J931,0)</f>
        <v>0</v>
      </c>
      <c r="BJ931" s="18" t="s">
        <v>79</v>
      </c>
      <c r="BK931" s="225">
        <f>ROUND(I931*H931,2)</f>
        <v>0</v>
      </c>
      <c r="BL931" s="18" t="s">
        <v>1840</v>
      </c>
      <c r="BM931" s="224" t="s">
        <v>1845</v>
      </c>
    </row>
    <row r="932" s="2" customFormat="1" ht="6.96" customHeight="1">
      <c r="A932" s="39"/>
      <c r="B932" s="60"/>
      <c r="C932" s="61"/>
      <c r="D932" s="61"/>
      <c r="E932" s="61"/>
      <c r="F932" s="61"/>
      <c r="G932" s="61"/>
      <c r="H932" s="61"/>
      <c r="I932" s="61"/>
      <c r="J932" s="61"/>
      <c r="K932" s="61"/>
      <c r="L932" s="45"/>
      <c r="M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</row>
  </sheetData>
  <sheetProtection sheet="1" autoFilter="0" formatColumns="0" formatRows="0" objects="1" scenarios="1" spinCount="100000" saltValue="MkI8USBwODI//OthX+7slTuKqr7QD1RgzrTl59OnaO3KYWt+Lu3yx8lKJTDs3rB2lJ/x2ZNWugg06f5ZZKjZag==" hashValue="dPszFYzaYUAiqikeDgQXBaVI/DNzy/5GZ5esSYYNq5RqIOE8FduKbvcNSRJZqUbWOIZG9a2E4bi75eL36C7GQA==" algorithmName="SHA-512" password="CC35"/>
  <autoFilter ref="C116:K93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5:H105"/>
    <mergeCell ref="E107:H107"/>
    <mergeCell ref="E109:H109"/>
    <mergeCell ref="L2:V2"/>
  </mergeCells>
  <hyperlinks>
    <hyperlink ref="F121" r:id="rId1" display="https://podminky.urs.cz/item/CS_URS_2025_01/132253251"/>
    <hyperlink ref="F132" r:id="rId2" display="https://podminky.urs.cz/item/CS_URS_2025_01/162351104"/>
    <hyperlink ref="F134" r:id="rId3" display="https://podminky.urs.cz/item/CS_URS_2025_01/162751119"/>
    <hyperlink ref="F138" r:id="rId4" display="https://podminky.urs.cz/item/CS_URS_2025_01/171201231"/>
    <hyperlink ref="F141" r:id="rId5" display="https://podminky.urs.cz/item/CS_URS_2025_01/174151101"/>
    <hyperlink ref="F154" r:id="rId6" display="https://podminky.urs.cz/item/CS_URS_2025_01/181951112"/>
    <hyperlink ref="F158" r:id="rId7" display="https://podminky.urs.cz/item/CS_URS_2025_01/271532212"/>
    <hyperlink ref="F166" r:id="rId8" display="https://podminky.urs.cz/item/CS_URS_2025_01/273321511"/>
    <hyperlink ref="F169" r:id="rId9" display="https://podminky.urs.cz/item/CS_URS_2025_01/273351121"/>
    <hyperlink ref="F172" r:id="rId10" display="https://podminky.urs.cz/item/CS_URS_2025_01/273351122"/>
    <hyperlink ref="F174" r:id="rId11" display="https://podminky.urs.cz/item/CS_URS_2025_01/273362021"/>
    <hyperlink ref="F177" r:id="rId12" display="https://podminky.urs.cz/item/CS_URS_2025_01/274321411"/>
    <hyperlink ref="F185" r:id="rId13" display="https://podminky.urs.cz/item/CS_URS_2025_01/274351121"/>
    <hyperlink ref="F200" r:id="rId14" display="https://podminky.urs.cz/item/CS_URS_2025_01/274351122"/>
    <hyperlink ref="F202" r:id="rId15" display="https://podminky.urs.cz/item/CS_URS_2025_01/274361821"/>
    <hyperlink ref="F208" r:id="rId16" display="https://podminky.urs.cz/item/CS_URS_2025_01/279113145"/>
    <hyperlink ref="F213" r:id="rId17" display="https://podminky.urs.cz/item/CS_URS_2025_01/279113146"/>
    <hyperlink ref="F216" r:id="rId18" display="https://podminky.urs.cz/item/CS_URS_2025_01/279361821"/>
    <hyperlink ref="F220" r:id="rId19" display="https://podminky.urs.cz/item/CS_URS_2025_01/311234111"/>
    <hyperlink ref="F230" r:id="rId20" display="https://podminky.urs.cz/item/CS_URS_2025_01/311234251"/>
    <hyperlink ref="F236" r:id="rId21" display="https://podminky.urs.cz/item/CS_URS_2025_01/312311961"/>
    <hyperlink ref="F240" r:id="rId22" display="https://podminky.urs.cz/item/CS_URS_2025_01/312351121"/>
    <hyperlink ref="F244" r:id="rId23" display="https://podminky.urs.cz/item/CS_URS_2025_01/312351122"/>
    <hyperlink ref="F246" r:id="rId24" display="https://podminky.urs.cz/item/CS_URS_2025_01/317168052"/>
    <hyperlink ref="F248" r:id="rId25" display="https://podminky.urs.cz/item/CS_URS_2025_01/317168054"/>
    <hyperlink ref="F250" r:id="rId26" display="https://podminky.urs.cz/item/CS_URS_2025_01/317168057"/>
    <hyperlink ref="F252" r:id="rId27" display="https://podminky.urs.cz/item/CS_URS_2025_01/317234410"/>
    <hyperlink ref="F258" r:id="rId28" display="https://podminky.urs.cz/item/CS_URS_2025_01/317941121"/>
    <hyperlink ref="F265" r:id="rId29" display="https://podminky.urs.cz/item/CS_URS_2025_01/317941125"/>
    <hyperlink ref="F272" r:id="rId30" display="https://podminky.urs.cz/item/CS_URS_2025_01/317998135"/>
    <hyperlink ref="F275" r:id="rId31" display="https://podminky.urs.cz/item/CS_URS_2025_01/331273013"/>
    <hyperlink ref="F278" r:id="rId32" display="https://podminky.urs.cz/item/CS_URS_2025_01/331361821"/>
    <hyperlink ref="F284" r:id="rId33" display="https://podminky.urs.cz/item/CS_URS_2025_01/342244121"/>
    <hyperlink ref="F288" r:id="rId34" display="https://podminky.urs.cz/item/CS_URS_2025_01/346244381"/>
    <hyperlink ref="F292" r:id="rId35" display="https://podminky.urs.cz/item/CS_URS_2025_01/346244382"/>
    <hyperlink ref="F297" r:id="rId36" display="https://podminky.urs.cz/item/CS_URS_2025_01/411168367"/>
    <hyperlink ref="F300" r:id="rId37" display="https://podminky.urs.cz/item/CS_URS_2025_01/413321414"/>
    <hyperlink ref="F304" r:id="rId38" display="https://podminky.urs.cz/item/CS_URS_2025_01/413351111"/>
    <hyperlink ref="F307" r:id="rId39" display="https://podminky.urs.cz/item/CS_URS_2025_01/413351112"/>
    <hyperlink ref="F309" r:id="rId40" display="https://podminky.urs.cz/item/CS_URS_2025_01/413352111"/>
    <hyperlink ref="F312" r:id="rId41" display="https://podminky.urs.cz/item/CS_URS_2025_01/413352112"/>
    <hyperlink ref="F314" r:id="rId42" display="https://podminky.urs.cz/item/CS_URS_2025_01/413361821"/>
    <hyperlink ref="F321" r:id="rId43" display="https://podminky.urs.cz/item/CS_URS_2025_01/413941123"/>
    <hyperlink ref="F328" r:id="rId44" display="https://podminky.urs.cz/item/CS_URS_2025_01/417321515"/>
    <hyperlink ref="F334" r:id="rId45" display="https://podminky.urs.cz/item/CS_URS_2025_01/417351115"/>
    <hyperlink ref="F340" r:id="rId46" display="https://podminky.urs.cz/item/CS_URS_2025_01/417351116"/>
    <hyperlink ref="F342" r:id="rId47" display="https://podminky.urs.cz/item/CS_URS_2025_01/417361821"/>
    <hyperlink ref="F352" r:id="rId48" display="https://podminky.urs.cz/item/CS_URS_2025_01/611131121"/>
    <hyperlink ref="F355" r:id="rId49" display="https://podminky.urs.cz/item/CS_URS_2025_01/611321141"/>
    <hyperlink ref="F357" r:id="rId50" display="https://podminky.urs.cz/item/CS_URS_2025_01/612131121"/>
    <hyperlink ref="F359" r:id="rId51" display="https://podminky.urs.cz/item/CS_URS_2025_01/612142001"/>
    <hyperlink ref="F363" r:id="rId52" display="https://podminky.urs.cz/item/CS_URS_2025_01/612321121"/>
    <hyperlink ref="F367" r:id="rId53" display="https://podminky.urs.cz/item/CS_URS_2025_01/612321141"/>
    <hyperlink ref="F374" r:id="rId54" display="https://podminky.urs.cz/item/CS_URS_2025_01/612321191"/>
    <hyperlink ref="F378" r:id="rId55" display="https://podminky.urs.cz/item/CS_URS_2025_01/619995001"/>
    <hyperlink ref="F386" r:id="rId56" display="https://podminky.urs.cz/item/CS_URS_2025_01/622143003"/>
    <hyperlink ref="F395" r:id="rId57" display="https://podminky.urs.cz/item/CS_URS_2025_01/622143004"/>
    <hyperlink ref="F401" r:id="rId58" display="https://podminky.urs.cz/item/CS_URS_2025_01/622143005"/>
    <hyperlink ref="F406" r:id="rId59" display="https://podminky.urs.cz/item/CS_URS_2025_01/629991012"/>
    <hyperlink ref="F411" r:id="rId60" display="https://podminky.urs.cz/item/CS_URS_2025_01/622131121"/>
    <hyperlink ref="F414" r:id="rId61" display="https://podminky.urs.cz/item/CS_URS_2025_01/622142001"/>
    <hyperlink ref="F418" r:id="rId62" display="https://podminky.urs.cz/item/CS_URS_2025_01/622143003"/>
    <hyperlink ref="F424" r:id="rId63" display="https://podminky.urs.cz/item/CS_URS_2025_01/622143004"/>
    <hyperlink ref="F429" r:id="rId64" display="https://podminky.urs.cz/item/CS_URS_2025_01/622211011"/>
    <hyperlink ref="F435" r:id="rId65" display="https://podminky.urs.cz/item/CS_URS_2025_01/622252001"/>
    <hyperlink ref="F440" r:id="rId66" display="https://podminky.urs.cz/item/CS_URS_2025_01/622321121"/>
    <hyperlink ref="F444" r:id="rId67" display="https://podminky.urs.cz/item/CS_URS_2025_01/622321141"/>
    <hyperlink ref="F449" r:id="rId68" display="https://podminky.urs.cz/item/CS_URS_2025_01/622331141"/>
    <hyperlink ref="F453" r:id="rId69" display="https://podminky.urs.cz/item/CS_URS_2025_01/629991011"/>
    <hyperlink ref="F457" r:id="rId70" display="https://podminky.urs.cz/item/CS_URS_2025_01/631311136"/>
    <hyperlink ref="F460" r:id="rId71" display="https://podminky.urs.cz/item/CS_URS_2025_01/631319013"/>
    <hyperlink ref="F462" r:id="rId72" display="https://podminky.urs.cz/item/CS_URS_2025_01/631319175"/>
    <hyperlink ref="F464" r:id="rId73" display="https://podminky.urs.cz/item/CS_URS_2025_01/631351101"/>
    <hyperlink ref="F470" r:id="rId74" display="https://podminky.urs.cz/item/CS_URS_2025_01/631351102"/>
    <hyperlink ref="F472" r:id="rId75" display="https://podminky.urs.cz/item/CS_URS_2025_01/631362021"/>
    <hyperlink ref="F476" r:id="rId76" display="https://podminky.urs.cz/item/CS_URS_2025_01/632481215"/>
    <hyperlink ref="F478" r:id="rId77" display="https://podminky.urs.cz/item/CS_URS_2025_01/633121112"/>
    <hyperlink ref="F481" r:id="rId78" display="https://podminky.urs.cz/item/CS_URS_2025_01/634112117"/>
    <hyperlink ref="F486" r:id="rId79" display="https://podminky.urs.cz/item/CS_URS_2025_01/642942221"/>
    <hyperlink ref="F489" r:id="rId80" display="https://podminky.urs.cz/item/CS_URS_2025_01/642945111"/>
    <hyperlink ref="F492" r:id="rId81" display="https://podminky.urs.cz/item/CS_URS_2025_01/642942441"/>
    <hyperlink ref="F498" r:id="rId82" display="https://podminky.urs.cz/item/CS_URS_2025_01/941211111"/>
    <hyperlink ref="F503" r:id="rId83" display="https://podminky.urs.cz/item/CS_URS_2025_01/941211211"/>
    <hyperlink ref="F506" r:id="rId84" display="https://podminky.urs.cz/item/CS_URS_2025_01/941211811"/>
    <hyperlink ref="F508" r:id="rId85" display="https://podminky.urs.cz/item/CS_URS_2025_01/949101111"/>
    <hyperlink ref="F512" r:id="rId86" display="https://podminky.urs.cz/item/CS_URS_2025_01/949101112"/>
    <hyperlink ref="F517" r:id="rId87" display="https://podminky.urs.cz/item/CS_URS_2025_01/952901221"/>
    <hyperlink ref="F520" r:id="rId88" display="https://podminky.urs.cz/item/CS_URS_2025_01/953312125"/>
    <hyperlink ref="F524" r:id="rId89" display="https://podminky.urs.cz/item/CS_URS_2025_01/953942121"/>
    <hyperlink ref="F533" r:id="rId90" display="https://podminky.urs.cz/item/CS_URS_2025_01/953943211"/>
    <hyperlink ref="F536" r:id="rId91" display="https://podminky.urs.cz/item/CS_URS_2025_01/953961114"/>
    <hyperlink ref="F541" r:id="rId92" display="https://podminky.urs.cz/item/CS_URS_2025_01/985331113"/>
    <hyperlink ref="F546" r:id="rId93" display="https://podminky.urs.cz/item/CS_URS_2025_01/985331912"/>
    <hyperlink ref="F549" r:id="rId94" display="https://podminky.urs.cz/item/CS_URS_2025_01/998011002"/>
    <hyperlink ref="F553" r:id="rId95" display="https://podminky.urs.cz/item/CS_URS_2025_01/711111001"/>
    <hyperlink ref="F556" r:id="rId96" display="https://podminky.urs.cz/item/CS_URS_2025_01/711112001"/>
    <hyperlink ref="F565" r:id="rId97" display="https://podminky.urs.cz/item/CS_URS_2025_01/711131111"/>
    <hyperlink ref="F571" r:id="rId98" display="https://podminky.urs.cz/item/CS_URS_2025_01/711141559"/>
    <hyperlink ref="F574" r:id="rId99" display="https://podminky.urs.cz/item/CS_URS_2025_01/711142559"/>
    <hyperlink ref="F581" r:id="rId100" display="https://podminky.urs.cz/item/CS_URS_2025_01/711199096"/>
    <hyperlink ref="F583" r:id="rId101" display="https://podminky.urs.cz/item/CS_URS_2025_01/998711101"/>
    <hyperlink ref="F586" r:id="rId102" display="https://podminky.urs.cz/item/CS_URS_2025_01/712363412"/>
    <hyperlink ref="F591" r:id="rId103" display="https://podminky.urs.cz/item/CS_URS_2025_01/712531111"/>
    <hyperlink ref="F596" r:id="rId104" display="https://podminky.urs.cz/item/CS_URS_2025_01/712998001"/>
    <hyperlink ref="F599" r:id="rId105" display="https://podminky.urs.cz/item/CS_URS_2025_01/998712101"/>
    <hyperlink ref="F602" r:id="rId106" display="https://podminky.urs.cz/item/CS_URS_2025_01/713111111"/>
    <hyperlink ref="F609" r:id="rId107" display="https://podminky.urs.cz/item/CS_URS_2025_01/713121111"/>
    <hyperlink ref="F613" r:id="rId108" display="https://podminky.urs.cz/item/CS_URS_2025_01/713131151"/>
    <hyperlink ref="F621" r:id="rId109" display="https://podminky.urs.cz/item/CS_URS_2025_01/713141152"/>
    <hyperlink ref="F625" r:id="rId110" display="https://podminky.urs.cz/item/CS_URS_2025_01/713141336"/>
    <hyperlink ref="F630" r:id="rId111" display="https://podminky.urs.cz/item/CS_URS_2025_01/713151111"/>
    <hyperlink ref="F636" r:id="rId112" display="https://podminky.urs.cz/item/CS_URS_2025_01/998713102"/>
    <hyperlink ref="F639" r:id="rId113" display="https://podminky.urs.cz/item/CS_URS_2025_01/721173315"/>
    <hyperlink ref="F641" r:id="rId114" display="https://podminky.urs.cz/item/CS_URS_2025_01/721233124"/>
    <hyperlink ref="F643" r:id="rId115" display="https://podminky.urs.cz/item/CS_URS_2025_01/998721101"/>
    <hyperlink ref="F646" r:id="rId116" display="https://podminky.urs.cz/item/CS_URS_2025_01/751398024"/>
    <hyperlink ref="F649" r:id="rId117" display="https://podminky.urs.cz/item/CS_URS_2025_01/751398025"/>
    <hyperlink ref="F652" r:id="rId118" display="https://podminky.urs.cz/item/CS_URS_2025_01/998751101"/>
    <hyperlink ref="F655" r:id="rId119" display="https://podminky.urs.cz/item/CS_URS_2025_01/762083122"/>
    <hyperlink ref="F658" r:id="rId120" display="https://podminky.urs.cz/item/CS_URS_2025_01/762332131"/>
    <hyperlink ref="F665" r:id="rId121" display="https://podminky.urs.cz/item/CS_URS_2025_01/762332132"/>
    <hyperlink ref="F676" r:id="rId122" display="https://podminky.urs.cz/item/CS_URS_2025_01/762341660"/>
    <hyperlink ref="F683" r:id="rId123" display="https://podminky.urs.cz/item/CS_URS_2025_01/762342216"/>
    <hyperlink ref="F694" r:id="rId124" display="https://podminky.urs.cz/item/CS_URS_2025_01/762342511"/>
    <hyperlink ref="F705" r:id="rId125" display="https://podminky.urs.cz/item/CS_URS_2025_01/762361332"/>
    <hyperlink ref="F709" r:id="rId126" display="https://podminky.urs.cz/item/CS_URS_2025_01/762395000"/>
    <hyperlink ref="F712" r:id="rId127" display="https://podminky.urs.cz/item/CS_URS_2025_01/998762102"/>
    <hyperlink ref="F715" r:id="rId128" display="https://podminky.urs.cz/item/CS_URS_2025_01/763131431"/>
    <hyperlink ref="F721" r:id="rId129" display="https://podminky.urs.cz/item/CS_URS_2025_01/763131751"/>
    <hyperlink ref="F725" r:id="rId130" display="https://podminky.urs.cz/item/CS_URS_2025_01/763732115"/>
    <hyperlink ref="F729" r:id="rId131" display="https://podminky.urs.cz/item/CS_URS_2025_01/763734112"/>
    <hyperlink ref="F737" r:id="rId132" display="https://podminky.urs.cz/item/CS_URS_2025_01/998763101"/>
    <hyperlink ref="F740" r:id="rId133" display="https://podminky.urs.cz/item/CS_URS_2025_01/764101151"/>
    <hyperlink ref="F752" r:id="rId134" display="https://podminky.urs.cz/item/CS_URS_2025_01/764211626"/>
    <hyperlink ref="F755" r:id="rId135" display="https://podminky.urs.cz/item/CS_URS_2025_01/764212664"/>
    <hyperlink ref="F758" r:id="rId136" display="https://podminky.urs.cz/item/CS_URS_2025_01/764214607"/>
    <hyperlink ref="F760" r:id="rId137" display="https://podminky.urs.cz/item/CS_URS_2025_01/764215646"/>
    <hyperlink ref="F762" r:id="rId138" display="https://podminky.urs.cz/item/CS_URS_2025_01/764216644"/>
    <hyperlink ref="F765" r:id="rId139" display="https://podminky.urs.cz/item/CS_URS_2025_01/764218607"/>
    <hyperlink ref="F769" r:id="rId140" display="https://podminky.urs.cz/item/CS_URS_2025_01/764311606"/>
    <hyperlink ref="F773" r:id="rId141" display="https://podminky.urs.cz/item/CS_URS_2025_01/764508131"/>
    <hyperlink ref="F775" r:id="rId142" display="https://podminky.urs.cz/item/CS_URS_2025_01/764511602"/>
    <hyperlink ref="F777" r:id="rId143" display="https://podminky.urs.cz/item/CS_URS_2025_01/764511642"/>
    <hyperlink ref="F779" r:id="rId144" display="https://podminky.urs.cz/item/CS_URS_2025_01/764518621"/>
    <hyperlink ref="F781" r:id="rId145" display="https://podminky.urs.cz/item/CS_URS_2025_01/764518622"/>
    <hyperlink ref="F784" r:id="rId146" display="https://podminky.urs.cz/item/CS_URS_2025_01/998764102"/>
    <hyperlink ref="F787" r:id="rId147" display="https://podminky.urs.cz/item/CS_URS_2025_01/765191021"/>
    <hyperlink ref="F795" r:id="rId148" display="https://podminky.urs.cz/item/CS_URS_2025_01/765191031"/>
    <hyperlink ref="F803" r:id="rId149" display="https://podminky.urs.cz/item/CS_URS_2025_01/998765102"/>
    <hyperlink ref="F806" r:id="rId150" display="https://podminky.urs.cz/item/CS_URS_2025_01/766622131"/>
    <hyperlink ref="F813" r:id="rId151" display="https://podminky.urs.cz/item/CS_URS_2025_01/766622132"/>
    <hyperlink ref="F820" r:id="rId152" display="https://podminky.urs.cz/item/CS_URS_2025_01/766694116"/>
    <hyperlink ref="F824" r:id="rId153" display="https://podminky.urs.cz/item/CS_URS_2025_01/998766101"/>
    <hyperlink ref="F827" r:id="rId154" display="https://podminky.urs.cz/item/CS_URS_2025_01/767640322"/>
    <hyperlink ref="F832" r:id="rId155" display="https://podminky.urs.cz/item/CS_URS_2025_01/767646510"/>
    <hyperlink ref="F837" r:id="rId156" display="https://podminky.urs.cz/item/CS_URS_2025_01/767649191"/>
    <hyperlink ref="F840" r:id="rId157" display="https://podminky.urs.cz/item/CS_URS_2025_01/767651240"/>
    <hyperlink ref="F845" r:id="rId158" display="https://podminky.urs.cz/item/CS_URS_2025_01/767810113"/>
    <hyperlink ref="F851" r:id="rId159" display="https://podminky.urs.cz/item/CS_URS_2025_01/998767102"/>
    <hyperlink ref="F854" r:id="rId160" display="https://podminky.urs.cz/item/CS_URS_2025_01/781121011"/>
    <hyperlink ref="F857" r:id="rId161" display="https://podminky.urs.cz/item/CS_URS_2025_01/781474154"/>
    <hyperlink ref="F861" r:id="rId162" display="https://podminky.urs.cz/item/CS_URS_2025_01/781492251"/>
    <hyperlink ref="F866" r:id="rId163" display="https://podminky.urs.cz/item/CS_URS_2025_01/781495115"/>
    <hyperlink ref="F869" r:id="rId164" display="https://podminky.urs.cz/item/CS_URS_2025_01/781495211"/>
    <hyperlink ref="F871" r:id="rId165" display="https://podminky.urs.cz/item/CS_URS_2025_01/998781101"/>
    <hyperlink ref="F874" r:id="rId166" display="https://podminky.urs.cz/item/CS_URS_2025_01/783268111"/>
    <hyperlink ref="F878" r:id="rId167" display="https://podminky.urs.cz/item/CS_URS_2025_01/783314101"/>
    <hyperlink ref="F888" r:id="rId168" display="https://podminky.urs.cz/item/CS_URS_2025_01/783317101"/>
    <hyperlink ref="F890" r:id="rId169" display="https://podminky.urs.cz/item/CS_URS_2025_01/783823135"/>
    <hyperlink ref="F898" r:id="rId170" display="https://podminky.urs.cz/item/CS_URS_2025_01/783826615"/>
    <hyperlink ref="F902" r:id="rId171" display="https://podminky.urs.cz/item/CS_URS_2025_01/783827425"/>
    <hyperlink ref="F905" r:id="rId172" display="https://podminky.urs.cz/item/CS_URS_2025_01/784181121"/>
    <hyperlink ref="F914" r:id="rId173" display="https://podminky.urs.cz/item/CS_URS_2025_01/784181125"/>
    <hyperlink ref="F920" r:id="rId174" display="https://podminky.urs.cz/item/CS_URS_2025_01/784191001"/>
    <hyperlink ref="F923" r:id="rId175" display="https://podminky.urs.cz/item/CS_URS_2025_01/784191005"/>
    <hyperlink ref="F926" r:id="rId176" display="https://podminky.urs.cz/item/CS_URS_2025_01/784211101"/>
    <hyperlink ref="F928" r:id="rId177" display="https://podminky.urs.cz/item/CS_URS_2025_01/78421110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Dílna pro opravy vozidel v areálu SÚSPK Dvorec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459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1846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26. 1. 2025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ROUND(J102,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ROUND((SUM(BE102:BE294)),  2)</f>
        <v>0</v>
      </c>
      <c r="G35" s="39"/>
      <c r="H35" s="39"/>
      <c r="I35" s="158">
        <v>0.20999999999999999</v>
      </c>
      <c r="J35" s="157">
        <f>ROUND(((SUM(BE102:BE294))*I35),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ROUND((SUM(BF102:BF294)),  2)</f>
        <v>0</v>
      </c>
      <c r="G36" s="39"/>
      <c r="H36" s="39"/>
      <c r="I36" s="158">
        <v>0.12</v>
      </c>
      <c r="J36" s="157">
        <f>ROUND(((SUM(BF102:BF294))*I36),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ROUND((SUM(BG102:BG294)),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ROUND((SUM(BH102:BH294)),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ROUND((SUM(BI102:BI294)),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Dílna pro opravy vozidel v areálu SÚSPK Dvorec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459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02 - Zdravotně technické instalace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26. 1. 2025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Správa a údržba silnic Plzeňského kraje, p.o.</v>
      </c>
      <c r="G58" s="41"/>
      <c r="H58" s="41"/>
      <c r="I58" s="33" t="s">
        <v>31</v>
      </c>
      <c r="J58" s="37" t="str">
        <f>E23</f>
        <v>Ing. Jiří Olejník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Václav Nový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117</v>
      </c>
      <c r="D61" s="172"/>
      <c r="E61" s="172"/>
      <c r="F61" s="172"/>
      <c r="G61" s="172"/>
      <c r="H61" s="172"/>
      <c r="I61" s="172"/>
      <c r="J61" s="173" t="s">
        <v>118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J102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119</v>
      </c>
    </row>
    <row r="64" s="9" customFormat="1" ht="24.96" customHeight="1">
      <c r="A64" s="9"/>
      <c r="B64" s="175"/>
      <c r="C64" s="176"/>
      <c r="D64" s="177" t="s">
        <v>120</v>
      </c>
      <c r="E64" s="178"/>
      <c r="F64" s="178"/>
      <c r="G64" s="178"/>
      <c r="H64" s="178"/>
      <c r="I64" s="178"/>
      <c r="J64" s="179">
        <f>J103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121</v>
      </c>
      <c r="E65" s="183"/>
      <c r="F65" s="183"/>
      <c r="G65" s="183"/>
      <c r="H65" s="183"/>
      <c r="I65" s="183"/>
      <c r="J65" s="184">
        <f>J104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1847</v>
      </c>
      <c r="E66" s="183"/>
      <c r="F66" s="183"/>
      <c r="G66" s="183"/>
      <c r="H66" s="183"/>
      <c r="I66" s="183"/>
      <c r="J66" s="184">
        <f>J126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1848</v>
      </c>
      <c r="E67" s="183"/>
      <c r="F67" s="183"/>
      <c r="G67" s="183"/>
      <c r="H67" s="183"/>
      <c r="I67" s="183"/>
      <c r="J67" s="184">
        <f>J139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1849</v>
      </c>
      <c r="E68" s="183"/>
      <c r="F68" s="183"/>
      <c r="G68" s="183"/>
      <c r="H68" s="183"/>
      <c r="I68" s="183"/>
      <c r="J68" s="184">
        <f>J149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465</v>
      </c>
      <c r="E69" s="183"/>
      <c r="F69" s="183"/>
      <c r="G69" s="183"/>
      <c r="H69" s="183"/>
      <c r="I69" s="183"/>
      <c r="J69" s="184">
        <f>J156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466</v>
      </c>
      <c r="E70" s="183"/>
      <c r="F70" s="183"/>
      <c r="G70" s="183"/>
      <c r="H70" s="183"/>
      <c r="I70" s="183"/>
      <c r="J70" s="184">
        <f>J161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467</v>
      </c>
      <c r="E71" s="183"/>
      <c r="F71" s="183"/>
      <c r="G71" s="183"/>
      <c r="H71" s="183"/>
      <c r="I71" s="183"/>
      <c r="J71" s="184">
        <f>J165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1850</v>
      </c>
      <c r="E72" s="183"/>
      <c r="F72" s="183"/>
      <c r="G72" s="183"/>
      <c r="H72" s="183"/>
      <c r="I72" s="183"/>
      <c r="J72" s="184">
        <f>J178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122</v>
      </c>
      <c r="E73" s="183"/>
      <c r="F73" s="183"/>
      <c r="G73" s="183"/>
      <c r="H73" s="183"/>
      <c r="I73" s="183"/>
      <c r="J73" s="184">
        <f>J220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124</v>
      </c>
      <c r="E74" s="183"/>
      <c r="F74" s="183"/>
      <c r="G74" s="183"/>
      <c r="H74" s="183"/>
      <c r="I74" s="183"/>
      <c r="J74" s="184">
        <f>J225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474</v>
      </c>
      <c r="E75" s="183"/>
      <c r="F75" s="183"/>
      <c r="G75" s="183"/>
      <c r="H75" s="183"/>
      <c r="I75" s="183"/>
      <c r="J75" s="184">
        <f>J227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75"/>
      <c r="C76" s="176"/>
      <c r="D76" s="177" t="s">
        <v>127</v>
      </c>
      <c r="E76" s="178"/>
      <c r="F76" s="178"/>
      <c r="G76" s="178"/>
      <c r="H76" s="178"/>
      <c r="I76" s="178"/>
      <c r="J76" s="179">
        <f>J230</f>
        <v>0</v>
      </c>
      <c r="K76" s="176"/>
      <c r="L76" s="180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81"/>
      <c r="C77" s="126"/>
      <c r="D77" s="182" t="s">
        <v>1851</v>
      </c>
      <c r="E77" s="183"/>
      <c r="F77" s="183"/>
      <c r="G77" s="183"/>
      <c r="H77" s="183"/>
      <c r="I77" s="183"/>
      <c r="J77" s="184">
        <f>J231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1"/>
      <c r="C78" s="126"/>
      <c r="D78" s="182" t="s">
        <v>1852</v>
      </c>
      <c r="E78" s="183"/>
      <c r="F78" s="183"/>
      <c r="G78" s="183"/>
      <c r="H78" s="183"/>
      <c r="I78" s="183"/>
      <c r="J78" s="184">
        <f>J266</f>
        <v>0</v>
      </c>
      <c r="K78" s="126"/>
      <c r="L78" s="18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1"/>
      <c r="C79" s="126"/>
      <c r="D79" s="182" t="s">
        <v>1853</v>
      </c>
      <c r="E79" s="183"/>
      <c r="F79" s="183"/>
      <c r="G79" s="183"/>
      <c r="H79" s="183"/>
      <c r="I79" s="183"/>
      <c r="J79" s="184">
        <f>J281</f>
        <v>0</v>
      </c>
      <c r="K79" s="126"/>
      <c r="L79" s="18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9" customFormat="1" ht="24.96" customHeight="1">
      <c r="A80" s="9"/>
      <c r="B80" s="175"/>
      <c r="C80" s="176"/>
      <c r="D80" s="177" t="s">
        <v>1854</v>
      </c>
      <c r="E80" s="178"/>
      <c r="F80" s="178"/>
      <c r="G80" s="178"/>
      <c r="H80" s="178"/>
      <c r="I80" s="178"/>
      <c r="J80" s="179">
        <f>J292</f>
        <v>0</v>
      </c>
      <c r="K80" s="176"/>
      <c r="L80" s="180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2" customFormat="1" ht="21.84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60"/>
      <c r="C82" s="61"/>
      <c r="D82" s="61"/>
      <c r="E82" s="61"/>
      <c r="F82" s="61"/>
      <c r="G82" s="61"/>
      <c r="H82" s="61"/>
      <c r="I82" s="61"/>
      <c r="J82" s="61"/>
      <c r="K82" s="6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6" s="2" customFormat="1" ht="6.96" customHeight="1">
      <c r="A86" s="39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4.96" customHeight="1">
      <c r="A87" s="39"/>
      <c r="B87" s="40"/>
      <c r="C87" s="24" t="s">
        <v>137</v>
      </c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16</v>
      </c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41"/>
      <c r="D90" s="41"/>
      <c r="E90" s="170" t="str">
        <f>E7</f>
        <v>Dílna pro opravy vozidel v areálu SÚSPK Dvorec</v>
      </c>
      <c r="F90" s="33"/>
      <c r="G90" s="33"/>
      <c r="H90" s="33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" customFormat="1" ht="12" customHeight="1">
      <c r="B91" s="22"/>
      <c r="C91" s="33" t="s">
        <v>113</v>
      </c>
      <c r="D91" s="23"/>
      <c r="E91" s="23"/>
      <c r="F91" s="23"/>
      <c r="G91" s="23"/>
      <c r="H91" s="23"/>
      <c r="I91" s="23"/>
      <c r="J91" s="23"/>
      <c r="K91" s="23"/>
      <c r="L91" s="21"/>
    </row>
    <row r="92" s="2" customFormat="1" ht="16.5" customHeight="1">
      <c r="A92" s="39"/>
      <c r="B92" s="40"/>
      <c r="C92" s="41"/>
      <c r="D92" s="41"/>
      <c r="E92" s="170" t="s">
        <v>459</v>
      </c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115</v>
      </c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70" t="str">
        <f>E11</f>
        <v>02 - Zdravotně technické instalace</v>
      </c>
      <c r="F94" s="41"/>
      <c r="G94" s="41"/>
      <c r="H94" s="41"/>
      <c r="I94" s="41"/>
      <c r="J94" s="41"/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21</v>
      </c>
      <c r="D96" s="41"/>
      <c r="E96" s="41"/>
      <c r="F96" s="28" t="str">
        <f>F14</f>
        <v xml:space="preserve"> </v>
      </c>
      <c r="G96" s="41"/>
      <c r="H96" s="41"/>
      <c r="I96" s="33" t="s">
        <v>23</v>
      </c>
      <c r="J96" s="73" t="str">
        <f>IF(J14="","",J14)</f>
        <v>26. 1. 2025</v>
      </c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25</v>
      </c>
      <c r="D98" s="41"/>
      <c r="E98" s="41"/>
      <c r="F98" s="28" t="str">
        <f>E17</f>
        <v>Správa a údržba silnic Plzeňského kraje, p.o.</v>
      </c>
      <c r="G98" s="41"/>
      <c r="H98" s="41"/>
      <c r="I98" s="33" t="s">
        <v>31</v>
      </c>
      <c r="J98" s="37" t="str">
        <f>E23</f>
        <v>Ing. Jiří Olejník</v>
      </c>
      <c r="K98" s="41"/>
      <c r="L98" s="14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29</v>
      </c>
      <c r="D99" s="41"/>
      <c r="E99" s="41"/>
      <c r="F99" s="28" t="str">
        <f>IF(E20="","",E20)</f>
        <v>Vyplň údaj</v>
      </c>
      <c r="G99" s="41"/>
      <c r="H99" s="41"/>
      <c r="I99" s="33" t="s">
        <v>34</v>
      </c>
      <c r="J99" s="37" t="str">
        <f>E26</f>
        <v>Václav Nový</v>
      </c>
      <c r="K99" s="41"/>
      <c r="L99" s="14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14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86"/>
      <c r="B101" s="187"/>
      <c r="C101" s="188" t="s">
        <v>138</v>
      </c>
      <c r="D101" s="189" t="s">
        <v>57</v>
      </c>
      <c r="E101" s="189" t="s">
        <v>53</v>
      </c>
      <c r="F101" s="189" t="s">
        <v>54</v>
      </c>
      <c r="G101" s="189" t="s">
        <v>139</v>
      </c>
      <c r="H101" s="189" t="s">
        <v>140</v>
      </c>
      <c r="I101" s="189" t="s">
        <v>141</v>
      </c>
      <c r="J101" s="189" t="s">
        <v>118</v>
      </c>
      <c r="K101" s="190" t="s">
        <v>142</v>
      </c>
      <c r="L101" s="191"/>
      <c r="M101" s="93" t="s">
        <v>19</v>
      </c>
      <c r="N101" s="94" t="s">
        <v>42</v>
      </c>
      <c r="O101" s="94" t="s">
        <v>143</v>
      </c>
      <c r="P101" s="94" t="s">
        <v>144</v>
      </c>
      <c r="Q101" s="94" t="s">
        <v>145</v>
      </c>
      <c r="R101" s="94" t="s">
        <v>146</v>
      </c>
      <c r="S101" s="94" t="s">
        <v>147</v>
      </c>
      <c r="T101" s="95" t="s">
        <v>148</v>
      </c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</row>
    <row r="102" s="2" customFormat="1" ht="22.8" customHeight="1">
      <c r="A102" s="39"/>
      <c r="B102" s="40"/>
      <c r="C102" s="100" t="s">
        <v>149</v>
      </c>
      <c r="D102" s="41"/>
      <c r="E102" s="41"/>
      <c r="F102" s="41"/>
      <c r="G102" s="41"/>
      <c r="H102" s="41"/>
      <c r="I102" s="41"/>
      <c r="J102" s="192">
        <f>BK102</f>
        <v>0</v>
      </c>
      <c r="K102" s="41"/>
      <c r="L102" s="45"/>
      <c r="M102" s="96"/>
      <c r="N102" s="193"/>
      <c r="O102" s="97"/>
      <c r="P102" s="194">
        <f>P103+P230+P292</f>
        <v>0</v>
      </c>
      <c r="Q102" s="97"/>
      <c r="R102" s="194">
        <f>R103+R230+R292</f>
        <v>50.303288240000001</v>
      </c>
      <c r="S102" s="97"/>
      <c r="T102" s="195">
        <f>T103+T230+T292</f>
        <v>0.019460000000000002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71</v>
      </c>
      <c r="AU102" s="18" t="s">
        <v>119</v>
      </c>
      <c r="BK102" s="196">
        <f>BK103+BK230+BK292</f>
        <v>0</v>
      </c>
    </row>
    <row r="103" s="12" customFormat="1" ht="25.92" customHeight="1">
      <c r="A103" s="12"/>
      <c r="B103" s="197"/>
      <c r="C103" s="198"/>
      <c r="D103" s="199" t="s">
        <v>71</v>
      </c>
      <c r="E103" s="200" t="s">
        <v>150</v>
      </c>
      <c r="F103" s="200" t="s">
        <v>151</v>
      </c>
      <c r="G103" s="198"/>
      <c r="H103" s="198"/>
      <c r="I103" s="201"/>
      <c r="J103" s="202">
        <f>BK103</f>
        <v>0</v>
      </c>
      <c r="K103" s="198"/>
      <c r="L103" s="203"/>
      <c r="M103" s="204"/>
      <c r="N103" s="205"/>
      <c r="O103" s="205"/>
      <c r="P103" s="206">
        <f>P104+P126+P139+P149+P156+P161+P165+P178+P220+P225+P227</f>
        <v>0</v>
      </c>
      <c r="Q103" s="205"/>
      <c r="R103" s="206">
        <f>R104+R126+R139+R149+R156+R161+R165+R178+R220+R225+R227</f>
        <v>50.14904224</v>
      </c>
      <c r="S103" s="205"/>
      <c r="T103" s="207">
        <f>T104+T126+T139+T149+T156+T161+T165+T178+T220+T225+T227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79</v>
      </c>
      <c r="AT103" s="209" t="s">
        <v>71</v>
      </c>
      <c r="AU103" s="209" t="s">
        <v>72</v>
      </c>
      <c r="AY103" s="208" t="s">
        <v>152</v>
      </c>
      <c r="BK103" s="210">
        <f>BK104+BK126+BK139+BK149+BK156+BK161+BK165+BK178+BK220+BK225+BK227</f>
        <v>0</v>
      </c>
    </row>
    <row r="104" s="12" customFormat="1" ht="22.8" customHeight="1">
      <c r="A104" s="12"/>
      <c r="B104" s="197"/>
      <c r="C104" s="198"/>
      <c r="D104" s="199" t="s">
        <v>71</v>
      </c>
      <c r="E104" s="211" t="s">
        <v>79</v>
      </c>
      <c r="F104" s="211" t="s">
        <v>153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SUM(P105:P125)</f>
        <v>0</v>
      </c>
      <c r="Q104" s="205"/>
      <c r="R104" s="206">
        <f>SUM(R105:R125)</f>
        <v>41.579999999999998</v>
      </c>
      <c r="S104" s="205"/>
      <c r="T104" s="207">
        <f>SUM(T105:T125)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79</v>
      </c>
      <c r="AT104" s="209" t="s">
        <v>71</v>
      </c>
      <c r="AU104" s="209" t="s">
        <v>79</v>
      </c>
      <c r="AY104" s="208" t="s">
        <v>152</v>
      </c>
      <c r="BK104" s="210">
        <f>SUM(BK105:BK125)</f>
        <v>0</v>
      </c>
    </row>
    <row r="105" s="2" customFormat="1" ht="44.25" customHeight="1">
      <c r="A105" s="39"/>
      <c r="B105" s="40"/>
      <c r="C105" s="213" t="s">
        <v>79</v>
      </c>
      <c r="D105" s="213" t="s">
        <v>154</v>
      </c>
      <c r="E105" s="214" t="s">
        <v>1855</v>
      </c>
      <c r="F105" s="215" t="s">
        <v>1856</v>
      </c>
      <c r="G105" s="216" t="s">
        <v>193</v>
      </c>
      <c r="H105" s="217">
        <v>25.789999999999999</v>
      </c>
      <c r="I105" s="218"/>
      <c r="J105" s="219">
        <f>ROUND(I105*H105,2)</f>
        <v>0</v>
      </c>
      <c r="K105" s="215" t="s">
        <v>158</v>
      </c>
      <c r="L105" s="45"/>
      <c r="M105" s="220" t="s">
        <v>19</v>
      </c>
      <c r="N105" s="221" t="s">
        <v>43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159</v>
      </c>
      <c r="AT105" s="224" t="s">
        <v>154</v>
      </c>
      <c r="AU105" s="224" t="s">
        <v>81</v>
      </c>
      <c r="AY105" s="18" t="s">
        <v>152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79</v>
      </c>
      <c r="BK105" s="225">
        <f>ROUND(I105*H105,2)</f>
        <v>0</v>
      </c>
      <c r="BL105" s="18" t="s">
        <v>159</v>
      </c>
      <c r="BM105" s="224" t="s">
        <v>1857</v>
      </c>
    </row>
    <row r="106" s="2" customFormat="1">
      <c r="A106" s="39"/>
      <c r="B106" s="40"/>
      <c r="C106" s="41"/>
      <c r="D106" s="226" t="s">
        <v>161</v>
      </c>
      <c r="E106" s="41"/>
      <c r="F106" s="227" t="s">
        <v>1858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161</v>
      </c>
      <c r="AU106" s="18" t="s">
        <v>81</v>
      </c>
    </row>
    <row r="107" s="13" customFormat="1">
      <c r="A107" s="13"/>
      <c r="B107" s="231"/>
      <c r="C107" s="232"/>
      <c r="D107" s="233" t="s">
        <v>167</v>
      </c>
      <c r="E107" s="234" t="s">
        <v>19</v>
      </c>
      <c r="F107" s="235" t="s">
        <v>1859</v>
      </c>
      <c r="G107" s="232"/>
      <c r="H107" s="236">
        <v>23.789999999999999</v>
      </c>
      <c r="I107" s="237"/>
      <c r="J107" s="232"/>
      <c r="K107" s="232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167</v>
      </c>
      <c r="AU107" s="242" t="s">
        <v>81</v>
      </c>
      <c r="AV107" s="13" t="s">
        <v>81</v>
      </c>
      <c r="AW107" s="13" t="s">
        <v>33</v>
      </c>
      <c r="AX107" s="13" t="s">
        <v>72</v>
      </c>
      <c r="AY107" s="242" t="s">
        <v>152</v>
      </c>
    </row>
    <row r="108" s="14" customFormat="1">
      <c r="A108" s="14"/>
      <c r="B108" s="243"/>
      <c r="C108" s="244"/>
      <c r="D108" s="233" t="s">
        <v>167</v>
      </c>
      <c r="E108" s="245" t="s">
        <v>19</v>
      </c>
      <c r="F108" s="246" t="s">
        <v>1860</v>
      </c>
      <c r="G108" s="244"/>
      <c r="H108" s="245" t="s">
        <v>19</v>
      </c>
      <c r="I108" s="247"/>
      <c r="J108" s="244"/>
      <c r="K108" s="244"/>
      <c r="L108" s="248"/>
      <c r="M108" s="249"/>
      <c r="N108" s="250"/>
      <c r="O108" s="250"/>
      <c r="P108" s="250"/>
      <c r="Q108" s="250"/>
      <c r="R108" s="250"/>
      <c r="S108" s="250"/>
      <c r="T108" s="25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2" t="s">
        <v>167</v>
      </c>
      <c r="AU108" s="252" t="s">
        <v>81</v>
      </c>
      <c r="AV108" s="14" t="s">
        <v>79</v>
      </c>
      <c r="AW108" s="14" t="s">
        <v>33</v>
      </c>
      <c r="AX108" s="14" t="s">
        <v>72</v>
      </c>
      <c r="AY108" s="252" t="s">
        <v>152</v>
      </c>
    </row>
    <row r="109" s="13" customFormat="1">
      <c r="A109" s="13"/>
      <c r="B109" s="231"/>
      <c r="C109" s="232"/>
      <c r="D109" s="233" t="s">
        <v>167</v>
      </c>
      <c r="E109" s="234" t="s">
        <v>19</v>
      </c>
      <c r="F109" s="235" t="s">
        <v>1861</v>
      </c>
      <c r="G109" s="232"/>
      <c r="H109" s="236">
        <v>1</v>
      </c>
      <c r="I109" s="237"/>
      <c r="J109" s="232"/>
      <c r="K109" s="232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167</v>
      </c>
      <c r="AU109" s="242" t="s">
        <v>81</v>
      </c>
      <c r="AV109" s="13" t="s">
        <v>81</v>
      </c>
      <c r="AW109" s="13" t="s">
        <v>33</v>
      </c>
      <c r="AX109" s="13" t="s">
        <v>72</v>
      </c>
      <c r="AY109" s="242" t="s">
        <v>152</v>
      </c>
    </row>
    <row r="110" s="14" customFormat="1">
      <c r="A110" s="14"/>
      <c r="B110" s="243"/>
      <c r="C110" s="244"/>
      <c r="D110" s="233" t="s">
        <v>167</v>
      </c>
      <c r="E110" s="245" t="s">
        <v>19</v>
      </c>
      <c r="F110" s="246" t="s">
        <v>1862</v>
      </c>
      <c r="G110" s="244"/>
      <c r="H110" s="245" t="s">
        <v>19</v>
      </c>
      <c r="I110" s="247"/>
      <c r="J110" s="244"/>
      <c r="K110" s="244"/>
      <c r="L110" s="248"/>
      <c r="M110" s="249"/>
      <c r="N110" s="250"/>
      <c r="O110" s="250"/>
      <c r="P110" s="250"/>
      <c r="Q110" s="250"/>
      <c r="R110" s="250"/>
      <c r="S110" s="250"/>
      <c r="T110" s="25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2" t="s">
        <v>167</v>
      </c>
      <c r="AU110" s="252" t="s">
        <v>81</v>
      </c>
      <c r="AV110" s="14" t="s">
        <v>79</v>
      </c>
      <c r="AW110" s="14" t="s">
        <v>33</v>
      </c>
      <c r="AX110" s="14" t="s">
        <v>72</v>
      </c>
      <c r="AY110" s="252" t="s">
        <v>152</v>
      </c>
    </row>
    <row r="111" s="13" customFormat="1">
      <c r="A111" s="13"/>
      <c r="B111" s="231"/>
      <c r="C111" s="232"/>
      <c r="D111" s="233" t="s">
        <v>167</v>
      </c>
      <c r="E111" s="234" t="s">
        <v>19</v>
      </c>
      <c r="F111" s="235" t="s">
        <v>1861</v>
      </c>
      <c r="G111" s="232"/>
      <c r="H111" s="236">
        <v>1</v>
      </c>
      <c r="I111" s="237"/>
      <c r="J111" s="232"/>
      <c r="K111" s="232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167</v>
      </c>
      <c r="AU111" s="242" t="s">
        <v>81</v>
      </c>
      <c r="AV111" s="13" t="s">
        <v>81</v>
      </c>
      <c r="AW111" s="13" t="s">
        <v>33</v>
      </c>
      <c r="AX111" s="13" t="s">
        <v>72</v>
      </c>
      <c r="AY111" s="242" t="s">
        <v>152</v>
      </c>
    </row>
    <row r="112" s="2" customFormat="1" ht="44.25" customHeight="1">
      <c r="A112" s="39"/>
      <c r="B112" s="40"/>
      <c r="C112" s="213" t="s">
        <v>81</v>
      </c>
      <c r="D112" s="213" t="s">
        <v>154</v>
      </c>
      <c r="E112" s="214" t="s">
        <v>511</v>
      </c>
      <c r="F112" s="215" t="s">
        <v>512</v>
      </c>
      <c r="G112" s="216" t="s">
        <v>193</v>
      </c>
      <c r="H112" s="217">
        <v>15.964</v>
      </c>
      <c r="I112" s="218"/>
      <c r="J112" s="219">
        <f>ROUND(I112*H112,2)</f>
        <v>0</v>
      </c>
      <c r="K112" s="215" t="s">
        <v>158</v>
      </c>
      <c r="L112" s="45"/>
      <c r="M112" s="220" t="s">
        <v>19</v>
      </c>
      <c r="N112" s="221" t="s">
        <v>43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159</v>
      </c>
      <c r="AT112" s="224" t="s">
        <v>154</v>
      </c>
      <c r="AU112" s="224" t="s">
        <v>81</v>
      </c>
      <c r="AY112" s="18" t="s">
        <v>152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79</v>
      </c>
      <c r="BK112" s="225">
        <f>ROUND(I112*H112,2)</f>
        <v>0</v>
      </c>
      <c r="BL112" s="18" t="s">
        <v>159</v>
      </c>
      <c r="BM112" s="224" t="s">
        <v>1863</v>
      </c>
    </row>
    <row r="113" s="2" customFormat="1">
      <c r="A113" s="39"/>
      <c r="B113" s="40"/>
      <c r="C113" s="41"/>
      <c r="D113" s="226" t="s">
        <v>161</v>
      </c>
      <c r="E113" s="41"/>
      <c r="F113" s="227" t="s">
        <v>514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161</v>
      </c>
      <c r="AU113" s="18" t="s">
        <v>81</v>
      </c>
    </row>
    <row r="114" s="13" customFormat="1">
      <c r="A114" s="13"/>
      <c r="B114" s="231"/>
      <c r="C114" s="232"/>
      <c r="D114" s="233" t="s">
        <v>167</v>
      </c>
      <c r="E114" s="234" t="s">
        <v>19</v>
      </c>
      <c r="F114" s="235" t="s">
        <v>1864</v>
      </c>
      <c r="G114" s="232"/>
      <c r="H114" s="236">
        <v>15.464</v>
      </c>
      <c r="I114" s="237"/>
      <c r="J114" s="232"/>
      <c r="K114" s="232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167</v>
      </c>
      <c r="AU114" s="242" t="s">
        <v>81</v>
      </c>
      <c r="AV114" s="13" t="s">
        <v>81</v>
      </c>
      <c r="AW114" s="13" t="s">
        <v>33</v>
      </c>
      <c r="AX114" s="13" t="s">
        <v>72</v>
      </c>
      <c r="AY114" s="242" t="s">
        <v>152</v>
      </c>
    </row>
    <row r="115" s="14" customFormat="1">
      <c r="A115" s="14"/>
      <c r="B115" s="243"/>
      <c r="C115" s="244"/>
      <c r="D115" s="233" t="s">
        <v>167</v>
      </c>
      <c r="E115" s="245" t="s">
        <v>19</v>
      </c>
      <c r="F115" s="246" t="s">
        <v>1865</v>
      </c>
      <c r="G115" s="244"/>
      <c r="H115" s="245" t="s">
        <v>19</v>
      </c>
      <c r="I115" s="247"/>
      <c r="J115" s="244"/>
      <c r="K115" s="244"/>
      <c r="L115" s="248"/>
      <c r="M115" s="249"/>
      <c r="N115" s="250"/>
      <c r="O115" s="250"/>
      <c r="P115" s="250"/>
      <c r="Q115" s="250"/>
      <c r="R115" s="250"/>
      <c r="S115" s="250"/>
      <c r="T115" s="25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2" t="s">
        <v>167</v>
      </c>
      <c r="AU115" s="252" t="s">
        <v>81</v>
      </c>
      <c r="AV115" s="14" t="s">
        <v>79</v>
      </c>
      <c r="AW115" s="14" t="s">
        <v>33</v>
      </c>
      <c r="AX115" s="14" t="s">
        <v>72</v>
      </c>
      <c r="AY115" s="252" t="s">
        <v>152</v>
      </c>
    </row>
    <row r="116" s="13" customFormat="1">
      <c r="A116" s="13"/>
      <c r="B116" s="231"/>
      <c r="C116" s="232"/>
      <c r="D116" s="233" t="s">
        <v>167</v>
      </c>
      <c r="E116" s="234" t="s">
        <v>19</v>
      </c>
      <c r="F116" s="235" t="s">
        <v>1866</v>
      </c>
      <c r="G116" s="232"/>
      <c r="H116" s="236">
        <v>0.5</v>
      </c>
      <c r="I116" s="237"/>
      <c r="J116" s="232"/>
      <c r="K116" s="232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167</v>
      </c>
      <c r="AU116" s="242" t="s">
        <v>81</v>
      </c>
      <c r="AV116" s="13" t="s">
        <v>81</v>
      </c>
      <c r="AW116" s="13" t="s">
        <v>33</v>
      </c>
      <c r="AX116" s="13" t="s">
        <v>72</v>
      </c>
      <c r="AY116" s="242" t="s">
        <v>152</v>
      </c>
    </row>
    <row r="117" s="2" customFormat="1" ht="16.5" customHeight="1">
      <c r="A117" s="39"/>
      <c r="B117" s="40"/>
      <c r="C117" s="256" t="s">
        <v>171</v>
      </c>
      <c r="D117" s="256" t="s">
        <v>518</v>
      </c>
      <c r="E117" s="257" t="s">
        <v>1867</v>
      </c>
      <c r="F117" s="258" t="s">
        <v>1868</v>
      </c>
      <c r="G117" s="259" t="s">
        <v>238</v>
      </c>
      <c r="H117" s="260">
        <v>29.533000000000001</v>
      </c>
      <c r="I117" s="261"/>
      <c r="J117" s="262">
        <f>ROUND(I117*H117,2)</f>
        <v>0</v>
      </c>
      <c r="K117" s="258" t="s">
        <v>158</v>
      </c>
      <c r="L117" s="263"/>
      <c r="M117" s="264" t="s">
        <v>19</v>
      </c>
      <c r="N117" s="265" t="s">
        <v>43</v>
      </c>
      <c r="O117" s="85"/>
      <c r="P117" s="222">
        <f>O117*H117</f>
        <v>0</v>
      </c>
      <c r="Q117" s="222">
        <v>1</v>
      </c>
      <c r="R117" s="222">
        <f>Q117*H117</f>
        <v>29.533000000000001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212</v>
      </c>
      <c r="AT117" s="224" t="s">
        <v>518</v>
      </c>
      <c r="AU117" s="224" t="s">
        <v>81</v>
      </c>
      <c r="AY117" s="18" t="s">
        <v>152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79</v>
      </c>
      <c r="BK117" s="225">
        <f>ROUND(I117*H117,2)</f>
        <v>0</v>
      </c>
      <c r="BL117" s="18" t="s">
        <v>159</v>
      </c>
      <c r="BM117" s="224" t="s">
        <v>1869</v>
      </c>
    </row>
    <row r="118" s="13" customFormat="1">
      <c r="A118" s="13"/>
      <c r="B118" s="231"/>
      <c r="C118" s="232"/>
      <c r="D118" s="233" t="s">
        <v>167</v>
      </c>
      <c r="E118" s="234" t="s">
        <v>19</v>
      </c>
      <c r="F118" s="235" t="s">
        <v>1870</v>
      </c>
      <c r="G118" s="232"/>
      <c r="H118" s="236">
        <v>29.533000000000001</v>
      </c>
      <c r="I118" s="237"/>
      <c r="J118" s="232"/>
      <c r="K118" s="232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167</v>
      </c>
      <c r="AU118" s="242" t="s">
        <v>81</v>
      </c>
      <c r="AV118" s="13" t="s">
        <v>81</v>
      </c>
      <c r="AW118" s="13" t="s">
        <v>33</v>
      </c>
      <c r="AX118" s="13" t="s">
        <v>72</v>
      </c>
      <c r="AY118" s="242" t="s">
        <v>152</v>
      </c>
    </row>
    <row r="119" s="2" customFormat="1" ht="66.75" customHeight="1">
      <c r="A119" s="39"/>
      <c r="B119" s="40"/>
      <c r="C119" s="213" t="s">
        <v>159</v>
      </c>
      <c r="D119" s="213" t="s">
        <v>154</v>
      </c>
      <c r="E119" s="214" t="s">
        <v>1871</v>
      </c>
      <c r="F119" s="215" t="s">
        <v>1872</v>
      </c>
      <c r="G119" s="216" t="s">
        <v>193</v>
      </c>
      <c r="H119" s="217">
        <v>6.5119999999999996</v>
      </c>
      <c r="I119" s="218"/>
      <c r="J119" s="219">
        <f>ROUND(I119*H119,2)</f>
        <v>0</v>
      </c>
      <c r="K119" s="215" t="s">
        <v>158</v>
      </c>
      <c r="L119" s="45"/>
      <c r="M119" s="220" t="s">
        <v>19</v>
      </c>
      <c r="N119" s="221" t="s">
        <v>43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159</v>
      </c>
      <c r="AT119" s="224" t="s">
        <v>154</v>
      </c>
      <c r="AU119" s="224" t="s">
        <v>81</v>
      </c>
      <c r="AY119" s="18" t="s">
        <v>152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79</v>
      </c>
      <c r="BK119" s="225">
        <f>ROUND(I119*H119,2)</f>
        <v>0</v>
      </c>
      <c r="BL119" s="18" t="s">
        <v>159</v>
      </c>
      <c r="BM119" s="224" t="s">
        <v>1873</v>
      </c>
    </row>
    <row r="120" s="2" customFormat="1">
      <c r="A120" s="39"/>
      <c r="B120" s="40"/>
      <c r="C120" s="41"/>
      <c r="D120" s="226" t="s">
        <v>161</v>
      </c>
      <c r="E120" s="41"/>
      <c r="F120" s="227" t="s">
        <v>1874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161</v>
      </c>
      <c r="AU120" s="18" t="s">
        <v>81</v>
      </c>
    </row>
    <row r="121" s="13" customFormat="1">
      <c r="A121" s="13"/>
      <c r="B121" s="231"/>
      <c r="C121" s="232"/>
      <c r="D121" s="233" t="s">
        <v>167</v>
      </c>
      <c r="E121" s="234" t="s">
        <v>19</v>
      </c>
      <c r="F121" s="235" t="s">
        <v>1875</v>
      </c>
      <c r="G121" s="232"/>
      <c r="H121" s="236">
        <v>5.9480000000000004</v>
      </c>
      <c r="I121" s="237"/>
      <c r="J121" s="232"/>
      <c r="K121" s="232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167</v>
      </c>
      <c r="AU121" s="242" t="s">
        <v>81</v>
      </c>
      <c r="AV121" s="13" t="s">
        <v>81</v>
      </c>
      <c r="AW121" s="13" t="s">
        <v>33</v>
      </c>
      <c r="AX121" s="13" t="s">
        <v>72</v>
      </c>
      <c r="AY121" s="242" t="s">
        <v>152</v>
      </c>
    </row>
    <row r="122" s="14" customFormat="1">
      <c r="A122" s="14"/>
      <c r="B122" s="243"/>
      <c r="C122" s="244"/>
      <c r="D122" s="233" t="s">
        <v>167</v>
      </c>
      <c r="E122" s="245" t="s">
        <v>19</v>
      </c>
      <c r="F122" s="246" t="s">
        <v>1876</v>
      </c>
      <c r="G122" s="244"/>
      <c r="H122" s="245" t="s">
        <v>19</v>
      </c>
      <c r="I122" s="247"/>
      <c r="J122" s="244"/>
      <c r="K122" s="244"/>
      <c r="L122" s="248"/>
      <c r="M122" s="249"/>
      <c r="N122" s="250"/>
      <c r="O122" s="250"/>
      <c r="P122" s="250"/>
      <c r="Q122" s="250"/>
      <c r="R122" s="250"/>
      <c r="S122" s="250"/>
      <c r="T122" s="25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2" t="s">
        <v>167</v>
      </c>
      <c r="AU122" s="252" t="s">
        <v>81</v>
      </c>
      <c r="AV122" s="14" t="s">
        <v>79</v>
      </c>
      <c r="AW122" s="14" t="s">
        <v>33</v>
      </c>
      <c r="AX122" s="14" t="s">
        <v>72</v>
      </c>
      <c r="AY122" s="252" t="s">
        <v>152</v>
      </c>
    </row>
    <row r="123" s="13" customFormat="1">
      <c r="A123" s="13"/>
      <c r="B123" s="231"/>
      <c r="C123" s="232"/>
      <c r="D123" s="233" t="s">
        <v>167</v>
      </c>
      <c r="E123" s="234" t="s">
        <v>19</v>
      </c>
      <c r="F123" s="235" t="s">
        <v>1877</v>
      </c>
      <c r="G123" s="232"/>
      <c r="H123" s="236">
        <v>0.56399999999999995</v>
      </c>
      <c r="I123" s="237"/>
      <c r="J123" s="232"/>
      <c r="K123" s="232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167</v>
      </c>
      <c r="AU123" s="242" t="s">
        <v>81</v>
      </c>
      <c r="AV123" s="13" t="s">
        <v>81</v>
      </c>
      <c r="AW123" s="13" t="s">
        <v>33</v>
      </c>
      <c r="AX123" s="13" t="s">
        <v>72</v>
      </c>
      <c r="AY123" s="242" t="s">
        <v>152</v>
      </c>
    </row>
    <row r="124" s="2" customFormat="1" ht="16.5" customHeight="1">
      <c r="A124" s="39"/>
      <c r="B124" s="40"/>
      <c r="C124" s="256" t="s">
        <v>184</v>
      </c>
      <c r="D124" s="256" t="s">
        <v>518</v>
      </c>
      <c r="E124" s="257" t="s">
        <v>1878</v>
      </c>
      <c r="F124" s="258" t="s">
        <v>1879</v>
      </c>
      <c r="G124" s="259" t="s">
        <v>238</v>
      </c>
      <c r="H124" s="260">
        <v>12.047000000000001</v>
      </c>
      <c r="I124" s="261"/>
      <c r="J124" s="262">
        <f>ROUND(I124*H124,2)</f>
        <v>0</v>
      </c>
      <c r="K124" s="258" t="s">
        <v>158</v>
      </c>
      <c r="L124" s="263"/>
      <c r="M124" s="264" t="s">
        <v>19</v>
      </c>
      <c r="N124" s="265" t="s">
        <v>43</v>
      </c>
      <c r="O124" s="85"/>
      <c r="P124" s="222">
        <f>O124*H124</f>
        <v>0</v>
      </c>
      <c r="Q124" s="222">
        <v>1</v>
      </c>
      <c r="R124" s="222">
        <f>Q124*H124</f>
        <v>12.047000000000001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212</v>
      </c>
      <c r="AT124" s="224" t="s">
        <v>518</v>
      </c>
      <c r="AU124" s="224" t="s">
        <v>81</v>
      </c>
      <c r="AY124" s="18" t="s">
        <v>152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79</v>
      </c>
      <c r="BK124" s="225">
        <f>ROUND(I124*H124,2)</f>
        <v>0</v>
      </c>
      <c r="BL124" s="18" t="s">
        <v>159</v>
      </c>
      <c r="BM124" s="224" t="s">
        <v>1880</v>
      </c>
    </row>
    <row r="125" s="13" customFormat="1">
      <c r="A125" s="13"/>
      <c r="B125" s="231"/>
      <c r="C125" s="232"/>
      <c r="D125" s="233" t="s">
        <v>167</v>
      </c>
      <c r="E125" s="234" t="s">
        <v>19</v>
      </c>
      <c r="F125" s="235" t="s">
        <v>1881</v>
      </c>
      <c r="G125" s="232"/>
      <c r="H125" s="236">
        <v>12.047000000000001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167</v>
      </c>
      <c r="AU125" s="242" t="s">
        <v>81</v>
      </c>
      <c r="AV125" s="13" t="s">
        <v>81</v>
      </c>
      <c r="AW125" s="13" t="s">
        <v>33</v>
      </c>
      <c r="AX125" s="13" t="s">
        <v>72</v>
      </c>
      <c r="AY125" s="242" t="s">
        <v>152</v>
      </c>
    </row>
    <row r="126" s="12" customFormat="1" ht="22.8" customHeight="1">
      <c r="A126" s="12"/>
      <c r="B126" s="197"/>
      <c r="C126" s="198"/>
      <c r="D126" s="199" t="s">
        <v>71</v>
      </c>
      <c r="E126" s="211" t="s">
        <v>229</v>
      </c>
      <c r="F126" s="211" t="s">
        <v>1882</v>
      </c>
      <c r="G126" s="198"/>
      <c r="H126" s="198"/>
      <c r="I126" s="201"/>
      <c r="J126" s="212">
        <f>BK126</f>
        <v>0</v>
      </c>
      <c r="K126" s="198"/>
      <c r="L126" s="203"/>
      <c r="M126" s="204"/>
      <c r="N126" s="205"/>
      <c r="O126" s="205"/>
      <c r="P126" s="206">
        <f>SUM(P127:P138)</f>
        <v>0</v>
      </c>
      <c r="Q126" s="205"/>
      <c r="R126" s="206">
        <f>SUM(R127:R138)</f>
        <v>0.00071000000000000002</v>
      </c>
      <c r="S126" s="205"/>
      <c r="T126" s="207">
        <f>SUM(T127:T138)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79</v>
      </c>
      <c r="AT126" s="209" t="s">
        <v>71</v>
      </c>
      <c r="AU126" s="209" t="s">
        <v>79</v>
      </c>
      <c r="AY126" s="208" t="s">
        <v>152</v>
      </c>
      <c r="BK126" s="210">
        <f>SUM(BK127:BK138)</f>
        <v>0</v>
      </c>
    </row>
    <row r="127" s="2" customFormat="1" ht="24.15" customHeight="1">
      <c r="A127" s="39"/>
      <c r="B127" s="40"/>
      <c r="C127" s="213" t="s">
        <v>190</v>
      </c>
      <c r="D127" s="213" t="s">
        <v>154</v>
      </c>
      <c r="E127" s="214" t="s">
        <v>1883</v>
      </c>
      <c r="F127" s="215" t="s">
        <v>1884</v>
      </c>
      <c r="G127" s="216" t="s">
        <v>1885</v>
      </c>
      <c r="H127" s="217">
        <v>8</v>
      </c>
      <c r="I127" s="218"/>
      <c r="J127" s="219">
        <f>ROUND(I127*H127,2)</f>
        <v>0</v>
      </c>
      <c r="K127" s="215" t="s">
        <v>158</v>
      </c>
      <c r="L127" s="45"/>
      <c r="M127" s="220" t="s">
        <v>19</v>
      </c>
      <c r="N127" s="221" t="s">
        <v>43</v>
      </c>
      <c r="O127" s="85"/>
      <c r="P127" s="222">
        <f>O127*H127</f>
        <v>0</v>
      </c>
      <c r="Q127" s="222">
        <v>3.0000000000000001E-05</v>
      </c>
      <c r="R127" s="222">
        <f>Q127*H127</f>
        <v>0.00024000000000000001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159</v>
      </c>
      <c r="AT127" s="224" t="s">
        <v>154</v>
      </c>
      <c r="AU127" s="224" t="s">
        <v>81</v>
      </c>
      <c r="AY127" s="18" t="s">
        <v>152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79</v>
      </c>
      <c r="BK127" s="225">
        <f>ROUND(I127*H127,2)</f>
        <v>0</v>
      </c>
      <c r="BL127" s="18" t="s">
        <v>159</v>
      </c>
      <c r="BM127" s="224" t="s">
        <v>1886</v>
      </c>
    </row>
    <row r="128" s="2" customFormat="1">
      <c r="A128" s="39"/>
      <c r="B128" s="40"/>
      <c r="C128" s="41"/>
      <c r="D128" s="226" t="s">
        <v>161</v>
      </c>
      <c r="E128" s="41"/>
      <c r="F128" s="227" t="s">
        <v>1887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161</v>
      </c>
      <c r="AU128" s="18" t="s">
        <v>81</v>
      </c>
    </row>
    <row r="129" s="14" customFormat="1">
      <c r="A129" s="14"/>
      <c r="B129" s="243"/>
      <c r="C129" s="244"/>
      <c r="D129" s="233" t="s">
        <v>167</v>
      </c>
      <c r="E129" s="245" t="s">
        <v>19</v>
      </c>
      <c r="F129" s="246" t="s">
        <v>1862</v>
      </c>
      <c r="G129" s="244"/>
      <c r="H129" s="245" t="s">
        <v>19</v>
      </c>
      <c r="I129" s="247"/>
      <c r="J129" s="244"/>
      <c r="K129" s="244"/>
      <c r="L129" s="248"/>
      <c r="M129" s="249"/>
      <c r="N129" s="250"/>
      <c r="O129" s="250"/>
      <c r="P129" s="250"/>
      <c r="Q129" s="250"/>
      <c r="R129" s="250"/>
      <c r="S129" s="250"/>
      <c r="T129" s="25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2" t="s">
        <v>167</v>
      </c>
      <c r="AU129" s="252" t="s">
        <v>81</v>
      </c>
      <c r="AV129" s="14" t="s">
        <v>79</v>
      </c>
      <c r="AW129" s="14" t="s">
        <v>33</v>
      </c>
      <c r="AX129" s="14" t="s">
        <v>72</v>
      </c>
      <c r="AY129" s="252" t="s">
        <v>152</v>
      </c>
    </row>
    <row r="130" s="13" customFormat="1">
      <c r="A130" s="13"/>
      <c r="B130" s="231"/>
      <c r="C130" s="232"/>
      <c r="D130" s="233" t="s">
        <v>167</v>
      </c>
      <c r="E130" s="234" t="s">
        <v>19</v>
      </c>
      <c r="F130" s="235" t="s">
        <v>212</v>
      </c>
      <c r="G130" s="232"/>
      <c r="H130" s="236">
        <v>8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167</v>
      </c>
      <c r="AU130" s="242" t="s">
        <v>81</v>
      </c>
      <c r="AV130" s="13" t="s">
        <v>81</v>
      </c>
      <c r="AW130" s="13" t="s">
        <v>33</v>
      </c>
      <c r="AX130" s="13" t="s">
        <v>72</v>
      </c>
      <c r="AY130" s="242" t="s">
        <v>152</v>
      </c>
    </row>
    <row r="131" s="2" customFormat="1" ht="37.8" customHeight="1">
      <c r="A131" s="39"/>
      <c r="B131" s="40"/>
      <c r="C131" s="213" t="s">
        <v>200</v>
      </c>
      <c r="D131" s="213" t="s">
        <v>154</v>
      </c>
      <c r="E131" s="214" t="s">
        <v>1888</v>
      </c>
      <c r="F131" s="215" t="s">
        <v>1889</v>
      </c>
      <c r="G131" s="216" t="s">
        <v>1890</v>
      </c>
      <c r="H131" s="217">
        <v>1</v>
      </c>
      <c r="I131" s="218"/>
      <c r="J131" s="219">
        <f>ROUND(I131*H131,2)</f>
        <v>0</v>
      </c>
      <c r="K131" s="215" t="s">
        <v>158</v>
      </c>
      <c r="L131" s="45"/>
      <c r="M131" s="220" t="s">
        <v>19</v>
      </c>
      <c r="N131" s="221" t="s">
        <v>43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159</v>
      </c>
      <c r="AT131" s="224" t="s">
        <v>154</v>
      </c>
      <c r="AU131" s="224" t="s">
        <v>81</v>
      </c>
      <c r="AY131" s="18" t="s">
        <v>152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79</v>
      </c>
      <c r="BK131" s="225">
        <f>ROUND(I131*H131,2)</f>
        <v>0</v>
      </c>
      <c r="BL131" s="18" t="s">
        <v>159</v>
      </c>
      <c r="BM131" s="224" t="s">
        <v>1891</v>
      </c>
    </row>
    <row r="132" s="2" customFormat="1">
      <c r="A132" s="39"/>
      <c r="B132" s="40"/>
      <c r="C132" s="41"/>
      <c r="D132" s="226" t="s">
        <v>161</v>
      </c>
      <c r="E132" s="41"/>
      <c r="F132" s="227" t="s">
        <v>1892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161</v>
      </c>
      <c r="AU132" s="18" t="s">
        <v>81</v>
      </c>
    </row>
    <row r="133" s="2" customFormat="1" ht="24.15" customHeight="1">
      <c r="A133" s="39"/>
      <c r="B133" s="40"/>
      <c r="C133" s="213" t="s">
        <v>212</v>
      </c>
      <c r="D133" s="213" t="s">
        <v>154</v>
      </c>
      <c r="E133" s="214" t="s">
        <v>1893</v>
      </c>
      <c r="F133" s="215" t="s">
        <v>1894</v>
      </c>
      <c r="G133" s="216" t="s">
        <v>174</v>
      </c>
      <c r="H133" s="217">
        <v>1</v>
      </c>
      <c r="I133" s="218"/>
      <c r="J133" s="219">
        <f>ROUND(I133*H133,2)</f>
        <v>0</v>
      </c>
      <c r="K133" s="215" t="s">
        <v>158</v>
      </c>
      <c r="L133" s="45"/>
      <c r="M133" s="220" t="s">
        <v>19</v>
      </c>
      <c r="N133" s="221" t="s">
        <v>43</v>
      </c>
      <c r="O133" s="85"/>
      <c r="P133" s="222">
        <f>O133*H133</f>
        <v>0</v>
      </c>
      <c r="Q133" s="222">
        <v>0.00046999999999999999</v>
      </c>
      <c r="R133" s="222">
        <f>Q133*H133</f>
        <v>0.00046999999999999999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159</v>
      </c>
      <c r="AT133" s="224" t="s">
        <v>154</v>
      </c>
      <c r="AU133" s="224" t="s">
        <v>81</v>
      </c>
      <c r="AY133" s="18" t="s">
        <v>152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79</v>
      </c>
      <c r="BK133" s="225">
        <f>ROUND(I133*H133,2)</f>
        <v>0</v>
      </c>
      <c r="BL133" s="18" t="s">
        <v>159</v>
      </c>
      <c r="BM133" s="224" t="s">
        <v>1895</v>
      </c>
    </row>
    <row r="134" s="2" customFormat="1">
      <c r="A134" s="39"/>
      <c r="B134" s="40"/>
      <c r="C134" s="41"/>
      <c r="D134" s="226" t="s">
        <v>161</v>
      </c>
      <c r="E134" s="41"/>
      <c r="F134" s="227" t="s">
        <v>1896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161</v>
      </c>
      <c r="AU134" s="18" t="s">
        <v>81</v>
      </c>
    </row>
    <row r="135" s="14" customFormat="1">
      <c r="A135" s="14"/>
      <c r="B135" s="243"/>
      <c r="C135" s="244"/>
      <c r="D135" s="233" t="s">
        <v>167</v>
      </c>
      <c r="E135" s="245" t="s">
        <v>19</v>
      </c>
      <c r="F135" s="246" t="s">
        <v>1862</v>
      </c>
      <c r="G135" s="244"/>
      <c r="H135" s="245" t="s">
        <v>19</v>
      </c>
      <c r="I135" s="247"/>
      <c r="J135" s="244"/>
      <c r="K135" s="244"/>
      <c r="L135" s="248"/>
      <c r="M135" s="249"/>
      <c r="N135" s="250"/>
      <c r="O135" s="250"/>
      <c r="P135" s="250"/>
      <c r="Q135" s="250"/>
      <c r="R135" s="250"/>
      <c r="S135" s="250"/>
      <c r="T135" s="25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2" t="s">
        <v>167</v>
      </c>
      <c r="AU135" s="252" t="s">
        <v>81</v>
      </c>
      <c r="AV135" s="14" t="s">
        <v>79</v>
      </c>
      <c r="AW135" s="14" t="s">
        <v>33</v>
      </c>
      <c r="AX135" s="14" t="s">
        <v>72</v>
      </c>
      <c r="AY135" s="252" t="s">
        <v>152</v>
      </c>
    </row>
    <row r="136" s="13" customFormat="1">
      <c r="A136" s="13"/>
      <c r="B136" s="231"/>
      <c r="C136" s="232"/>
      <c r="D136" s="233" t="s">
        <v>167</v>
      </c>
      <c r="E136" s="234" t="s">
        <v>19</v>
      </c>
      <c r="F136" s="235" t="s">
        <v>79</v>
      </c>
      <c r="G136" s="232"/>
      <c r="H136" s="236">
        <v>1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167</v>
      </c>
      <c r="AU136" s="242" t="s">
        <v>81</v>
      </c>
      <c r="AV136" s="13" t="s">
        <v>81</v>
      </c>
      <c r="AW136" s="13" t="s">
        <v>33</v>
      </c>
      <c r="AX136" s="13" t="s">
        <v>72</v>
      </c>
      <c r="AY136" s="242" t="s">
        <v>152</v>
      </c>
    </row>
    <row r="137" s="2" customFormat="1" ht="24.15" customHeight="1">
      <c r="A137" s="39"/>
      <c r="B137" s="40"/>
      <c r="C137" s="213" t="s">
        <v>169</v>
      </c>
      <c r="D137" s="213" t="s">
        <v>154</v>
      </c>
      <c r="E137" s="214" t="s">
        <v>1897</v>
      </c>
      <c r="F137" s="215" t="s">
        <v>1898</v>
      </c>
      <c r="G137" s="216" t="s">
        <v>174</v>
      </c>
      <c r="H137" s="217">
        <v>1</v>
      </c>
      <c r="I137" s="218"/>
      <c r="J137" s="219">
        <f>ROUND(I137*H137,2)</f>
        <v>0</v>
      </c>
      <c r="K137" s="215" t="s">
        <v>158</v>
      </c>
      <c r="L137" s="45"/>
      <c r="M137" s="220" t="s">
        <v>19</v>
      </c>
      <c r="N137" s="221" t="s">
        <v>43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159</v>
      </c>
      <c r="AT137" s="224" t="s">
        <v>154</v>
      </c>
      <c r="AU137" s="224" t="s">
        <v>81</v>
      </c>
      <c r="AY137" s="18" t="s">
        <v>152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79</v>
      </c>
      <c r="BK137" s="225">
        <f>ROUND(I137*H137,2)</f>
        <v>0</v>
      </c>
      <c r="BL137" s="18" t="s">
        <v>159</v>
      </c>
      <c r="BM137" s="224" t="s">
        <v>1899</v>
      </c>
    </row>
    <row r="138" s="2" customFormat="1">
      <c r="A138" s="39"/>
      <c r="B138" s="40"/>
      <c r="C138" s="41"/>
      <c r="D138" s="226" t="s">
        <v>161</v>
      </c>
      <c r="E138" s="41"/>
      <c r="F138" s="227" t="s">
        <v>1900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161</v>
      </c>
      <c r="AU138" s="18" t="s">
        <v>81</v>
      </c>
    </row>
    <row r="139" s="12" customFormat="1" ht="22.8" customHeight="1">
      <c r="A139" s="12"/>
      <c r="B139" s="197"/>
      <c r="C139" s="198"/>
      <c r="D139" s="199" t="s">
        <v>71</v>
      </c>
      <c r="E139" s="211" t="s">
        <v>264</v>
      </c>
      <c r="F139" s="211" t="s">
        <v>1901</v>
      </c>
      <c r="G139" s="198"/>
      <c r="H139" s="198"/>
      <c r="I139" s="201"/>
      <c r="J139" s="212">
        <f>BK139</f>
        <v>0</v>
      </c>
      <c r="K139" s="198"/>
      <c r="L139" s="203"/>
      <c r="M139" s="204"/>
      <c r="N139" s="205"/>
      <c r="O139" s="205"/>
      <c r="P139" s="206">
        <f>SUM(P140:P148)</f>
        <v>0</v>
      </c>
      <c r="Q139" s="205"/>
      <c r="R139" s="206">
        <f>SUM(R140:R148)</f>
        <v>0</v>
      </c>
      <c r="S139" s="205"/>
      <c r="T139" s="207">
        <f>SUM(T140:T148)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8" t="s">
        <v>79</v>
      </c>
      <c r="AT139" s="209" t="s">
        <v>71</v>
      </c>
      <c r="AU139" s="209" t="s">
        <v>79</v>
      </c>
      <c r="AY139" s="208" t="s">
        <v>152</v>
      </c>
      <c r="BK139" s="210">
        <f>SUM(BK140:BK148)</f>
        <v>0</v>
      </c>
    </row>
    <row r="140" s="2" customFormat="1" ht="62.7" customHeight="1">
      <c r="A140" s="39"/>
      <c r="B140" s="40"/>
      <c r="C140" s="213" t="s">
        <v>224</v>
      </c>
      <c r="D140" s="213" t="s">
        <v>154</v>
      </c>
      <c r="E140" s="214" t="s">
        <v>497</v>
      </c>
      <c r="F140" s="215" t="s">
        <v>498</v>
      </c>
      <c r="G140" s="216" t="s">
        <v>193</v>
      </c>
      <c r="H140" s="217">
        <v>25.789999999999999</v>
      </c>
      <c r="I140" s="218"/>
      <c r="J140" s="219">
        <f>ROUND(I140*H140,2)</f>
        <v>0</v>
      </c>
      <c r="K140" s="215" t="s">
        <v>158</v>
      </c>
      <c r="L140" s="45"/>
      <c r="M140" s="220" t="s">
        <v>19</v>
      </c>
      <c r="N140" s="221" t="s">
        <v>43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159</v>
      </c>
      <c r="AT140" s="224" t="s">
        <v>154</v>
      </c>
      <c r="AU140" s="224" t="s">
        <v>81</v>
      </c>
      <c r="AY140" s="18" t="s">
        <v>152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79</v>
      </c>
      <c r="BK140" s="225">
        <f>ROUND(I140*H140,2)</f>
        <v>0</v>
      </c>
      <c r="BL140" s="18" t="s">
        <v>159</v>
      </c>
      <c r="BM140" s="224" t="s">
        <v>1902</v>
      </c>
    </row>
    <row r="141" s="2" customFormat="1">
      <c r="A141" s="39"/>
      <c r="B141" s="40"/>
      <c r="C141" s="41"/>
      <c r="D141" s="226" t="s">
        <v>161</v>
      </c>
      <c r="E141" s="41"/>
      <c r="F141" s="227" t="s">
        <v>500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161</v>
      </c>
      <c r="AU141" s="18" t="s">
        <v>81</v>
      </c>
    </row>
    <row r="142" s="2" customFormat="1" ht="66.75" customHeight="1">
      <c r="A142" s="39"/>
      <c r="B142" s="40"/>
      <c r="C142" s="213" t="s">
        <v>229</v>
      </c>
      <c r="D142" s="213" t="s">
        <v>154</v>
      </c>
      <c r="E142" s="214" t="s">
        <v>501</v>
      </c>
      <c r="F142" s="215" t="s">
        <v>502</v>
      </c>
      <c r="G142" s="216" t="s">
        <v>193</v>
      </c>
      <c r="H142" s="217">
        <v>361.06</v>
      </c>
      <c r="I142" s="218"/>
      <c r="J142" s="219">
        <f>ROUND(I142*H142,2)</f>
        <v>0</v>
      </c>
      <c r="K142" s="215" t="s">
        <v>158</v>
      </c>
      <c r="L142" s="45"/>
      <c r="M142" s="220" t="s">
        <v>19</v>
      </c>
      <c r="N142" s="221" t="s">
        <v>43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159</v>
      </c>
      <c r="AT142" s="224" t="s">
        <v>154</v>
      </c>
      <c r="AU142" s="224" t="s">
        <v>81</v>
      </c>
      <c r="AY142" s="18" t="s">
        <v>152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79</v>
      </c>
      <c r="BK142" s="225">
        <f>ROUND(I142*H142,2)</f>
        <v>0</v>
      </c>
      <c r="BL142" s="18" t="s">
        <v>159</v>
      </c>
      <c r="BM142" s="224" t="s">
        <v>1903</v>
      </c>
    </row>
    <row r="143" s="2" customFormat="1">
      <c r="A143" s="39"/>
      <c r="B143" s="40"/>
      <c r="C143" s="41"/>
      <c r="D143" s="226" t="s">
        <v>161</v>
      </c>
      <c r="E143" s="41"/>
      <c r="F143" s="227" t="s">
        <v>504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161</v>
      </c>
      <c r="AU143" s="18" t="s">
        <v>81</v>
      </c>
    </row>
    <row r="144" s="13" customFormat="1">
      <c r="A144" s="13"/>
      <c r="B144" s="231"/>
      <c r="C144" s="232"/>
      <c r="D144" s="233" t="s">
        <v>167</v>
      </c>
      <c r="E144" s="234" t="s">
        <v>19</v>
      </c>
      <c r="F144" s="235" t="s">
        <v>1904</v>
      </c>
      <c r="G144" s="232"/>
      <c r="H144" s="236">
        <v>25.789999999999999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167</v>
      </c>
      <c r="AU144" s="242" t="s">
        <v>81</v>
      </c>
      <c r="AV144" s="13" t="s">
        <v>81</v>
      </c>
      <c r="AW144" s="13" t="s">
        <v>33</v>
      </c>
      <c r="AX144" s="13" t="s">
        <v>72</v>
      </c>
      <c r="AY144" s="242" t="s">
        <v>152</v>
      </c>
    </row>
    <row r="145" s="13" customFormat="1">
      <c r="A145" s="13"/>
      <c r="B145" s="231"/>
      <c r="C145" s="232"/>
      <c r="D145" s="233" t="s">
        <v>167</v>
      </c>
      <c r="E145" s="232"/>
      <c r="F145" s="235" t="s">
        <v>1905</v>
      </c>
      <c r="G145" s="232"/>
      <c r="H145" s="236">
        <v>361.06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167</v>
      </c>
      <c r="AU145" s="242" t="s">
        <v>81</v>
      </c>
      <c r="AV145" s="13" t="s">
        <v>81</v>
      </c>
      <c r="AW145" s="13" t="s">
        <v>4</v>
      </c>
      <c r="AX145" s="13" t="s">
        <v>79</v>
      </c>
      <c r="AY145" s="242" t="s">
        <v>152</v>
      </c>
    </row>
    <row r="146" s="2" customFormat="1" ht="44.25" customHeight="1">
      <c r="A146" s="39"/>
      <c r="B146" s="40"/>
      <c r="C146" s="213" t="s">
        <v>8</v>
      </c>
      <c r="D146" s="213" t="s">
        <v>154</v>
      </c>
      <c r="E146" s="214" t="s">
        <v>507</v>
      </c>
      <c r="F146" s="215" t="s">
        <v>320</v>
      </c>
      <c r="G146" s="216" t="s">
        <v>238</v>
      </c>
      <c r="H146" s="217">
        <v>47.712000000000003</v>
      </c>
      <c r="I146" s="218"/>
      <c r="J146" s="219">
        <f>ROUND(I146*H146,2)</f>
        <v>0</v>
      </c>
      <c r="K146" s="215" t="s">
        <v>158</v>
      </c>
      <c r="L146" s="45"/>
      <c r="M146" s="220" t="s">
        <v>19</v>
      </c>
      <c r="N146" s="221" t="s">
        <v>43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159</v>
      </c>
      <c r="AT146" s="224" t="s">
        <v>154</v>
      </c>
      <c r="AU146" s="224" t="s">
        <v>81</v>
      </c>
      <c r="AY146" s="18" t="s">
        <v>152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79</v>
      </c>
      <c r="BK146" s="225">
        <f>ROUND(I146*H146,2)</f>
        <v>0</v>
      </c>
      <c r="BL146" s="18" t="s">
        <v>159</v>
      </c>
      <c r="BM146" s="224" t="s">
        <v>1906</v>
      </c>
    </row>
    <row r="147" s="2" customFormat="1">
      <c r="A147" s="39"/>
      <c r="B147" s="40"/>
      <c r="C147" s="41"/>
      <c r="D147" s="226" t="s">
        <v>161</v>
      </c>
      <c r="E147" s="41"/>
      <c r="F147" s="227" t="s">
        <v>509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161</v>
      </c>
      <c r="AU147" s="18" t="s">
        <v>81</v>
      </c>
    </row>
    <row r="148" s="13" customFormat="1">
      <c r="A148" s="13"/>
      <c r="B148" s="231"/>
      <c r="C148" s="232"/>
      <c r="D148" s="233" t="s">
        <v>167</v>
      </c>
      <c r="E148" s="234" t="s">
        <v>19</v>
      </c>
      <c r="F148" s="235" t="s">
        <v>1907</v>
      </c>
      <c r="G148" s="232"/>
      <c r="H148" s="236">
        <v>47.712000000000003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167</v>
      </c>
      <c r="AU148" s="242" t="s">
        <v>81</v>
      </c>
      <c r="AV148" s="13" t="s">
        <v>81</v>
      </c>
      <c r="AW148" s="13" t="s">
        <v>33</v>
      </c>
      <c r="AX148" s="13" t="s">
        <v>72</v>
      </c>
      <c r="AY148" s="242" t="s">
        <v>152</v>
      </c>
    </row>
    <row r="149" s="12" customFormat="1" ht="22.8" customHeight="1">
      <c r="A149" s="12"/>
      <c r="B149" s="197"/>
      <c r="C149" s="198"/>
      <c r="D149" s="199" t="s">
        <v>71</v>
      </c>
      <c r="E149" s="211" t="s">
        <v>277</v>
      </c>
      <c r="F149" s="211" t="s">
        <v>1908</v>
      </c>
      <c r="G149" s="198"/>
      <c r="H149" s="198"/>
      <c r="I149" s="201"/>
      <c r="J149" s="212">
        <f>BK149</f>
        <v>0</v>
      </c>
      <c r="K149" s="198"/>
      <c r="L149" s="203"/>
      <c r="M149" s="204"/>
      <c r="N149" s="205"/>
      <c r="O149" s="205"/>
      <c r="P149" s="206">
        <f>SUM(P150:P155)</f>
        <v>0</v>
      </c>
      <c r="Q149" s="205"/>
      <c r="R149" s="206">
        <f>SUM(R150:R155)</f>
        <v>0</v>
      </c>
      <c r="S149" s="205"/>
      <c r="T149" s="207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8" t="s">
        <v>79</v>
      </c>
      <c r="AT149" s="209" t="s">
        <v>71</v>
      </c>
      <c r="AU149" s="209" t="s">
        <v>79</v>
      </c>
      <c r="AY149" s="208" t="s">
        <v>152</v>
      </c>
      <c r="BK149" s="210">
        <f>SUM(BK150:BK155)</f>
        <v>0</v>
      </c>
    </row>
    <row r="150" s="2" customFormat="1" ht="24.15" customHeight="1">
      <c r="A150" s="39"/>
      <c r="B150" s="40"/>
      <c r="C150" s="213" t="s">
        <v>243</v>
      </c>
      <c r="D150" s="213" t="s">
        <v>154</v>
      </c>
      <c r="E150" s="214" t="s">
        <v>1909</v>
      </c>
      <c r="F150" s="215" t="s">
        <v>1910</v>
      </c>
      <c r="G150" s="216" t="s">
        <v>157</v>
      </c>
      <c r="H150" s="217">
        <v>24.789999999999999</v>
      </c>
      <c r="I150" s="218"/>
      <c r="J150" s="219">
        <f>ROUND(I150*H150,2)</f>
        <v>0</v>
      </c>
      <c r="K150" s="215" t="s">
        <v>158</v>
      </c>
      <c r="L150" s="45"/>
      <c r="M150" s="220" t="s">
        <v>19</v>
      </c>
      <c r="N150" s="221" t="s">
        <v>43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159</v>
      </c>
      <c r="AT150" s="224" t="s">
        <v>154</v>
      </c>
      <c r="AU150" s="224" t="s">
        <v>81</v>
      </c>
      <c r="AY150" s="18" t="s">
        <v>152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79</v>
      </c>
      <c r="BK150" s="225">
        <f>ROUND(I150*H150,2)</f>
        <v>0</v>
      </c>
      <c r="BL150" s="18" t="s">
        <v>159</v>
      </c>
      <c r="BM150" s="224" t="s">
        <v>1911</v>
      </c>
    </row>
    <row r="151" s="2" customFormat="1">
      <c r="A151" s="39"/>
      <c r="B151" s="40"/>
      <c r="C151" s="41"/>
      <c r="D151" s="226" t="s">
        <v>161</v>
      </c>
      <c r="E151" s="41"/>
      <c r="F151" s="227" t="s">
        <v>1912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161</v>
      </c>
      <c r="AU151" s="18" t="s">
        <v>81</v>
      </c>
    </row>
    <row r="152" s="14" customFormat="1">
      <c r="A152" s="14"/>
      <c r="B152" s="243"/>
      <c r="C152" s="244"/>
      <c r="D152" s="233" t="s">
        <v>167</v>
      </c>
      <c r="E152" s="245" t="s">
        <v>19</v>
      </c>
      <c r="F152" s="246" t="s">
        <v>1913</v>
      </c>
      <c r="G152" s="244"/>
      <c r="H152" s="245" t="s">
        <v>19</v>
      </c>
      <c r="I152" s="247"/>
      <c r="J152" s="244"/>
      <c r="K152" s="244"/>
      <c r="L152" s="248"/>
      <c r="M152" s="249"/>
      <c r="N152" s="250"/>
      <c r="O152" s="250"/>
      <c r="P152" s="250"/>
      <c r="Q152" s="250"/>
      <c r="R152" s="250"/>
      <c r="S152" s="250"/>
      <c r="T152" s="25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2" t="s">
        <v>167</v>
      </c>
      <c r="AU152" s="252" t="s">
        <v>81</v>
      </c>
      <c r="AV152" s="14" t="s">
        <v>79</v>
      </c>
      <c r="AW152" s="14" t="s">
        <v>33</v>
      </c>
      <c r="AX152" s="14" t="s">
        <v>72</v>
      </c>
      <c r="AY152" s="252" t="s">
        <v>152</v>
      </c>
    </row>
    <row r="153" s="13" customFormat="1">
      <c r="A153" s="13"/>
      <c r="B153" s="231"/>
      <c r="C153" s="232"/>
      <c r="D153" s="233" t="s">
        <v>167</v>
      </c>
      <c r="E153" s="234" t="s">
        <v>19</v>
      </c>
      <c r="F153" s="235" t="s">
        <v>1914</v>
      </c>
      <c r="G153" s="232"/>
      <c r="H153" s="236">
        <v>23.789999999999999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167</v>
      </c>
      <c r="AU153" s="242" t="s">
        <v>81</v>
      </c>
      <c r="AV153" s="13" t="s">
        <v>81</v>
      </c>
      <c r="AW153" s="13" t="s">
        <v>33</v>
      </c>
      <c r="AX153" s="13" t="s">
        <v>72</v>
      </c>
      <c r="AY153" s="242" t="s">
        <v>152</v>
      </c>
    </row>
    <row r="154" s="14" customFormat="1">
      <c r="A154" s="14"/>
      <c r="B154" s="243"/>
      <c r="C154" s="244"/>
      <c r="D154" s="233" t="s">
        <v>167</v>
      </c>
      <c r="E154" s="245" t="s">
        <v>19</v>
      </c>
      <c r="F154" s="246" t="s">
        <v>1915</v>
      </c>
      <c r="G154" s="244"/>
      <c r="H154" s="245" t="s">
        <v>19</v>
      </c>
      <c r="I154" s="247"/>
      <c r="J154" s="244"/>
      <c r="K154" s="244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167</v>
      </c>
      <c r="AU154" s="252" t="s">
        <v>81</v>
      </c>
      <c r="AV154" s="14" t="s">
        <v>79</v>
      </c>
      <c r="AW154" s="14" t="s">
        <v>33</v>
      </c>
      <c r="AX154" s="14" t="s">
        <v>72</v>
      </c>
      <c r="AY154" s="252" t="s">
        <v>152</v>
      </c>
    </row>
    <row r="155" s="13" customFormat="1">
      <c r="A155" s="13"/>
      <c r="B155" s="231"/>
      <c r="C155" s="232"/>
      <c r="D155" s="233" t="s">
        <v>167</v>
      </c>
      <c r="E155" s="234" t="s">
        <v>19</v>
      </c>
      <c r="F155" s="235" t="s">
        <v>1916</v>
      </c>
      <c r="G155" s="232"/>
      <c r="H155" s="236">
        <v>1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167</v>
      </c>
      <c r="AU155" s="242" t="s">
        <v>81</v>
      </c>
      <c r="AV155" s="13" t="s">
        <v>81</v>
      </c>
      <c r="AW155" s="13" t="s">
        <v>33</v>
      </c>
      <c r="AX155" s="13" t="s">
        <v>72</v>
      </c>
      <c r="AY155" s="242" t="s">
        <v>152</v>
      </c>
    </row>
    <row r="156" s="12" customFormat="1" ht="22.8" customHeight="1">
      <c r="A156" s="12"/>
      <c r="B156" s="197"/>
      <c r="C156" s="198"/>
      <c r="D156" s="199" t="s">
        <v>71</v>
      </c>
      <c r="E156" s="211" t="s">
        <v>81</v>
      </c>
      <c r="F156" s="211" t="s">
        <v>529</v>
      </c>
      <c r="G156" s="198"/>
      <c r="H156" s="198"/>
      <c r="I156" s="201"/>
      <c r="J156" s="212">
        <f>BK156</f>
        <v>0</v>
      </c>
      <c r="K156" s="198"/>
      <c r="L156" s="203"/>
      <c r="M156" s="204"/>
      <c r="N156" s="205"/>
      <c r="O156" s="205"/>
      <c r="P156" s="206">
        <f>SUM(P157:P160)</f>
        <v>0</v>
      </c>
      <c r="Q156" s="205"/>
      <c r="R156" s="206">
        <f>SUM(R157:R160)</f>
        <v>0.21600000000000003</v>
      </c>
      <c r="S156" s="205"/>
      <c r="T156" s="207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8" t="s">
        <v>79</v>
      </c>
      <c r="AT156" s="209" t="s">
        <v>71</v>
      </c>
      <c r="AU156" s="209" t="s">
        <v>79</v>
      </c>
      <c r="AY156" s="208" t="s">
        <v>152</v>
      </c>
      <c r="BK156" s="210">
        <f>SUM(BK157:BK160)</f>
        <v>0</v>
      </c>
    </row>
    <row r="157" s="2" customFormat="1" ht="37.8" customHeight="1">
      <c r="A157" s="39"/>
      <c r="B157" s="40"/>
      <c r="C157" s="213" t="s">
        <v>250</v>
      </c>
      <c r="D157" s="213" t="s">
        <v>154</v>
      </c>
      <c r="E157" s="214" t="s">
        <v>1917</v>
      </c>
      <c r="F157" s="215" t="s">
        <v>1918</v>
      </c>
      <c r="G157" s="216" t="s">
        <v>193</v>
      </c>
      <c r="H157" s="217">
        <v>0.10000000000000001</v>
      </c>
      <c r="I157" s="218"/>
      <c r="J157" s="219">
        <f>ROUND(I157*H157,2)</f>
        <v>0</v>
      </c>
      <c r="K157" s="215" t="s">
        <v>158</v>
      </c>
      <c r="L157" s="45"/>
      <c r="M157" s="220" t="s">
        <v>19</v>
      </c>
      <c r="N157" s="221" t="s">
        <v>43</v>
      </c>
      <c r="O157" s="85"/>
      <c r="P157" s="222">
        <f>O157*H157</f>
        <v>0</v>
      </c>
      <c r="Q157" s="222">
        <v>2.1600000000000001</v>
      </c>
      <c r="R157" s="222">
        <f>Q157*H157</f>
        <v>0.21600000000000003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159</v>
      </c>
      <c r="AT157" s="224" t="s">
        <v>154</v>
      </c>
      <c r="AU157" s="224" t="s">
        <v>81</v>
      </c>
      <c r="AY157" s="18" t="s">
        <v>152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79</v>
      </c>
      <c r="BK157" s="225">
        <f>ROUND(I157*H157,2)</f>
        <v>0</v>
      </c>
      <c r="BL157" s="18" t="s">
        <v>159</v>
      </c>
      <c r="BM157" s="224" t="s">
        <v>1919</v>
      </c>
    </row>
    <row r="158" s="2" customFormat="1">
      <c r="A158" s="39"/>
      <c r="B158" s="40"/>
      <c r="C158" s="41"/>
      <c r="D158" s="226" t="s">
        <v>161</v>
      </c>
      <c r="E158" s="41"/>
      <c r="F158" s="227" t="s">
        <v>1920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161</v>
      </c>
      <c r="AU158" s="18" t="s">
        <v>81</v>
      </c>
    </row>
    <row r="159" s="14" customFormat="1">
      <c r="A159" s="14"/>
      <c r="B159" s="243"/>
      <c r="C159" s="244"/>
      <c r="D159" s="233" t="s">
        <v>167</v>
      </c>
      <c r="E159" s="245" t="s">
        <v>19</v>
      </c>
      <c r="F159" s="246" t="s">
        <v>1915</v>
      </c>
      <c r="G159" s="244"/>
      <c r="H159" s="245" t="s">
        <v>19</v>
      </c>
      <c r="I159" s="247"/>
      <c r="J159" s="244"/>
      <c r="K159" s="244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167</v>
      </c>
      <c r="AU159" s="252" t="s">
        <v>81</v>
      </c>
      <c r="AV159" s="14" t="s">
        <v>79</v>
      </c>
      <c r="AW159" s="14" t="s">
        <v>33</v>
      </c>
      <c r="AX159" s="14" t="s">
        <v>72</v>
      </c>
      <c r="AY159" s="252" t="s">
        <v>152</v>
      </c>
    </row>
    <row r="160" s="13" customFormat="1">
      <c r="A160" s="13"/>
      <c r="B160" s="231"/>
      <c r="C160" s="232"/>
      <c r="D160" s="233" t="s">
        <v>167</v>
      </c>
      <c r="E160" s="234" t="s">
        <v>19</v>
      </c>
      <c r="F160" s="235" t="s">
        <v>1921</v>
      </c>
      <c r="G160" s="232"/>
      <c r="H160" s="236">
        <v>0.10000000000000001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167</v>
      </c>
      <c r="AU160" s="242" t="s">
        <v>81</v>
      </c>
      <c r="AV160" s="13" t="s">
        <v>81</v>
      </c>
      <c r="AW160" s="13" t="s">
        <v>33</v>
      </c>
      <c r="AX160" s="13" t="s">
        <v>72</v>
      </c>
      <c r="AY160" s="242" t="s">
        <v>152</v>
      </c>
    </row>
    <row r="161" s="12" customFormat="1" ht="22.8" customHeight="1">
      <c r="A161" s="12"/>
      <c r="B161" s="197"/>
      <c r="C161" s="198"/>
      <c r="D161" s="199" t="s">
        <v>71</v>
      </c>
      <c r="E161" s="211" t="s">
        <v>171</v>
      </c>
      <c r="F161" s="211" t="s">
        <v>614</v>
      </c>
      <c r="G161" s="198"/>
      <c r="H161" s="198"/>
      <c r="I161" s="201"/>
      <c r="J161" s="212">
        <f>BK161</f>
        <v>0</v>
      </c>
      <c r="K161" s="198"/>
      <c r="L161" s="203"/>
      <c r="M161" s="204"/>
      <c r="N161" s="205"/>
      <c r="O161" s="205"/>
      <c r="P161" s="206">
        <f>SUM(P162:P164)</f>
        <v>0</v>
      </c>
      <c r="Q161" s="205"/>
      <c r="R161" s="206">
        <f>SUM(R162:R164)</f>
        <v>0</v>
      </c>
      <c r="S161" s="205"/>
      <c r="T161" s="207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8" t="s">
        <v>79</v>
      </c>
      <c r="AT161" s="209" t="s">
        <v>71</v>
      </c>
      <c r="AU161" s="209" t="s">
        <v>79</v>
      </c>
      <c r="AY161" s="208" t="s">
        <v>152</v>
      </c>
      <c r="BK161" s="210">
        <f>SUM(BK162:BK164)</f>
        <v>0</v>
      </c>
    </row>
    <row r="162" s="2" customFormat="1" ht="24.15" customHeight="1">
      <c r="A162" s="39"/>
      <c r="B162" s="40"/>
      <c r="C162" s="213" t="s">
        <v>258</v>
      </c>
      <c r="D162" s="213" t="s">
        <v>154</v>
      </c>
      <c r="E162" s="214" t="s">
        <v>1922</v>
      </c>
      <c r="F162" s="215" t="s">
        <v>1923</v>
      </c>
      <c r="G162" s="216" t="s">
        <v>174</v>
      </c>
      <c r="H162" s="217">
        <v>39.649999999999999</v>
      </c>
      <c r="I162" s="218"/>
      <c r="J162" s="219">
        <f>ROUND(I162*H162,2)</f>
        <v>0</v>
      </c>
      <c r="K162" s="215" t="s">
        <v>158</v>
      </c>
      <c r="L162" s="45"/>
      <c r="M162" s="220" t="s">
        <v>19</v>
      </c>
      <c r="N162" s="221" t="s">
        <v>43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159</v>
      </c>
      <c r="AT162" s="224" t="s">
        <v>154</v>
      </c>
      <c r="AU162" s="224" t="s">
        <v>81</v>
      </c>
      <c r="AY162" s="18" t="s">
        <v>152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79</v>
      </c>
      <c r="BK162" s="225">
        <f>ROUND(I162*H162,2)</f>
        <v>0</v>
      </c>
      <c r="BL162" s="18" t="s">
        <v>159</v>
      </c>
      <c r="BM162" s="224" t="s">
        <v>1924</v>
      </c>
    </row>
    <row r="163" s="2" customFormat="1">
      <c r="A163" s="39"/>
      <c r="B163" s="40"/>
      <c r="C163" s="41"/>
      <c r="D163" s="226" t="s">
        <v>161</v>
      </c>
      <c r="E163" s="41"/>
      <c r="F163" s="227" t="s">
        <v>1925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161</v>
      </c>
      <c r="AU163" s="18" t="s">
        <v>81</v>
      </c>
    </row>
    <row r="164" s="13" customFormat="1">
      <c r="A164" s="13"/>
      <c r="B164" s="231"/>
      <c r="C164" s="232"/>
      <c r="D164" s="233" t="s">
        <v>167</v>
      </c>
      <c r="E164" s="234" t="s">
        <v>19</v>
      </c>
      <c r="F164" s="235" t="s">
        <v>1926</v>
      </c>
      <c r="G164" s="232"/>
      <c r="H164" s="236">
        <v>39.649999999999999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167</v>
      </c>
      <c r="AU164" s="242" t="s">
        <v>81</v>
      </c>
      <c r="AV164" s="13" t="s">
        <v>81</v>
      </c>
      <c r="AW164" s="13" t="s">
        <v>33</v>
      </c>
      <c r="AX164" s="13" t="s">
        <v>72</v>
      </c>
      <c r="AY164" s="242" t="s">
        <v>152</v>
      </c>
    </row>
    <row r="165" s="12" customFormat="1" ht="22.8" customHeight="1">
      <c r="A165" s="12"/>
      <c r="B165" s="197"/>
      <c r="C165" s="198"/>
      <c r="D165" s="199" t="s">
        <v>71</v>
      </c>
      <c r="E165" s="211" t="s">
        <v>159</v>
      </c>
      <c r="F165" s="211" t="s">
        <v>723</v>
      </c>
      <c r="G165" s="198"/>
      <c r="H165" s="198"/>
      <c r="I165" s="201"/>
      <c r="J165" s="212">
        <f>BK165</f>
        <v>0</v>
      </c>
      <c r="K165" s="198"/>
      <c r="L165" s="203"/>
      <c r="M165" s="204"/>
      <c r="N165" s="205"/>
      <c r="O165" s="205"/>
      <c r="P165" s="206">
        <f>SUM(P166:P177)</f>
        <v>0</v>
      </c>
      <c r="Q165" s="205"/>
      <c r="R165" s="206">
        <f>SUM(R166:R177)</f>
        <v>1.4528309100000001</v>
      </c>
      <c r="S165" s="205"/>
      <c r="T165" s="207">
        <f>SUM(T166:T177)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8" t="s">
        <v>79</v>
      </c>
      <c r="AT165" s="209" t="s">
        <v>71</v>
      </c>
      <c r="AU165" s="209" t="s">
        <v>79</v>
      </c>
      <c r="AY165" s="208" t="s">
        <v>152</v>
      </c>
      <c r="BK165" s="210">
        <f>SUM(BK166:BK177)</f>
        <v>0</v>
      </c>
    </row>
    <row r="166" s="2" customFormat="1" ht="44.25" customHeight="1">
      <c r="A166" s="39"/>
      <c r="B166" s="40"/>
      <c r="C166" s="213" t="s">
        <v>264</v>
      </c>
      <c r="D166" s="213" t="s">
        <v>154</v>
      </c>
      <c r="E166" s="214" t="s">
        <v>1927</v>
      </c>
      <c r="F166" s="215" t="s">
        <v>1928</v>
      </c>
      <c r="G166" s="216" t="s">
        <v>193</v>
      </c>
      <c r="H166" s="217">
        <v>0.63</v>
      </c>
      <c r="I166" s="218"/>
      <c r="J166" s="219">
        <f>ROUND(I166*H166,2)</f>
        <v>0</v>
      </c>
      <c r="K166" s="215" t="s">
        <v>158</v>
      </c>
      <c r="L166" s="45"/>
      <c r="M166" s="220" t="s">
        <v>19</v>
      </c>
      <c r="N166" s="221" t="s">
        <v>43</v>
      </c>
      <c r="O166" s="85"/>
      <c r="P166" s="222">
        <f>O166*H166</f>
        <v>0</v>
      </c>
      <c r="Q166" s="222">
        <v>2.3010199999999998</v>
      </c>
      <c r="R166" s="222">
        <f>Q166*H166</f>
        <v>1.4496426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159</v>
      </c>
      <c r="AT166" s="224" t="s">
        <v>154</v>
      </c>
      <c r="AU166" s="224" t="s">
        <v>81</v>
      </c>
      <c r="AY166" s="18" t="s">
        <v>152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79</v>
      </c>
      <c r="BK166" s="225">
        <f>ROUND(I166*H166,2)</f>
        <v>0</v>
      </c>
      <c r="BL166" s="18" t="s">
        <v>159</v>
      </c>
      <c r="BM166" s="224" t="s">
        <v>1929</v>
      </c>
    </row>
    <row r="167" s="2" customFormat="1">
      <c r="A167" s="39"/>
      <c r="B167" s="40"/>
      <c r="C167" s="41"/>
      <c r="D167" s="226" t="s">
        <v>161</v>
      </c>
      <c r="E167" s="41"/>
      <c r="F167" s="227" t="s">
        <v>1930</v>
      </c>
      <c r="G167" s="41"/>
      <c r="H167" s="41"/>
      <c r="I167" s="228"/>
      <c r="J167" s="41"/>
      <c r="K167" s="41"/>
      <c r="L167" s="45"/>
      <c r="M167" s="229"/>
      <c r="N167" s="230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161</v>
      </c>
      <c r="AU167" s="18" t="s">
        <v>81</v>
      </c>
    </row>
    <row r="168" s="14" customFormat="1">
      <c r="A168" s="14"/>
      <c r="B168" s="243"/>
      <c r="C168" s="244"/>
      <c r="D168" s="233" t="s">
        <v>167</v>
      </c>
      <c r="E168" s="245" t="s">
        <v>19</v>
      </c>
      <c r="F168" s="246" t="s">
        <v>1931</v>
      </c>
      <c r="G168" s="244"/>
      <c r="H168" s="245" t="s">
        <v>19</v>
      </c>
      <c r="I168" s="247"/>
      <c r="J168" s="244"/>
      <c r="K168" s="244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167</v>
      </c>
      <c r="AU168" s="252" t="s">
        <v>81</v>
      </c>
      <c r="AV168" s="14" t="s">
        <v>79</v>
      </c>
      <c r="AW168" s="14" t="s">
        <v>33</v>
      </c>
      <c r="AX168" s="14" t="s">
        <v>72</v>
      </c>
      <c r="AY168" s="252" t="s">
        <v>152</v>
      </c>
    </row>
    <row r="169" s="13" customFormat="1">
      <c r="A169" s="13"/>
      <c r="B169" s="231"/>
      <c r="C169" s="232"/>
      <c r="D169" s="233" t="s">
        <v>167</v>
      </c>
      <c r="E169" s="234" t="s">
        <v>19</v>
      </c>
      <c r="F169" s="235" t="s">
        <v>1932</v>
      </c>
      <c r="G169" s="232"/>
      <c r="H169" s="236">
        <v>0.44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167</v>
      </c>
      <c r="AU169" s="242" t="s">
        <v>81</v>
      </c>
      <c r="AV169" s="13" t="s">
        <v>81</v>
      </c>
      <c r="AW169" s="13" t="s">
        <v>33</v>
      </c>
      <c r="AX169" s="13" t="s">
        <v>72</v>
      </c>
      <c r="AY169" s="242" t="s">
        <v>152</v>
      </c>
    </row>
    <row r="170" s="14" customFormat="1">
      <c r="A170" s="14"/>
      <c r="B170" s="243"/>
      <c r="C170" s="244"/>
      <c r="D170" s="233" t="s">
        <v>167</v>
      </c>
      <c r="E170" s="245" t="s">
        <v>19</v>
      </c>
      <c r="F170" s="246" t="s">
        <v>1933</v>
      </c>
      <c r="G170" s="244"/>
      <c r="H170" s="245" t="s">
        <v>19</v>
      </c>
      <c r="I170" s="247"/>
      <c r="J170" s="244"/>
      <c r="K170" s="244"/>
      <c r="L170" s="248"/>
      <c r="M170" s="249"/>
      <c r="N170" s="250"/>
      <c r="O170" s="250"/>
      <c r="P170" s="250"/>
      <c r="Q170" s="250"/>
      <c r="R170" s="250"/>
      <c r="S170" s="250"/>
      <c r="T170" s="25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2" t="s">
        <v>167</v>
      </c>
      <c r="AU170" s="252" t="s">
        <v>81</v>
      </c>
      <c r="AV170" s="14" t="s">
        <v>79</v>
      </c>
      <c r="AW170" s="14" t="s">
        <v>33</v>
      </c>
      <c r="AX170" s="14" t="s">
        <v>72</v>
      </c>
      <c r="AY170" s="252" t="s">
        <v>152</v>
      </c>
    </row>
    <row r="171" s="13" customFormat="1">
      <c r="A171" s="13"/>
      <c r="B171" s="231"/>
      <c r="C171" s="232"/>
      <c r="D171" s="233" t="s">
        <v>167</v>
      </c>
      <c r="E171" s="234" t="s">
        <v>19</v>
      </c>
      <c r="F171" s="235" t="s">
        <v>1934</v>
      </c>
      <c r="G171" s="232"/>
      <c r="H171" s="236">
        <v>0.089999999999999997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167</v>
      </c>
      <c r="AU171" s="242" t="s">
        <v>81</v>
      </c>
      <c r="AV171" s="13" t="s">
        <v>81</v>
      </c>
      <c r="AW171" s="13" t="s">
        <v>33</v>
      </c>
      <c r="AX171" s="13" t="s">
        <v>72</v>
      </c>
      <c r="AY171" s="242" t="s">
        <v>152</v>
      </c>
    </row>
    <row r="172" s="14" customFormat="1">
      <c r="A172" s="14"/>
      <c r="B172" s="243"/>
      <c r="C172" s="244"/>
      <c r="D172" s="233" t="s">
        <v>167</v>
      </c>
      <c r="E172" s="245" t="s">
        <v>19</v>
      </c>
      <c r="F172" s="246" t="s">
        <v>1935</v>
      </c>
      <c r="G172" s="244"/>
      <c r="H172" s="245" t="s">
        <v>19</v>
      </c>
      <c r="I172" s="247"/>
      <c r="J172" s="244"/>
      <c r="K172" s="244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167</v>
      </c>
      <c r="AU172" s="252" t="s">
        <v>81</v>
      </c>
      <c r="AV172" s="14" t="s">
        <v>79</v>
      </c>
      <c r="AW172" s="14" t="s">
        <v>33</v>
      </c>
      <c r="AX172" s="14" t="s">
        <v>72</v>
      </c>
      <c r="AY172" s="252" t="s">
        <v>152</v>
      </c>
    </row>
    <row r="173" s="13" customFormat="1">
      <c r="A173" s="13"/>
      <c r="B173" s="231"/>
      <c r="C173" s="232"/>
      <c r="D173" s="233" t="s">
        <v>167</v>
      </c>
      <c r="E173" s="234" t="s">
        <v>19</v>
      </c>
      <c r="F173" s="235" t="s">
        <v>1936</v>
      </c>
      <c r="G173" s="232"/>
      <c r="H173" s="236">
        <v>0.10000000000000001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167</v>
      </c>
      <c r="AU173" s="242" t="s">
        <v>81</v>
      </c>
      <c r="AV173" s="13" t="s">
        <v>81</v>
      </c>
      <c r="AW173" s="13" t="s">
        <v>33</v>
      </c>
      <c r="AX173" s="13" t="s">
        <v>72</v>
      </c>
      <c r="AY173" s="242" t="s">
        <v>152</v>
      </c>
    </row>
    <row r="174" s="2" customFormat="1" ht="24.15" customHeight="1">
      <c r="A174" s="39"/>
      <c r="B174" s="40"/>
      <c r="C174" s="213" t="s">
        <v>272</v>
      </c>
      <c r="D174" s="213" t="s">
        <v>154</v>
      </c>
      <c r="E174" s="214" t="s">
        <v>1937</v>
      </c>
      <c r="F174" s="215" t="s">
        <v>1938</v>
      </c>
      <c r="G174" s="216" t="s">
        <v>238</v>
      </c>
      <c r="H174" s="217">
        <v>0.0030000000000000001</v>
      </c>
      <c r="I174" s="218"/>
      <c r="J174" s="219">
        <f>ROUND(I174*H174,2)</f>
        <v>0</v>
      </c>
      <c r="K174" s="215" t="s">
        <v>158</v>
      </c>
      <c r="L174" s="45"/>
      <c r="M174" s="220" t="s">
        <v>19</v>
      </c>
      <c r="N174" s="221" t="s">
        <v>43</v>
      </c>
      <c r="O174" s="85"/>
      <c r="P174" s="222">
        <f>O174*H174</f>
        <v>0</v>
      </c>
      <c r="Q174" s="222">
        <v>1.06277</v>
      </c>
      <c r="R174" s="222">
        <f>Q174*H174</f>
        <v>0.0031883100000000002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159</v>
      </c>
      <c r="AT174" s="224" t="s">
        <v>154</v>
      </c>
      <c r="AU174" s="224" t="s">
        <v>81</v>
      </c>
      <c r="AY174" s="18" t="s">
        <v>152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79</v>
      </c>
      <c r="BK174" s="225">
        <f>ROUND(I174*H174,2)</f>
        <v>0</v>
      </c>
      <c r="BL174" s="18" t="s">
        <v>159</v>
      </c>
      <c r="BM174" s="224" t="s">
        <v>1939</v>
      </c>
    </row>
    <row r="175" s="2" customFormat="1">
      <c r="A175" s="39"/>
      <c r="B175" s="40"/>
      <c r="C175" s="41"/>
      <c r="D175" s="226" t="s">
        <v>161</v>
      </c>
      <c r="E175" s="41"/>
      <c r="F175" s="227" t="s">
        <v>1940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161</v>
      </c>
      <c r="AU175" s="18" t="s">
        <v>81</v>
      </c>
    </row>
    <row r="176" s="14" customFormat="1">
      <c r="A176" s="14"/>
      <c r="B176" s="243"/>
      <c r="C176" s="244"/>
      <c r="D176" s="233" t="s">
        <v>167</v>
      </c>
      <c r="E176" s="245" t="s">
        <v>19</v>
      </c>
      <c r="F176" s="246" t="s">
        <v>1935</v>
      </c>
      <c r="G176" s="244"/>
      <c r="H176" s="245" t="s">
        <v>19</v>
      </c>
      <c r="I176" s="247"/>
      <c r="J176" s="244"/>
      <c r="K176" s="244"/>
      <c r="L176" s="248"/>
      <c r="M176" s="249"/>
      <c r="N176" s="250"/>
      <c r="O176" s="250"/>
      <c r="P176" s="250"/>
      <c r="Q176" s="250"/>
      <c r="R176" s="250"/>
      <c r="S176" s="250"/>
      <c r="T176" s="25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2" t="s">
        <v>167</v>
      </c>
      <c r="AU176" s="252" t="s">
        <v>81</v>
      </c>
      <c r="AV176" s="14" t="s">
        <v>79</v>
      </c>
      <c r="AW176" s="14" t="s">
        <v>33</v>
      </c>
      <c r="AX176" s="14" t="s">
        <v>72</v>
      </c>
      <c r="AY176" s="252" t="s">
        <v>152</v>
      </c>
    </row>
    <row r="177" s="13" customFormat="1">
      <c r="A177" s="13"/>
      <c r="B177" s="231"/>
      <c r="C177" s="232"/>
      <c r="D177" s="233" t="s">
        <v>167</v>
      </c>
      <c r="E177" s="234" t="s">
        <v>19</v>
      </c>
      <c r="F177" s="235" t="s">
        <v>1941</v>
      </c>
      <c r="G177" s="232"/>
      <c r="H177" s="236">
        <v>0.0030000000000000001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167</v>
      </c>
      <c r="AU177" s="242" t="s">
        <v>81</v>
      </c>
      <c r="AV177" s="13" t="s">
        <v>81</v>
      </c>
      <c r="AW177" s="13" t="s">
        <v>33</v>
      </c>
      <c r="AX177" s="13" t="s">
        <v>72</v>
      </c>
      <c r="AY177" s="242" t="s">
        <v>152</v>
      </c>
    </row>
    <row r="178" s="12" customFormat="1" ht="22.8" customHeight="1">
      <c r="A178" s="12"/>
      <c r="B178" s="197"/>
      <c r="C178" s="198"/>
      <c r="D178" s="199" t="s">
        <v>71</v>
      </c>
      <c r="E178" s="211" t="s">
        <v>212</v>
      </c>
      <c r="F178" s="211" t="s">
        <v>1942</v>
      </c>
      <c r="G178" s="198"/>
      <c r="H178" s="198"/>
      <c r="I178" s="201"/>
      <c r="J178" s="212">
        <f>BK178</f>
        <v>0</v>
      </c>
      <c r="K178" s="198"/>
      <c r="L178" s="203"/>
      <c r="M178" s="204"/>
      <c r="N178" s="205"/>
      <c r="O178" s="205"/>
      <c r="P178" s="206">
        <f>SUM(P179:P219)</f>
        <v>0</v>
      </c>
      <c r="Q178" s="205"/>
      <c r="R178" s="206">
        <f>SUM(R179:R219)</f>
        <v>6.8909013299999993</v>
      </c>
      <c r="S178" s="205"/>
      <c r="T178" s="207">
        <f>SUM(T179:T219)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8" t="s">
        <v>79</v>
      </c>
      <c r="AT178" s="209" t="s">
        <v>71</v>
      </c>
      <c r="AU178" s="209" t="s">
        <v>79</v>
      </c>
      <c r="AY178" s="208" t="s">
        <v>152</v>
      </c>
      <c r="BK178" s="210">
        <f>SUM(BK179:BK219)</f>
        <v>0</v>
      </c>
    </row>
    <row r="179" s="2" customFormat="1" ht="33" customHeight="1">
      <c r="A179" s="39"/>
      <c r="B179" s="40"/>
      <c r="C179" s="213" t="s">
        <v>277</v>
      </c>
      <c r="D179" s="213" t="s">
        <v>154</v>
      </c>
      <c r="E179" s="214" t="s">
        <v>1943</v>
      </c>
      <c r="F179" s="215" t="s">
        <v>1944</v>
      </c>
      <c r="G179" s="216" t="s">
        <v>193</v>
      </c>
      <c r="H179" s="217">
        <v>2.379</v>
      </c>
      <c r="I179" s="218"/>
      <c r="J179" s="219">
        <f>ROUND(I179*H179,2)</f>
        <v>0</v>
      </c>
      <c r="K179" s="215" t="s">
        <v>158</v>
      </c>
      <c r="L179" s="45"/>
      <c r="M179" s="220" t="s">
        <v>19</v>
      </c>
      <c r="N179" s="221" t="s">
        <v>43</v>
      </c>
      <c r="O179" s="85"/>
      <c r="P179" s="222">
        <f>O179*H179</f>
        <v>0</v>
      </c>
      <c r="Q179" s="222">
        <v>1.8907700000000001</v>
      </c>
      <c r="R179" s="222">
        <f>Q179*H179</f>
        <v>4.4981418299999998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159</v>
      </c>
      <c r="AT179" s="224" t="s">
        <v>154</v>
      </c>
      <c r="AU179" s="224" t="s">
        <v>81</v>
      </c>
      <c r="AY179" s="18" t="s">
        <v>152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79</v>
      </c>
      <c r="BK179" s="225">
        <f>ROUND(I179*H179,2)</f>
        <v>0</v>
      </c>
      <c r="BL179" s="18" t="s">
        <v>159</v>
      </c>
      <c r="BM179" s="224" t="s">
        <v>1945</v>
      </c>
    </row>
    <row r="180" s="2" customFormat="1">
      <c r="A180" s="39"/>
      <c r="B180" s="40"/>
      <c r="C180" s="41"/>
      <c r="D180" s="226" t="s">
        <v>161</v>
      </c>
      <c r="E180" s="41"/>
      <c r="F180" s="227" t="s">
        <v>1946</v>
      </c>
      <c r="G180" s="41"/>
      <c r="H180" s="41"/>
      <c r="I180" s="228"/>
      <c r="J180" s="41"/>
      <c r="K180" s="41"/>
      <c r="L180" s="45"/>
      <c r="M180" s="229"/>
      <c r="N180" s="230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161</v>
      </c>
      <c r="AU180" s="18" t="s">
        <v>81</v>
      </c>
    </row>
    <row r="181" s="13" customFormat="1">
      <c r="A181" s="13"/>
      <c r="B181" s="231"/>
      <c r="C181" s="232"/>
      <c r="D181" s="233" t="s">
        <v>167</v>
      </c>
      <c r="E181" s="234" t="s">
        <v>19</v>
      </c>
      <c r="F181" s="235" t="s">
        <v>1947</v>
      </c>
      <c r="G181" s="232"/>
      <c r="H181" s="236">
        <v>2.379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167</v>
      </c>
      <c r="AU181" s="242" t="s">
        <v>81</v>
      </c>
      <c r="AV181" s="13" t="s">
        <v>81</v>
      </c>
      <c r="AW181" s="13" t="s">
        <v>33</v>
      </c>
      <c r="AX181" s="13" t="s">
        <v>72</v>
      </c>
      <c r="AY181" s="242" t="s">
        <v>152</v>
      </c>
    </row>
    <row r="182" s="2" customFormat="1" ht="37.8" customHeight="1">
      <c r="A182" s="39"/>
      <c r="B182" s="40"/>
      <c r="C182" s="213" t="s">
        <v>283</v>
      </c>
      <c r="D182" s="213" t="s">
        <v>154</v>
      </c>
      <c r="E182" s="214" t="s">
        <v>1948</v>
      </c>
      <c r="F182" s="215" t="s">
        <v>1949</v>
      </c>
      <c r="G182" s="216" t="s">
        <v>451</v>
      </c>
      <c r="H182" s="217">
        <v>1</v>
      </c>
      <c r="I182" s="218"/>
      <c r="J182" s="219">
        <f>ROUND(I182*H182,2)</f>
        <v>0</v>
      </c>
      <c r="K182" s="215" t="s">
        <v>158</v>
      </c>
      <c r="L182" s="45"/>
      <c r="M182" s="220" t="s">
        <v>19</v>
      </c>
      <c r="N182" s="221" t="s">
        <v>43</v>
      </c>
      <c r="O182" s="85"/>
      <c r="P182" s="222">
        <f>O182*H182</f>
        <v>0</v>
      </c>
      <c r="Q182" s="222">
        <v>3.0000000000000001E-05</v>
      </c>
      <c r="R182" s="222">
        <f>Q182*H182</f>
        <v>3.0000000000000001E-05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159</v>
      </c>
      <c r="AT182" s="224" t="s">
        <v>154</v>
      </c>
      <c r="AU182" s="224" t="s">
        <v>81</v>
      </c>
      <c r="AY182" s="18" t="s">
        <v>152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79</v>
      </c>
      <c r="BK182" s="225">
        <f>ROUND(I182*H182,2)</f>
        <v>0</v>
      </c>
      <c r="BL182" s="18" t="s">
        <v>159</v>
      </c>
      <c r="BM182" s="224" t="s">
        <v>1950</v>
      </c>
    </row>
    <row r="183" s="2" customFormat="1">
      <c r="A183" s="39"/>
      <c r="B183" s="40"/>
      <c r="C183" s="41"/>
      <c r="D183" s="226" t="s">
        <v>161</v>
      </c>
      <c r="E183" s="41"/>
      <c r="F183" s="227" t="s">
        <v>1951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161</v>
      </c>
      <c r="AU183" s="18" t="s">
        <v>81</v>
      </c>
    </row>
    <row r="184" s="2" customFormat="1" ht="21.75" customHeight="1">
      <c r="A184" s="39"/>
      <c r="B184" s="40"/>
      <c r="C184" s="256" t="s">
        <v>291</v>
      </c>
      <c r="D184" s="256" t="s">
        <v>518</v>
      </c>
      <c r="E184" s="257" t="s">
        <v>1952</v>
      </c>
      <c r="F184" s="258" t="s">
        <v>1953</v>
      </c>
      <c r="G184" s="259" t="s">
        <v>451</v>
      </c>
      <c r="H184" s="260">
        <v>1</v>
      </c>
      <c r="I184" s="261"/>
      <c r="J184" s="262">
        <f>ROUND(I184*H184,2)</f>
        <v>0</v>
      </c>
      <c r="K184" s="258" t="s">
        <v>158</v>
      </c>
      <c r="L184" s="263"/>
      <c r="M184" s="264" t="s">
        <v>19</v>
      </c>
      <c r="N184" s="265" t="s">
        <v>43</v>
      </c>
      <c r="O184" s="85"/>
      <c r="P184" s="222">
        <f>O184*H184</f>
        <v>0</v>
      </c>
      <c r="Q184" s="222">
        <v>0.00089999999999999998</v>
      </c>
      <c r="R184" s="222">
        <f>Q184*H184</f>
        <v>0.00089999999999999998</v>
      </c>
      <c r="S184" s="222">
        <v>0</v>
      </c>
      <c r="T184" s="22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4" t="s">
        <v>212</v>
      </c>
      <c r="AT184" s="224" t="s">
        <v>518</v>
      </c>
      <c r="AU184" s="224" t="s">
        <v>81</v>
      </c>
      <c r="AY184" s="18" t="s">
        <v>152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8" t="s">
        <v>79</v>
      </c>
      <c r="BK184" s="225">
        <f>ROUND(I184*H184,2)</f>
        <v>0</v>
      </c>
      <c r="BL184" s="18" t="s">
        <v>159</v>
      </c>
      <c r="BM184" s="224" t="s">
        <v>1954</v>
      </c>
    </row>
    <row r="185" s="2" customFormat="1" ht="44.25" customHeight="1">
      <c r="A185" s="39"/>
      <c r="B185" s="40"/>
      <c r="C185" s="213" t="s">
        <v>7</v>
      </c>
      <c r="D185" s="213" t="s">
        <v>154</v>
      </c>
      <c r="E185" s="214" t="s">
        <v>1955</v>
      </c>
      <c r="F185" s="215" t="s">
        <v>1956</v>
      </c>
      <c r="G185" s="216" t="s">
        <v>451</v>
      </c>
      <c r="H185" s="217">
        <v>1</v>
      </c>
      <c r="I185" s="218"/>
      <c r="J185" s="219">
        <f>ROUND(I185*H185,2)</f>
        <v>0</v>
      </c>
      <c r="K185" s="215" t="s">
        <v>158</v>
      </c>
      <c r="L185" s="45"/>
      <c r="M185" s="220" t="s">
        <v>19</v>
      </c>
      <c r="N185" s="221" t="s">
        <v>43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159</v>
      </c>
      <c r="AT185" s="224" t="s">
        <v>154</v>
      </c>
      <c r="AU185" s="224" t="s">
        <v>81</v>
      </c>
      <c r="AY185" s="18" t="s">
        <v>152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79</v>
      </c>
      <c r="BK185" s="225">
        <f>ROUND(I185*H185,2)</f>
        <v>0</v>
      </c>
      <c r="BL185" s="18" t="s">
        <v>159</v>
      </c>
      <c r="BM185" s="224" t="s">
        <v>1957</v>
      </c>
    </row>
    <row r="186" s="2" customFormat="1">
      <c r="A186" s="39"/>
      <c r="B186" s="40"/>
      <c r="C186" s="41"/>
      <c r="D186" s="226" t="s">
        <v>161</v>
      </c>
      <c r="E186" s="41"/>
      <c r="F186" s="227" t="s">
        <v>1958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161</v>
      </c>
      <c r="AU186" s="18" t="s">
        <v>81</v>
      </c>
    </row>
    <row r="187" s="14" customFormat="1">
      <c r="A187" s="14"/>
      <c r="B187" s="243"/>
      <c r="C187" s="244"/>
      <c r="D187" s="233" t="s">
        <v>167</v>
      </c>
      <c r="E187" s="245" t="s">
        <v>19</v>
      </c>
      <c r="F187" s="246" t="s">
        <v>1959</v>
      </c>
      <c r="G187" s="244"/>
      <c r="H187" s="245" t="s">
        <v>19</v>
      </c>
      <c r="I187" s="247"/>
      <c r="J187" s="244"/>
      <c r="K187" s="244"/>
      <c r="L187" s="248"/>
      <c r="M187" s="249"/>
      <c r="N187" s="250"/>
      <c r="O187" s="250"/>
      <c r="P187" s="250"/>
      <c r="Q187" s="250"/>
      <c r="R187" s="250"/>
      <c r="S187" s="250"/>
      <c r="T187" s="25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2" t="s">
        <v>167</v>
      </c>
      <c r="AU187" s="252" t="s">
        <v>81</v>
      </c>
      <c r="AV187" s="14" t="s">
        <v>79</v>
      </c>
      <c r="AW187" s="14" t="s">
        <v>33</v>
      </c>
      <c r="AX187" s="14" t="s">
        <v>72</v>
      </c>
      <c r="AY187" s="252" t="s">
        <v>152</v>
      </c>
    </row>
    <row r="188" s="13" customFormat="1">
      <c r="A188" s="13"/>
      <c r="B188" s="231"/>
      <c r="C188" s="232"/>
      <c r="D188" s="233" t="s">
        <v>167</v>
      </c>
      <c r="E188" s="234" t="s">
        <v>19</v>
      </c>
      <c r="F188" s="235" t="s">
        <v>79</v>
      </c>
      <c r="G188" s="232"/>
      <c r="H188" s="236">
        <v>1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167</v>
      </c>
      <c r="AU188" s="242" t="s">
        <v>81</v>
      </c>
      <c r="AV188" s="13" t="s">
        <v>81</v>
      </c>
      <c r="AW188" s="13" t="s">
        <v>33</v>
      </c>
      <c r="AX188" s="13" t="s">
        <v>72</v>
      </c>
      <c r="AY188" s="242" t="s">
        <v>152</v>
      </c>
    </row>
    <row r="189" s="2" customFormat="1" ht="16.5" customHeight="1">
      <c r="A189" s="39"/>
      <c r="B189" s="40"/>
      <c r="C189" s="256" t="s">
        <v>304</v>
      </c>
      <c r="D189" s="256" t="s">
        <v>518</v>
      </c>
      <c r="E189" s="257" t="s">
        <v>1960</v>
      </c>
      <c r="F189" s="258" t="s">
        <v>1961</v>
      </c>
      <c r="G189" s="259" t="s">
        <v>451</v>
      </c>
      <c r="H189" s="260">
        <v>1</v>
      </c>
      <c r="I189" s="261"/>
      <c r="J189" s="262">
        <f>ROUND(I189*H189,2)</f>
        <v>0</v>
      </c>
      <c r="K189" s="258" t="s">
        <v>158</v>
      </c>
      <c r="L189" s="263"/>
      <c r="M189" s="264" t="s">
        <v>19</v>
      </c>
      <c r="N189" s="265" t="s">
        <v>43</v>
      </c>
      <c r="O189" s="85"/>
      <c r="P189" s="222">
        <f>O189*H189</f>
        <v>0</v>
      </c>
      <c r="Q189" s="222">
        <v>0.00064999999999999997</v>
      </c>
      <c r="R189" s="222">
        <f>Q189*H189</f>
        <v>0.00064999999999999997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212</v>
      </c>
      <c r="AT189" s="224" t="s">
        <v>518</v>
      </c>
      <c r="AU189" s="224" t="s">
        <v>81</v>
      </c>
      <c r="AY189" s="18" t="s">
        <v>152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79</v>
      </c>
      <c r="BK189" s="225">
        <f>ROUND(I189*H189,2)</f>
        <v>0</v>
      </c>
      <c r="BL189" s="18" t="s">
        <v>159</v>
      </c>
      <c r="BM189" s="224" t="s">
        <v>1962</v>
      </c>
    </row>
    <row r="190" s="2" customFormat="1" ht="44.25" customHeight="1">
      <c r="A190" s="39"/>
      <c r="B190" s="40"/>
      <c r="C190" s="213" t="s">
        <v>311</v>
      </c>
      <c r="D190" s="213" t="s">
        <v>154</v>
      </c>
      <c r="E190" s="214" t="s">
        <v>1963</v>
      </c>
      <c r="F190" s="215" t="s">
        <v>1964</v>
      </c>
      <c r="G190" s="216" t="s">
        <v>451</v>
      </c>
      <c r="H190" s="217">
        <v>1</v>
      </c>
      <c r="I190" s="218"/>
      <c r="J190" s="219">
        <f>ROUND(I190*H190,2)</f>
        <v>0</v>
      </c>
      <c r="K190" s="215" t="s">
        <v>158</v>
      </c>
      <c r="L190" s="45"/>
      <c r="M190" s="220" t="s">
        <v>19</v>
      </c>
      <c r="N190" s="221" t="s">
        <v>43</v>
      </c>
      <c r="O190" s="85"/>
      <c r="P190" s="222">
        <f>O190*H190</f>
        <v>0</v>
      </c>
      <c r="Q190" s="222">
        <v>0.068959999999999994</v>
      </c>
      <c r="R190" s="222">
        <f>Q190*H190</f>
        <v>0.068959999999999994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159</v>
      </c>
      <c r="AT190" s="224" t="s">
        <v>154</v>
      </c>
      <c r="AU190" s="224" t="s">
        <v>81</v>
      </c>
      <c r="AY190" s="18" t="s">
        <v>152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79</v>
      </c>
      <c r="BK190" s="225">
        <f>ROUND(I190*H190,2)</f>
        <v>0</v>
      </c>
      <c r="BL190" s="18" t="s">
        <v>159</v>
      </c>
      <c r="BM190" s="224" t="s">
        <v>1965</v>
      </c>
    </row>
    <row r="191" s="2" customFormat="1">
      <c r="A191" s="39"/>
      <c r="B191" s="40"/>
      <c r="C191" s="41"/>
      <c r="D191" s="226" t="s">
        <v>161</v>
      </c>
      <c r="E191" s="41"/>
      <c r="F191" s="227" t="s">
        <v>1966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161</v>
      </c>
      <c r="AU191" s="18" t="s">
        <v>81</v>
      </c>
    </row>
    <row r="192" s="2" customFormat="1" ht="37.8" customHeight="1">
      <c r="A192" s="39"/>
      <c r="B192" s="40"/>
      <c r="C192" s="213" t="s">
        <v>318</v>
      </c>
      <c r="D192" s="213" t="s">
        <v>154</v>
      </c>
      <c r="E192" s="214" t="s">
        <v>1967</v>
      </c>
      <c r="F192" s="215" t="s">
        <v>1968</v>
      </c>
      <c r="G192" s="216" t="s">
        <v>451</v>
      </c>
      <c r="H192" s="217">
        <v>1</v>
      </c>
      <c r="I192" s="218"/>
      <c r="J192" s="219">
        <f>ROUND(I192*H192,2)</f>
        <v>0</v>
      </c>
      <c r="K192" s="215" t="s">
        <v>158</v>
      </c>
      <c r="L192" s="45"/>
      <c r="M192" s="220" t="s">
        <v>19</v>
      </c>
      <c r="N192" s="221" t="s">
        <v>43</v>
      </c>
      <c r="O192" s="85"/>
      <c r="P192" s="222">
        <f>O192*H192</f>
        <v>0</v>
      </c>
      <c r="Q192" s="222">
        <v>0.01136</v>
      </c>
      <c r="R192" s="222">
        <f>Q192*H192</f>
        <v>0.01136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159</v>
      </c>
      <c r="AT192" s="224" t="s">
        <v>154</v>
      </c>
      <c r="AU192" s="224" t="s">
        <v>81</v>
      </c>
      <c r="AY192" s="18" t="s">
        <v>152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79</v>
      </c>
      <c r="BK192" s="225">
        <f>ROUND(I192*H192,2)</f>
        <v>0</v>
      </c>
      <c r="BL192" s="18" t="s">
        <v>159</v>
      </c>
      <c r="BM192" s="224" t="s">
        <v>1969</v>
      </c>
    </row>
    <row r="193" s="2" customFormat="1">
      <c r="A193" s="39"/>
      <c r="B193" s="40"/>
      <c r="C193" s="41"/>
      <c r="D193" s="226" t="s">
        <v>161</v>
      </c>
      <c r="E193" s="41"/>
      <c r="F193" s="227" t="s">
        <v>1970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161</v>
      </c>
      <c r="AU193" s="18" t="s">
        <v>81</v>
      </c>
    </row>
    <row r="194" s="2" customFormat="1" ht="37.8" customHeight="1">
      <c r="A194" s="39"/>
      <c r="B194" s="40"/>
      <c r="C194" s="213" t="s">
        <v>325</v>
      </c>
      <c r="D194" s="213" t="s">
        <v>154</v>
      </c>
      <c r="E194" s="214" t="s">
        <v>1971</v>
      </c>
      <c r="F194" s="215" t="s">
        <v>1972</v>
      </c>
      <c r="G194" s="216" t="s">
        <v>451</v>
      </c>
      <c r="H194" s="217">
        <v>1</v>
      </c>
      <c r="I194" s="218"/>
      <c r="J194" s="219">
        <f>ROUND(I194*H194,2)</f>
        <v>0</v>
      </c>
      <c r="K194" s="215" t="s">
        <v>158</v>
      </c>
      <c r="L194" s="45"/>
      <c r="M194" s="220" t="s">
        <v>19</v>
      </c>
      <c r="N194" s="221" t="s">
        <v>43</v>
      </c>
      <c r="O194" s="85"/>
      <c r="P194" s="222">
        <f>O194*H194</f>
        <v>0</v>
      </c>
      <c r="Q194" s="222">
        <v>0.0020300000000000001</v>
      </c>
      <c r="R194" s="222">
        <f>Q194*H194</f>
        <v>0.0020300000000000001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159</v>
      </c>
      <c r="AT194" s="224" t="s">
        <v>154</v>
      </c>
      <c r="AU194" s="224" t="s">
        <v>81</v>
      </c>
      <c r="AY194" s="18" t="s">
        <v>152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79</v>
      </c>
      <c r="BK194" s="225">
        <f>ROUND(I194*H194,2)</f>
        <v>0</v>
      </c>
      <c r="BL194" s="18" t="s">
        <v>159</v>
      </c>
      <c r="BM194" s="224" t="s">
        <v>1973</v>
      </c>
    </row>
    <row r="195" s="2" customFormat="1">
      <c r="A195" s="39"/>
      <c r="B195" s="40"/>
      <c r="C195" s="41"/>
      <c r="D195" s="226" t="s">
        <v>161</v>
      </c>
      <c r="E195" s="41"/>
      <c r="F195" s="227" t="s">
        <v>1974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161</v>
      </c>
      <c r="AU195" s="18" t="s">
        <v>81</v>
      </c>
    </row>
    <row r="196" s="2" customFormat="1" ht="24.15" customHeight="1">
      <c r="A196" s="39"/>
      <c r="B196" s="40"/>
      <c r="C196" s="213" t="s">
        <v>335</v>
      </c>
      <c r="D196" s="213" t="s">
        <v>154</v>
      </c>
      <c r="E196" s="214" t="s">
        <v>1975</v>
      </c>
      <c r="F196" s="215" t="s">
        <v>1976</v>
      </c>
      <c r="G196" s="216" t="s">
        <v>451</v>
      </c>
      <c r="H196" s="217">
        <v>1</v>
      </c>
      <c r="I196" s="218"/>
      <c r="J196" s="219">
        <f>ROUND(I196*H196,2)</f>
        <v>0</v>
      </c>
      <c r="K196" s="215" t="s">
        <v>158</v>
      </c>
      <c r="L196" s="45"/>
      <c r="M196" s="220" t="s">
        <v>19</v>
      </c>
      <c r="N196" s="221" t="s">
        <v>43</v>
      </c>
      <c r="O196" s="85"/>
      <c r="P196" s="222">
        <f>O196*H196</f>
        <v>0</v>
      </c>
      <c r="Q196" s="222">
        <v>0.12526000000000001</v>
      </c>
      <c r="R196" s="222">
        <f>Q196*H196</f>
        <v>0.12526000000000001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159</v>
      </c>
      <c r="AT196" s="224" t="s">
        <v>154</v>
      </c>
      <c r="AU196" s="224" t="s">
        <v>81</v>
      </c>
      <c r="AY196" s="18" t="s">
        <v>152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79</v>
      </c>
      <c r="BK196" s="225">
        <f>ROUND(I196*H196,2)</f>
        <v>0</v>
      </c>
      <c r="BL196" s="18" t="s">
        <v>159</v>
      </c>
      <c r="BM196" s="224" t="s">
        <v>1977</v>
      </c>
    </row>
    <row r="197" s="2" customFormat="1">
      <c r="A197" s="39"/>
      <c r="B197" s="40"/>
      <c r="C197" s="41"/>
      <c r="D197" s="226" t="s">
        <v>161</v>
      </c>
      <c r="E197" s="41"/>
      <c r="F197" s="227" t="s">
        <v>1978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161</v>
      </c>
      <c r="AU197" s="18" t="s">
        <v>81</v>
      </c>
    </row>
    <row r="198" s="2" customFormat="1" ht="21.75" customHeight="1">
      <c r="A198" s="39"/>
      <c r="B198" s="40"/>
      <c r="C198" s="256" t="s">
        <v>340</v>
      </c>
      <c r="D198" s="256" t="s">
        <v>518</v>
      </c>
      <c r="E198" s="257" t="s">
        <v>1979</v>
      </c>
      <c r="F198" s="258" t="s">
        <v>1980</v>
      </c>
      <c r="G198" s="259" t="s">
        <v>451</v>
      </c>
      <c r="H198" s="260">
        <v>1</v>
      </c>
      <c r="I198" s="261"/>
      <c r="J198" s="262">
        <f>ROUND(I198*H198,2)</f>
        <v>0</v>
      </c>
      <c r="K198" s="258" t="s">
        <v>158</v>
      </c>
      <c r="L198" s="263"/>
      <c r="M198" s="264" t="s">
        <v>19</v>
      </c>
      <c r="N198" s="265" t="s">
        <v>43</v>
      </c>
      <c r="O198" s="85"/>
      <c r="P198" s="222">
        <f>O198*H198</f>
        <v>0</v>
      </c>
      <c r="Q198" s="222">
        <v>0.10000000000000001</v>
      </c>
      <c r="R198" s="222">
        <f>Q198*H198</f>
        <v>0.10000000000000001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212</v>
      </c>
      <c r="AT198" s="224" t="s">
        <v>518</v>
      </c>
      <c r="AU198" s="224" t="s">
        <v>81</v>
      </c>
      <c r="AY198" s="18" t="s">
        <v>152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79</v>
      </c>
      <c r="BK198" s="225">
        <f>ROUND(I198*H198,2)</f>
        <v>0</v>
      </c>
      <c r="BL198" s="18" t="s">
        <v>159</v>
      </c>
      <c r="BM198" s="224" t="s">
        <v>1981</v>
      </c>
    </row>
    <row r="199" s="2" customFormat="1" ht="24.15" customHeight="1">
      <c r="A199" s="39"/>
      <c r="B199" s="40"/>
      <c r="C199" s="213" t="s">
        <v>348</v>
      </c>
      <c r="D199" s="213" t="s">
        <v>154</v>
      </c>
      <c r="E199" s="214" t="s">
        <v>1982</v>
      </c>
      <c r="F199" s="215" t="s">
        <v>1983</v>
      </c>
      <c r="G199" s="216" t="s">
        <v>451</v>
      </c>
      <c r="H199" s="217">
        <v>1</v>
      </c>
      <c r="I199" s="218"/>
      <c r="J199" s="219">
        <f>ROUND(I199*H199,2)</f>
        <v>0</v>
      </c>
      <c r="K199" s="215" t="s">
        <v>158</v>
      </c>
      <c r="L199" s="45"/>
      <c r="M199" s="220" t="s">
        <v>19</v>
      </c>
      <c r="N199" s="221" t="s">
        <v>43</v>
      </c>
      <c r="O199" s="85"/>
      <c r="P199" s="222">
        <f>O199*H199</f>
        <v>0</v>
      </c>
      <c r="Q199" s="222">
        <v>0.030759999999999999</v>
      </c>
      <c r="R199" s="222">
        <f>Q199*H199</f>
        <v>0.030759999999999999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159</v>
      </c>
      <c r="AT199" s="224" t="s">
        <v>154</v>
      </c>
      <c r="AU199" s="224" t="s">
        <v>81</v>
      </c>
      <c r="AY199" s="18" t="s">
        <v>152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79</v>
      </c>
      <c r="BK199" s="225">
        <f>ROUND(I199*H199,2)</f>
        <v>0</v>
      </c>
      <c r="BL199" s="18" t="s">
        <v>159</v>
      </c>
      <c r="BM199" s="224" t="s">
        <v>1984</v>
      </c>
    </row>
    <row r="200" s="2" customFormat="1">
      <c r="A200" s="39"/>
      <c r="B200" s="40"/>
      <c r="C200" s="41"/>
      <c r="D200" s="226" t="s">
        <v>161</v>
      </c>
      <c r="E200" s="41"/>
      <c r="F200" s="227" t="s">
        <v>1985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161</v>
      </c>
      <c r="AU200" s="18" t="s">
        <v>81</v>
      </c>
    </row>
    <row r="201" s="2" customFormat="1" ht="24.15" customHeight="1">
      <c r="A201" s="39"/>
      <c r="B201" s="40"/>
      <c r="C201" s="256" t="s">
        <v>356</v>
      </c>
      <c r="D201" s="256" t="s">
        <v>518</v>
      </c>
      <c r="E201" s="257" t="s">
        <v>1986</v>
      </c>
      <c r="F201" s="258" t="s">
        <v>1987</v>
      </c>
      <c r="G201" s="259" t="s">
        <v>451</v>
      </c>
      <c r="H201" s="260">
        <v>1</v>
      </c>
      <c r="I201" s="261"/>
      <c r="J201" s="262">
        <f>ROUND(I201*H201,2)</f>
        <v>0</v>
      </c>
      <c r="K201" s="258" t="s">
        <v>158</v>
      </c>
      <c r="L201" s="263"/>
      <c r="M201" s="264" t="s">
        <v>19</v>
      </c>
      <c r="N201" s="265" t="s">
        <v>43</v>
      </c>
      <c r="O201" s="85"/>
      <c r="P201" s="222">
        <f>O201*H201</f>
        <v>0</v>
      </c>
      <c r="Q201" s="222">
        <v>0.027</v>
      </c>
      <c r="R201" s="222">
        <f>Q201*H201</f>
        <v>0.027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212</v>
      </c>
      <c r="AT201" s="224" t="s">
        <v>518</v>
      </c>
      <c r="AU201" s="224" t="s">
        <v>81</v>
      </c>
      <c r="AY201" s="18" t="s">
        <v>152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79</v>
      </c>
      <c r="BK201" s="225">
        <f>ROUND(I201*H201,2)</f>
        <v>0</v>
      </c>
      <c r="BL201" s="18" t="s">
        <v>159</v>
      </c>
      <c r="BM201" s="224" t="s">
        <v>1988</v>
      </c>
    </row>
    <row r="202" s="2" customFormat="1" ht="24.15" customHeight="1">
      <c r="A202" s="39"/>
      <c r="B202" s="40"/>
      <c r="C202" s="213" t="s">
        <v>363</v>
      </c>
      <c r="D202" s="213" t="s">
        <v>154</v>
      </c>
      <c r="E202" s="214" t="s">
        <v>1989</v>
      </c>
      <c r="F202" s="215" t="s">
        <v>1990</v>
      </c>
      <c r="G202" s="216" t="s">
        <v>451</v>
      </c>
      <c r="H202" s="217">
        <v>1</v>
      </c>
      <c r="I202" s="218"/>
      <c r="J202" s="219">
        <f>ROUND(I202*H202,2)</f>
        <v>0</v>
      </c>
      <c r="K202" s="215" t="s">
        <v>158</v>
      </c>
      <c r="L202" s="45"/>
      <c r="M202" s="220" t="s">
        <v>19</v>
      </c>
      <c r="N202" s="221" t="s">
        <v>43</v>
      </c>
      <c r="O202" s="85"/>
      <c r="P202" s="222">
        <f>O202*H202</f>
        <v>0</v>
      </c>
      <c r="Q202" s="222">
        <v>0.030759999999999999</v>
      </c>
      <c r="R202" s="222">
        <f>Q202*H202</f>
        <v>0.030759999999999999</v>
      </c>
      <c r="S202" s="222">
        <v>0</v>
      </c>
      <c r="T202" s="22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159</v>
      </c>
      <c r="AT202" s="224" t="s">
        <v>154</v>
      </c>
      <c r="AU202" s="224" t="s">
        <v>81</v>
      </c>
      <c r="AY202" s="18" t="s">
        <v>152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79</v>
      </c>
      <c r="BK202" s="225">
        <f>ROUND(I202*H202,2)</f>
        <v>0</v>
      </c>
      <c r="BL202" s="18" t="s">
        <v>159</v>
      </c>
      <c r="BM202" s="224" t="s">
        <v>1991</v>
      </c>
    </row>
    <row r="203" s="2" customFormat="1">
      <c r="A203" s="39"/>
      <c r="B203" s="40"/>
      <c r="C203" s="41"/>
      <c r="D203" s="226" t="s">
        <v>161</v>
      </c>
      <c r="E203" s="41"/>
      <c r="F203" s="227" t="s">
        <v>1992</v>
      </c>
      <c r="G203" s="41"/>
      <c r="H203" s="41"/>
      <c r="I203" s="228"/>
      <c r="J203" s="41"/>
      <c r="K203" s="41"/>
      <c r="L203" s="45"/>
      <c r="M203" s="229"/>
      <c r="N203" s="230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161</v>
      </c>
      <c r="AU203" s="18" t="s">
        <v>81</v>
      </c>
    </row>
    <row r="204" s="2" customFormat="1" ht="24.15" customHeight="1">
      <c r="A204" s="39"/>
      <c r="B204" s="40"/>
      <c r="C204" s="256" t="s">
        <v>369</v>
      </c>
      <c r="D204" s="256" t="s">
        <v>518</v>
      </c>
      <c r="E204" s="257" t="s">
        <v>1993</v>
      </c>
      <c r="F204" s="258" t="s">
        <v>1994</v>
      </c>
      <c r="G204" s="259" t="s">
        <v>451</v>
      </c>
      <c r="H204" s="260">
        <v>1</v>
      </c>
      <c r="I204" s="261"/>
      <c r="J204" s="262">
        <f>ROUND(I204*H204,2)</f>
        <v>0</v>
      </c>
      <c r="K204" s="258" t="s">
        <v>158</v>
      </c>
      <c r="L204" s="263"/>
      <c r="M204" s="264" t="s">
        <v>19</v>
      </c>
      <c r="N204" s="265" t="s">
        <v>43</v>
      </c>
      <c r="O204" s="85"/>
      <c r="P204" s="222">
        <f>O204*H204</f>
        <v>0</v>
      </c>
      <c r="Q204" s="222">
        <v>0.075999999999999998</v>
      </c>
      <c r="R204" s="222">
        <f>Q204*H204</f>
        <v>0.075999999999999998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212</v>
      </c>
      <c r="AT204" s="224" t="s">
        <v>518</v>
      </c>
      <c r="AU204" s="224" t="s">
        <v>81</v>
      </c>
      <c r="AY204" s="18" t="s">
        <v>152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79</v>
      </c>
      <c r="BK204" s="225">
        <f>ROUND(I204*H204,2)</f>
        <v>0</v>
      </c>
      <c r="BL204" s="18" t="s">
        <v>159</v>
      </c>
      <c r="BM204" s="224" t="s">
        <v>1995</v>
      </c>
    </row>
    <row r="205" s="2" customFormat="1" ht="24.15" customHeight="1">
      <c r="A205" s="39"/>
      <c r="B205" s="40"/>
      <c r="C205" s="213" t="s">
        <v>374</v>
      </c>
      <c r="D205" s="213" t="s">
        <v>154</v>
      </c>
      <c r="E205" s="214" t="s">
        <v>1996</v>
      </c>
      <c r="F205" s="215" t="s">
        <v>1997</v>
      </c>
      <c r="G205" s="216" t="s">
        <v>451</v>
      </c>
      <c r="H205" s="217">
        <v>1</v>
      </c>
      <c r="I205" s="218"/>
      <c r="J205" s="219">
        <f>ROUND(I205*H205,2)</f>
        <v>0</v>
      </c>
      <c r="K205" s="215" t="s">
        <v>158</v>
      </c>
      <c r="L205" s="45"/>
      <c r="M205" s="220" t="s">
        <v>19</v>
      </c>
      <c r="N205" s="221" t="s">
        <v>43</v>
      </c>
      <c r="O205" s="85"/>
      <c r="P205" s="222">
        <f>O205*H205</f>
        <v>0</v>
      </c>
      <c r="Q205" s="222">
        <v>0.030759999999999999</v>
      </c>
      <c r="R205" s="222">
        <f>Q205*H205</f>
        <v>0.030759999999999999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159</v>
      </c>
      <c r="AT205" s="224" t="s">
        <v>154</v>
      </c>
      <c r="AU205" s="224" t="s">
        <v>81</v>
      </c>
      <c r="AY205" s="18" t="s">
        <v>152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79</v>
      </c>
      <c r="BK205" s="225">
        <f>ROUND(I205*H205,2)</f>
        <v>0</v>
      </c>
      <c r="BL205" s="18" t="s">
        <v>159</v>
      </c>
      <c r="BM205" s="224" t="s">
        <v>1998</v>
      </c>
    </row>
    <row r="206" s="2" customFormat="1">
      <c r="A206" s="39"/>
      <c r="B206" s="40"/>
      <c r="C206" s="41"/>
      <c r="D206" s="226" t="s">
        <v>161</v>
      </c>
      <c r="E206" s="41"/>
      <c r="F206" s="227" t="s">
        <v>1999</v>
      </c>
      <c r="G206" s="41"/>
      <c r="H206" s="41"/>
      <c r="I206" s="228"/>
      <c r="J206" s="41"/>
      <c r="K206" s="41"/>
      <c r="L206" s="45"/>
      <c r="M206" s="229"/>
      <c r="N206" s="230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161</v>
      </c>
      <c r="AU206" s="18" t="s">
        <v>81</v>
      </c>
    </row>
    <row r="207" s="2" customFormat="1" ht="24.15" customHeight="1">
      <c r="A207" s="39"/>
      <c r="B207" s="40"/>
      <c r="C207" s="256" t="s">
        <v>378</v>
      </c>
      <c r="D207" s="256" t="s">
        <v>518</v>
      </c>
      <c r="E207" s="257" t="s">
        <v>2000</v>
      </c>
      <c r="F207" s="258" t="s">
        <v>2001</v>
      </c>
      <c r="G207" s="259" t="s">
        <v>451</v>
      </c>
      <c r="H207" s="260">
        <v>1</v>
      </c>
      <c r="I207" s="261"/>
      <c r="J207" s="262">
        <f>ROUND(I207*H207,2)</f>
        <v>0</v>
      </c>
      <c r="K207" s="258" t="s">
        <v>158</v>
      </c>
      <c r="L207" s="263"/>
      <c r="M207" s="264" t="s">
        <v>19</v>
      </c>
      <c r="N207" s="265" t="s">
        <v>43</v>
      </c>
      <c r="O207" s="85"/>
      <c r="P207" s="222">
        <f>O207*H207</f>
        <v>0</v>
      </c>
      <c r="Q207" s="222">
        <v>0.155</v>
      </c>
      <c r="R207" s="222">
        <f>Q207*H207</f>
        <v>0.155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212</v>
      </c>
      <c r="AT207" s="224" t="s">
        <v>518</v>
      </c>
      <c r="AU207" s="224" t="s">
        <v>81</v>
      </c>
      <c r="AY207" s="18" t="s">
        <v>152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79</v>
      </c>
      <c r="BK207" s="225">
        <f>ROUND(I207*H207,2)</f>
        <v>0</v>
      </c>
      <c r="BL207" s="18" t="s">
        <v>159</v>
      </c>
      <c r="BM207" s="224" t="s">
        <v>2002</v>
      </c>
    </row>
    <row r="208" s="2" customFormat="1" ht="24.15" customHeight="1">
      <c r="A208" s="39"/>
      <c r="B208" s="40"/>
      <c r="C208" s="213" t="s">
        <v>384</v>
      </c>
      <c r="D208" s="213" t="s">
        <v>154</v>
      </c>
      <c r="E208" s="214" t="s">
        <v>2003</v>
      </c>
      <c r="F208" s="215" t="s">
        <v>2004</v>
      </c>
      <c r="G208" s="216" t="s">
        <v>451</v>
      </c>
      <c r="H208" s="217">
        <v>1</v>
      </c>
      <c r="I208" s="218"/>
      <c r="J208" s="219">
        <f>ROUND(I208*H208,2)</f>
        <v>0</v>
      </c>
      <c r="K208" s="215" t="s">
        <v>158</v>
      </c>
      <c r="L208" s="45"/>
      <c r="M208" s="220" t="s">
        <v>19</v>
      </c>
      <c r="N208" s="221" t="s">
        <v>43</v>
      </c>
      <c r="O208" s="85"/>
      <c r="P208" s="222">
        <f>O208*H208</f>
        <v>0</v>
      </c>
      <c r="Q208" s="222">
        <v>0.030759999999999999</v>
      </c>
      <c r="R208" s="222">
        <f>Q208*H208</f>
        <v>0.030759999999999999</v>
      </c>
      <c r="S208" s="222">
        <v>0</v>
      </c>
      <c r="T208" s="22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159</v>
      </c>
      <c r="AT208" s="224" t="s">
        <v>154</v>
      </c>
      <c r="AU208" s="224" t="s">
        <v>81</v>
      </c>
      <c r="AY208" s="18" t="s">
        <v>152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79</v>
      </c>
      <c r="BK208" s="225">
        <f>ROUND(I208*H208,2)</f>
        <v>0</v>
      </c>
      <c r="BL208" s="18" t="s">
        <v>159</v>
      </c>
      <c r="BM208" s="224" t="s">
        <v>2005</v>
      </c>
    </row>
    <row r="209" s="2" customFormat="1">
      <c r="A209" s="39"/>
      <c r="B209" s="40"/>
      <c r="C209" s="41"/>
      <c r="D209" s="226" t="s">
        <v>161</v>
      </c>
      <c r="E209" s="41"/>
      <c r="F209" s="227" t="s">
        <v>2006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161</v>
      </c>
      <c r="AU209" s="18" t="s">
        <v>81</v>
      </c>
    </row>
    <row r="210" s="2" customFormat="1" ht="33" customHeight="1">
      <c r="A210" s="39"/>
      <c r="B210" s="40"/>
      <c r="C210" s="256" t="s">
        <v>390</v>
      </c>
      <c r="D210" s="256" t="s">
        <v>518</v>
      </c>
      <c r="E210" s="257" t="s">
        <v>2007</v>
      </c>
      <c r="F210" s="258" t="s">
        <v>2008</v>
      </c>
      <c r="G210" s="259" t="s">
        <v>451</v>
      </c>
      <c r="H210" s="260">
        <v>1</v>
      </c>
      <c r="I210" s="261"/>
      <c r="J210" s="262">
        <f>ROUND(I210*H210,2)</f>
        <v>0</v>
      </c>
      <c r="K210" s="258" t="s">
        <v>158</v>
      </c>
      <c r="L210" s="263"/>
      <c r="M210" s="264" t="s">
        <v>19</v>
      </c>
      <c r="N210" s="265" t="s">
        <v>43</v>
      </c>
      <c r="O210" s="85"/>
      <c r="P210" s="222">
        <f>O210*H210</f>
        <v>0</v>
      </c>
      <c r="Q210" s="222">
        <v>0.17000000000000001</v>
      </c>
      <c r="R210" s="222">
        <f>Q210*H210</f>
        <v>0.17000000000000001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212</v>
      </c>
      <c r="AT210" s="224" t="s">
        <v>518</v>
      </c>
      <c r="AU210" s="224" t="s">
        <v>81</v>
      </c>
      <c r="AY210" s="18" t="s">
        <v>152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79</v>
      </c>
      <c r="BK210" s="225">
        <f>ROUND(I210*H210,2)</f>
        <v>0</v>
      </c>
      <c r="BL210" s="18" t="s">
        <v>159</v>
      </c>
      <c r="BM210" s="224" t="s">
        <v>2009</v>
      </c>
    </row>
    <row r="211" s="2" customFormat="1" ht="24.15" customHeight="1">
      <c r="A211" s="39"/>
      <c r="B211" s="40"/>
      <c r="C211" s="213" t="s">
        <v>395</v>
      </c>
      <c r="D211" s="213" t="s">
        <v>154</v>
      </c>
      <c r="E211" s="214" t="s">
        <v>2010</v>
      </c>
      <c r="F211" s="215" t="s">
        <v>2011</v>
      </c>
      <c r="G211" s="216" t="s">
        <v>451</v>
      </c>
      <c r="H211" s="217">
        <v>1</v>
      </c>
      <c r="I211" s="218"/>
      <c r="J211" s="219">
        <f>ROUND(I211*H211,2)</f>
        <v>0</v>
      </c>
      <c r="K211" s="215" t="s">
        <v>158</v>
      </c>
      <c r="L211" s="45"/>
      <c r="M211" s="220" t="s">
        <v>19</v>
      </c>
      <c r="N211" s="221" t="s">
        <v>43</v>
      </c>
      <c r="O211" s="85"/>
      <c r="P211" s="222">
        <f>O211*H211</f>
        <v>0</v>
      </c>
      <c r="Q211" s="222">
        <v>0.21734000000000001</v>
      </c>
      <c r="R211" s="222">
        <f>Q211*H211</f>
        <v>0.21734000000000001</v>
      </c>
      <c r="S211" s="222">
        <v>0</v>
      </c>
      <c r="T211" s="22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4" t="s">
        <v>159</v>
      </c>
      <c r="AT211" s="224" t="s">
        <v>154</v>
      </c>
      <c r="AU211" s="224" t="s">
        <v>81</v>
      </c>
      <c r="AY211" s="18" t="s">
        <v>152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8" t="s">
        <v>79</v>
      </c>
      <c r="BK211" s="225">
        <f>ROUND(I211*H211,2)</f>
        <v>0</v>
      </c>
      <c r="BL211" s="18" t="s">
        <v>159</v>
      </c>
      <c r="BM211" s="224" t="s">
        <v>2012</v>
      </c>
    </row>
    <row r="212" s="2" customFormat="1">
      <c r="A212" s="39"/>
      <c r="B212" s="40"/>
      <c r="C212" s="41"/>
      <c r="D212" s="226" t="s">
        <v>161</v>
      </c>
      <c r="E212" s="41"/>
      <c r="F212" s="227" t="s">
        <v>2013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161</v>
      </c>
      <c r="AU212" s="18" t="s">
        <v>81</v>
      </c>
    </row>
    <row r="213" s="2" customFormat="1" ht="16.5" customHeight="1">
      <c r="A213" s="39"/>
      <c r="B213" s="40"/>
      <c r="C213" s="256" t="s">
        <v>401</v>
      </c>
      <c r="D213" s="256" t="s">
        <v>518</v>
      </c>
      <c r="E213" s="257" t="s">
        <v>2014</v>
      </c>
      <c r="F213" s="258" t="s">
        <v>2015</v>
      </c>
      <c r="G213" s="259" t="s">
        <v>451</v>
      </c>
      <c r="H213" s="260">
        <v>1</v>
      </c>
      <c r="I213" s="261"/>
      <c r="J213" s="262">
        <f>ROUND(I213*H213,2)</f>
        <v>0</v>
      </c>
      <c r="K213" s="258" t="s">
        <v>158</v>
      </c>
      <c r="L213" s="263"/>
      <c r="M213" s="264" t="s">
        <v>19</v>
      </c>
      <c r="N213" s="265" t="s">
        <v>43</v>
      </c>
      <c r="O213" s="85"/>
      <c r="P213" s="222">
        <f>O213*H213</f>
        <v>0</v>
      </c>
      <c r="Q213" s="222">
        <v>0.050599999999999999</v>
      </c>
      <c r="R213" s="222">
        <f>Q213*H213</f>
        <v>0.050599999999999999</v>
      </c>
      <c r="S213" s="222">
        <v>0</v>
      </c>
      <c r="T213" s="22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4" t="s">
        <v>212</v>
      </c>
      <c r="AT213" s="224" t="s">
        <v>518</v>
      </c>
      <c r="AU213" s="224" t="s">
        <v>81</v>
      </c>
      <c r="AY213" s="18" t="s">
        <v>152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8" t="s">
        <v>79</v>
      </c>
      <c r="BK213" s="225">
        <f>ROUND(I213*H213,2)</f>
        <v>0</v>
      </c>
      <c r="BL213" s="18" t="s">
        <v>159</v>
      </c>
      <c r="BM213" s="224" t="s">
        <v>2016</v>
      </c>
    </row>
    <row r="214" s="2" customFormat="1" ht="21.75" customHeight="1">
      <c r="A214" s="39"/>
      <c r="B214" s="40"/>
      <c r="C214" s="256" t="s">
        <v>407</v>
      </c>
      <c r="D214" s="256" t="s">
        <v>518</v>
      </c>
      <c r="E214" s="257" t="s">
        <v>2017</v>
      </c>
      <c r="F214" s="258" t="s">
        <v>2018</v>
      </c>
      <c r="G214" s="259" t="s">
        <v>451</v>
      </c>
      <c r="H214" s="260">
        <v>1</v>
      </c>
      <c r="I214" s="261"/>
      <c r="J214" s="262">
        <f>ROUND(I214*H214,2)</f>
        <v>0</v>
      </c>
      <c r="K214" s="258" t="s">
        <v>158</v>
      </c>
      <c r="L214" s="263"/>
      <c r="M214" s="264" t="s">
        <v>19</v>
      </c>
      <c r="N214" s="265" t="s">
        <v>43</v>
      </c>
      <c r="O214" s="85"/>
      <c r="P214" s="222">
        <f>O214*H214</f>
        <v>0</v>
      </c>
      <c r="Q214" s="222">
        <v>0.0085000000000000006</v>
      </c>
      <c r="R214" s="222">
        <f>Q214*H214</f>
        <v>0.0085000000000000006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212</v>
      </c>
      <c r="AT214" s="224" t="s">
        <v>518</v>
      </c>
      <c r="AU214" s="224" t="s">
        <v>81</v>
      </c>
      <c r="AY214" s="18" t="s">
        <v>152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79</v>
      </c>
      <c r="BK214" s="225">
        <f>ROUND(I214*H214,2)</f>
        <v>0</v>
      </c>
      <c r="BL214" s="18" t="s">
        <v>159</v>
      </c>
      <c r="BM214" s="224" t="s">
        <v>2019</v>
      </c>
    </row>
    <row r="215" s="2" customFormat="1" ht="33" customHeight="1">
      <c r="A215" s="39"/>
      <c r="B215" s="40"/>
      <c r="C215" s="213" t="s">
        <v>413</v>
      </c>
      <c r="D215" s="213" t="s">
        <v>154</v>
      </c>
      <c r="E215" s="214" t="s">
        <v>2020</v>
      </c>
      <c r="F215" s="215" t="s">
        <v>2021</v>
      </c>
      <c r="G215" s="216" t="s">
        <v>193</v>
      </c>
      <c r="H215" s="217">
        <v>0.5</v>
      </c>
      <c r="I215" s="218"/>
      <c r="J215" s="219">
        <f>ROUND(I215*H215,2)</f>
        <v>0</v>
      </c>
      <c r="K215" s="215" t="s">
        <v>158</v>
      </c>
      <c r="L215" s="45"/>
      <c r="M215" s="220" t="s">
        <v>19</v>
      </c>
      <c r="N215" s="221" t="s">
        <v>43</v>
      </c>
      <c r="O215" s="85"/>
      <c r="P215" s="222">
        <f>O215*H215</f>
        <v>0</v>
      </c>
      <c r="Q215" s="222">
        <v>2.5018699999999998</v>
      </c>
      <c r="R215" s="222">
        <f>Q215*H215</f>
        <v>1.2509349999999999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159</v>
      </c>
      <c r="AT215" s="224" t="s">
        <v>154</v>
      </c>
      <c r="AU215" s="224" t="s">
        <v>81</v>
      </c>
      <c r="AY215" s="18" t="s">
        <v>152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79</v>
      </c>
      <c r="BK215" s="225">
        <f>ROUND(I215*H215,2)</f>
        <v>0</v>
      </c>
      <c r="BL215" s="18" t="s">
        <v>159</v>
      </c>
      <c r="BM215" s="224" t="s">
        <v>2022</v>
      </c>
    </row>
    <row r="216" s="2" customFormat="1">
      <c r="A216" s="39"/>
      <c r="B216" s="40"/>
      <c r="C216" s="41"/>
      <c r="D216" s="226" t="s">
        <v>161</v>
      </c>
      <c r="E216" s="41"/>
      <c r="F216" s="227" t="s">
        <v>2023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161</v>
      </c>
      <c r="AU216" s="18" t="s">
        <v>81</v>
      </c>
    </row>
    <row r="217" s="2" customFormat="1" ht="24.15" customHeight="1">
      <c r="A217" s="39"/>
      <c r="B217" s="40"/>
      <c r="C217" s="213" t="s">
        <v>421</v>
      </c>
      <c r="D217" s="213" t="s">
        <v>154</v>
      </c>
      <c r="E217" s="214" t="s">
        <v>2024</v>
      </c>
      <c r="F217" s="215" t="s">
        <v>2025</v>
      </c>
      <c r="G217" s="216" t="s">
        <v>174</v>
      </c>
      <c r="H217" s="217">
        <v>39.649999999999999</v>
      </c>
      <c r="I217" s="218"/>
      <c r="J217" s="219">
        <f>ROUND(I217*H217,2)</f>
        <v>0</v>
      </c>
      <c r="K217" s="215" t="s">
        <v>158</v>
      </c>
      <c r="L217" s="45"/>
      <c r="M217" s="220" t="s">
        <v>19</v>
      </c>
      <c r="N217" s="221" t="s">
        <v>43</v>
      </c>
      <c r="O217" s="85"/>
      <c r="P217" s="222">
        <f>O217*H217</f>
        <v>0</v>
      </c>
      <c r="Q217" s="222">
        <v>0.00012999999999999999</v>
      </c>
      <c r="R217" s="222">
        <f>Q217*H217</f>
        <v>0.0051544999999999994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159</v>
      </c>
      <c r="AT217" s="224" t="s">
        <v>154</v>
      </c>
      <c r="AU217" s="224" t="s">
        <v>81</v>
      </c>
      <c r="AY217" s="18" t="s">
        <v>152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79</v>
      </c>
      <c r="BK217" s="225">
        <f>ROUND(I217*H217,2)</f>
        <v>0</v>
      </c>
      <c r="BL217" s="18" t="s">
        <v>159</v>
      </c>
      <c r="BM217" s="224" t="s">
        <v>2026</v>
      </c>
    </row>
    <row r="218" s="2" customFormat="1">
      <c r="A218" s="39"/>
      <c r="B218" s="40"/>
      <c r="C218" s="41"/>
      <c r="D218" s="226" t="s">
        <v>161</v>
      </c>
      <c r="E218" s="41"/>
      <c r="F218" s="227" t="s">
        <v>2027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161</v>
      </c>
      <c r="AU218" s="18" t="s">
        <v>81</v>
      </c>
    </row>
    <row r="219" s="13" customFormat="1">
      <c r="A219" s="13"/>
      <c r="B219" s="231"/>
      <c r="C219" s="232"/>
      <c r="D219" s="233" t="s">
        <v>167</v>
      </c>
      <c r="E219" s="234" t="s">
        <v>19</v>
      </c>
      <c r="F219" s="235" t="s">
        <v>1926</v>
      </c>
      <c r="G219" s="232"/>
      <c r="H219" s="236">
        <v>39.649999999999999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167</v>
      </c>
      <c r="AU219" s="242" t="s">
        <v>81</v>
      </c>
      <c r="AV219" s="13" t="s">
        <v>81</v>
      </c>
      <c r="AW219" s="13" t="s">
        <v>33</v>
      </c>
      <c r="AX219" s="13" t="s">
        <v>72</v>
      </c>
      <c r="AY219" s="242" t="s">
        <v>152</v>
      </c>
    </row>
    <row r="220" s="12" customFormat="1" ht="22.8" customHeight="1">
      <c r="A220" s="12"/>
      <c r="B220" s="197"/>
      <c r="C220" s="198"/>
      <c r="D220" s="199" t="s">
        <v>71</v>
      </c>
      <c r="E220" s="211" t="s">
        <v>169</v>
      </c>
      <c r="F220" s="211" t="s">
        <v>170</v>
      </c>
      <c r="G220" s="198"/>
      <c r="H220" s="198"/>
      <c r="I220" s="201"/>
      <c r="J220" s="212">
        <f>BK220</f>
        <v>0</v>
      </c>
      <c r="K220" s="198"/>
      <c r="L220" s="203"/>
      <c r="M220" s="204"/>
      <c r="N220" s="205"/>
      <c r="O220" s="205"/>
      <c r="P220" s="206">
        <f>SUM(P221:P224)</f>
        <v>0</v>
      </c>
      <c r="Q220" s="205"/>
      <c r="R220" s="206">
        <f>SUM(R221:R224)</f>
        <v>0.0086</v>
      </c>
      <c r="S220" s="205"/>
      <c r="T220" s="207">
        <f>SUM(T221:T224)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8" t="s">
        <v>79</v>
      </c>
      <c r="AT220" s="209" t="s">
        <v>71</v>
      </c>
      <c r="AU220" s="209" t="s">
        <v>79</v>
      </c>
      <c r="AY220" s="208" t="s">
        <v>152</v>
      </c>
      <c r="BK220" s="210">
        <f>SUM(BK221:BK224)</f>
        <v>0</v>
      </c>
    </row>
    <row r="221" s="2" customFormat="1" ht="37.8" customHeight="1">
      <c r="A221" s="39"/>
      <c r="B221" s="40"/>
      <c r="C221" s="213" t="s">
        <v>428</v>
      </c>
      <c r="D221" s="213" t="s">
        <v>154</v>
      </c>
      <c r="E221" s="214" t="s">
        <v>2028</v>
      </c>
      <c r="F221" s="215" t="s">
        <v>2029</v>
      </c>
      <c r="G221" s="216" t="s">
        <v>174</v>
      </c>
      <c r="H221" s="217">
        <v>2</v>
      </c>
      <c r="I221" s="218"/>
      <c r="J221" s="219">
        <f>ROUND(I221*H221,2)</f>
        <v>0</v>
      </c>
      <c r="K221" s="215" t="s">
        <v>158</v>
      </c>
      <c r="L221" s="45"/>
      <c r="M221" s="220" t="s">
        <v>19</v>
      </c>
      <c r="N221" s="221" t="s">
        <v>43</v>
      </c>
      <c r="O221" s="85"/>
      <c r="P221" s="222">
        <f>O221*H221</f>
        <v>0</v>
      </c>
      <c r="Q221" s="222">
        <v>0.0043</v>
      </c>
      <c r="R221" s="222">
        <f>Q221*H221</f>
        <v>0.0086</v>
      </c>
      <c r="S221" s="222">
        <v>0</v>
      </c>
      <c r="T221" s="22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159</v>
      </c>
      <c r="AT221" s="224" t="s">
        <v>154</v>
      </c>
      <c r="AU221" s="224" t="s">
        <v>81</v>
      </c>
      <c r="AY221" s="18" t="s">
        <v>152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79</v>
      </c>
      <c r="BK221" s="225">
        <f>ROUND(I221*H221,2)</f>
        <v>0</v>
      </c>
      <c r="BL221" s="18" t="s">
        <v>159</v>
      </c>
      <c r="BM221" s="224" t="s">
        <v>2030</v>
      </c>
    </row>
    <row r="222" s="2" customFormat="1">
      <c r="A222" s="39"/>
      <c r="B222" s="40"/>
      <c r="C222" s="41"/>
      <c r="D222" s="226" t="s">
        <v>161</v>
      </c>
      <c r="E222" s="41"/>
      <c r="F222" s="227" t="s">
        <v>2031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161</v>
      </c>
      <c r="AU222" s="18" t="s">
        <v>81</v>
      </c>
    </row>
    <row r="223" s="14" customFormat="1">
      <c r="A223" s="14"/>
      <c r="B223" s="243"/>
      <c r="C223" s="244"/>
      <c r="D223" s="233" t="s">
        <v>167</v>
      </c>
      <c r="E223" s="245" t="s">
        <v>19</v>
      </c>
      <c r="F223" s="246" t="s">
        <v>1959</v>
      </c>
      <c r="G223" s="244"/>
      <c r="H223" s="245" t="s">
        <v>19</v>
      </c>
      <c r="I223" s="247"/>
      <c r="J223" s="244"/>
      <c r="K223" s="244"/>
      <c r="L223" s="248"/>
      <c r="M223" s="249"/>
      <c r="N223" s="250"/>
      <c r="O223" s="250"/>
      <c r="P223" s="250"/>
      <c r="Q223" s="250"/>
      <c r="R223" s="250"/>
      <c r="S223" s="250"/>
      <c r="T223" s="25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2" t="s">
        <v>167</v>
      </c>
      <c r="AU223" s="252" t="s">
        <v>81</v>
      </c>
      <c r="AV223" s="14" t="s">
        <v>79</v>
      </c>
      <c r="AW223" s="14" t="s">
        <v>33</v>
      </c>
      <c r="AX223" s="14" t="s">
        <v>72</v>
      </c>
      <c r="AY223" s="252" t="s">
        <v>152</v>
      </c>
    </row>
    <row r="224" s="13" customFormat="1">
      <c r="A224" s="13"/>
      <c r="B224" s="231"/>
      <c r="C224" s="232"/>
      <c r="D224" s="233" t="s">
        <v>167</v>
      </c>
      <c r="E224" s="234" t="s">
        <v>19</v>
      </c>
      <c r="F224" s="235" t="s">
        <v>2032</v>
      </c>
      <c r="G224" s="232"/>
      <c r="H224" s="236">
        <v>2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167</v>
      </c>
      <c r="AU224" s="242" t="s">
        <v>81</v>
      </c>
      <c r="AV224" s="13" t="s">
        <v>81</v>
      </c>
      <c r="AW224" s="13" t="s">
        <v>33</v>
      </c>
      <c r="AX224" s="13" t="s">
        <v>72</v>
      </c>
      <c r="AY224" s="242" t="s">
        <v>152</v>
      </c>
    </row>
    <row r="225" s="12" customFormat="1" ht="22.8" customHeight="1">
      <c r="A225" s="12"/>
      <c r="B225" s="197"/>
      <c r="C225" s="198"/>
      <c r="D225" s="199" t="s">
        <v>71</v>
      </c>
      <c r="E225" s="211" t="s">
        <v>234</v>
      </c>
      <c r="F225" s="211" t="s">
        <v>235</v>
      </c>
      <c r="G225" s="198"/>
      <c r="H225" s="198"/>
      <c r="I225" s="201"/>
      <c r="J225" s="212">
        <f>BK225</f>
        <v>0</v>
      </c>
      <c r="K225" s="198"/>
      <c r="L225" s="203"/>
      <c r="M225" s="204"/>
      <c r="N225" s="205"/>
      <c r="O225" s="205"/>
      <c r="P225" s="206">
        <f>P226</f>
        <v>0</v>
      </c>
      <c r="Q225" s="205"/>
      <c r="R225" s="206">
        <f>R226</f>
        <v>0</v>
      </c>
      <c r="S225" s="205"/>
      <c r="T225" s="207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8" t="s">
        <v>79</v>
      </c>
      <c r="AT225" s="209" t="s">
        <v>71</v>
      </c>
      <c r="AU225" s="209" t="s">
        <v>79</v>
      </c>
      <c r="AY225" s="208" t="s">
        <v>152</v>
      </c>
      <c r="BK225" s="210">
        <f>BK226</f>
        <v>0</v>
      </c>
    </row>
    <row r="226" s="2" customFormat="1" ht="16.5" customHeight="1">
      <c r="A226" s="39"/>
      <c r="B226" s="40"/>
      <c r="C226" s="213" t="s">
        <v>437</v>
      </c>
      <c r="D226" s="213" t="s">
        <v>154</v>
      </c>
      <c r="E226" s="214" t="s">
        <v>2033</v>
      </c>
      <c r="F226" s="215" t="s">
        <v>2034</v>
      </c>
      <c r="G226" s="216" t="s">
        <v>359</v>
      </c>
      <c r="H226" s="217">
        <v>1</v>
      </c>
      <c r="I226" s="218"/>
      <c r="J226" s="219">
        <f>ROUND(I226*H226,2)</f>
        <v>0</v>
      </c>
      <c r="K226" s="215" t="s">
        <v>19</v>
      </c>
      <c r="L226" s="45"/>
      <c r="M226" s="220" t="s">
        <v>19</v>
      </c>
      <c r="N226" s="221" t="s">
        <v>43</v>
      </c>
      <c r="O226" s="85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4" t="s">
        <v>159</v>
      </c>
      <c r="AT226" s="224" t="s">
        <v>154</v>
      </c>
      <c r="AU226" s="224" t="s">
        <v>81</v>
      </c>
      <c r="AY226" s="18" t="s">
        <v>152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8" t="s">
        <v>79</v>
      </c>
      <c r="BK226" s="225">
        <f>ROUND(I226*H226,2)</f>
        <v>0</v>
      </c>
      <c r="BL226" s="18" t="s">
        <v>159</v>
      </c>
      <c r="BM226" s="224" t="s">
        <v>2035</v>
      </c>
    </row>
    <row r="227" s="12" customFormat="1" ht="22.8" customHeight="1">
      <c r="A227" s="12"/>
      <c r="B227" s="197"/>
      <c r="C227" s="198"/>
      <c r="D227" s="199" t="s">
        <v>71</v>
      </c>
      <c r="E227" s="211" t="s">
        <v>1145</v>
      </c>
      <c r="F227" s="211" t="s">
        <v>1146</v>
      </c>
      <c r="G227" s="198"/>
      <c r="H227" s="198"/>
      <c r="I227" s="201"/>
      <c r="J227" s="212">
        <f>BK227</f>
        <v>0</v>
      </c>
      <c r="K227" s="198"/>
      <c r="L227" s="203"/>
      <c r="M227" s="204"/>
      <c r="N227" s="205"/>
      <c r="O227" s="205"/>
      <c r="P227" s="206">
        <f>SUM(P228:P229)</f>
        <v>0</v>
      </c>
      <c r="Q227" s="205"/>
      <c r="R227" s="206">
        <f>SUM(R228:R229)</f>
        <v>0</v>
      </c>
      <c r="S227" s="205"/>
      <c r="T227" s="207">
        <f>SUM(T228:T229)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8" t="s">
        <v>79</v>
      </c>
      <c r="AT227" s="209" t="s">
        <v>71</v>
      </c>
      <c r="AU227" s="209" t="s">
        <v>79</v>
      </c>
      <c r="AY227" s="208" t="s">
        <v>152</v>
      </c>
      <c r="BK227" s="210">
        <f>SUM(BK228:BK229)</f>
        <v>0</v>
      </c>
    </row>
    <row r="228" s="2" customFormat="1" ht="49.05" customHeight="1">
      <c r="A228" s="39"/>
      <c r="B228" s="40"/>
      <c r="C228" s="213" t="s">
        <v>443</v>
      </c>
      <c r="D228" s="213" t="s">
        <v>154</v>
      </c>
      <c r="E228" s="214" t="s">
        <v>2036</v>
      </c>
      <c r="F228" s="215" t="s">
        <v>2037</v>
      </c>
      <c r="G228" s="216" t="s">
        <v>238</v>
      </c>
      <c r="H228" s="217">
        <v>50.149000000000001</v>
      </c>
      <c r="I228" s="218"/>
      <c r="J228" s="219">
        <f>ROUND(I228*H228,2)</f>
        <v>0</v>
      </c>
      <c r="K228" s="215" t="s">
        <v>158</v>
      </c>
      <c r="L228" s="45"/>
      <c r="M228" s="220" t="s">
        <v>19</v>
      </c>
      <c r="N228" s="221" t="s">
        <v>43</v>
      </c>
      <c r="O228" s="85"/>
      <c r="P228" s="222">
        <f>O228*H228</f>
        <v>0</v>
      </c>
      <c r="Q228" s="222">
        <v>0</v>
      </c>
      <c r="R228" s="222">
        <f>Q228*H228</f>
        <v>0</v>
      </c>
      <c r="S228" s="222">
        <v>0</v>
      </c>
      <c r="T228" s="22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4" t="s">
        <v>159</v>
      </c>
      <c r="AT228" s="224" t="s">
        <v>154</v>
      </c>
      <c r="AU228" s="224" t="s">
        <v>81</v>
      </c>
      <c r="AY228" s="18" t="s">
        <v>152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8" t="s">
        <v>79</v>
      </c>
      <c r="BK228" s="225">
        <f>ROUND(I228*H228,2)</f>
        <v>0</v>
      </c>
      <c r="BL228" s="18" t="s">
        <v>159</v>
      </c>
      <c r="BM228" s="224" t="s">
        <v>2038</v>
      </c>
    </row>
    <row r="229" s="2" customFormat="1">
      <c r="A229" s="39"/>
      <c r="B229" s="40"/>
      <c r="C229" s="41"/>
      <c r="D229" s="226" t="s">
        <v>161</v>
      </c>
      <c r="E229" s="41"/>
      <c r="F229" s="227" t="s">
        <v>2039</v>
      </c>
      <c r="G229" s="41"/>
      <c r="H229" s="41"/>
      <c r="I229" s="228"/>
      <c r="J229" s="41"/>
      <c r="K229" s="41"/>
      <c r="L229" s="45"/>
      <c r="M229" s="229"/>
      <c r="N229" s="230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161</v>
      </c>
      <c r="AU229" s="18" t="s">
        <v>81</v>
      </c>
    </row>
    <row r="230" s="12" customFormat="1" ht="25.92" customHeight="1">
      <c r="A230" s="12"/>
      <c r="B230" s="197"/>
      <c r="C230" s="198"/>
      <c r="D230" s="199" t="s">
        <v>71</v>
      </c>
      <c r="E230" s="200" t="s">
        <v>331</v>
      </c>
      <c r="F230" s="200" t="s">
        <v>332</v>
      </c>
      <c r="G230" s="198"/>
      <c r="H230" s="198"/>
      <c r="I230" s="201"/>
      <c r="J230" s="202">
        <f>BK230</f>
        <v>0</v>
      </c>
      <c r="K230" s="198"/>
      <c r="L230" s="203"/>
      <c r="M230" s="204"/>
      <c r="N230" s="205"/>
      <c r="O230" s="205"/>
      <c r="P230" s="206">
        <f>P231+P266+P281</f>
        <v>0</v>
      </c>
      <c r="Q230" s="205"/>
      <c r="R230" s="206">
        <f>R231+R266+R281</f>
        <v>0.15424599999999999</v>
      </c>
      <c r="S230" s="205"/>
      <c r="T230" s="207">
        <f>T231+T266+T281</f>
        <v>0.019460000000000002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8" t="s">
        <v>81</v>
      </c>
      <c r="AT230" s="209" t="s">
        <v>71</v>
      </c>
      <c r="AU230" s="209" t="s">
        <v>72</v>
      </c>
      <c r="AY230" s="208" t="s">
        <v>152</v>
      </c>
      <c r="BK230" s="210">
        <f>BK231+BK266+BK281</f>
        <v>0</v>
      </c>
    </row>
    <row r="231" s="12" customFormat="1" ht="22.8" customHeight="1">
      <c r="A231" s="12"/>
      <c r="B231" s="197"/>
      <c r="C231" s="198"/>
      <c r="D231" s="199" t="s">
        <v>71</v>
      </c>
      <c r="E231" s="211" t="s">
        <v>354</v>
      </c>
      <c r="F231" s="211" t="s">
        <v>2040</v>
      </c>
      <c r="G231" s="198"/>
      <c r="H231" s="198"/>
      <c r="I231" s="201"/>
      <c r="J231" s="212">
        <f>BK231</f>
        <v>0</v>
      </c>
      <c r="K231" s="198"/>
      <c r="L231" s="203"/>
      <c r="M231" s="204"/>
      <c r="N231" s="205"/>
      <c r="O231" s="205"/>
      <c r="P231" s="206">
        <f>SUM(P232:P265)</f>
        <v>0</v>
      </c>
      <c r="Q231" s="205"/>
      <c r="R231" s="206">
        <f>SUM(R232:R265)</f>
        <v>0.11281000000000001</v>
      </c>
      <c r="S231" s="205"/>
      <c r="T231" s="207">
        <f>SUM(T232:T265)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8" t="s">
        <v>81</v>
      </c>
      <c r="AT231" s="209" t="s">
        <v>71</v>
      </c>
      <c r="AU231" s="209" t="s">
        <v>79</v>
      </c>
      <c r="AY231" s="208" t="s">
        <v>152</v>
      </c>
      <c r="BK231" s="210">
        <f>SUM(BK232:BK265)</f>
        <v>0</v>
      </c>
    </row>
    <row r="232" s="2" customFormat="1" ht="21.75" customHeight="1">
      <c r="A232" s="39"/>
      <c r="B232" s="40"/>
      <c r="C232" s="213" t="s">
        <v>448</v>
      </c>
      <c r="D232" s="213" t="s">
        <v>154</v>
      </c>
      <c r="E232" s="214" t="s">
        <v>2041</v>
      </c>
      <c r="F232" s="215" t="s">
        <v>2042</v>
      </c>
      <c r="G232" s="216" t="s">
        <v>174</v>
      </c>
      <c r="H232" s="217">
        <v>6.3499999999999996</v>
      </c>
      <c r="I232" s="218"/>
      <c r="J232" s="219">
        <f>ROUND(I232*H232,2)</f>
        <v>0</v>
      </c>
      <c r="K232" s="215" t="s">
        <v>158</v>
      </c>
      <c r="L232" s="45"/>
      <c r="M232" s="220" t="s">
        <v>19</v>
      </c>
      <c r="N232" s="221" t="s">
        <v>43</v>
      </c>
      <c r="O232" s="85"/>
      <c r="P232" s="222">
        <f>O232*H232</f>
        <v>0</v>
      </c>
      <c r="Q232" s="222">
        <v>0.00142</v>
      </c>
      <c r="R232" s="222">
        <f>Q232*H232</f>
        <v>0.009016999999999999</v>
      </c>
      <c r="S232" s="222">
        <v>0</v>
      </c>
      <c r="T232" s="22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4" t="s">
        <v>264</v>
      </c>
      <c r="AT232" s="224" t="s">
        <v>154</v>
      </c>
      <c r="AU232" s="224" t="s">
        <v>81</v>
      </c>
      <c r="AY232" s="18" t="s">
        <v>152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8" t="s">
        <v>79</v>
      </c>
      <c r="BK232" s="225">
        <f>ROUND(I232*H232,2)</f>
        <v>0</v>
      </c>
      <c r="BL232" s="18" t="s">
        <v>264</v>
      </c>
      <c r="BM232" s="224" t="s">
        <v>2043</v>
      </c>
    </row>
    <row r="233" s="2" customFormat="1">
      <c r="A233" s="39"/>
      <c r="B233" s="40"/>
      <c r="C233" s="41"/>
      <c r="D233" s="226" t="s">
        <v>161</v>
      </c>
      <c r="E233" s="41"/>
      <c r="F233" s="227" t="s">
        <v>2044</v>
      </c>
      <c r="G233" s="41"/>
      <c r="H233" s="41"/>
      <c r="I233" s="228"/>
      <c r="J233" s="41"/>
      <c r="K233" s="41"/>
      <c r="L233" s="45"/>
      <c r="M233" s="229"/>
      <c r="N233" s="230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161</v>
      </c>
      <c r="AU233" s="18" t="s">
        <v>81</v>
      </c>
    </row>
    <row r="234" s="13" customFormat="1">
      <c r="A234" s="13"/>
      <c r="B234" s="231"/>
      <c r="C234" s="232"/>
      <c r="D234" s="233" t="s">
        <v>167</v>
      </c>
      <c r="E234" s="234" t="s">
        <v>19</v>
      </c>
      <c r="F234" s="235" t="s">
        <v>2045</v>
      </c>
      <c r="G234" s="232"/>
      <c r="H234" s="236">
        <v>5.0999999999999996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167</v>
      </c>
      <c r="AU234" s="242" t="s">
        <v>81</v>
      </c>
      <c r="AV234" s="13" t="s">
        <v>81</v>
      </c>
      <c r="AW234" s="13" t="s">
        <v>33</v>
      </c>
      <c r="AX234" s="13" t="s">
        <v>72</v>
      </c>
      <c r="AY234" s="242" t="s">
        <v>152</v>
      </c>
    </row>
    <row r="235" s="13" customFormat="1">
      <c r="A235" s="13"/>
      <c r="B235" s="231"/>
      <c r="C235" s="232"/>
      <c r="D235" s="233" t="s">
        <v>167</v>
      </c>
      <c r="E235" s="234" t="s">
        <v>19</v>
      </c>
      <c r="F235" s="235" t="s">
        <v>2046</v>
      </c>
      <c r="G235" s="232"/>
      <c r="H235" s="236">
        <v>1.25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167</v>
      </c>
      <c r="AU235" s="242" t="s">
        <v>81</v>
      </c>
      <c r="AV235" s="13" t="s">
        <v>81</v>
      </c>
      <c r="AW235" s="13" t="s">
        <v>33</v>
      </c>
      <c r="AX235" s="13" t="s">
        <v>72</v>
      </c>
      <c r="AY235" s="242" t="s">
        <v>152</v>
      </c>
    </row>
    <row r="236" s="2" customFormat="1" ht="21.75" customHeight="1">
      <c r="A236" s="39"/>
      <c r="B236" s="40"/>
      <c r="C236" s="213" t="s">
        <v>454</v>
      </c>
      <c r="D236" s="213" t="s">
        <v>154</v>
      </c>
      <c r="E236" s="214" t="s">
        <v>2047</v>
      </c>
      <c r="F236" s="215" t="s">
        <v>2048</v>
      </c>
      <c r="G236" s="216" t="s">
        <v>174</v>
      </c>
      <c r="H236" s="217">
        <v>28.300000000000001</v>
      </c>
      <c r="I236" s="218"/>
      <c r="J236" s="219">
        <f>ROUND(I236*H236,2)</f>
        <v>0</v>
      </c>
      <c r="K236" s="215" t="s">
        <v>158</v>
      </c>
      <c r="L236" s="45"/>
      <c r="M236" s="220" t="s">
        <v>19</v>
      </c>
      <c r="N236" s="221" t="s">
        <v>43</v>
      </c>
      <c r="O236" s="85"/>
      <c r="P236" s="222">
        <f>O236*H236</f>
        <v>0</v>
      </c>
      <c r="Q236" s="222">
        <v>0.00197</v>
      </c>
      <c r="R236" s="222">
        <f>Q236*H236</f>
        <v>0.055751000000000002</v>
      </c>
      <c r="S236" s="222">
        <v>0</v>
      </c>
      <c r="T236" s="22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264</v>
      </c>
      <c r="AT236" s="224" t="s">
        <v>154</v>
      </c>
      <c r="AU236" s="224" t="s">
        <v>81</v>
      </c>
      <c r="AY236" s="18" t="s">
        <v>152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79</v>
      </c>
      <c r="BK236" s="225">
        <f>ROUND(I236*H236,2)</f>
        <v>0</v>
      </c>
      <c r="BL236" s="18" t="s">
        <v>264</v>
      </c>
      <c r="BM236" s="224" t="s">
        <v>2049</v>
      </c>
    </row>
    <row r="237" s="2" customFormat="1">
      <c r="A237" s="39"/>
      <c r="B237" s="40"/>
      <c r="C237" s="41"/>
      <c r="D237" s="226" t="s">
        <v>161</v>
      </c>
      <c r="E237" s="41"/>
      <c r="F237" s="227" t="s">
        <v>2050</v>
      </c>
      <c r="G237" s="41"/>
      <c r="H237" s="41"/>
      <c r="I237" s="228"/>
      <c r="J237" s="41"/>
      <c r="K237" s="41"/>
      <c r="L237" s="45"/>
      <c r="M237" s="229"/>
      <c r="N237" s="230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161</v>
      </c>
      <c r="AU237" s="18" t="s">
        <v>81</v>
      </c>
    </row>
    <row r="238" s="13" customFormat="1">
      <c r="A238" s="13"/>
      <c r="B238" s="231"/>
      <c r="C238" s="232"/>
      <c r="D238" s="233" t="s">
        <v>167</v>
      </c>
      <c r="E238" s="234" t="s">
        <v>19</v>
      </c>
      <c r="F238" s="235" t="s">
        <v>2051</v>
      </c>
      <c r="G238" s="232"/>
      <c r="H238" s="236">
        <v>28.300000000000001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167</v>
      </c>
      <c r="AU238" s="242" t="s">
        <v>81</v>
      </c>
      <c r="AV238" s="13" t="s">
        <v>81</v>
      </c>
      <c r="AW238" s="13" t="s">
        <v>33</v>
      </c>
      <c r="AX238" s="13" t="s">
        <v>72</v>
      </c>
      <c r="AY238" s="242" t="s">
        <v>152</v>
      </c>
    </row>
    <row r="239" s="2" customFormat="1" ht="21.75" customHeight="1">
      <c r="A239" s="39"/>
      <c r="B239" s="40"/>
      <c r="C239" s="213" t="s">
        <v>753</v>
      </c>
      <c r="D239" s="213" t="s">
        <v>154</v>
      </c>
      <c r="E239" s="214" t="s">
        <v>2052</v>
      </c>
      <c r="F239" s="215" t="s">
        <v>2053</v>
      </c>
      <c r="G239" s="216" t="s">
        <v>174</v>
      </c>
      <c r="H239" s="217">
        <v>5</v>
      </c>
      <c r="I239" s="218"/>
      <c r="J239" s="219">
        <f>ROUND(I239*H239,2)</f>
        <v>0</v>
      </c>
      <c r="K239" s="215" t="s">
        <v>158</v>
      </c>
      <c r="L239" s="45"/>
      <c r="M239" s="220" t="s">
        <v>19</v>
      </c>
      <c r="N239" s="221" t="s">
        <v>43</v>
      </c>
      <c r="O239" s="85"/>
      <c r="P239" s="222">
        <f>O239*H239</f>
        <v>0</v>
      </c>
      <c r="Q239" s="222">
        <v>0.0049199999999999999</v>
      </c>
      <c r="R239" s="222">
        <f>Q239*H239</f>
        <v>0.0246</v>
      </c>
      <c r="S239" s="222">
        <v>0</v>
      </c>
      <c r="T239" s="223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4" t="s">
        <v>264</v>
      </c>
      <c r="AT239" s="224" t="s">
        <v>154</v>
      </c>
      <c r="AU239" s="224" t="s">
        <v>81</v>
      </c>
      <c r="AY239" s="18" t="s">
        <v>152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8" t="s">
        <v>79</v>
      </c>
      <c r="BK239" s="225">
        <f>ROUND(I239*H239,2)</f>
        <v>0</v>
      </c>
      <c r="BL239" s="18" t="s">
        <v>264</v>
      </c>
      <c r="BM239" s="224" t="s">
        <v>2054</v>
      </c>
    </row>
    <row r="240" s="2" customFormat="1">
      <c r="A240" s="39"/>
      <c r="B240" s="40"/>
      <c r="C240" s="41"/>
      <c r="D240" s="226" t="s">
        <v>161</v>
      </c>
      <c r="E240" s="41"/>
      <c r="F240" s="227" t="s">
        <v>2055</v>
      </c>
      <c r="G240" s="41"/>
      <c r="H240" s="41"/>
      <c r="I240" s="228"/>
      <c r="J240" s="41"/>
      <c r="K240" s="41"/>
      <c r="L240" s="45"/>
      <c r="M240" s="229"/>
      <c r="N240" s="230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161</v>
      </c>
      <c r="AU240" s="18" t="s">
        <v>81</v>
      </c>
    </row>
    <row r="241" s="2" customFormat="1" ht="21.75" customHeight="1">
      <c r="A241" s="39"/>
      <c r="B241" s="40"/>
      <c r="C241" s="213" t="s">
        <v>761</v>
      </c>
      <c r="D241" s="213" t="s">
        <v>154</v>
      </c>
      <c r="E241" s="214" t="s">
        <v>2056</v>
      </c>
      <c r="F241" s="215" t="s">
        <v>2057</v>
      </c>
      <c r="G241" s="216" t="s">
        <v>174</v>
      </c>
      <c r="H241" s="217">
        <v>17.649999999999999</v>
      </c>
      <c r="I241" s="218"/>
      <c r="J241" s="219">
        <f>ROUND(I241*H241,2)</f>
        <v>0</v>
      </c>
      <c r="K241" s="215" t="s">
        <v>158</v>
      </c>
      <c r="L241" s="45"/>
      <c r="M241" s="220" t="s">
        <v>19</v>
      </c>
      <c r="N241" s="221" t="s">
        <v>43</v>
      </c>
      <c r="O241" s="85"/>
      <c r="P241" s="222">
        <f>O241*H241</f>
        <v>0</v>
      </c>
      <c r="Q241" s="222">
        <v>0.00040000000000000002</v>
      </c>
      <c r="R241" s="222">
        <f>Q241*H241</f>
        <v>0.0070599999999999994</v>
      </c>
      <c r="S241" s="222">
        <v>0</v>
      </c>
      <c r="T241" s="22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4" t="s">
        <v>264</v>
      </c>
      <c r="AT241" s="224" t="s">
        <v>154</v>
      </c>
      <c r="AU241" s="224" t="s">
        <v>81</v>
      </c>
      <c r="AY241" s="18" t="s">
        <v>152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8" t="s">
        <v>79</v>
      </c>
      <c r="BK241" s="225">
        <f>ROUND(I241*H241,2)</f>
        <v>0</v>
      </c>
      <c r="BL241" s="18" t="s">
        <v>264</v>
      </c>
      <c r="BM241" s="224" t="s">
        <v>2058</v>
      </c>
    </row>
    <row r="242" s="2" customFormat="1">
      <c r="A242" s="39"/>
      <c r="B242" s="40"/>
      <c r="C242" s="41"/>
      <c r="D242" s="226" t="s">
        <v>161</v>
      </c>
      <c r="E242" s="41"/>
      <c r="F242" s="227" t="s">
        <v>2059</v>
      </c>
      <c r="G242" s="41"/>
      <c r="H242" s="41"/>
      <c r="I242" s="228"/>
      <c r="J242" s="41"/>
      <c r="K242" s="41"/>
      <c r="L242" s="45"/>
      <c r="M242" s="229"/>
      <c r="N242" s="230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161</v>
      </c>
      <c r="AU242" s="18" t="s">
        <v>81</v>
      </c>
    </row>
    <row r="243" s="13" customFormat="1">
      <c r="A243" s="13"/>
      <c r="B243" s="231"/>
      <c r="C243" s="232"/>
      <c r="D243" s="233" t="s">
        <v>167</v>
      </c>
      <c r="E243" s="234" t="s">
        <v>19</v>
      </c>
      <c r="F243" s="235" t="s">
        <v>2060</v>
      </c>
      <c r="G243" s="232"/>
      <c r="H243" s="236">
        <v>17.649999999999999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167</v>
      </c>
      <c r="AU243" s="242" t="s">
        <v>81</v>
      </c>
      <c r="AV243" s="13" t="s">
        <v>81</v>
      </c>
      <c r="AW243" s="13" t="s">
        <v>33</v>
      </c>
      <c r="AX243" s="13" t="s">
        <v>72</v>
      </c>
      <c r="AY243" s="242" t="s">
        <v>152</v>
      </c>
    </row>
    <row r="244" s="2" customFormat="1" ht="21.75" customHeight="1">
      <c r="A244" s="39"/>
      <c r="B244" s="40"/>
      <c r="C244" s="213" t="s">
        <v>768</v>
      </c>
      <c r="D244" s="213" t="s">
        <v>154</v>
      </c>
      <c r="E244" s="214" t="s">
        <v>2061</v>
      </c>
      <c r="F244" s="215" t="s">
        <v>2062</v>
      </c>
      <c r="G244" s="216" t="s">
        <v>174</v>
      </c>
      <c r="H244" s="217">
        <v>12.9</v>
      </c>
      <c r="I244" s="218"/>
      <c r="J244" s="219">
        <f>ROUND(I244*H244,2)</f>
        <v>0</v>
      </c>
      <c r="K244" s="215" t="s">
        <v>158</v>
      </c>
      <c r="L244" s="45"/>
      <c r="M244" s="220" t="s">
        <v>19</v>
      </c>
      <c r="N244" s="221" t="s">
        <v>43</v>
      </c>
      <c r="O244" s="85"/>
      <c r="P244" s="222">
        <f>O244*H244</f>
        <v>0</v>
      </c>
      <c r="Q244" s="222">
        <v>0.00042999999999999999</v>
      </c>
      <c r="R244" s="222">
        <f>Q244*H244</f>
        <v>0.0055469999999999998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264</v>
      </c>
      <c r="AT244" s="224" t="s">
        <v>154</v>
      </c>
      <c r="AU244" s="224" t="s">
        <v>81</v>
      </c>
      <c r="AY244" s="18" t="s">
        <v>152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79</v>
      </c>
      <c r="BK244" s="225">
        <f>ROUND(I244*H244,2)</f>
        <v>0</v>
      </c>
      <c r="BL244" s="18" t="s">
        <v>264</v>
      </c>
      <c r="BM244" s="224" t="s">
        <v>2063</v>
      </c>
    </row>
    <row r="245" s="2" customFormat="1">
      <c r="A245" s="39"/>
      <c r="B245" s="40"/>
      <c r="C245" s="41"/>
      <c r="D245" s="226" t="s">
        <v>161</v>
      </c>
      <c r="E245" s="41"/>
      <c r="F245" s="227" t="s">
        <v>2064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161</v>
      </c>
      <c r="AU245" s="18" t="s">
        <v>81</v>
      </c>
    </row>
    <row r="246" s="13" customFormat="1">
      <c r="A246" s="13"/>
      <c r="B246" s="231"/>
      <c r="C246" s="232"/>
      <c r="D246" s="233" t="s">
        <v>167</v>
      </c>
      <c r="E246" s="234" t="s">
        <v>19</v>
      </c>
      <c r="F246" s="235" t="s">
        <v>2065</v>
      </c>
      <c r="G246" s="232"/>
      <c r="H246" s="236">
        <v>12.9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167</v>
      </c>
      <c r="AU246" s="242" t="s">
        <v>81</v>
      </c>
      <c r="AV246" s="13" t="s">
        <v>81</v>
      </c>
      <c r="AW246" s="13" t="s">
        <v>33</v>
      </c>
      <c r="AX246" s="13" t="s">
        <v>72</v>
      </c>
      <c r="AY246" s="242" t="s">
        <v>152</v>
      </c>
    </row>
    <row r="247" s="2" customFormat="1" ht="21.75" customHeight="1">
      <c r="A247" s="39"/>
      <c r="B247" s="40"/>
      <c r="C247" s="213" t="s">
        <v>773</v>
      </c>
      <c r="D247" s="213" t="s">
        <v>154</v>
      </c>
      <c r="E247" s="214" t="s">
        <v>2066</v>
      </c>
      <c r="F247" s="215" t="s">
        <v>2067</v>
      </c>
      <c r="G247" s="216" t="s">
        <v>174</v>
      </c>
      <c r="H247" s="217">
        <v>2.5</v>
      </c>
      <c r="I247" s="218"/>
      <c r="J247" s="219">
        <f>ROUND(I247*H247,2)</f>
        <v>0</v>
      </c>
      <c r="K247" s="215" t="s">
        <v>158</v>
      </c>
      <c r="L247" s="45"/>
      <c r="M247" s="220" t="s">
        <v>19</v>
      </c>
      <c r="N247" s="221" t="s">
        <v>43</v>
      </c>
      <c r="O247" s="85"/>
      <c r="P247" s="222">
        <f>O247*H247</f>
        <v>0</v>
      </c>
      <c r="Q247" s="222">
        <v>0.0015299999999999999</v>
      </c>
      <c r="R247" s="222">
        <f>Q247*H247</f>
        <v>0.0038249999999999998</v>
      </c>
      <c r="S247" s="222">
        <v>0</v>
      </c>
      <c r="T247" s="22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4" t="s">
        <v>264</v>
      </c>
      <c r="AT247" s="224" t="s">
        <v>154</v>
      </c>
      <c r="AU247" s="224" t="s">
        <v>81</v>
      </c>
      <c r="AY247" s="18" t="s">
        <v>152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8" t="s">
        <v>79</v>
      </c>
      <c r="BK247" s="225">
        <f>ROUND(I247*H247,2)</f>
        <v>0</v>
      </c>
      <c r="BL247" s="18" t="s">
        <v>264</v>
      </c>
      <c r="BM247" s="224" t="s">
        <v>2068</v>
      </c>
    </row>
    <row r="248" s="2" customFormat="1">
      <c r="A248" s="39"/>
      <c r="B248" s="40"/>
      <c r="C248" s="41"/>
      <c r="D248" s="226" t="s">
        <v>161</v>
      </c>
      <c r="E248" s="41"/>
      <c r="F248" s="227" t="s">
        <v>2069</v>
      </c>
      <c r="G248" s="41"/>
      <c r="H248" s="41"/>
      <c r="I248" s="228"/>
      <c r="J248" s="41"/>
      <c r="K248" s="41"/>
      <c r="L248" s="45"/>
      <c r="M248" s="229"/>
      <c r="N248" s="230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161</v>
      </c>
      <c r="AU248" s="18" t="s">
        <v>81</v>
      </c>
    </row>
    <row r="249" s="14" customFormat="1">
      <c r="A249" s="14"/>
      <c r="B249" s="243"/>
      <c r="C249" s="244"/>
      <c r="D249" s="233" t="s">
        <v>167</v>
      </c>
      <c r="E249" s="245" t="s">
        <v>19</v>
      </c>
      <c r="F249" s="246" t="s">
        <v>1862</v>
      </c>
      <c r="G249" s="244"/>
      <c r="H249" s="245" t="s">
        <v>19</v>
      </c>
      <c r="I249" s="247"/>
      <c r="J249" s="244"/>
      <c r="K249" s="244"/>
      <c r="L249" s="248"/>
      <c r="M249" s="249"/>
      <c r="N249" s="250"/>
      <c r="O249" s="250"/>
      <c r="P249" s="250"/>
      <c r="Q249" s="250"/>
      <c r="R249" s="250"/>
      <c r="S249" s="250"/>
      <c r="T249" s="25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2" t="s">
        <v>167</v>
      </c>
      <c r="AU249" s="252" t="s">
        <v>81</v>
      </c>
      <c r="AV249" s="14" t="s">
        <v>79</v>
      </c>
      <c r="AW249" s="14" t="s">
        <v>33</v>
      </c>
      <c r="AX249" s="14" t="s">
        <v>72</v>
      </c>
      <c r="AY249" s="252" t="s">
        <v>152</v>
      </c>
    </row>
    <row r="250" s="13" customFormat="1">
      <c r="A250" s="13"/>
      <c r="B250" s="231"/>
      <c r="C250" s="232"/>
      <c r="D250" s="233" t="s">
        <v>167</v>
      </c>
      <c r="E250" s="234" t="s">
        <v>19</v>
      </c>
      <c r="F250" s="235" t="s">
        <v>2070</v>
      </c>
      <c r="G250" s="232"/>
      <c r="H250" s="236">
        <v>2.5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167</v>
      </c>
      <c r="AU250" s="242" t="s">
        <v>81</v>
      </c>
      <c r="AV250" s="13" t="s">
        <v>81</v>
      </c>
      <c r="AW250" s="13" t="s">
        <v>33</v>
      </c>
      <c r="AX250" s="13" t="s">
        <v>72</v>
      </c>
      <c r="AY250" s="242" t="s">
        <v>152</v>
      </c>
    </row>
    <row r="251" s="2" customFormat="1" ht="24.15" customHeight="1">
      <c r="A251" s="39"/>
      <c r="B251" s="40"/>
      <c r="C251" s="213" t="s">
        <v>781</v>
      </c>
      <c r="D251" s="213" t="s">
        <v>154</v>
      </c>
      <c r="E251" s="214" t="s">
        <v>2071</v>
      </c>
      <c r="F251" s="215" t="s">
        <v>2072</v>
      </c>
      <c r="G251" s="216" t="s">
        <v>451</v>
      </c>
      <c r="H251" s="217">
        <v>1</v>
      </c>
      <c r="I251" s="218"/>
      <c r="J251" s="219">
        <f>ROUND(I251*H251,2)</f>
        <v>0</v>
      </c>
      <c r="K251" s="215" t="s">
        <v>158</v>
      </c>
      <c r="L251" s="45"/>
      <c r="M251" s="220" t="s">
        <v>19</v>
      </c>
      <c r="N251" s="221" t="s">
        <v>43</v>
      </c>
      <c r="O251" s="85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4" t="s">
        <v>264</v>
      </c>
      <c r="AT251" s="224" t="s">
        <v>154</v>
      </c>
      <c r="AU251" s="224" t="s">
        <v>81</v>
      </c>
      <c r="AY251" s="18" t="s">
        <v>152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8" t="s">
        <v>79</v>
      </c>
      <c r="BK251" s="225">
        <f>ROUND(I251*H251,2)</f>
        <v>0</v>
      </c>
      <c r="BL251" s="18" t="s">
        <v>264</v>
      </c>
      <c r="BM251" s="224" t="s">
        <v>2073</v>
      </c>
    </row>
    <row r="252" s="2" customFormat="1">
      <c r="A252" s="39"/>
      <c r="B252" s="40"/>
      <c r="C252" s="41"/>
      <c r="D252" s="226" t="s">
        <v>161</v>
      </c>
      <c r="E252" s="41"/>
      <c r="F252" s="227" t="s">
        <v>2074</v>
      </c>
      <c r="G252" s="41"/>
      <c r="H252" s="41"/>
      <c r="I252" s="228"/>
      <c r="J252" s="41"/>
      <c r="K252" s="41"/>
      <c r="L252" s="45"/>
      <c r="M252" s="229"/>
      <c r="N252" s="230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161</v>
      </c>
      <c r="AU252" s="18" t="s">
        <v>81</v>
      </c>
    </row>
    <row r="253" s="2" customFormat="1" ht="24.15" customHeight="1">
      <c r="A253" s="39"/>
      <c r="B253" s="40"/>
      <c r="C253" s="213" t="s">
        <v>789</v>
      </c>
      <c r="D253" s="213" t="s">
        <v>154</v>
      </c>
      <c r="E253" s="214" t="s">
        <v>2075</v>
      </c>
      <c r="F253" s="215" t="s">
        <v>2076</v>
      </c>
      <c r="G253" s="216" t="s">
        <v>451</v>
      </c>
      <c r="H253" s="217">
        <v>1</v>
      </c>
      <c r="I253" s="218"/>
      <c r="J253" s="219">
        <f>ROUND(I253*H253,2)</f>
        <v>0</v>
      </c>
      <c r="K253" s="215" t="s">
        <v>158</v>
      </c>
      <c r="L253" s="45"/>
      <c r="M253" s="220" t="s">
        <v>19</v>
      </c>
      <c r="N253" s="221" t="s">
        <v>43</v>
      </c>
      <c r="O253" s="85"/>
      <c r="P253" s="222">
        <f>O253*H253</f>
        <v>0</v>
      </c>
      <c r="Q253" s="222">
        <v>0</v>
      </c>
      <c r="R253" s="222">
        <f>Q253*H253</f>
        <v>0</v>
      </c>
      <c r="S253" s="222">
        <v>0</v>
      </c>
      <c r="T253" s="223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4" t="s">
        <v>264</v>
      </c>
      <c r="AT253" s="224" t="s">
        <v>154</v>
      </c>
      <c r="AU253" s="224" t="s">
        <v>81</v>
      </c>
      <c r="AY253" s="18" t="s">
        <v>152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8" t="s">
        <v>79</v>
      </c>
      <c r="BK253" s="225">
        <f>ROUND(I253*H253,2)</f>
        <v>0</v>
      </c>
      <c r="BL253" s="18" t="s">
        <v>264</v>
      </c>
      <c r="BM253" s="224" t="s">
        <v>2077</v>
      </c>
    </row>
    <row r="254" s="2" customFormat="1">
      <c r="A254" s="39"/>
      <c r="B254" s="40"/>
      <c r="C254" s="41"/>
      <c r="D254" s="226" t="s">
        <v>161</v>
      </c>
      <c r="E254" s="41"/>
      <c r="F254" s="227" t="s">
        <v>2078</v>
      </c>
      <c r="G254" s="41"/>
      <c r="H254" s="41"/>
      <c r="I254" s="228"/>
      <c r="J254" s="41"/>
      <c r="K254" s="41"/>
      <c r="L254" s="45"/>
      <c r="M254" s="229"/>
      <c r="N254" s="230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161</v>
      </c>
      <c r="AU254" s="18" t="s">
        <v>81</v>
      </c>
    </row>
    <row r="255" s="2" customFormat="1" ht="24.15" customHeight="1">
      <c r="A255" s="39"/>
      <c r="B255" s="40"/>
      <c r="C255" s="213" t="s">
        <v>794</v>
      </c>
      <c r="D255" s="213" t="s">
        <v>154</v>
      </c>
      <c r="E255" s="214" t="s">
        <v>2079</v>
      </c>
      <c r="F255" s="215" t="s">
        <v>2080</v>
      </c>
      <c r="G255" s="216" t="s">
        <v>451</v>
      </c>
      <c r="H255" s="217">
        <v>1</v>
      </c>
      <c r="I255" s="218"/>
      <c r="J255" s="219">
        <f>ROUND(I255*H255,2)</f>
        <v>0</v>
      </c>
      <c r="K255" s="215" t="s">
        <v>158</v>
      </c>
      <c r="L255" s="45"/>
      <c r="M255" s="220" t="s">
        <v>19</v>
      </c>
      <c r="N255" s="221" t="s">
        <v>43</v>
      </c>
      <c r="O255" s="85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3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4" t="s">
        <v>264</v>
      </c>
      <c r="AT255" s="224" t="s">
        <v>154</v>
      </c>
      <c r="AU255" s="224" t="s">
        <v>81</v>
      </c>
      <c r="AY255" s="18" t="s">
        <v>152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8" t="s">
        <v>79</v>
      </c>
      <c r="BK255" s="225">
        <f>ROUND(I255*H255,2)</f>
        <v>0</v>
      </c>
      <c r="BL255" s="18" t="s">
        <v>264</v>
      </c>
      <c r="BM255" s="224" t="s">
        <v>2081</v>
      </c>
    </row>
    <row r="256" s="2" customFormat="1">
      <c r="A256" s="39"/>
      <c r="B256" s="40"/>
      <c r="C256" s="41"/>
      <c r="D256" s="226" t="s">
        <v>161</v>
      </c>
      <c r="E256" s="41"/>
      <c r="F256" s="227" t="s">
        <v>2082</v>
      </c>
      <c r="G256" s="41"/>
      <c r="H256" s="41"/>
      <c r="I256" s="228"/>
      <c r="J256" s="41"/>
      <c r="K256" s="41"/>
      <c r="L256" s="45"/>
      <c r="M256" s="229"/>
      <c r="N256" s="230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161</v>
      </c>
      <c r="AU256" s="18" t="s">
        <v>81</v>
      </c>
    </row>
    <row r="257" s="2" customFormat="1" ht="24.15" customHeight="1">
      <c r="A257" s="39"/>
      <c r="B257" s="40"/>
      <c r="C257" s="213" t="s">
        <v>807</v>
      </c>
      <c r="D257" s="213" t="s">
        <v>154</v>
      </c>
      <c r="E257" s="214" t="s">
        <v>2083</v>
      </c>
      <c r="F257" s="215" t="s">
        <v>2084</v>
      </c>
      <c r="G257" s="216" t="s">
        <v>451</v>
      </c>
      <c r="H257" s="217">
        <v>1</v>
      </c>
      <c r="I257" s="218"/>
      <c r="J257" s="219">
        <f>ROUND(I257*H257,2)</f>
        <v>0</v>
      </c>
      <c r="K257" s="215" t="s">
        <v>158</v>
      </c>
      <c r="L257" s="45"/>
      <c r="M257" s="220" t="s">
        <v>19</v>
      </c>
      <c r="N257" s="221" t="s">
        <v>43</v>
      </c>
      <c r="O257" s="85"/>
      <c r="P257" s="222">
        <f>O257*H257</f>
        <v>0</v>
      </c>
      <c r="Q257" s="222">
        <v>0.0010100000000000001</v>
      </c>
      <c r="R257" s="222">
        <f>Q257*H257</f>
        <v>0.0010100000000000001</v>
      </c>
      <c r="S257" s="222">
        <v>0</v>
      </c>
      <c r="T257" s="22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264</v>
      </c>
      <c r="AT257" s="224" t="s">
        <v>154</v>
      </c>
      <c r="AU257" s="224" t="s">
        <v>81</v>
      </c>
      <c r="AY257" s="18" t="s">
        <v>152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79</v>
      </c>
      <c r="BK257" s="225">
        <f>ROUND(I257*H257,2)</f>
        <v>0</v>
      </c>
      <c r="BL257" s="18" t="s">
        <v>264</v>
      </c>
      <c r="BM257" s="224" t="s">
        <v>2085</v>
      </c>
    </row>
    <row r="258" s="2" customFormat="1">
      <c r="A258" s="39"/>
      <c r="B258" s="40"/>
      <c r="C258" s="41"/>
      <c r="D258" s="226" t="s">
        <v>161</v>
      </c>
      <c r="E258" s="41"/>
      <c r="F258" s="227" t="s">
        <v>2086</v>
      </c>
      <c r="G258" s="41"/>
      <c r="H258" s="41"/>
      <c r="I258" s="228"/>
      <c r="J258" s="41"/>
      <c r="K258" s="41"/>
      <c r="L258" s="45"/>
      <c r="M258" s="229"/>
      <c r="N258" s="230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161</v>
      </c>
      <c r="AU258" s="18" t="s">
        <v>81</v>
      </c>
    </row>
    <row r="259" s="2" customFormat="1" ht="24.15" customHeight="1">
      <c r="A259" s="39"/>
      <c r="B259" s="40"/>
      <c r="C259" s="213" t="s">
        <v>813</v>
      </c>
      <c r="D259" s="213" t="s">
        <v>154</v>
      </c>
      <c r="E259" s="214" t="s">
        <v>2087</v>
      </c>
      <c r="F259" s="215" t="s">
        <v>2088</v>
      </c>
      <c r="G259" s="216" t="s">
        <v>451</v>
      </c>
      <c r="H259" s="217">
        <v>4</v>
      </c>
      <c r="I259" s="218"/>
      <c r="J259" s="219">
        <f>ROUND(I259*H259,2)</f>
        <v>0</v>
      </c>
      <c r="K259" s="215" t="s">
        <v>158</v>
      </c>
      <c r="L259" s="45"/>
      <c r="M259" s="220" t="s">
        <v>19</v>
      </c>
      <c r="N259" s="221" t="s">
        <v>43</v>
      </c>
      <c r="O259" s="85"/>
      <c r="P259" s="222">
        <f>O259*H259</f>
        <v>0</v>
      </c>
      <c r="Q259" s="222">
        <v>0.0015</v>
      </c>
      <c r="R259" s="222">
        <f>Q259*H259</f>
        <v>0.0060000000000000001</v>
      </c>
      <c r="S259" s="222">
        <v>0</v>
      </c>
      <c r="T259" s="22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24" t="s">
        <v>264</v>
      </c>
      <c r="AT259" s="224" t="s">
        <v>154</v>
      </c>
      <c r="AU259" s="224" t="s">
        <v>81</v>
      </c>
      <c r="AY259" s="18" t="s">
        <v>152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8" t="s">
        <v>79</v>
      </c>
      <c r="BK259" s="225">
        <f>ROUND(I259*H259,2)</f>
        <v>0</v>
      </c>
      <c r="BL259" s="18" t="s">
        <v>264</v>
      </c>
      <c r="BM259" s="224" t="s">
        <v>2089</v>
      </c>
    </row>
    <row r="260" s="2" customFormat="1">
      <c r="A260" s="39"/>
      <c r="B260" s="40"/>
      <c r="C260" s="41"/>
      <c r="D260" s="226" t="s">
        <v>161</v>
      </c>
      <c r="E260" s="41"/>
      <c r="F260" s="227" t="s">
        <v>2090</v>
      </c>
      <c r="G260" s="41"/>
      <c r="H260" s="41"/>
      <c r="I260" s="228"/>
      <c r="J260" s="41"/>
      <c r="K260" s="41"/>
      <c r="L260" s="45"/>
      <c r="M260" s="229"/>
      <c r="N260" s="230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161</v>
      </c>
      <c r="AU260" s="18" t="s">
        <v>81</v>
      </c>
    </row>
    <row r="261" s="2" customFormat="1" ht="24.15" customHeight="1">
      <c r="A261" s="39"/>
      <c r="B261" s="40"/>
      <c r="C261" s="213" t="s">
        <v>818</v>
      </c>
      <c r="D261" s="213" t="s">
        <v>154</v>
      </c>
      <c r="E261" s="214" t="s">
        <v>2091</v>
      </c>
      <c r="F261" s="215" t="s">
        <v>2092</v>
      </c>
      <c r="G261" s="216" t="s">
        <v>174</v>
      </c>
      <c r="H261" s="217">
        <v>72.700000000000003</v>
      </c>
      <c r="I261" s="218"/>
      <c r="J261" s="219">
        <f>ROUND(I261*H261,2)</f>
        <v>0</v>
      </c>
      <c r="K261" s="215" t="s">
        <v>158</v>
      </c>
      <c r="L261" s="45"/>
      <c r="M261" s="220" t="s">
        <v>19</v>
      </c>
      <c r="N261" s="221" t="s">
        <v>43</v>
      </c>
      <c r="O261" s="85"/>
      <c r="P261" s="222">
        <f>O261*H261</f>
        <v>0</v>
      </c>
      <c r="Q261" s="222">
        <v>0</v>
      </c>
      <c r="R261" s="222">
        <f>Q261*H261</f>
        <v>0</v>
      </c>
      <c r="S261" s="222">
        <v>0</v>
      </c>
      <c r="T261" s="22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4" t="s">
        <v>264</v>
      </c>
      <c r="AT261" s="224" t="s">
        <v>154</v>
      </c>
      <c r="AU261" s="224" t="s">
        <v>81</v>
      </c>
      <c r="AY261" s="18" t="s">
        <v>152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8" t="s">
        <v>79</v>
      </c>
      <c r="BK261" s="225">
        <f>ROUND(I261*H261,2)</f>
        <v>0</v>
      </c>
      <c r="BL261" s="18" t="s">
        <v>264</v>
      </c>
      <c r="BM261" s="224" t="s">
        <v>2093</v>
      </c>
    </row>
    <row r="262" s="2" customFormat="1">
      <c r="A262" s="39"/>
      <c r="B262" s="40"/>
      <c r="C262" s="41"/>
      <c r="D262" s="226" t="s">
        <v>161</v>
      </c>
      <c r="E262" s="41"/>
      <c r="F262" s="227" t="s">
        <v>2094</v>
      </c>
      <c r="G262" s="41"/>
      <c r="H262" s="41"/>
      <c r="I262" s="228"/>
      <c r="J262" s="41"/>
      <c r="K262" s="41"/>
      <c r="L262" s="45"/>
      <c r="M262" s="229"/>
      <c r="N262" s="230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161</v>
      </c>
      <c r="AU262" s="18" t="s">
        <v>81</v>
      </c>
    </row>
    <row r="263" s="13" customFormat="1">
      <c r="A263" s="13"/>
      <c r="B263" s="231"/>
      <c r="C263" s="232"/>
      <c r="D263" s="233" t="s">
        <v>167</v>
      </c>
      <c r="E263" s="234" t="s">
        <v>19</v>
      </c>
      <c r="F263" s="235" t="s">
        <v>2095</v>
      </c>
      <c r="G263" s="232"/>
      <c r="H263" s="236">
        <v>72.700000000000003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167</v>
      </c>
      <c r="AU263" s="242" t="s">
        <v>81</v>
      </c>
      <c r="AV263" s="13" t="s">
        <v>81</v>
      </c>
      <c r="AW263" s="13" t="s">
        <v>33</v>
      </c>
      <c r="AX263" s="13" t="s">
        <v>72</v>
      </c>
      <c r="AY263" s="242" t="s">
        <v>152</v>
      </c>
    </row>
    <row r="264" s="2" customFormat="1" ht="49.05" customHeight="1">
      <c r="A264" s="39"/>
      <c r="B264" s="40"/>
      <c r="C264" s="213" t="s">
        <v>823</v>
      </c>
      <c r="D264" s="213" t="s">
        <v>154</v>
      </c>
      <c r="E264" s="214" t="s">
        <v>1341</v>
      </c>
      <c r="F264" s="215" t="s">
        <v>1342</v>
      </c>
      <c r="G264" s="216" t="s">
        <v>238</v>
      </c>
      <c r="H264" s="217">
        <v>0.113</v>
      </c>
      <c r="I264" s="218"/>
      <c r="J264" s="219">
        <f>ROUND(I264*H264,2)</f>
        <v>0</v>
      </c>
      <c r="K264" s="215" t="s">
        <v>158</v>
      </c>
      <c r="L264" s="45"/>
      <c r="M264" s="220" t="s">
        <v>19</v>
      </c>
      <c r="N264" s="221" t="s">
        <v>43</v>
      </c>
      <c r="O264" s="85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264</v>
      </c>
      <c r="AT264" s="224" t="s">
        <v>154</v>
      </c>
      <c r="AU264" s="224" t="s">
        <v>81</v>
      </c>
      <c r="AY264" s="18" t="s">
        <v>152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79</v>
      </c>
      <c r="BK264" s="225">
        <f>ROUND(I264*H264,2)</f>
        <v>0</v>
      </c>
      <c r="BL264" s="18" t="s">
        <v>264</v>
      </c>
      <c r="BM264" s="224" t="s">
        <v>2096</v>
      </c>
    </row>
    <row r="265" s="2" customFormat="1">
      <c r="A265" s="39"/>
      <c r="B265" s="40"/>
      <c r="C265" s="41"/>
      <c r="D265" s="226" t="s">
        <v>161</v>
      </c>
      <c r="E265" s="41"/>
      <c r="F265" s="227" t="s">
        <v>1344</v>
      </c>
      <c r="G265" s="41"/>
      <c r="H265" s="41"/>
      <c r="I265" s="228"/>
      <c r="J265" s="41"/>
      <c r="K265" s="41"/>
      <c r="L265" s="45"/>
      <c r="M265" s="229"/>
      <c r="N265" s="230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161</v>
      </c>
      <c r="AU265" s="18" t="s">
        <v>81</v>
      </c>
    </row>
    <row r="266" s="12" customFormat="1" ht="22.8" customHeight="1">
      <c r="A266" s="12"/>
      <c r="B266" s="197"/>
      <c r="C266" s="198"/>
      <c r="D266" s="199" t="s">
        <v>71</v>
      </c>
      <c r="E266" s="211" t="s">
        <v>361</v>
      </c>
      <c r="F266" s="211" t="s">
        <v>2097</v>
      </c>
      <c r="G266" s="198"/>
      <c r="H266" s="198"/>
      <c r="I266" s="201"/>
      <c r="J266" s="212">
        <f>BK266</f>
        <v>0</v>
      </c>
      <c r="K266" s="198"/>
      <c r="L266" s="203"/>
      <c r="M266" s="204"/>
      <c r="N266" s="205"/>
      <c r="O266" s="205"/>
      <c r="P266" s="206">
        <f>SUM(P267:P280)</f>
        <v>0</v>
      </c>
      <c r="Q266" s="205"/>
      <c r="R266" s="206">
        <f>SUM(R267:R280)</f>
        <v>0.023656000000000003</v>
      </c>
      <c r="S266" s="205"/>
      <c r="T266" s="207">
        <f>SUM(T267:T280)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8" t="s">
        <v>81</v>
      </c>
      <c r="AT266" s="209" t="s">
        <v>71</v>
      </c>
      <c r="AU266" s="209" t="s">
        <v>79</v>
      </c>
      <c r="AY266" s="208" t="s">
        <v>152</v>
      </c>
      <c r="BK266" s="210">
        <f>SUM(BK267:BK280)</f>
        <v>0</v>
      </c>
    </row>
    <row r="267" s="2" customFormat="1" ht="33" customHeight="1">
      <c r="A267" s="39"/>
      <c r="B267" s="40"/>
      <c r="C267" s="213" t="s">
        <v>830</v>
      </c>
      <c r="D267" s="213" t="s">
        <v>154</v>
      </c>
      <c r="E267" s="214" t="s">
        <v>2098</v>
      </c>
      <c r="F267" s="215" t="s">
        <v>2099</v>
      </c>
      <c r="G267" s="216" t="s">
        <v>174</v>
      </c>
      <c r="H267" s="217">
        <v>27.800000000000001</v>
      </c>
      <c r="I267" s="218"/>
      <c r="J267" s="219">
        <f>ROUND(I267*H267,2)</f>
        <v>0</v>
      </c>
      <c r="K267" s="215" t="s">
        <v>158</v>
      </c>
      <c r="L267" s="45"/>
      <c r="M267" s="220" t="s">
        <v>19</v>
      </c>
      <c r="N267" s="221" t="s">
        <v>43</v>
      </c>
      <c r="O267" s="85"/>
      <c r="P267" s="222">
        <f>O267*H267</f>
        <v>0</v>
      </c>
      <c r="Q267" s="222">
        <v>0.00075000000000000002</v>
      </c>
      <c r="R267" s="222">
        <f>Q267*H267</f>
        <v>0.02085</v>
      </c>
      <c r="S267" s="222">
        <v>0</v>
      </c>
      <c r="T267" s="223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264</v>
      </c>
      <c r="AT267" s="224" t="s">
        <v>154</v>
      </c>
      <c r="AU267" s="224" t="s">
        <v>81</v>
      </c>
      <c r="AY267" s="18" t="s">
        <v>152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79</v>
      </c>
      <c r="BK267" s="225">
        <f>ROUND(I267*H267,2)</f>
        <v>0</v>
      </c>
      <c r="BL267" s="18" t="s">
        <v>264</v>
      </c>
      <c r="BM267" s="224" t="s">
        <v>2100</v>
      </c>
    </row>
    <row r="268" s="2" customFormat="1">
      <c r="A268" s="39"/>
      <c r="B268" s="40"/>
      <c r="C268" s="41"/>
      <c r="D268" s="226" t="s">
        <v>161</v>
      </c>
      <c r="E268" s="41"/>
      <c r="F268" s="227" t="s">
        <v>2101</v>
      </c>
      <c r="G268" s="41"/>
      <c r="H268" s="41"/>
      <c r="I268" s="228"/>
      <c r="J268" s="41"/>
      <c r="K268" s="41"/>
      <c r="L268" s="45"/>
      <c r="M268" s="229"/>
      <c r="N268" s="230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161</v>
      </c>
      <c r="AU268" s="18" t="s">
        <v>81</v>
      </c>
    </row>
    <row r="269" s="13" customFormat="1">
      <c r="A269" s="13"/>
      <c r="B269" s="231"/>
      <c r="C269" s="232"/>
      <c r="D269" s="233" t="s">
        <v>167</v>
      </c>
      <c r="E269" s="234" t="s">
        <v>19</v>
      </c>
      <c r="F269" s="235" t="s">
        <v>1744</v>
      </c>
      <c r="G269" s="232"/>
      <c r="H269" s="236">
        <v>2</v>
      </c>
      <c r="I269" s="237"/>
      <c r="J269" s="232"/>
      <c r="K269" s="232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167</v>
      </c>
      <c r="AU269" s="242" t="s">
        <v>81</v>
      </c>
      <c r="AV269" s="13" t="s">
        <v>81</v>
      </c>
      <c r="AW269" s="13" t="s">
        <v>33</v>
      </c>
      <c r="AX269" s="13" t="s">
        <v>72</v>
      </c>
      <c r="AY269" s="242" t="s">
        <v>152</v>
      </c>
    </row>
    <row r="270" s="13" customFormat="1">
      <c r="A270" s="13"/>
      <c r="B270" s="231"/>
      <c r="C270" s="232"/>
      <c r="D270" s="233" t="s">
        <v>167</v>
      </c>
      <c r="E270" s="234" t="s">
        <v>19</v>
      </c>
      <c r="F270" s="235" t="s">
        <v>2102</v>
      </c>
      <c r="G270" s="232"/>
      <c r="H270" s="236">
        <v>25.800000000000001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167</v>
      </c>
      <c r="AU270" s="242" t="s">
        <v>81</v>
      </c>
      <c r="AV270" s="13" t="s">
        <v>81</v>
      </c>
      <c r="AW270" s="13" t="s">
        <v>33</v>
      </c>
      <c r="AX270" s="13" t="s">
        <v>72</v>
      </c>
      <c r="AY270" s="242" t="s">
        <v>152</v>
      </c>
    </row>
    <row r="271" s="2" customFormat="1" ht="55.5" customHeight="1">
      <c r="A271" s="39"/>
      <c r="B271" s="40"/>
      <c r="C271" s="213" t="s">
        <v>837</v>
      </c>
      <c r="D271" s="213" t="s">
        <v>154</v>
      </c>
      <c r="E271" s="214" t="s">
        <v>2103</v>
      </c>
      <c r="F271" s="215" t="s">
        <v>2104</v>
      </c>
      <c r="G271" s="216" t="s">
        <v>174</v>
      </c>
      <c r="H271" s="217">
        <v>27.800000000000001</v>
      </c>
      <c r="I271" s="218"/>
      <c r="J271" s="219">
        <f>ROUND(I271*H271,2)</f>
        <v>0</v>
      </c>
      <c r="K271" s="215" t="s">
        <v>158</v>
      </c>
      <c r="L271" s="45"/>
      <c r="M271" s="220" t="s">
        <v>19</v>
      </c>
      <c r="N271" s="221" t="s">
        <v>43</v>
      </c>
      <c r="O271" s="85"/>
      <c r="P271" s="222">
        <f>O271*H271</f>
        <v>0</v>
      </c>
      <c r="Q271" s="222">
        <v>4.0000000000000003E-05</v>
      </c>
      <c r="R271" s="222">
        <f>Q271*H271</f>
        <v>0.0011120000000000001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264</v>
      </c>
      <c r="AT271" s="224" t="s">
        <v>154</v>
      </c>
      <c r="AU271" s="224" t="s">
        <v>81</v>
      </c>
      <c r="AY271" s="18" t="s">
        <v>152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79</v>
      </c>
      <c r="BK271" s="225">
        <f>ROUND(I271*H271,2)</f>
        <v>0</v>
      </c>
      <c r="BL271" s="18" t="s">
        <v>264</v>
      </c>
      <c r="BM271" s="224" t="s">
        <v>2105</v>
      </c>
    </row>
    <row r="272" s="2" customFormat="1">
      <c r="A272" s="39"/>
      <c r="B272" s="40"/>
      <c r="C272" s="41"/>
      <c r="D272" s="226" t="s">
        <v>161</v>
      </c>
      <c r="E272" s="41"/>
      <c r="F272" s="227" t="s">
        <v>2106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161</v>
      </c>
      <c r="AU272" s="18" t="s">
        <v>81</v>
      </c>
    </row>
    <row r="273" s="2" customFormat="1" ht="21.75" customHeight="1">
      <c r="A273" s="39"/>
      <c r="B273" s="40"/>
      <c r="C273" s="213" t="s">
        <v>847</v>
      </c>
      <c r="D273" s="213" t="s">
        <v>154</v>
      </c>
      <c r="E273" s="214" t="s">
        <v>2107</v>
      </c>
      <c r="F273" s="215" t="s">
        <v>2108</v>
      </c>
      <c r="G273" s="216" t="s">
        <v>2109</v>
      </c>
      <c r="H273" s="217">
        <v>2</v>
      </c>
      <c r="I273" s="218"/>
      <c r="J273" s="219">
        <f>ROUND(I273*H273,2)</f>
        <v>0</v>
      </c>
      <c r="K273" s="215" t="s">
        <v>158</v>
      </c>
      <c r="L273" s="45"/>
      <c r="M273" s="220" t="s">
        <v>19</v>
      </c>
      <c r="N273" s="221" t="s">
        <v>43</v>
      </c>
      <c r="O273" s="85"/>
      <c r="P273" s="222">
        <f>O273*H273</f>
        <v>0</v>
      </c>
      <c r="Q273" s="222">
        <v>0.00042999999999999999</v>
      </c>
      <c r="R273" s="222">
        <f>Q273*H273</f>
        <v>0.00085999999999999998</v>
      </c>
      <c r="S273" s="222">
        <v>0</v>
      </c>
      <c r="T273" s="223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4" t="s">
        <v>264</v>
      </c>
      <c r="AT273" s="224" t="s">
        <v>154</v>
      </c>
      <c r="AU273" s="224" t="s">
        <v>81</v>
      </c>
      <c r="AY273" s="18" t="s">
        <v>152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8" t="s">
        <v>79</v>
      </c>
      <c r="BK273" s="225">
        <f>ROUND(I273*H273,2)</f>
        <v>0</v>
      </c>
      <c r="BL273" s="18" t="s">
        <v>264</v>
      </c>
      <c r="BM273" s="224" t="s">
        <v>2110</v>
      </c>
    </row>
    <row r="274" s="2" customFormat="1">
      <c r="A274" s="39"/>
      <c r="B274" s="40"/>
      <c r="C274" s="41"/>
      <c r="D274" s="226" t="s">
        <v>161</v>
      </c>
      <c r="E274" s="41"/>
      <c r="F274" s="227" t="s">
        <v>2111</v>
      </c>
      <c r="G274" s="41"/>
      <c r="H274" s="41"/>
      <c r="I274" s="228"/>
      <c r="J274" s="41"/>
      <c r="K274" s="41"/>
      <c r="L274" s="45"/>
      <c r="M274" s="229"/>
      <c r="N274" s="230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161</v>
      </c>
      <c r="AU274" s="18" t="s">
        <v>81</v>
      </c>
    </row>
    <row r="275" s="2" customFormat="1" ht="33" customHeight="1">
      <c r="A275" s="39"/>
      <c r="B275" s="40"/>
      <c r="C275" s="213" t="s">
        <v>854</v>
      </c>
      <c r="D275" s="213" t="s">
        <v>154</v>
      </c>
      <c r="E275" s="214" t="s">
        <v>2112</v>
      </c>
      <c r="F275" s="215" t="s">
        <v>2113</v>
      </c>
      <c r="G275" s="216" t="s">
        <v>174</v>
      </c>
      <c r="H275" s="217">
        <v>27.800000000000001</v>
      </c>
      <c r="I275" s="218"/>
      <c r="J275" s="219">
        <f>ROUND(I275*H275,2)</f>
        <v>0</v>
      </c>
      <c r="K275" s="215" t="s">
        <v>158</v>
      </c>
      <c r="L275" s="45"/>
      <c r="M275" s="220" t="s">
        <v>19</v>
      </c>
      <c r="N275" s="221" t="s">
        <v>43</v>
      </c>
      <c r="O275" s="85"/>
      <c r="P275" s="222">
        <f>O275*H275</f>
        <v>0</v>
      </c>
      <c r="Q275" s="222">
        <v>1.0000000000000001E-05</v>
      </c>
      <c r="R275" s="222">
        <f>Q275*H275</f>
        <v>0.00027800000000000004</v>
      </c>
      <c r="S275" s="222">
        <v>0</v>
      </c>
      <c r="T275" s="22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4" t="s">
        <v>264</v>
      </c>
      <c r="AT275" s="224" t="s">
        <v>154</v>
      </c>
      <c r="AU275" s="224" t="s">
        <v>81</v>
      </c>
      <c r="AY275" s="18" t="s">
        <v>152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8" t="s">
        <v>79</v>
      </c>
      <c r="BK275" s="225">
        <f>ROUND(I275*H275,2)</f>
        <v>0</v>
      </c>
      <c r="BL275" s="18" t="s">
        <v>264</v>
      </c>
      <c r="BM275" s="224" t="s">
        <v>2114</v>
      </c>
    </row>
    <row r="276" s="2" customFormat="1">
      <c r="A276" s="39"/>
      <c r="B276" s="40"/>
      <c r="C276" s="41"/>
      <c r="D276" s="226" t="s">
        <v>161</v>
      </c>
      <c r="E276" s="41"/>
      <c r="F276" s="227" t="s">
        <v>2115</v>
      </c>
      <c r="G276" s="41"/>
      <c r="H276" s="41"/>
      <c r="I276" s="228"/>
      <c r="J276" s="41"/>
      <c r="K276" s="41"/>
      <c r="L276" s="45"/>
      <c r="M276" s="229"/>
      <c r="N276" s="230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161</v>
      </c>
      <c r="AU276" s="18" t="s">
        <v>81</v>
      </c>
    </row>
    <row r="277" s="2" customFormat="1" ht="37.8" customHeight="1">
      <c r="A277" s="39"/>
      <c r="B277" s="40"/>
      <c r="C277" s="213" t="s">
        <v>805</v>
      </c>
      <c r="D277" s="213" t="s">
        <v>154</v>
      </c>
      <c r="E277" s="214" t="s">
        <v>2116</v>
      </c>
      <c r="F277" s="215" t="s">
        <v>2117</v>
      </c>
      <c r="G277" s="216" t="s">
        <v>174</v>
      </c>
      <c r="H277" s="217">
        <v>27.800000000000001</v>
      </c>
      <c r="I277" s="218"/>
      <c r="J277" s="219">
        <f>ROUND(I277*H277,2)</f>
        <v>0</v>
      </c>
      <c r="K277" s="215" t="s">
        <v>158</v>
      </c>
      <c r="L277" s="45"/>
      <c r="M277" s="220" t="s">
        <v>19</v>
      </c>
      <c r="N277" s="221" t="s">
        <v>43</v>
      </c>
      <c r="O277" s="85"/>
      <c r="P277" s="222">
        <f>O277*H277</f>
        <v>0</v>
      </c>
      <c r="Q277" s="222">
        <v>2.0000000000000002E-05</v>
      </c>
      <c r="R277" s="222">
        <f>Q277*H277</f>
        <v>0.00055600000000000007</v>
      </c>
      <c r="S277" s="222">
        <v>0</v>
      </c>
      <c r="T277" s="223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4" t="s">
        <v>264</v>
      </c>
      <c r="AT277" s="224" t="s">
        <v>154</v>
      </c>
      <c r="AU277" s="224" t="s">
        <v>81</v>
      </c>
      <c r="AY277" s="18" t="s">
        <v>152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8" t="s">
        <v>79</v>
      </c>
      <c r="BK277" s="225">
        <f>ROUND(I277*H277,2)</f>
        <v>0</v>
      </c>
      <c r="BL277" s="18" t="s">
        <v>264</v>
      </c>
      <c r="BM277" s="224" t="s">
        <v>2118</v>
      </c>
    </row>
    <row r="278" s="2" customFormat="1">
      <c r="A278" s="39"/>
      <c r="B278" s="40"/>
      <c r="C278" s="41"/>
      <c r="D278" s="226" t="s">
        <v>161</v>
      </c>
      <c r="E278" s="41"/>
      <c r="F278" s="227" t="s">
        <v>2119</v>
      </c>
      <c r="G278" s="41"/>
      <c r="H278" s="41"/>
      <c r="I278" s="228"/>
      <c r="J278" s="41"/>
      <c r="K278" s="41"/>
      <c r="L278" s="45"/>
      <c r="M278" s="229"/>
      <c r="N278" s="230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161</v>
      </c>
      <c r="AU278" s="18" t="s">
        <v>81</v>
      </c>
    </row>
    <row r="279" s="2" customFormat="1" ht="44.25" customHeight="1">
      <c r="A279" s="39"/>
      <c r="B279" s="40"/>
      <c r="C279" s="213" t="s">
        <v>874</v>
      </c>
      <c r="D279" s="213" t="s">
        <v>154</v>
      </c>
      <c r="E279" s="214" t="s">
        <v>2120</v>
      </c>
      <c r="F279" s="215" t="s">
        <v>2121</v>
      </c>
      <c r="G279" s="216" t="s">
        <v>238</v>
      </c>
      <c r="H279" s="217">
        <v>0.024</v>
      </c>
      <c r="I279" s="218"/>
      <c r="J279" s="219">
        <f>ROUND(I279*H279,2)</f>
        <v>0</v>
      </c>
      <c r="K279" s="215" t="s">
        <v>158</v>
      </c>
      <c r="L279" s="45"/>
      <c r="M279" s="220" t="s">
        <v>19</v>
      </c>
      <c r="N279" s="221" t="s">
        <v>43</v>
      </c>
      <c r="O279" s="85"/>
      <c r="P279" s="222">
        <f>O279*H279</f>
        <v>0</v>
      </c>
      <c r="Q279" s="222">
        <v>0</v>
      </c>
      <c r="R279" s="222">
        <f>Q279*H279</f>
        <v>0</v>
      </c>
      <c r="S279" s="222">
        <v>0</v>
      </c>
      <c r="T279" s="223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4" t="s">
        <v>264</v>
      </c>
      <c r="AT279" s="224" t="s">
        <v>154</v>
      </c>
      <c r="AU279" s="224" t="s">
        <v>81</v>
      </c>
      <c r="AY279" s="18" t="s">
        <v>152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8" t="s">
        <v>79</v>
      </c>
      <c r="BK279" s="225">
        <f>ROUND(I279*H279,2)</f>
        <v>0</v>
      </c>
      <c r="BL279" s="18" t="s">
        <v>264</v>
      </c>
      <c r="BM279" s="224" t="s">
        <v>2122</v>
      </c>
    </row>
    <row r="280" s="2" customFormat="1">
      <c r="A280" s="39"/>
      <c r="B280" s="40"/>
      <c r="C280" s="41"/>
      <c r="D280" s="226" t="s">
        <v>161</v>
      </c>
      <c r="E280" s="41"/>
      <c r="F280" s="227" t="s">
        <v>2123</v>
      </c>
      <c r="G280" s="41"/>
      <c r="H280" s="41"/>
      <c r="I280" s="228"/>
      <c r="J280" s="41"/>
      <c r="K280" s="41"/>
      <c r="L280" s="45"/>
      <c r="M280" s="229"/>
      <c r="N280" s="230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161</v>
      </c>
      <c r="AU280" s="18" t="s">
        <v>81</v>
      </c>
    </row>
    <row r="281" s="12" customFormat="1" ht="22.8" customHeight="1">
      <c r="A281" s="12"/>
      <c r="B281" s="197"/>
      <c r="C281" s="198"/>
      <c r="D281" s="199" t="s">
        <v>71</v>
      </c>
      <c r="E281" s="211" t="s">
        <v>2124</v>
      </c>
      <c r="F281" s="211" t="s">
        <v>2125</v>
      </c>
      <c r="G281" s="198"/>
      <c r="H281" s="198"/>
      <c r="I281" s="201"/>
      <c r="J281" s="212">
        <f>BK281</f>
        <v>0</v>
      </c>
      <c r="K281" s="198"/>
      <c r="L281" s="203"/>
      <c r="M281" s="204"/>
      <c r="N281" s="205"/>
      <c r="O281" s="205"/>
      <c r="P281" s="206">
        <f>SUM(P282:P291)</f>
        <v>0</v>
      </c>
      <c r="Q281" s="205"/>
      <c r="R281" s="206">
        <f>SUM(R282:R291)</f>
        <v>0.017780000000000001</v>
      </c>
      <c r="S281" s="205"/>
      <c r="T281" s="207">
        <f>SUM(T282:T291)</f>
        <v>0.019460000000000002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8" t="s">
        <v>81</v>
      </c>
      <c r="AT281" s="209" t="s">
        <v>71</v>
      </c>
      <c r="AU281" s="209" t="s">
        <v>79</v>
      </c>
      <c r="AY281" s="208" t="s">
        <v>152</v>
      </c>
      <c r="BK281" s="210">
        <f>SUM(BK282:BK291)</f>
        <v>0</v>
      </c>
    </row>
    <row r="282" s="2" customFormat="1" ht="21.75" customHeight="1">
      <c r="A282" s="39"/>
      <c r="B282" s="40"/>
      <c r="C282" s="213" t="s">
        <v>879</v>
      </c>
      <c r="D282" s="213" t="s">
        <v>154</v>
      </c>
      <c r="E282" s="214" t="s">
        <v>2126</v>
      </c>
      <c r="F282" s="215" t="s">
        <v>2127</v>
      </c>
      <c r="G282" s="216" t="s">
        <v>359</v>
      </c>
      <c r="H282" s="217">
        <v>1</v>
      </c>
      <c r="I282" s="218"/>
      <c r="J282" s="219">
        <f>ROUND(I282*H282,2)</f>
        <v>0</v>
      </c>
      <c r="K282" s="215" t="s">
        <v>158</v>
      </c>
      <c r="L282" s="45"/>
      <c r="M282" s="220" t="s">
        <v>19</v>
      </c>
      <c r="N282" s="221" t="s">
        <v>43</v>
      </c>
      <c r="O282" s="85"/>
      <c r="P282" s="222">
        <f>O282*H282</f>
        <v>0</v>
      </c>
      <c r="Q282" s="222">
        <v>0</v>
      </c>
      <c r="R282" s="222">
        <f>Q282*H282</f>
        <v>0</v>
      </c>
      <c r="S282" s="222">
        <v>0.019460000000000002</v>
      </c>
      <c r="T282" s="223">
        <f>S282*H282</f>
        <v>0.019460000000000002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264</v>
      </c>
      <c r="AT282" s="224" t="s">
        <v>154</v>
      </c>
      <c r="AU282" s="224" t="s">
        <v>81</v>
      </c>
      <c r="AY282" s="18" t="s">
        <v>152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79</v>
      </c>
      <c r="BK282" s="225">
        <f>ROUND(I282*H282,2)</f>
        <v>0</v>
      </c>
      <c r="BL282" s="18" t="s">
        <v>264</v>
      </c>
      <c r="BM282" s="224" t="s">
        <v>2128</v>
      </c>
    </row>
    <row r="283" s="2" customFormat="1">
      <c r="A283" s="39"/>
      <c r="B283" s="40"/>
      <c r="C283" s="41"/>
      <c r="D283" s="226" t="s">
        <v>161</v>
      </c>
      <c r="E283" s="41"/>
      <c r="F283" s="227" t="s">
        <v>2129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161</v>
      </c>
      <c r="AU283" s="18" t="s">
        <v>81</v>
      </c>
    </row>
    <row r="284" s="2" customFormat="1" ht="21.75" customHeight="1">
      <c r="A284" s="39"/>
      <c r="B284" s="40"/>
      <c r="C284" s="213" t="s">
        <v>884</v>
      </c>
      <c r="D284" s="213" t="s">
        <v>154</v>
      </c>
      <c r="E284" s="214" t="s">
        <v>2130</v>
      </c>
      <c r="F284" s="215" t="s">
        <v>2131</v>
      </c>
      <c r="G284" s="216" t="s">
        <v>359</v>
      </c>
      <c r="H284" s="217">
        <v>2</v>
      </c>
      <c r="I284" s="218"/>
      <c r="J284" s="219">
        <f>ROUND(I284*H284,2)</f>
        <v>0</v>
      </c>
      <c r="K284" s="215" t="s">
        <v>158</v>
      </c>
      <c r="L284" s="45"/>
      <c r="M284" s="220" t="s">
        <v>19</v>
      </c>
      <c r="N284" s="221" t="s">
        <v>43</v>
      </c>
      <c r="O284" s="85"/>
      <c r="P284" s="222">
        <f>O284*H284</f>
        <v>0</v>
      </c>
      <c r="Q284" s="222">
        <v>0.0022300000000000002</v>
      </c>
      <c r="R284" s="222">
        <f>Q284*H284</f>
        <v>0.0044600000000000004</v>
      </c>
      <c r="S284" s="222">
        <v>0</v>
      </c>
      <c r="T284" s="223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24" t="s">
        <v>264</v>
      </c>
      <c r="AT284" s="224" t="s">
        <v>154</v>
      </c>
      <c r="AU284" s="224" t="s">
        <v>81</v>
      </c>
      <c r="AY284" s="18" t="s">
        <v>152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18" t="s">
        <v>79</v>
      </c>
      <c r="BK284" s="225">
        <f>ROUND(I284*H284,2)</f>
        <v>0</v>
      </c>
      <c r="BL284" s="18" t="s">
        <v>264</v>
      </c>
      <c r="BM284" s="224" t="s">
        <v>2132</v>
      </c>
    </row>
    <row r="285" s="2" customFormat="1">
      <c r="A285" s="39"/>
      <c r="B285" s="40"/>
      <c r="C285" s="41"/>
      <c r="D285" s="226" t="s">
        <v>161</v>
      </c>
      <c r="E285" s="41"/>
      <c r="F285" s="227" t="s">
        <v>2133</v>
      </c>
      <c r="G285" s="41"/>
      <c r="H285" s="41"/>
      <c r="I285" s="228"/>
      <c r="J285" s="41"/>
      <c r="K285" s="41"/>
      <c r="L285" s="45"/>
      <c r="M285" s="229"/>
      <c r="N285" s="230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161</v>
      </c>
      <c r="AU285" s="18" t="s">
        <v>81</v>
      </c>
    </row>
    <row r="286" s="2" customFormat="1" ht="16.5" customHeight="1">
      <c r="A286" s="39"/>
      <c r="B286" s="40"/>
      <c r="C286" s="256" t="s">
        <v>889</v>
      </c>
      <c r="D286" s="256" t="s">
        <v>518</v>
      </c>
      <c r="E286" s="257" t="s">
        <v>2134</v>
      </c>
      <c r="F286" s="258" t="s">
        <v>2135</v>
      </c>
      <c r="G286" s="259" t="s">
        <v>451</v>
      </c>
      <c r="H286" s="260">
        <v>1</v>
      </c>
      <c r="I286" s="261"/>
      <c r="J286" s="262">
        <f>ROUND(I286*H286,2)</f>
        <v>0</v>
      </c>
      <c r="K286" s="258" t="s">
        <v>158</v>
      </c>
      <c r="L286" s="263"/>
      <c r="M286" s="264" t="s">
        <v>19</v>
      </c>
      <c r="N286" s="265" t="s">
        <v>43</v>
      </c>
      <c r="O286" s="85"/>
      <c r="P286" s="222">
        <f>O286*H286</f>
        <v>0</v>
      </c>
      <c r="Q286" s="222">
        <v>0.0089999999999999993</v>
      </c>
      <c r="R286" s="222">
        <f>Q286*H286</f>
        <v>0.0089999999999999993</v>
      </c>
      <c r="S286" s="222">
        <v>0</v>
      </c>
      <c r="T286" s="223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4" t="s">
        <v>374</v>
      </c>
      <c r="AT286" s="224" t="s">
        <v>518</v>
      </c>
      <c r="AU286" s="224" t="s">
        <v>81</v>
      </c>
      <c r="AY286" s="18" t="s">
        <v>152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8" t="s">
        <v>79</v>
      </c>
      <c r="BK286" s="225">
        <f>ROUND(I286*H286,2)</f>
        <v>0</v>
      </c>
      <c r="BL286" s="18" t="s">
        <v>264</v>
      </c>
      <c r="BM286" s="224" t="s">
        <v>2136</v>
      </c>
    </row>
    <row r="287" s="2" customFormat="1" ht="24.15" customHeight="1">
      <c r="A287" s="39"/>
      <c r="B287" s="40"/>
      <c r="C287" s="213" t="s">
        <v>895</v>
      </c>
      <c r="D287" s="213" t="s">
        <v>154</v>
      </c>
      <c r="E287" s="214" t="s">
        <v>2137</v>
      </c>
      <c r="F287" s="215" t="s">
        <v>2138</v>
      </c>
      <c r="G287" s="216" t="s">
        <v>451</v>
      </c>
      <c r="H287" s="217">
        <v>2</v>
      </c>
      <c r="I287" s="218"/>
      <c r="J287" s="219">
        <f>ROUND(I287*H287,2)</f>
        <v>0</v>
      </c>
      <c r="K287" s="215" t="s">
        <v>158</v>
      </c>
      <c r="L287" s="45"/>
      <c r="M287" s="220" t="s">
        <v>19</v>
      </c>
      <c r="N287" s="221" t="s">
        <v>43</v>
      </c>
      <c r="O287" s="85"/>
      <c r="P287" s="222">
        <f>O287*H287</f>
        <v>0</v>
      </c>
      <c r="Q287" s="222">
        <v>0.00016000000000000001</v>
      </c>
      <c r="R287" s="222">
        <f>Q287*H287</f>
        <v>0.00032000000000000003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264</v>
      </c>
      <c r="AT287" s="224" t="s">
        <v>154</v>
      </c>
      <c r="AU287" s="224" t="s">
        <v>81</v>
      </c>
      <c r="AY287" s="18" t="s">
        <v>152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79</v>
      </c>
      <c r="BK287" s="225">
        <f>ROUND(I287*H287,2)</f>
        <v>0</v>
      </c>
      <c r="BL287" s="18" t="s">
        <v>264</v>
      </c>
      <c r="BM287" s="224" t="s">
        <v>2139</v>
      </c>
    </row>
    <row r="288" s="2" customFormat="1">
      <c r="A288" s="39"/>
      <c r="B288" s="40"/>
      <c r="C288" s="41"/>
      <c r="D288" s="226" t="s">
        <v>161</v>
      </c>
      <c r="E288" s="41"/>
      <c r="F288" s="227" t="s">
        <v>2140</v>
      </c>
      <c r="G288" s="41"/>
      <c r="H288" s="41"/>
      <c r="I288" s="228"/>
      <c r="J288" s="41"/>
      <c r="K288" s="41"/>
      <c r="L288" s="45"/>
      <c r="M288" s="229"/>
      <c r="N288" s="230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161</v>
      </c>
      <c r="AU288" s="18" t="s">
        <v>81</v>
      </c>
    </row>
    <row r="289" s="2" customFormat="1" ht="21.75" customHeight="1">
      <c r="A289" s="39"/>
      <c r="B289" s="40"/>
      <c r="C289" s="256" t="s">
        <v>900</v>
      </c>
      <c r="D289" s="256" t="s">
        <v>518</v>
      </c>
      <c r="E289" s="257" t="s">
        <v>2141</v>
      </c>
      <c r="F289" s="258" t="s">
        <v>2142</v>
      </c>
      <c r="G289" s="259" t="s">
        <v>451</v>
      </c>
      <c r="H289" s="260">
        <v>2</v>
      </c>
      <c r="I289" s="261"/>
      <c r="J289" s="262">
        <f>ROUND(I289*H289,2)</f>
        <v>0</v>
      </c>
      <c r="K289" s="258" t="s">
        <v>158</v>
      </c>
      <c r="L289" s="263"/>
      <c r="M289" s="264" t="s">
        <v>19</v>
      </c>
      <c r="N289" s="265" t="s">
        <v>43</v>
      </c>
      <c r="O289" s="85"/>
      <c r="P289" s="222">
        <f>O289*H289</f>
        <v>0</v>
      </c>
      <c r="Q289" s="222">
        <v>0.002</v>
      </c>
      <c r="R289" s="222">
        <f>Q289*H289</f>
        <v>0.0040000000000000001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374</v>
      </c>
      <c r="AT289" s="224" t="s">
        <v>518</v>
      </c>
      <c r="AU289" s="224" t="s">
        <v>81</v>
      </c>
      <c r="AY289" s="18" t="s">
        <v>152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79</v>
      </c>
      <c r="BK289" s="225">
        <f>ROUND(I289*H289,2)</f>
        <v>0</v>
      </c>
      <c r="BL289" s="18" t="s">
        <v>264</v>
      </c>
      <c r="BM289" s="224" t="s">
        <v>2143</v>
      </c>
    </row>
    <row r="290" s="2" customFormat="1" ht="49.05" customHeight="1">
      <c r="A290" s="39"/>
      <c r="B290" s="40"/>
      <c r="C290" s="213" t="s">
        <v>908</v>
      </c>
      <c r="D290" s="213" t="s">
        <v>154</v>
      </c>
      <c r="E290" s="214" t="s">
        <v>2144</v>
      </c>
      <c r="F290" s="215" t="s">
        <v>2145</v>
      </c>
      <c r="G290" s="216" t="s">
        <v>238</v>
      </c>
      <c r="H290" s="217">
        <v>0.017999999999999999</v>
      </c>
      <c r="I290" s="218"/>
      <c r="J290" s="219">
        <f>ROUND(I290*H290,2)</f>
        <v>0</v>
      </c>
      <c r="K290" s="215" t="s">
        <v>158</v>
      </c>
      <c r="L290" s="45"/>
      <c r="M290" s="220" t="s">
        <v>19</v>
      </c>
      <c r="N290" s="221" t="s">
        <v>43</v>
      </c>
      <c r="O290" s="85"/>
      <c r="P290" s="222">
        <f>O290*H290</f>
        <v>0</v>
      </c>
      <c r="Q290" s="222">
        <v>0</v>
      </c>
      <c r="R290" s="222">
        <f>Q290*H290</f>
        <v>0</v>
      </c>
      <c r="S290" s="222">
        <v>0</v>
      </c>
      <c r="T290" s="223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24" t="s">
        <v>264</v>
      </c>
      <c r="AT290" s="224" t="s">
        <v>154</v>
      </c>
      <c r="AU290" s="224" t="s">
        <v>81</v>
      </c>
      <c r="AY290" s="18" t="s">
        <v>152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8" t="s">
        <v>79</v>
      </c>
      <c r="BK290" s="225">
        <f>ROUND(I290*H290,2)</f>
        <v>0</v>
      </c>
      <c r="BL290" s="18" t="s">
        <v>264</v>
      </c>
      <c r="BM290" s="224" t="s">
        <v>2146</v>
      </c>
    </row>
    <row r="291" s="2" customFormat="1">
      <c r="A291" s="39"/>
      <c r="B291" s="40"/>
      <c r="C291" s="41"/>
      <c r="D291" s="226" t="s">
        <v>161</v>
      </c>
      <c r="E291" s="41"/>
      <c r="F291" s="227" t="s">
        <v>2147</v>
      </c>
      <c r="G291" s="41"/>
      <c r="H291" s="41"/>
      <c r="I291" s="228"/>
      <c r="J291" s="41"/>
      <c r="K291" s="41"/>
      <c r="L291" s="45"/>
      <c r="M291" s="229"/>
      <c r="N291" s="230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161</v>
      </c>
      <c r="AU291" s="18" t="s">
        <v>81</v>
      </c>
    </row>
    <row r="292" s="12" customFormat="1" ht="25.92" customHeight="1">
      <c r="A292" s="12"/>
      <c r="B292" s="197"/>
      <c r="C292" s="198"/>
      <c r="D292" s="199" t="s">
        <v>71</v>
      </c>
      <c r="E292" s="200" t="s">
        <v>2148</v>
      </c>
      <c r="F292" s="200" t="s">
        <v>2149</v>
      </c>
      <c r="G292" s="198"/>
      <c r="H292" s="198"/>
      <c r="I292" s="201"/>
      <c r="J292" s="202">
        <f>BK292</f>
        <v>0</v>
      </c>
      <c r="K292" s="198"/>
      <c r="L292" s="203"/>
      <c r="M292" s="204"/>
      <c r="N292" s="205"/>
      <c r="O292" s="205"/>
      <c r="P292" s="206">
        <f>SUM(P293:P294)</f>
        <v>0</v>
      </c>
      <c r="Q292" s="205"/>
      <c r="R292" s="206">
        <f>SUM(R293:R294)</f>
        <v>0</v>
      </c>
      <c r="S292" s="205"/>
      <c r="T292" s="207">
        <f>SUM(T293:T294)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8" t="s">
        <v>159</v>
      </c>
      <c r="AT292" s="209" t="s">
        <v>71</v>
      </c>
      <c r="AU292" s="209" t="s">
        <v>72</v>
      </c>
      <c r="AY292" s="208" t="s">
        <v>152</v>
      </c>
      <c r="BK292" s="210">
        <f>SUM(BK293:BK294)</f>
        <v>0</v>
      </c>
    </row>
    <row r="293" s="2" customFormat="1" ht="24.15" customHeight="1">
      <c r="A293" s="39"/>
      <c r="B293" s="40"/>
      <c r="C293" s="213" t="s">
        <v>914</v>
      </c>
      <c r="D293" s="213" t="s">
        <v>154</v>
      </c>
      <c r="E293" s="214" t="s">
        <v>2150</v>
      </c>
      <c r="F293" s="215" t="s">
        <v>2151</v>
      </c>
      <c r="G293" s="216" t="s">
        <v>1885</v>
      </c>
      <c r="H293" s="217">
        <v>4</v>
      </c>
      <c r="I293" s="218"/>
      <c r="J293" s="219">
        <f>ROUND(I293*H293,2)</f>
        <v>0</v>
      </c>
      <c r="K293" s="215" t="s">
        <v>158</v>
      </c>
      <c r="L293" s="45"/>
      <c r="M293" s="220" t="s">
        <v>19</v>
      </c>
      <c r="N293" s="221" t="s">
        <v>43</v>
      </c>
      <c r="O293" s="85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1840</v>
      </c>
      <c r="AT293" s="224" t="s">
        <v>154</v>
      </c>
      <c r="AU293" s="224" t="s">
        <v>79</v>
      </c>
      <c r="AY293" s="18" t="s">
        <v>152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79</v>
      </c>
      <c r="BK293" s="225">
        <f>ROUND(I293*H293,2)</f>
        <v>0</v>
      </c>
      <c r="BL293" s="18" t="s">
        <v>1840</v>
      </c>
      <c r="BM293" s="224" t="s">
        <v>2152</v>
      </c>
    </row>
    <row r="294" s="2" customFormat="1">
      <c r="A294" s="39"/>
      <c r="B294" s="40"/>
      <c r="C294" s="41"/>
      <c r="D294" s="226" t="s">
        <v>161</v>
      </c>
      <c r="E294" s="41"/>
      <c r="F294" s="227" t="s">
        <v>2153</v>
      </c>
      <c r="G294" s="41"/>
      <c r="H294" s="41"/>
      <c r="I294" s="228"/>
      <c r="J294" s="41"/>
      <c r="K294" s="41"/>
      <c r="L294" s="45"/>
      <c r="M294" s="271"/>
      <c r="N294" s="272"/>
      <c r="O294" s="268"/>
      <c r="P294" s="268"/>
      <c r="Q294" s="268"/>
      <c r="R294" s="268"/>
      <c r="S294" s="268"/>
      <c r="T294" s="27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161</v>
      </c>
      <c r="AU294" s="18" t="s">
        <v>79</v>
      </c>
    </row>
    <row r="295" s="2" customFormat="1" ht="6.96" customHeight="1">
      <c r="A295" s="39"/>
      <c r="B295" s="60"/>
      <c r="C295" s="61"/>
      <c r="D295" s="61"/>
      <c r="E295" s="61"/>
      <c r="F295" s="61"/>
      <c r="G295" s="61"/>
      <c r="H295" s="61"/>
      <c r="I295" s="61"/>
      <c r="J295" s="61"/>
      <c r="K295" s="61"/>
      <c r="L295" s="45"/>
      <c r="M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</row>
  </sheetData>
  <sheetProtection sheet="1" autoFilter="0" formatColumns="0" formatRows="0" objects="1" scenarios="1" spinCount="100000" saltValue="KuiqNXYRkMZTKiY7fyEratSwL2SFa3FxVIq6h7R5XXnH1M20OSLPG1tmD9zflElY+YLWVtU1HCmHIvErKl93hg==" hashValue="wUnT9JVgIzl4IykqHQA4bEpOF05ZpRAhxZgBX0VlCr045R/k/Kn9BGwgXeoz3NbhT9QbXL8JdJD59XkLhUBsQg==" algorithmName="SHA-512" password="CC35"/>
  <autoFilter ref="C101:K29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5_01/132251101"/>
    <hyperlink ref="F113" r:id="rId2" display="https://podminky.urs.cz/item/CS_URS_2025_01/174151101"/>
    <hyperlink ref="F120" r:id="rId3" display="https://podminky.urs.cz/item/CS_URS_2025_01/175151101"/>
    <hyperlink ref="F128" r:id="rId4" display="https://podminky.urs.cz/item/CS_URS_2025_01/115101201"/>
    <hyperlink ref="F132" r:id="rId5" display="https://podminky.urs.cz/item/CS_URS_2025_01/115101301"/>
    <hyperlink ref="F134" r:id="rId6" display="https://podminky.urs.cz/item/CS_URS_2025_01/119004111"/>
    <hyperlink ref="F138" r:id="rId7" display="https://podminky.urs.cz/item/CS_URS_2025_01/119004112"/>
    <hyperlink ref="F141" r:id="rId8" display="https://podminky.urs.cz/item/CS_URS_2025_01/162351104"/>
    <hyperlink ref="F143" r:id="rId9" display="https://podminky.urs.cz/item/CS_URS_2025_01/162751119"/>
    <hyperlink ref="F147" r:id="rId10" display="https://podminky.urs.cz/item/CS_URS_2025_01/171201231"/>
    <hyperlink ref="F151" r:id="rId11" display="https://podminky.urs.cz/item/CS_URS_2025_01/181152302"/>
    <hyperlink ref="F158" r:id="rId12" display="https://podminky.urs.cz/item/CS_URS_2025_01/271532213"/>
    <hyperlink ref="F163" r:id="rId13" display="https://podminky.urs.cz/item/CS_URS_2025_01/359901211"/>
    <hyperlink ref="F167" r:id="rId14" display="https://podminky.urs.cz/item/CS_URS_2025_01/452322131"/>
    <hyperlink ref="F175" r:id="rId15" display="https://podminky.urs.cz/item/CS_URS_2025_01/452368211"/>
    <hyperlink ref="F180" r:id="rId16" display="https://podminky.urs.cz/item/CS_URS_2025_01/451572111"/>
    <hyperlink ref="F183" r:id="rId17" display="https://podminky.urs.cz/item/CS_URS_2025_01/877315123"/>
    <hyperlink ref="F186" r:id="rId18" display="https://podminky.urs.cz/item/CS_URS_2025_01/877315211"/>
    <hyperlink ref="F191" r:id="rId19" display="https://podminky.urs.cz/item/CS_URS_2025_01/894812202"/>
    <hyperlink ref="F193" r:id="rId20" display="https://podminky.urs.cz/item/CS_URS_2025_01/894812231"/>
    <hyperlink ref="F195" r:id="rId21" display="https://podminky.urs.cz/item/CS_URS_2025_01/894812255"/>
    <hyperlink ref="F197" r:id="rId22" display="https://podminky.urs.cz/item/CS_URS_2025_01/895941342"/>
    <hyperlink ref="F200" r:id="rId23" display="https://podminky.urs.cz/item/CS_URS_2025_01/895941351"/>
    <hyperlink ref="F203" r:id="rId24" display="https://podminky.urs.cz/item/CS_URS_2025_01/895941361"/>
    <hyperlink ref="F206" r:id="rId25" display="https://podminky.urs.cz/item/CS_URS_2025_01/895941362"/>
    <hyperlink ref="F209" r:id="rId26" display="https://podminky.urs.cz/item/CS_URS_2025_01/895941366"/>
    <hyperlink ref="F212" r:id="rId27" display="https://podminky.urs.cz/item/CS_URS_2025_01/899204112"/>
    <hyperlink ref="F216" r:id="rId28" display="https://podminky.urs.cz/item/CS_URS_2025_01/899623171"/>
    <hyperlink ref="F218" r:id="rId29" display="https://podminky.urs.cz/item/CS_URS_2025_01/899722114"/>
    <hyperlink ref="F222" r:id="rId30" display="https://podminky.urs.cz/item/CS_URS_2025_01/919124121"/>
    <hyperlink ref="F229" r:id="rId31" display="https://podminky.urs.cz/item/CS_URS_2025_01/998276101"/>
    <hyperlink ref="F233" r:id="rId32" display="https://podminky.urs.cz/item/CS_URS_2025_01/721173401"/>
    <hyperlink ref="F237" r:id="rId33" display="https://podminky.urs.cz/item/CS_URS_2025_01/721173402"/>
    <hyperlink ref="F240" r:id="rId34" display="https://podminky.urs.cz/item/CS_URS_2025_01/721173404"/>
    <hyperlink ref="F242" r:id="rId35" display="https://podminky.urs.cz/item/CS_URS_2025_01/721174041"/>
    <hyperlink ref="F245" r:id="rId36" display="https://podminky.urs.cz/item/CS_URS_2025_01/721174042"/>
    <hyperlink ref="F248" r:id="rId37" display="https://podminky.urs.cz/item/CS_URS_2025_01/721174045"/>
    <hyperlink ref="F252" r:id="rId38" display="https://podminky.urs.cz/item/CS_URS_2025_01/721194103"/>
    <hyperlink ref="F254" r:id="rId39" display="https://podminky.urs.cz/item/CS_URS_2025_01/721194104"/>
    <hyperlink ref="F256" r:id="rId40" display="https://podminky.urs.cz/item/CS_URS_2025_01/721194109"/>
    <hyperlink ref="F258" r:id="rId41" display="https://podminky.urs.cz/item/CS_URS_2025_01/721211421"/>
    <hyperlink ref="F260" r:id="rId42" display="https://podminky.urs.cz/item/CS_URS_2025_01/721242105"/>
    <hyperlink ref="F262" r:id="rId43" display="https://podminky.urs.cz/item/CS_URS_2025_01/721290111"/>
    <hyperlink ref="F265" r:id="rId44" display="https://podminky.urs.cz/item/CS_URS_2025_01/998721101"/>
    <hyperlink ref="F268" r:id="rId45" display="https://podminky.urs.cz/item/CS_URS_2025_01/722174002"/>
    <hyperlink ref="F272" r:id="rId46" display="https://podminky.urs.cz/item/CS_URS_2025_01/722181221"/>
    <hyperlink ref="F274" r:id="rId47" display="https://podminky.urs.cz/item/CS_URS_2025_01/722220122"/>
    <hyperlink ref="F276" r:id="rId48" display="https://podminky.urs.cz/item/CS_URS_2025_01/722290234"/>
    <hyperlink ref="F278" r:id="rId49" display="https://podminky.urs.cz/item/CS_URS_2025_01/722290246"/>
    <hyperlink ref="F280" r:id="rId50" display="https://podminky.urs.cz/item/CS_URS_2025_01/998722101"/>
    <hyperlink ref="F283" r:id="rId51" display="https://podminky.urs.cz/item/CS_URS_2025_01/725210821"/>
    <hyperlink ref="F285" r:id="rId52" display="https://podminky.urs.cz/item/CS_URS_2025_01/725219102"/>
    <hyperlink ref="F288" r:id="rId53" display="https://podminky.urs.cz/item/CS_URS_2025_01/725829121"/>
    <hyperlink ref="F291" r:id="rId54" display="https://podminky.urs.cz/item/CS_URS_2025_01/998725101"/>
    <hyperlink ref="F294" r:id="rId55" display="https://podminky.urs.cz/item/CS_URS_2025_01/HZS13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Dílna pro opravy vozidel v areálu SÚSPK Dvorec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459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2154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26. 1. 2025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ROUND((SUM(BE88:BE100)),  2)</f>
        <v>0</v>
      </c>
      <c r="G35" s="39"/>
      <c r="H35" s="39"/>
      <c r="I35" s="158">
        <v>0.20999999999999999</v>
      </c>
      <c r="J35" s="157">
        <f>ROUND(((SUM(BE88:BE100))*I35),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ROUND((SUM(BF88:BF100)),  2)</f>
        <v>0</v>
      </c>
      <c r="G36" s="39"/>
      <c r="H36" s="39"/>
      <c r="I36" s="158">
        <v>0.12</v>
      </c>
      <c r="J36" s="157">
        <f>ROUND(((SUM(BF88:BF100))*I36),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ROUND((SUM(BG88:BG100)),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ROUND((SUM(BH88:BH100)),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ROUND((SUM(BI88:BI100)),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Dílna pro opravy vozidel v areálu SÚSPK Dvorec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459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03 - Vzduchotechnika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26. 1. 2025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Správa a údržba silnic Plzeňského kraje, p.o.</v>
      </c>
      <c r="G58" s="41"/>
      <c r="H58" s="41"/>
      <c r="I58" s="33" t="s">
        <v>31</v>
      </c>
      <c r="J58" s="37" t="str">
        <f>E23</f>
        <v>Ing. Jiří Olejník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Václav Nový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117</v>
      </c>
      <c r="D61" s="172"/>
      <c r="E61" s="172"/>
      <c r="F61" s="172"/>
      <c r="G61" s="172"/>
      <c r="H61" s="172"/>
      <c r="I61" s="172"/>
      <c r="J61" s="173" t="s">
        <v>118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119</v>
      </c>
    </row>
    <row r="64" s="9" customFormat="1" ht="24.96" customHeight="1">
      <c r="A64" s="9"/>
      <c r="B64" s="175"/>
      <c r="C64" s="176"/>
      <c r="D64" s="177" t="s">
        <v>127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477</v>
      </c>
      <c r="E65" s="183"/>
      <c r="F65" s="183"/>
      <c r="G65" s="183"/>
      <c r="H65" s="183"/>
      <c r="I65" s="183"/>
      <c r="J65" s="184">
        <f>J90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5"/>
      <c r="C66" s="176"/>
      <c r="D66" s="177" t="s">
        <v>1854</v>
      </c>
      <c r="E66" s="178"/>
      <c r="F66" s="178"/>
      <c r="G66" s="178"/>
      <c r="H66" s="178"/>
      <c r="I66" s="178"/>
      <c r="J66" s="179">
        <f>J98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137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Dílna pro opravy vozidel v areálu SÚSPK Dvorec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113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459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115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03 - Vzduchotechnika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F14</f>
        <v xml:space="preserve"> </v>
      </c>
      <c r="G82" s="41"/>
      <c r="H82" s="41"/>
      <c r="I82" s="33" t="s">
        <v>23</v>
      </c>
      <c r="J82" s="73" t="str">
        <f>IF(J14="","",J14)</f>
        <v>26. 1. 2025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E17</f>
        <v>Správa a údržba silnic Plzeňského kraje, p.o.</v>
      </c>
      <c r="G84" s="41"/>
      <c r="H84" s="41"/>
      <c r="I84" s="33" t="s">
        <v>31</v>
      </c>
      <c r="J84" s="37" t="str">
        <f>E23</f>
        <v>Ing. Jiří Olejník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29</v>
      </c>
      <c r="D85" s="41"/>
      <c r="E85" s="41"/>
      <c r="F85" s="28" t="str">
        <f>IF(E20="","",E20)</f>
        <v>Vyplň údaj</v>
      </c>
      <c r="G85" s="41"/>
      <c r="H85" s="41"/>
      <c r="I85" s="33" t="s">
        <v>34</v>
      </c>
      <c r="J85" s="37" t="str">
        <f>E26</f>
        <v>Václav Nový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138</v>
      </c>
      <c r="D87" s="189" t="s">
        <v>57</v>
      </c>
      <c r="E87" s="189" t="s">
        <v>53</v>
      </c>
      <c r="F87" s="189" t="s">
        <v>54</v>
      </c>
      <c r="G87" s="189" t="s">
        <v>139</v>
      </c>
      <c r="H87" s="189" t="s">
        <v>140</v>
      </c>
      <c r="I87" s="189" t="s">
        <v>141</v>
      </c>
      <c r="J87" s="189" t="s">
        <v>118</v>
      </c>
      <c r="K87" s="190" t="s">
        <v>142</v>
      </c>
      <c r="L87" s="191"/>
      <c r="M87" s="93" t="s">
        <v>19</v>
      </c>
      <c r="N87" s="94" t="s">
        <v>42</v>
      </c>
      <c r="O87" s="94" t="s">
        <v>143</v>
      </c>
      <c r="P87" s="94" t="s">
        <v>144</v>
      </c>
      <c r="Q87" s="94" t="s">
        <v>145</v>
      </c>
      <c r="R87" s="94" t="s">
        <v>146</v>
      </c>
      <c r="S87" s="94" t="s">
        <v>147</v>
      </c>
      <c r="T87" s="95" t="s">
        <v>148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149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P89+P98</f>
        <v>0</v>
      </c>
      <c r="Q88" s="97"/>
      <c r="R88" s="194">
        <f>R89+R98</f>
        <v>0.0090825000000000003</v>
      </c>
      <c r="S88" s="97"/>
      <c r="T88" s="195">
        <f>T89+T98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71</v>
      </c>
      <c r="AU88" s="18" t="s">
        <v>119</v>
      </c>
      <c r="BK88" s="196">
        <f>BK89+BK98</f>
        <v>0</v>
      </c>
    </row>
    <row r="89" s="12" customFormat="1" ht="25.92" customHeight="1">
      <c r="A89" s="12"/>
      <c r="B89" s="197"/>
      <c r="C89" s="198"/>
      <c r="D89" s="199" t="s">
        <v>71</v>
      </c>
      <c r="E89" s="200" t="s">
        <v>331</v>
      </c>
      <c r="F89" s="200" t="s">
        <v>332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P90</f>
        <v>0</v>
      </c>
      <c r="Q89" s="205"/>
      <c r="R89" s="206">
        <f>R90</f>
        <v>0.0090825000000000003</v>
      </c>
      <c r="S89" s="205"/>
      <c r="T89" s="207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81</v>
      </c>
      <c r="AT89" s="209" t="s">
        <v>71</v>
      </c>
      <c r="AU89" s="209" t="s">
        <v>72</v>
      </c>
      <c r="AY89" s="208" t="s">
        <v>152</v>
      </c>
      <c r="BK89" s="210">
        <f>BK90</f>
        <v>0</v>
      </c>
    </row>
    <row r="90" s="12" customFormat="1" ht="22.8" customHeight="1">
      <c r="A90" s="12"/>
      <c r="B90" s="197"/>
      <c r="C90" s="198"/>
      <c r="D90" s="199" t="s">
        <v>71</v>
      </c>
      <c r="E90" s="211" t="s">
        <v>1345</v>
      </c>
      <c r="F90" s="211" t="s">
        <v>93</v>
      </c>
      <c r="G90" s="198"/>
      <c r="H90" s="198"/>
      <c r="I90" s="201"/>
      <c r="J90" s="212">
        <f>BK90</f>
        <v>0</v>
      </c>
      <c r="K90" s="198"/>
      <c r="L90" s="203"/>
      <c r="M90" s="204"/>
      <c r="N90" s="205"/>
      <c r="O90" s="205"/>
      <c r="P90" s="206">
        <f>SUM(P91:P97)</f>
        <v>0</v>
      </c>
      <c r="Q90" s="205"/>
      <c r="R90" s="206">
        <f>SUM(R91:R97)</f>
        <v>0.0090825000000000003</v>
      </c>
      <c r="S90" s="205"/>
      <c r="T90" s="207">
        <f>SUM(T91:T97)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81</v>
      </c>
      <c r="AT90" s="209" t="s">
        <v>71</v>
      </c>
      <c r="AU90" s="209" t="s">
        <v>79</v>
      </c>
      <c r="AY90" s="208" t="s">
        <v>152</v>
      </c>
      <c r="BK90" s="210">
        <f>SUM(BK91:BK97)</f>
        <v>0</v>
      </c>
    </row>
    <row r="91" s="2" customFormat="1" ht="33" customHeight="1">
      <c r="A91" s="39"/>
      <c r="B91" s="40"/>
      <c r="C91" s="213" t="s">
        <v>79</v>
      </c>
      <c r="D91" s="213" t="s">
        <v>154</v>
      </c>
      <c r="E91" s="214" t="s">
        <v>2155</v>
      </c>
      <c r="F91" s="215" t="s">
        <v>2156</v>
      </c>
      <c r="G91" s="216" t="s">
        <v>451</v>
      </c>
      <c r="H91" s="217">
        <v>1</v>
      </c>
      <c r="I91" s="218"/>
      <c r="J91" s="219">
        <f>ROUND(I91*H91,2)</f>
        <v>0</v>
      </c>
      <c r="K91" s="215" t="s">
        <v>158</v>
      </c>
      <c r="L91" s="45"/>
      <c r="M91" s="220" t="s">
        <v>19</v>
      </c>
      <c r="N91" s="221" t="s">
        <v>43</v>
      </c>
      <c r="O91" s="85"/>
      <c r="P91" s="222">
        <f>O91*H91</f>
        <v>0</v>
      </c>
      <c r="Q91" s="222">
        <v>0</v>
      </c>
      <c r="R91" s="222">
        <f>Q91*H91</f>
        <v>0</v>
      </c>
      <c r="S91" s="222">
        <v>0</v>
      </c>
      <c r="T91" s="22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4" t="s">
        <v>264</v>
      </c>
      <c r="AT91" s="224" t="s">
        <v>154</v>
      </c>
      <c r="AU91" s="224" t="s">
        <v>81</v>
      </c>
      <c r="AY91" s="18" t="s">
        <v>152</v>
      </c>
      <c r="BE91" s="225">
        <f>IF(N91="základní",J91,0)</f>
        <v>0</v>
      </c>
      <c r="BF91" s="225">
        <f>IF(N91="snížená",J91,0)</f>
        <v>0</v>
      </c>
      <c r="BG91" s="225">
        <f>IF(N91="zákl. přenesená",J91,0)</f>
        <v>0</v>
      </c>
      <c r="BH91" s="225">
        <f>IF(N91="sníž. přenesená",J91,0)</f>
        <v>0</v>
      </c>
      <c r="BI91" s="225">
        <f>IF(N91="nulová",J91,0)</f>
        <v>0</v>
      </c>
      <c r="BJ91" s="18" t="s">
        <v>79</v>
      </c>
      <c r="BK91" s="225">
        <f>ROUND(I91*H91,2)</f>
        <v>0</v>
      </c>
      <c r="BL91" s="18" t="s">
        <v>264</v>
      </c>
      <c r="BM91" s="224" t="s">
        <v>2157</v>
      </c>
    </row>
    <row r="92" s="2" customFormat="1">
      <c r="A92" s="39"/>
      <c r="B92" s="40"/>
      <c r="C92" s="41"/>
      <c r="D92" s="226" t="s">
        <v>161</v>
      </c>
      <c r="E92" s="41"/>
      <c r="F92" s="227" t="s">
        <v>2158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161</v>
      </c>
      <c r="AU92" s="18" t="s">
        <v>81</v>
      </c>
    </row>
    <row r="93" s="2" customFormat="1" ht="24.15" customHeight="1">
      <c r="A93" s="39"/>
      <c r="B93" s="40"/>
      <c r="C93" s="256" t="s">
        <v>81</v>
      </c>
      <c r="D93" s="256" t="s">
        <v>518</v>
      </c>
      <c r="E93" s="257" t="s">
        <v>2159</v>
      </c>
      <c r="F93" s="258" t="s">
        <v>2160</v>
      </c>
      <c r="G93" s="259" t="s">
        <v>451</v>
      </c>
      <c r="H93" s="260">
        <v>1</v>
      </c>
      <c r="I93" s="261"/>
      <c r="J93" s="262">
        <f>ROUND(I93*H93,2)</f>
        <v>0</v>
      </c>
      <c r="K93" s="258" t="s">
        <v>158</v>
      </c>
      <c r="L93" s="263"/>
      <c r="M93" s="264" t="s">
        <v>19</v>
      </c>
      <c r="N93" s="265" t="s">
        <v>43</v>
      </c>
      <c r="O93" s="85"/>
      <c r="P93" s="222">
        <f>O93*H93</f>
        <v>0</v>
      </c>
      <c r="Q93" s="222">
        <v>0.0051000000000000004</v>
      </c>
      <c r="R93" s="222">
        <f>Q93*H93</f>
        <v>0.0051000000000000004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374</v>
      </c>
      <c r="AT93" s="224" t="s">
        <v>518</v>
      </c>
      <c r="AU93" s="224" t="s">
        <v>81</v>
      </c>
      <c r="AY93" s="18" t="s">
        <v>152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79</v>
      </c>
      <c r="BK93" s="225">
        <f>ROUND(I93*H93,2)</f>
        <v>0</v>
      </c>
      <c r="BL93" s="18" t="s">
        <v>264</v>
      </c>
      <c r="BM93" s="224" t="s">
        <v>2161</v>
      </c>
    </row>
    <row r="94" s="2" customFormat="1" ht="37.8" customHeight="1">
      <c r="A94" s="39"/>
      <c r="B94" s="40"/>
      <c r="C94" s="213" t="s">
        <v>171</v>
      </c>
      <c r="D94" s="213" t="s">
        <v>154</v>
      </c>
      <c r="E94" s="214" t="s">
        <v>2162</v>
      </c>
      <c r="F94" s="215" t="s">
        <v>2163</v>
      </c>
      <c r="G94" s="216" t="s">
        <v>174</v>
      </c>
      <c r="H94" s="217">
        <v>0.75</v>
      </c>
      <c r="I94" s="218"/>
      <c r="J94" s="219">
        <f>ROUND(I94*H94,2)</f>
        <v>0</v>
      </c>
      <c r="K94" s="215" t="s">
        <v>158</v>
      </c>
      <c r="L94" s="45"/>
      <c r="M94" s="220" t="s">
        <v>19</v>
      </c>
      <c r="N94" s="221" t="s">
        <v>43</v>
      </c>
      <c r="O94" s="85"/>
      <c r="P94" s="222">
        <f>O94*H94</f>
        <v>0</v>
      </c>
      <c r="Q94" s="222">
        <v>0.0053099999999999996</v>
      </c>
      <c r="R94" s="222">
        <f>Q94*H94</f>
        <v>0.0039824999999999999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264</v>
      </c>
      <c r="AT94" s="224" t="s">
        <v>154</v>
      </c>
      <c r="AU94" s="224" t="s">
        <v>81</v>
      </c>
      <c r="AY94" s="18" t="s">
        <v>152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79</v>
      </c>
      <c r="BK94" s="225">
        <f>ROUND(I94*H94,2)</f>
        <v>0</v>
      </c>
      <c r="BL94" s="18" t="s">
        <v>264</v>
      </c>
      <c r="BM94" s="224" t="s">
        <v>2164</v>
      </c>
    </row>
    <row r="95" s="2" customFormat="1">
      <c r="A95" s="39"/>
      <c r="B95" s="40"/>
      <c r="C95" s="41"/>
      <c r="D95" s="226" t="s">
        <v>161</v>
      </c>
      <c r="E95" s="41"/>
      <c r="F95" s="227" t="s">
        <v>2165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161</v>
      </c>
      <c r="AU95" s="18" t="s">
        <v>81</v>
      </c>
    </row>
    <row r="96" s="2" customFormat="1" ht="49.05" customHeight="1">
      <c r="A96" s="39"/>
      <c r="B96" s="40"/>
      <c r="C96" s="213" t="s">
        <v>159</v>
      </c>
      <c r="D96" s="213" t="s">
        <v>154</v>
      </c>
      <c r="E96" s="214" t="s">
        <v>1365</v>
      </c>
      <c r="F96" s="215" t="s">
        <v>1366</v>
      </c>
      <c r="G96" s="216" t="s">
        <v>238</v>
      </c>
      <c r="H96" s="217">
        <v>0.0089999999999999993</v>
      </c>
      <c r="I96" s="218"/>
      <c r="J96" s="219">
        <f>ROUND(I96*H96,2)</f>
        <v>0</v>
      </c>
      <c r="K96" s="215" t="s">
        <v>158</v>
      </c>
      <c r="L96" s="45"/>
      <c r="M96" s="220" t="s">
        <v>19</v>
      </c>
      <c r="N96" s="221" t="s">
        <v>43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264</v>
      </c>
      <c r="AT96" s="224" t="s">
        <v>154</v>
      </c>
      <c r="AU96" s="224" t="s">
        <v>81</v>
      </c>
      <c r="AY96" s="18" t="s">
        <v>152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79</v>
      </c>
      <c r="BK96" s="225">
        <f>ROUND(I96*H96,2)</f>
        <v>0</v>
      </c>
      <c r="BL96" s="18" t="s">
        <v>264</v>
      </c>
      <c r="BM96" s="224" t="s">
        <v>2166</v>
      </c>
    </row>
    <row r="97" s="2" customFormat="1">
      <c r="A97" s="39"/>
      <c r="B97" s="40"/>
      <c r="C97" s="41"/>
      <c r="D97" s="226" t="s">
        <v>161</v>
      </c>
      <c r="E97" s="41"/>
      <c r="F97" s="227" t="s">
        <v>1368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161</v>
      </c>
      <c r="AU97" s="18" t="s">
        <v>81</v>
      </c>
    </row>
    <row r="98" s="12" customFormat="1" ht="25.92" customHeight="1">
      <c r="A98" s="12"/>
      <c r="B98" s="197"/>
      <c r="C98" s="198"/>
      <c r="D98" s="199" t="s">
        <v>71</v>
      </c>
      <c r="E98" s="200" t="s">
        <v>2148</v>
      </c>
      <c r="F98" s="200" t="s">
        <v>2149</v>
      </c>
      <c r="G98" s="198"/>
      <c r="H98" s="198"/>
      <c r="I98" s="201"/>
      <c r="J98" s="202">
        <f>BK98</f>
        <v>0</v>
      </c>
      <c r="K98" s="198"/>
      <c r="L98" s="203"/>
      <c r="M98" s="204"/>
      <c r="N98" s="205"/>
      <c r="O98" s="205"/>
      <c r="P98" s="206">
        <f>SUM(P99:P100)</f>
        <v>0</v>
      </c>
      <c r="Q98" s="205"/>
      <c r="R98" s="206">
        <f>SUM(R99:R100)</f>
        <v>0</v>
      </c>
      <c r="S98" s="205"/>
      <c r="T98" s="207">
        <f>SUM(T99:T100)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8" t="s">
        <v>159</v>
      </c>
      <c r="AT98" s="209" t="s">
        <v>71</v>
      </c>
      <c r="AU98" s="209" t="s">
        <v>72</v>
      </c>
      <c r="AY98" s="208" t="s">
        <v>152</v>
      </c>
      <c r="BK98" s="210">
        <f>SUM(BK99:BK100)</f>
        <v>0</v>
      </c>
    </row>
    <row r="99" s="2" customFormat="1" ht="24.15" customHeight="1">
      <c r="A99" s="39"/>
      <c r="B99" s="40"/>
      <c r="C99" s="213" t="s">
        <v>184</v>
      </c>
      <c r="D99" s="213" t="s">
        <v>154</v>
      </c>
      <c r="E99" s="214" t="s">
        <v>2150</v>
      </c>
      <c r="F99" s="215" t="s">
        <v>2151</v>
      </c>
      <c r="G99" s="216" t="s">
        <v>1885</v>
      </c>
      <c r="H99" s="217">
        <v>1</v>
      </c>
      <c r="I99" s="218"/>
      <c r="J99" s="219">
        <f>ROUND(I99*H99,2)</f>
        <v>0</v>
      </c>
      <c r="K99" s="215" t="s">
        <v>158</v>
      </c>
      <c r="L99" s="45"/>
      <c r="M99" s="220" t="s">
        <v>19</v>
      </c>
      <c r="N99" s="221" t="s">
        <v>43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1840</v>
      </c>
      <c r="AT99" s="224" t="s">
        <v>154</v>
      </c>
      <c r="AU99" s="224" t="s">
        <v>79</v>
      </c>
      <c r="AY99" s="18" t="s">
        <v>152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79</v>
      </c>
      <c r="BK99" s="225">
        <f>ROUND(I99*H99,2)</f>
        <v>0</v>
      </c>
      <c r="BL99" s="18" t="s">
        <v>1840</v>
      </c>
      <c r="BM99" s="224" t="s">
        <v>2167</v>
      </c>
    </row>
    <row r="100" s="2" customFormat="1">
      <c r="A100" s="39"/>
      <c r="B100" s="40"/>
      <c r="C100" s="41"/>
      <c r="D100" s="226" t="s">
        <v>161</v>
      </c>
      <c r="E100" s="41"/>
      <c r="F100" s="227" t="s">
        <v>2153</v>
      </c>
      <c r="G100" s="41"/>
      <c r="H100" s="41"/>
      <c r="I100" s="228"/>
      <c r="J100" s="41"/>
      <c r="K100" s="41"/>
      <c r="L100" s="45"/>
      <c r="M100" s="271"/>
      <c r="N100" s="272"/>
      <c r="O100" s="268"/>
      <c r="P100" s="268"/>
      <c r="Q100" s="268"/>
      <c r="R100" s="268"/>
      <c r="S100" s="268"/>
      <c r="T100" s="273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161</v>
      </c>
      <c r="AU100" s="18" t="s">
        <v>79</v>
      </c>
    </row>
    <row r="101" s="2" customFormat="1" ht="6.96" customHeight="1">
      <c r="A101" s="39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45"/>
      <c r="M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</sheetData>
  <sheetProtection sheet="1" autoFilter="0" formatColumns="0" formatRows="0" objects="1" scenarios="1" spinCount="100000" saltValue="zIFHwCUQvy1lzG5ZzauNy9n0pvDG3NsHtUyPZJPc5aRW7ikb+EMfIGY2Kw1ghlxFKP4shob4yNwBcu3GOeLzwA==" hashValue="yra09nx9WcSNmcq/XEHW5eLSpEmUFXddl6hgMmJJTSuFPyu1ShM6HLiMQEPjdrQ84vYVrm0uF4+5nwQ90ocJrQ==" algorithmName="SHA-512" password="CC35"/>
  <autoFilter ref="C87:K10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2" r:id="rId1" display="https://podminky.urs.cz/item/CS_URS_2025_01/751111013"/>
    <hyperlink ref="F95" r:id="rId2" display="https://podminky.urs.cz/item/CS_URS_2025_01/751510043"/>
    <hyperlink ref="F97" r:id="rId3" display="https://podminky.urs.cz/item/CS_URS_2025_01/998751101"/>
    <hyperlink ref="F100" r:id="rId4" display="https://podminky.urs.cz/item/CS_URS_2025_01/HZS13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Dílna pro opravy vozidel v areálu SÚSPK Dvorec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459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2168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26. 1. 2025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ROUND((SUM(BE91:BE132)),  2)</f>
        <v>0</v>
      </c>
      <c r="G35" s="39"/>
      <c r="H35" s="39"/>
      <c r="I35" s="158">
        <v>0.20999999999999999</v>
      </c>
      <c r="J35" s="157">
        <f>ROUND(((SUM(BE91:BE132))*I35),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ROUND((SUM(BF91:BF132)),  2)</f>
        <v>0</v>
      </c>
      <c r="G36" s="39"/>
      <c r="H36" s="39"/>
      <c r="I36" s="158">
        <v>0.12</v>
      </c>
      <c r="J36" s="157">
        <f>ROUND(((SUM(BF91:BF132))*I36),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ROUND((SUM(BG91:BG132)),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ROUND((SUM(BH91:BH132)),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ROUND((SUM(BI91:BI132)),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Dílna pro opravy vozidel v areálu SÚSPK Dvorec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459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04 - Vytápění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26. 1. 2025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Správa a údržba silnic Plzeňského kraje, p.o.</v>
      </c>
      <c r="G58" s="41"/>
      <c r="H58" s="41"/>
      <c r="I58" s="33" t="s">
        <v>31</v>
      </c>
      <c r="J58" s="37" t="str">
        <f>E23</f>
        <v>Ing. Jiří Olejník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Václav Nový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117</v>
      </c>
      <c r="D61" s="172"/>
      <c r="E61" s="172"/>
      <c r="F61" s="172"/>
      <c r="G61" s="172"/>
      <c r="H61" s="172"/>
      <c r="I61" s="172"/>
      <c r="J61" s="173" t="s">
        <v>118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119</v>
      </c>
    </row>
    <row r="64" s="9" customFormat="1" ht="24.96" customHeight="1">
      <c r="A64" s="9"/>
      <c r="B64" s="175"/>
      <c r="C64" s="176"/>
      <c r="D64" s="177" t="s">
        <v>127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2169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2170</v>
      </c>
      <c r="E66" s="183"/>
      <c r="F66" s="183"/>
      <c r="G66" s="183"/>
      <c r="H66" s="183"/>
      <c r="I66" s="183"/>
      <c r="J66" s="184">
        <f>J103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2171</v>
      </c>
      <c r="E67" s="183"/>
      <c r="F67" s="183"/>
      <c r="G67" s="183"/>
      <c r="H67" s="183"/>
      <c r="I67" s="183"/>
      <c r="J67" s="184">
        <f>J112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482</v>
      </c>
      <c r="E68" s="183"/>
      <c r="F68" s="183"/>
      <c r="G68" s="183"/>
      <c r="H68" s="183"/>
      <c r="I68" s="183"/>
      <c r="J68" s="184">
        <f>J124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5"/>
      <c r="C69" s="176"/>
      <c r="D69" s="177" t="s">
        <v>1854</v>
      </c>
      <c r="E69" s="178"/>
      <c r="F69" s="178"/>
      <c r="G69" s="178"/>
      <c r="H69" s="178"/>
      <c r="I69" s="178"/>
      <c r="J69" s="179">
        <f>J130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137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0" t="str">
        <f>E7</f>
        <v>Dílna pro opravy vozidel v areálu SÚSPK Dvorec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113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459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115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04 - Vytápění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 xml:space="preserve"> </v>
      </c>
      <c r="G85" s="41"/>
      <c r="H85" s="41"/>
      <c r="I85" s="33" t="s">
        <v>23</v>
      </c>
      <c r="J85" s="73" t="str">
        <f>IF(J14="","",J14)</f>
        <v>26. 1. 2025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>Správa a údržba silnic Plzeňského kraje, p.o.</v>
      </c>
      <c r="G87" s="41"/>
      <c r="H87" s="41"/>
      <c r="I87" s="33" t="s">
        <v>31</v>
      </c>
      <c r="J87" s="37" t="str">
        <f>E23</f>
        <v>Ing. Jiří Olejník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Václav Nový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138</v>
      </c>
      <c r="D90" s="189" t="s">
        <v>57</v>
      </c>
      <c r="E90" s="189" t="s">
        <v>53</v>
      </c>
      <c r="F90" s="189" t="s">
        <v>54</v>
      </c>
      <c r="G90" s="189" t="s">
        <v>139</v>
      </c>
      <c r="H90" s="189" t="s">
        <v>140</v>
      </c>
      <c r="I90" s="189" t="s">
        <v>141</v>
      </c>
      <c r="J90" s="189" t="s">
        <v>118</v>
      </c>
      <c r="K90" s="190" t="s">
        <v>142</v>
      </c>
      <c r="L90" s="191"/>
      <c r="M90" s="93" t="s">
        <v>19</v>
      </c>
      <c r="N90" s="94" t="s">
        <v>42</v>
      </c>
      <c r="O90" s="94" t="s">
        <v>143</v>
      </c>
      <c r="P90" s="94" t="s">
        <v>144</v>
      </c>
      <c r="Q90" s="94" t="s">
        <v>145</v>
      </c>
      <c r="R90" s="94" t="s">
        <v>146</v>
      </c>
      <c r="S90" s="94" t="s">
        <v>147</v>
      </c>
      <c r="T90" s="95" t="s">
        <v>148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149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P92+P130</f>
        <v>0</v>
      </c>
      <c r="Q91" s="97"/>
      <c r="R91" s="194">
        <f>R92+R130</f>
        <v>0.16043000000000002</v>
      </c>
      <c r="S91" s="97"/>
      <c r="T91" s="195">
        <f>T92+T130</f>
        <v>0.037490000000000002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71</v>
      </c>
      <c r="AU91" s="18" t="s">
        <v>119</v>
      </c>
      <c r="BK91" s="196">
        <f>BK92+BK130</f>
        <v>0</v>
      </c>
    </row>
    <row r="92" s="12" customFormat="1" ht="25.92" customHeight="1">
      <c r="A92" s="12"/>
      <c r="B92" s="197"/>
      <c r="C92" s="198"/>
      <c r="D92" s="199" t="s">
        <v>71</v>
      </c>
      <c r="E92" s="200" t="s">
        <v>331</v>
      </c>
      <c r="F92" s="200" t="s">
        <v>332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P93+P103+P112+P124</f>
        <v>0</v>
      </c>
      <c r="Q92" s="205"/>
      <c r="R92" s="206">
        <f>R93+R103+R112+R124</f>
        <v>0.16043000000000002</v>
      </c>
      <c r="S92" s="205"/>
      <c r="T92" s="207">
        <f>T93+T103+T112+T124</f>
        <v>0.037490000000000002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81</v>
      </c>
      <c r="AT92" s="209" t="s">
        <v>71</v>
      </c>
      <c r="AU92" s="209" t="s">
        <v>72</v>
      </c>
      <c r="AY92" s="208" t="s">
        <v>152</v>
      </c>
      <c r="BK92" s="210">
        <f>BK93+BK103+BK112+BK124</f>
        <v>0</v>
      </c>
    </row>
    <row r="93" s="12" customFormat="1" ht="22.8" customHeight="1">
      <c r="A93" s="12"/>
      <c r="B93" s="197"/>
      <c r="C93" s="198"/>
      <c r="D93" s="199" t="s">
        <v>71</v>
      </c>
      <c r="E93" s="211" t="s">
        <v>2172</v>
      </c>
      <c r="F93" s="211" t="s">
        <v>2173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SUM(P94:P102)</f>
        <v>0</v>
      </c>
      <c r="Q93" s="205"/>
      <c r="R93" s="206">
        <f>SUM(R94:R102)</f>
        <v>0.045500000000000006</v>
      </c>
      <c r="S93" s="205"/>
      <c r="T93" s="207">
        <f>SUM(T94:T102)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81</v>
      </c>
      <c r="AT93" s="209" t="s">
        <v>71</v>
      </c>
      <c r="AU93" s="209" t="s">
        <v>79</v>
      </c>
      <c r="AY93" s="208" t="s">
        <v>152</v>
      </c>
      <c r="BK93" s="210">
        <f>SUM(BK94:BK102)</f>
        <v>0</v>
      </c>
    </row>
    <row r="94" s="2" customFormat="1" ht="37.8" customHeight="1">
      <c r="A94" s="39"/>
      <c r="B94" s="40"/>
      <c r="C94" s="213" t="s">
        <v>79</v>
      </c>
      <c r="D94" s="213" t="s">
        <v>154</v>
      </c>
      <c r="E94" s="214" t="s">
        <v>2174</v>
      </c>
      <c r="F94" s="215" t="s">
        <v>2175</v>
      </c>
      <c r="G94" s="216" t="s">
        <v>174</v>
      </c>
      <c r="H94" s="217">
        <v>87.5</v>
      </c>
      <c r="I94" s="218"/>
      <c r="J94" s="219">
        <f>ROUND(I94*H94,2)</f>
        <v>0</v>
      </c>
      <c r="K94" s="215" t="s">
        <v>158</v>
      </c>
      <c r="L94" s="45"/>
      <c r="M94" s="220" t="s">
        <v>19</v>
      </c>
      <c r="N94" s="221" t="s">
        <v>43</v>
      </c>
      <c r="O94" s="85"/>
      <c r="P94" s="222">
        <f>O94*H94</f>
        <v>0</v>
      </c>
      <c r="Q94" s="222">
        <v>0.00042000000000000002</v>
      </c>
      <c r="R94" s="222">
        <f>Q94*H94</f>
        <v>0.036750000000000005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264</v>
      </c>
      <c r="AT94" s="224" t="s">
        <v>154</v>
      </c>
      <c r="AU94" s="224" t="s">
        <v>81</v>
      </c>
      <c r="AY94" s="18" t="s">
        <v>152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79</v>
      </c>
      <c r="BK94" s="225">
        <f>ROUND(I94*H94,2)</f>
        <v>0</v>
      </c>
      <c r="BL94" s="18" t="s">
        <v>264</v>
      </c>
      <c r="BM94" s="224" t="s">
        <v>2176</v>
      </c>
    </row>
    <row r="95" s="2" customFormat="1">
      <c r="A95" s="39"/>
      <c r="B95" s="40"/>
      <c r="C95" s="41"/>
      <c r="D95" s="226" t="s">
        <v>161</v>
      </c>
      <c r="E95" s="41"/>
      <c r="F95" s="227" t="s">
        <v>2177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161</v>
      </c>
      <c r="AU95" s="18" t="s">
        <v>81</v>
      </c>
    </row>
    <row r="96" s="13" customFormat="1">
      <c r="A96" s="13"/>
      <c r="B96" s="231"/>
      <c r="C96" s="232"/>
      <c r="D96" s="233" t="s">
        <v>167</v>
      </c>
      <c r="E96" s="234" t="s">
        <v>19</v>
      </c>
      <c r="F96" s="235" t="s">
        <v>2178</v>
      </c>
      <c r="G96" s="232"/>
      <c r="H96" s="236">
        <v>56</v>
      </c>
      <c r="I96" s="237"/>
      <c r="J96" s="232"/>
      <c r="K96" s="232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167</v>
      </c>
      <c r="AU96" s="242" t="s">
        <v>81</v>
      </c>
      <c r="AV96" s="13" t="s">
        <v>81</v>
      </c>
      <c r="AW96" s="13" t="s">
        <v>33</v>
      </c>
      <c r="AX96" s="13" t="s">
        <v>72</v>
      </c>
      <c r="AY96" s="242" t="s">
        <v>152</v>
      </c>
    </row>
    <row r="97" s="13" customFormat="1">
      <c r="A97" s="13"/>
      <c r="B97" s="231"/>
      <c r="C97" s="232"/>
      <c r="D97" s="233" t="s">
        <v>167</v>
      </c>
      <c r="E97" s="234" t="s">
        <v>19</v>
      </c>
      <c r="F97" s="235" t="s">
        <v>2179</v>
      </c>
      <c r="G97" s="232"/>
      <c r="H97" s="236">
        <v>31.5</v>
      </c>
      <c r="I97" s="237"/>
      <c r="J97" s="232"/>
      <c r="K97" s="232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167</v>
      </c>
      <c r="AU97" s="242" t="s">
        <v>81</v>
      </c>
      <c r="AV97" s="13" t="s">
        <v>81</v>
      </c>
      <c r="AW97" s="13" t="s">
        <v>33</v>
      </c>
      <c r="AX97" s="13" t="s">
        <v>72</v>
      </c>
      <c r="AY97" s="242" t="s">
        <v>152</v>
      </c>
    </row>
    <row r="98" s="2" customFormat="1" ht="55.5" customHeight="1">
      <c r="A98" s="39"/>
      <c r="B98" s="40"/>
      <c r="C98" s="213" t="s">
        <v>81</v>
      </c>
      <c r="D98" s="213" t="s">
        <v>154</v>
      </c>
      <c r="E98" s="214" t="s">
        <v>2180</v>
      </c>
      <c r="F98" s="215" t="s">
        <v>2181</v>
      </c>
      <c r="G98" s="216" t="s">
        <v>174</v>
      </c>
      <c r="H98" s="217">
        <v>87.5</v>
      </c>
      <c r="I98" s="218"/>
      <c r="J98" s="219">
        <f>ROUND(I98*H98,2)</f>
        <v>0</v>
      </c>
      <c r="K98" s="215" t="s">
        <v>158</v>
      </c>
      <c r="L98" s="45"/>
      <c r="M98" s="220" t="s">
        <v>19</v>
      </c>
      <c r="N98" s="221" t="s">
        <v>43</v>
      </c>
      <c r="O98" s="85"/>
      <c r="P98" s="222">
        <f>O98*H98</f>
        <v>0</v>
      </c>
      <c r="Q98" s="222">
        <v>0.00010000000000000001</v>
      </c>
      <c r="R98" s="222">
        <f>Q98*H98</f>
        <v>0.0087500000000000008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264</v>
      </c>
      <c r="AT98" s="224" t="s">
        <v>154</v>
      </c>
      <c r="AU98" s="224" t="s">
        <v>81</v>
      </c>
      <c r="AY98" s="18" t="s">
        <v>152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79</v>
      </c>
      <c r="BK98" s="225">
        <f>ROUND(I98*H98,2)</f>
        <v>0</v>
      </c>
      <c r="BL98" s="18" t="s">
        <v>264</v>
      </c>
      <c r="BM98" s="224" t="s">
        <v>2182</v>
      </c>
    </row>
    <row r="99" s="2" customFormat="1">
      <c r="A99" s="39"/>
      <c r="B99" s="40"/>
      <c r="C99" s="41"/>
      <c r="D99" s="226" t="s">
        <v>161</v>
      </c>
      <c r="E99" s="41"/>
      <c r="F99" s="227" t="s">
        <v>2183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161</v>
      </c>
      <c r="AU99" s="18" t="s">
        <v>81</v>
      </c>
    </row>
    <row r="100" s="2" customFormat="1" ht="16.5" customHeight="1">
      <c r="A100" s="39"/>
      <c r="B100" s="40"/>
      <c r="C100" s="213" t="s">
        <v>171</v>
      </c>
      <c r="D100" s="213" t="s">
        <v>154</v>
      </c>
      <c r="E100" s="214" t="s">
        <v>2184</v>
      </c>
      <c r="F100" s="215" t="s">
        <v>2185</v>
      </c>
      <c r="G100" s="216" t="s">
        <v>359</v>
      </c>
      <c r="H100" s="217">
        <v>2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43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264</v>
      </c>
      <c r="AT100" s="224" t="s">
        <v>154</v>
      </c>
      <c r="AU100" s="224" t="s">
        <v>81</v>
      </c>
      <c r="AY100" s="18" t="s">
        <v>152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79</v>
      </c>
      <c r="BK100" s="225">
        <f>ROUND(I100*H100,2)</f>
        <v>0</v>
      </c>
      <c r="BL100" s="18" t="s">
        <v>264</v>
      </c>
      <c r="BM100" s="224" t="s">
        <v>2186</v>
      </c>
    </row>
    <row r="101" s="2" customFormat="1" ht="44.25" customHeight="1">
      <c r="A101" s="39"/>
      <c r="B101" s="40"/>
      <c r="C101" s="213" t="s">
        <v>159</v>
      </c>
      <c r="D101" s="213" t="s">
        <v>154</v>
      </c>
      <c r="E101" s="214" t="s">
        <v>2187</v>
      </c>
      <c r="F101" s="215" t="s">
        <v>2188</v>
      </c>
      <c r="G101" s="216" t="s">
        <v>238</v>
      </c>
      <c r="H101" s="217">
        <v>0.045999999999999999</v>
      </c>
      <c r="I101" s="218"/>
      <c r="J101" s="219">
        <f>ROUND(I101*H101,2)</f>
        <v>0</v>
      </c>
      <c r="K101" s="215" t="s">
        <v>158</v>
      </c>
      <c r="L101" s="45"/>
      <c r="M101" s="220" t="s">
        <v>19</v>
      </c>
      <c r="N101" s="221" t="s">
        <v>43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264</v>
      </c>
      <c r="AT101" s="224" t="s">
        <v>154</v>
      </c>
      <c r="AU101" s="224" t="s">
        <v>81</v>
      </c>
      <c r="AY101" s="18" t="s">
        <v>152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79</v>
      </c>
      <c r="BK101" s="225">
        <f>ROUND(I101*H101,2)</f>
        <v>0</v>
      </c>
      <c r="BL101" s="18" t="s">
        <v>264</v>
      </c>
      <c r="BM101" s="224" t="s">
        <v>2189</v>
      </c>
    </row>
    <row r="102" s="2" customFormat="1">
      <c r="A102" s="39"/>
      <c r="B102" s="40"/>
      <c r="C102" s="41"/>
      <c r="D102" s="226" t="s">
        <v>161</v>
      </c>
      <c r="E102" s="41"/>
      <c r="F102" s="227" t="s">
        <v>2190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161</v>
      </c>
      <c r="AU102" s="18" t="s">
        <v>81</v>
      </c>
    </row>
    <row r="103" s="12" customFormat="1" ht="22.8" customHeight="1">
      <c r="A103" s="12"/>
      <c r="B103" s="197"/>
      <c r="C103" s="198"/>
      <c r="D103" s="199" t="s">
        <v>71</v>
      </c>
      <c r="E103" s="211" t="s">
        <v>2191</v>
      </c>
      <c r="F103" s="211" t="s">
        <v>2192</v>
      </c>
      <c r="G103" s="198"/>
      <c r="H103" s="198"/>
      <c r="I103" s="201"/>
      <c r="J103" s="212">
        <f>BK103</f>
        <v>0</v>
      </c>
      <c r="K103" s="198"/>
      <c r="L103" s="203"/>
      <c r="M103" s="204"/>
      <c r="N103" s="205"/>
      <c r="O103" s="205"/>
      <c r="P103" s="206">
        <f>SUM(P104:P111)</f>
        <v>0</v>
      </c>
      <c r="Q103" s="205"/>
      <c r="R103" s="206">
        <f>SUM(R104:R111)</f>
        <v>0.0020300000000000001</v>
      </c>
      <c r="S103" s="205"/>
      <c r="T103" s="207">
        <f>SUM(T104:T111)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81</v>
      </c>
      <c r="AT103" s="209" t="s">
        <v>71</v>
      </c>
      <c r="AU103" s="209" t="s">
        <v>79</v>
      </c>
      <c r="AY103" s="208" t="s">
        <v>152</v>
      </c>
      <c r="BK103" s="210">
        <f>SUM(BK104:BK111)</f>
        <v>0</v>
      </c>
    </row>
    <row r="104" s="2" customFormat="1" ht="33" customHeight="1">
      <c r="A104" s="39"/>
      <c r="B104" s="40"/>
      <c r="C104" s="213" t="s">
        <v>184</v>
      </c>
      <c r="D104" s="213" t="s">
        <v>154</v>
      </c>
      <c r="E104" s="214" t="s">
        <v>2193</v>
      </c>
      <c r="F104" s="215" t="s">
        <v>2194</v>
      </c>
      <c r="G104" s="216" t="s">
        <v>451</v>
      </c>
      <c r="H104" s="217">
        <v>2</v>
      </c>
      <c r="I104" s="218"/>
      <c r="J104" s="219">
        <f>ROUND(I104*H104,2)</f>
        <v>0</v>
      </c>
      <c r="K104" s="215" t="s">
        <v>158</v>
      </c>
      <c r="L104" s="45"/>
      <c r="M104" s="220" t="s">
        <v>19</v>
      </c>
      <c r="N104" s="221" t="s">
        <v>43</v>
      </c>
      <c r="O104" s="85"/>
      <c r="P104" s="222">
        <f>O104*H104</f>
        <v>0</v>
      </c>
      <c r="Q104" s="222">
        <v>0.00023000000000000001</v>
      </c>
      <c r="R104" s="222">
        <f>Q104*H104</f>
        <v>0.00046000000000000001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264</v>
      </c>
      <c r="AT104" s="224" t="s">
        <v>154</v>
      </c>
      <c r="AU104" s="224" t="s">
        <v>81</v>
      </c>
      <c r="AY104" s="18" t="s">
        <v>152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79</v>
      </c>
      <c r="BK104" s="225">
        <f>ROUND(I104*H104,2)</f>
        <v>0</v>
      </c>
      <c r="BL104" s="18" t="s">
        <v>264</v>
      </c>
      <c r="BM104" s="224" t="s">
        <v>2195</v>
      </c>
    </row>
    <row r="105" s="2" customFormat="1">
      <c r="A105" s="39"/>
      <c r="B105" s="40"/>
      <c r="C105" s="41"/>
      <c r="D105" s="226" t="s">
        <v>161</v>
      </c>
      <c r="E105" s="41"/>
      <c r="F105" s="227" t="s">
        <v>2196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161</v>
      </c>
      <c r="AU105" s="18" t="s">
        <v>81</v>
      </c>
    </row>
    <row r="106" s="2" customFormat="1" ht="37.8" customHeight="1">
      <c r="A106" s="39"/>
      <c r="B106" s="40"/>
      <c r="C106" s="213" t="s">
        <v>190</v>
      </c>
      <c r="D106" s="213" t="s">
        <v>154</v>
      </c>
      <c r="E106" s="214" t="s">
        <v>2197</v>
      </c>
      <c r="F106" s="215" t="s">
        <v>2198</v>
      </c>
      <c r="G106" s="216" t="s">
        <v>451</v>
      </c>
      <c r="H106" s="217">
        <v>2</v>
      </c>
      <c r="I106" s="218"/>
      <c r="J106" s="219">
        <f>ROUND(I106*H106,2)</f>
        <v>0</v>
      </c>
      <c r="K106" s="215" t="s">
        <v>158</v>
      </c>
      <c r="L106" s="45"/>
      <c r="M106" s="220" t="s">
        <v>19</v>
      </c>
      <c r="N106" s="221" t="s">
        <v>43</v>
      </c>
      <c r="O106" s="85"/>
      <c r="P106" s="222">
        <f>O106*H106</f>
        <v>0</v>
      </c>
      <c r="Q106" s="222">
        <v>0.00020000000000000001</v>
      </c>
      <c r="R106" s="222">
        <f>Q106*H106</f>
        <v>0.00040000000000000002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264</v>
      </c>
      <c r="AT106" s="224" t="s">
        <v>154</v>
      </c>
      <c r="AU106" s="224" t="s">
        <v>81</v>
      </c>
      <c r="AY106" s="18" t="s">
        <v>152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79</v>
      </c>
      <c r="BK106" s="225">
        <f>ROUND(I106*H106,2)</f>
        <v>0</v>
      </c>
      <c r="BL106" s="18" t="s">
        <v>264</v>
      </c>
      <c r="BM106" s="224" t="s">
        <v>2199</v>
      </c>
    </row>
    <row r="107" s="2" customFormat="1">
      <c r="A107" s="39"/>
      <c r="B107" s="40"/>
      <c r="C107" s="41"/>
      <c r="D107" s="226" t="s">
        <v>161</v>
      </c>
      <c r="E107" s="41"/>
      <c r="F107" s="227" t="s">
        <v>2200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161</v>
      </c>
      <c r="AU107" s="18" t="s">
        <v>81</v>
      </c>
    </row>
    <row r="108" s="2" customFormat="1" ht="24.15" customHeight="1">
      <c r="A108" s="39"/>
      <c r="B108" s="40"/>
      <c r="C108" s="213" t="s">
        <v>200</v>
      </c>
      <c r="D108" s="213" t="s">
        <v>154</v>
      </c>
      <c r="E108" s="214" t="s">
        <v>2201</v>
      </c>
      <c r="F108" s="215" t="s">
        <v>2202</v>
      </c>
      <c r="G108" s="216" t="s">
        <v>451</v>
      </c>
      <c r="H108" s="217">
        <v>3</v>
      </c>
      <c r="I108" s="218"/>
      <c r="J108" s="219">
        <f>ROUND(I108*H108,2)</f>
        <v>0</v>
      </c>
      <c r="K108" s="215" t="s">
        <v>158</v>
      </c>
      <c r="L108" s="45"/>
      <c r="M108" s="220" t="s">
        <v>19</v>
      </c>
      <c r="N108" s="221" t="s">
        <v>43</v>
      </c>
      <c r="O108" s="85"/>
      <c r="P108" s="222">
        <f>O108*H108</f>
        <v>0</v>
      </c>
      <c r="Q108" s="222">
        <v>0.00038999999999999999</v>
      </c>
      <c r="R108" s="222">
        <f>Q108*H108</f>
        <v>0.00117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264</v>
      </c>
      <c r="AT108" s="224" t="s">
        <v>154</v>
      </c>
      <c r="AU108" s="224" t="s">
        <v>81</v>
      </c>
      <c r="AY108" s="18" t="s">
        <v>152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79</v>
      </c>
      <c r="BK108" s="225">
        <f>ROUND(I108*H108,2)</f>
        <v>0</v>
      </c>
      <c r="BL108" s="18" t="s">
        <v>264</v>
      </c>
      <c r="BM108" s="224" t="s">
        <v>2203</v>
      </c>
    </row>
    <row r="109" s="2" customFormat="1">
      <c r="A109" s="39"/>
      <c r="B109" s="40"/>
      <c r="C109" s="41"/>
      <c r="D109" s="226" t="s">
        <v>161</v>
      </c>
      <c r="E109" s="41"/>
      <c r="F109" s="227" t="s">
        <v>2204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161</v>
      </c>
      <c r="AU109" s="18" t="s">
        <v>81</v>
      </c>
    </row>
    <row r="110" s="2" customFormat="1" ht="44.25" customHeight="1">
      <c r="A110" s="39"/>
      <c r="B110" s="40"/>
      <c r="C110" s="213" t="s">
        <v>212</v>
      </c>
      <c r="D110" s="213" t="s">
        <v>154</v>
      </c>
      <c r="E110" s="214" t="s">
        <v>2205</v>
      </c>
      <c r="F110" s="215" t="s">
        <v>2206</v>
      </c>
      <c r="G110" s="216" t="s">
        <v>238</v>
      </c>
      <c r="H110" s="217">
        <v>0.002</v>
      </c>
      <c r="I110" s="218"/>
      <c r="J110" s="219">
        <f>ROUND(I110*H110,2)</f>
        <v>0</v>
      </c>
      <c r="K110" s="215" t="s">
        <v>158</v>
      </c>
      <c r="L110" s="45"/>
      <c r="M110" s="220" t="s">
        <v>19</v>
      </c>
      <c r="N110" s="221" t="s">
        <v>43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264</v>
      </c>
      <c r="AT110" s="224" t="s">
        <v>154</v>
      </c>
      <c r="AU110" s="224" t="s">
        <v>81</v>
      </c>
      <c r="AY110" s="18" t="s">
        <v>152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79</v>
      </c>
      <c r="BK110" s="225">
        <f>ROUND(I110*H110,2)</f>
        <v>0</v>
      </c>
      <c r="BL110" s="18" t="s">
        <v>264</v>
      </c>
      <c r="BM110" s="224" t="s">
        <v>2207</v>
      </c>
    </row>
    <row r="111" s="2" customFormat="1">
      <c r="A111" s="39"/>
      <c r="B111" s="40"/>
      <c r="C111" s="41"/>
      <c r="D111" s="226" t="s">
        <v>161</v>
      </c>
      <c r="E111" s="41"/>
      <c r="F111" s="227" t="s">
        <v>2208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161</v>
      </c>
      <c r="AU111" s="18" t="s">
        <v>81</v>
      </c>
    </row>
    <row r="112" s="12" customFormat="1" ht="22.8" customHeight="1">
      <c r="A112" s="12"/>
      <c r="B112" s="197"/>
      <c r="C112" s="198"/>
      <c r="D112" s="199" t="s">
        <v>71</v>
      </c>
      <c r="E112" s="211" t="s">
        <v>2209</v>
      </c>
      <c r="F112" s="211" t="s">
        <v>2210</v>
      </c>
      <c r="G112" s="198"/>
      <c r="H112" s="198"/>
      <c r="I112" s="201"/>
      <c r="J112" s="212">
        <f>BK112</f>
        <v>0</v>
      </c>
      <c r="K112" s="198"/>
      <c r="L112" s="203"/>
      <c r="M112" s="204"/>
      <c r="N112" s="205"/>
      <c r="O112" s="205"/>
      <c r="P112" s="206">
        <f>SUM(P113:P123)</f>
        <v>0</v>
      </c>
      <c r="Q112" s="205"/>
      <c r="R112" s="206">
        <f>SUM(R113:R123)</f>
        <v>0.1129</v>
      </c>
      <c r="S112" s="205"/>
      <c r="T112" s="207">
        <f>SUM(T113:T123)</f>
        <v>0.037490000000000002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8" t="s">
        <v>81</v>
      </c>
      <c r="AT112" s="209" t="s">
        <v>71</v>
      </c>
      <c r="AU112" s="209" t="s">
        <v>79</v>
      </c>
      <c r="AY112" s="208" t="s">
        <v>152</v>
      </c>
      <c r="BK112" s="210">
        <f>SUM(BK113:BK123)</f>
        <v>0</v>
      </c>
    </row>
    <row r="113" s="2" customFormat="1" ht="24.15" customHeight="1">
      <c r="A113" s="39"/>
      <c r="B113" s="40"/>
      <c r="C113" s="213" t="s">
        <v>169</v>
      </c>
      <c r="D113" s="213" t="s">
        <v>154</v>
      </c>
      <c r="E113" s="214" t="s">
        <v>2211</v>
      </c>
      <c r="F113" s="215" t="s">
        <v>2212</v>
      </c>
      <c r="G113" s="216" t="s">
        <v>451</v>
      </c>
      <c r="H113" s="217">
        <v>1</v>
      </c>
      <c r="I113" s="218"/>
      <c r="J113" s="219">
        <f>ROUND(I113*H113,2)</f>
        <v>0</v>
      </c>
      <c r="K113" s="215" t="s">
        <v>158</v>
      </c>
      <c r="L113" s="45"/>
      <c r="M113" s="220" t="s">
        <v>19</v>
      </c>
      <c r="N113" s="221" t="s">
        <v>43</v>
      </c>
      <c r="O113" s="85"/>
      <c r="P113" s="222">
        <f>O113*H113</f>
        <v>0</v>
      </c>
      <c r="Q113" s="222">
        <v>0.00010000000000000001</v>
      </c>
      <c r="R113" s="222">
        <f>Q113*H113</f>
        <v>0.00010000000000000001</v>
      </c>
      <c r="S113" s="222">
        <v>0.037490000000000002</v>
      </c>
      <c r="T113" s="223">
        <f>S113*H113</f>
        <v>0.037490000000000002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264</v>
      </c>
      <c r="AT113" s="224" t="s">
        <v>154</v>
      </c>
      <c r="AU113" s="224" t="s">
        <v>81</v>
      </c>
      <c r="AY113" s="18" t="s">
        <v>152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79</v>
      </c>
      <c r="BK113" s="225">
        <f>ROUND(I113*H113,2)</f>
        <v>0</v>
      </c>
      <c r="BL113" s="18" t="s">
        <v>264</v>
      </c>
      <c r="BM113" s="224" t="s">
        <v>2213</v>
      </c>
    </row>
    <row r="114" s="2" customFormat="1">
      <c r="A114" s="39"/>
      <c r="B114" s="40"/>
      <c r="C114" s="41"/>
      <c r="D114" s="226" t="s">
        <v>161</v>
      </c>
      <c r="E114" s="41"/>
      <c r="F114" s="227" t="s">
        <v>2214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161</v>
      </c>
      <c r="AU114" s="18" t="s">
        <v>81</v>
      </c>
    </row>
    <row r="115" s="2" customFormat="1" ht="24.15" customHeight="1">
      <c r="A115" s="39"/>
      <c r="B115" s="40"/>
      <c r="C115" s="213" t="s">
        <v>224</v>
      </c>
      <c r="D115" s="213" t="s">
        <v>154</v>
      </c>
      <c r="E115" s="214" t="s">
        <v>2215</v>
      </c>
      <c r="F115" s="215" t="s">
        <v>2216</v>
      </c>
      <c r="G115" s="216" t="s">
        <v>451</v>
      </c>
      <c r="H115" s="217">
        <v>2</v>
      </c>
      <c r="I115" s="218"/>
      <c r="J115" s="219">
        <f>ROUND(I115*H115,2)</f>
        <v>0</v>
      </c>
      <c r="K115" s="215" t="s">
        <v>158</v>
      </c>
      <c r="L115" s="45"/>
      <c r="M115" s="220" t="s">
        <v>19</v>
      </c>
      <c r="N115" s="221" t="s">
        <v>43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264</v>
      </c>
      <c r="AT115" s="224" t="s">
        <v>154</v>
      </c>
      <c r="AU115" s="224" t="s">
        <v>81</v>
      </c>
      <c r="AY115" s="18" t="s">
        <v>152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79</v>
      </c>
      <c r="BK115" s="225">
        <f>ROUND(I115*H115,2)</f>
        <v>0</v>
      </c>
      <c r="BL115" s="18" t="s">
        <v>264</v>
      </c>
      <c r="BM115" s="224" t="s">
        <v>2217</v>
      </c>
    </row>
    <row r="116" s="2" customFormat="1">
      <c r="A116" s="39"/>
      <c r="B116" s="40"/>
      <c r="C116" s="41"/>
      <c r="D116" s="226" t="s">
        <v>161</v>
      </c>
      <c r="E116" s="41"/>
      <c r="F116" s="227" t="s">
        <v>2218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161</v>
      </c>
      <c r="AU116" s="18" t="s">
        <v>81</v>
      </c>
    </row>
    <row r="117" s="2" customFormat="1" ht="24.15" customHeight="1">
      <c r="A117" s="39"/>
      <c r="B117" s="40"/>
      <c r="C117" s="256" t="s">
        <v>229</v>
      </c>
      <c r="D117" s="256" t="s">
        <v>518</v>
      </c>
      <c r="E117" s="257" t="s">
        <v>2219</v>
      </c>
      <c r="F117" s="258" t="s">
        <v>2220</v>
      </c>
      <c r="G117" s="259" t="s">
        <v>451</v>
      </c>
      <c r="H117" s="260">
        <v>2</v>
      </c>
      <c r="I117" s="261"/>
      <c r="J117" s="262">
        <f>ROUND(I117*H117,2)</f>
        <v>0</v>
      </c>
      <c r="K117" s="258" t="s">
        <v>158</v>
      </c>
      <c r="L117" s="263"/>
      <c r="M117" s="264" t="s">
        <v>19</v>
      </c>
      <c r="N117" s="265" t="s">
        <v>43</v>
      </c>
      <c r="O117" s="85"/>
      <c r="P117" s="222">
        <f>O117*H117</f>
        <v>0</v>
      </c>
      <c r="Q117" s="222">
        <v>0.056399999999999999</v>
      </c>
      <c r="R117" s="222">
        <f>Q117*H117</f>
        <v>0.1128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374</v>
      </c>
      <c r="AT117" s="224" t="s">
        <v>518</v>
      </c>
      <c r="AU117" s="224" t="s">
        <v>81</v>
      </c>
      <c r="AY117" s="18" t="s">
        <v>152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79</v>
      </c>
      <c r="BK117" s="225">
        <f>ROUND(I117*H117,2)</f>
        <v>0</v>
      </c>
      <c r="BL117" s="18" t="s">
        <v>264</v>
      </c>
      <c r="BM117" s="224" t="s">
        <v>2221</v>
      </c>
    </row>
    <row r="118" s="2" customFormat="1" ht="24.15" customHeight="1">
      <c r="A118" s="39"/>
      <c r="B118" s="40"/>
      <c r="C118" s="213" t="s">
        <v>8</v>
      </c>
      <c r="D118" s="213" t="s">
        <v>154</v>
      </c>
      <c r="E118" s="214" t="s">
        <v>2222</v>
      </c>
      <c r="F118" s="215" t="s">
        <v>2223</v>
      </c>
      <c r="G118" s="216" t="s">
        <v>451</v>
      </c>
      <c r="H118" s="217">
        <v>1</v>
      </c>
      <c r="I118" s="218"/>
      <c r="J118" s="219">
        <f>ROUND(I118*H118,2)</f>
        <v>0</v>
      </c>
      <c r="K118" s="215" t="s">
        <v>158</v>
      </c>
      <c r="L118" s="45"/>
      <c r="M118" s="220" t="s">
        <v>19</v>
      </c>
      <c r="N118" s="221" t="s">
        <v>43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264</v>
      </c>
      <c r="AT118" s="224" t="s">
        <v>154</v>
      </c>
      <c r="AU118" s="224" t="s">
        <v>81</v>
      </c>
      <c r="AY118" s="18" t="s">
        <v>152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79</v>
      </c>
      <c r="BK118" s="225">
        <f>ROUND(I118*H118,2)</f>
        <v>0</v>
      </c>
      <c r="BL118" s="18" t="s">
        <v>264</v>
      </c>
      <c r="BM118" s="224" t="s">
        <v>2224</v>
      </c>
    </row>
    <row r="119" s="2" customFormat="1">
      <c r="A119" s="39"/>
      <c r="B119" s="40"/>
      <c r="C119" s="41"/>
      <c r="D119" s="226" t="s">
        <v>161</v>
      </c>
      <c r="E119" s="41"/>
      <c r="F119" s="227" t="s">
        <v>2225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161</v>
      </c>
      <c r="AU119" s="18" t="s">
        <v>81</v>
      </c>
    </row>
    <row r="120" s="14" customFormat="1">
      <c r="A120" s="14"/>
      <c r="B120" s="243"/>
      <c r="C120" s="244"/>
      <c r="D120" s="233" t="s">
        <v>167</v>
      </c>
      <c r="E120" s="245" t="s">
        <v>19</v>
      </c>
      <c r="F120" s="246" t="s">
        <v>2226</v>
      </c>
      <c r="G120" s="244"/>
      <c r="H120" s="245" t="s">
        <v>19</v>
      </c>
      <c r="I120" s="247"/>
      <c r="J120" s="244"/>
      <c r="K120" s="244"/>
      <c r="L120" s="248"/>
      <c r="M120" s="249"/>
      <c r="N120" s="250"/>
      <c r="O120" s="250"/>
      <c r="P120" s="250"/>
      <c r="Q120" s="250"/>
      <c r="R120" s="250"/>
      <c r="S120" s="250"/>
      <c r="T120" s="25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2" t="s">
        <v>167</v>
      </c>
      <c r="AU120" s="252" t="s">
        <v>81</v>
      </c>
      <c r="AV120" s="14" t="s">
        <v>79</v>
      </c>
      <c r="AW120" s="14" t="s">
        <v>33</v>
      </c>
      <c r="AX120" s="14" t="s">
        <v>72</v>
      </c>
      <c r="AY120" s="252" t="s">
        <v>152</v>
      </c>
    </row>
    <row r="121" s="13" customFormat="1">
      <c r="A121" s="13"/>
      <c r="B121" s="231"/>
      <c r="C121" s="232"/>
      <c r="D121" s="233" t="s">
        <v>167</v>
      </c>
      <c r="E121" s="234" t="s">
        <v>19</v>
      </c>
      <c r="F121" s="235" t="s">
        <v>79</v>
      </c>
      <c r="G121" s="232"/>
      <c r="H121" s="236">
        <v>1</v>
      </c>
      <c r="I121" s="237"/>
      <c r="J121" s="232"/>
      <c r="K121" s="232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167</v>
      </c>
      <c r="AU121" s="242" t="s">
        <v>81</v>
      </c>
      <c r="AV121" s="13" t="s">
        <v>81</v>
      </c>
      <c r="AW121" s="13" t="s">
        <v>33</v>
      </c>
      <c r="AX121" s="13" t="s">
        <v>72</v>
      </c>
      <c r="AY121" s="242" t="s">
        <v>152</v>
      </c>
    </row>
    <row r="122" s="2" customFormat="1" ht="44.25" customHeight="1">
      <c r="A122" s="39"/>
      <c r="B122" s="40"/>
      <c r="C122" s="213" t="s">
        <v>243</v>
      </c>
      <c r="D122" s="213" t="s">
        <v>154</v>
      </c>
      <c r="E122" s="214" t="s">
        <v>2227</v>
      </c>
      <c r="F122" s="215" t="s">
        <v>2228</v>
      </c>
      <c r="G122" s="216" t="s">
        <v>238</v>
      </c>
      <c r="H122" s="217">
        <v>0.113</v>
      </c>
      <c r="I122" s="218"/>
      <c r="J122" s="219">
        <f>ROUND(I122*H122,2)</f>
        <v>0</v>
      </c>
      <c r="K122" s="215" t="s">
        <v>158</v>
      </c>
      <c r="L122" s="45"/>
      <c r="M122" s="220" t="s">
        <v>19</v>
      </c>
      <c r="N122" s="221" t="s">
        <v>43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264</v>
      </c>
      <c r="AT122" s="224" t="s">
        <v>154</v>
      </c>
      <c r="AU122" s="224" t="s">
        <v>81</v>
      </c>
      <c r="AY122" s="18" t="s">
        <v>152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79</v>
      </c>
      <c r="BK122" s="225">
        <f>ROUND(I122*H122,2)</f>
        <v>0</v>
      </c>
      <c r="BL122" s="18" t="s">
        <v>264</v>
      </c>
      <c r="BM122" s="224" t="s">
        <v>2229</v>
      </c>
    </row>
    <row r="123" s="2" customFormat="1">
      <c r="A123" s="39"/>
      <c r="B123" s="40"/>
      <c r="C123" s="41"/>
      <c r="D123" s="226" t="s">
        <v>161</v>
      </c>
      <c r="E123" s="41"/>
      <c r="F123" s="227" t="s">
        <v>2230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161</v>
      </c>
      <c r="AU123" s="18" t="s">
        <v>81</v>
      </c>
    </row>
    <row r="124" s="12" customFormat="1" ht="22.8" customHeight="1">
      <c r="A124" s="12"/>
      <c r="B124" s="197"/>
      <c r="C124" s="198"/>
      <c r="D124" s="199" t="s">
        <v>71</v>
      </c>
      <c r="E124" s="211" t="s">
        <v>1797</v>
      </c>
      <c r="F124" s="211" t="s">
        <v>1798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SUM(P125:P129)</f>
        <v>0</v>
      </c>
      <c r="Q124" s="205"/>
      <c r="R124" s="206">
        <f>SUM(R125:R129)</f>
        <v>0</v>
      </c>
      <c r="S124" s="205"/>
      <c r="T124" s="207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81</v>
      </c>
      <c r="AT124" s="209" t="s">
        <v>71</v>
      </c>
      <c r="AU124" s="209" t="s">
        <v>79</v>
      </c>
      <c r="AY124" s="208" t="s">
        <v>152</v>
      </c>
      <c r="BK124" s="210">
        <f>SUM(BK125:BK129)</f>
        <v>0</v>
      </c>
    </row>
    <row r="125" s="2" customFormat="1" ht="16.5" customHeight="1">
      <c r="A125" s="39"/>
      <c r="B125" s="40"/>
      <c r="C125" s="213" t="s">
        <v>250</v>
      </c>
      <c r="D125" s="213" t="s">
        <v>154</v>
      </c>
      <c r="E125" s="214" t="s">
        <v>2231</v>
      </c>
      <c r="F125" s="215" t="s">
        <v>2232</v>
      </c>
      <c r="G125" s="216" t="s">
        <v>359</v>
      </c>
      <c r="H125" s="217">
        <v>1</v>
      </c>
      <c r="I125" s="218"/>
      <c r="J125" s="219">
        <f>ROUND(I125*H125,2)</f>
        <v>0</v>
      </c>
      <c r="K125" s="215" t="s">
        <v>19</v>
      </c>
      <c r="L125" s="45"/>
      <c r="M125" s="220" t="s">
        <v>19</v>
      </c>
      <c r="N125" s="221" t="s">
        <v>43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264</v>
      </c>
      <c r="AT125" s="224" t="s">
        <v>154</v>
      </c>
      <c r="AU125" s="224" t="s">
        <v>81</v>
      </c>
      <c r="AY125" s="18" t="s">
        <v>152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79</v>
      </c>
      <c r="BK125" s="225">
        <f>ROUND(I125*H125,2)</f>
        <v>0</v>
      </c>
      <c r="BL125" s="18" t="s">
        <v>264</v>
      </c>
      <c r="BM125" s="224" t="s">
        <v>2233</v>
      </c>
    </row>
    <row r="126" s="2" customFormat="1" ht="16.5" customHeight="1">
      <c r="A126" s="39"/>
      <c r="B126" s="40"/>
      <c r="C126" s="213" t="s">
        <v>258</v>
      </c>
      <c r="D126" s="213" t="s">
        <v>154</v>
      </c>
      <c r="E126" s="214" t="s">
        <v>2234</v>
      </c>
      <c r="F126" s="215" t="s">
        <v>2235</v>
      </c>
      <c r="G126" s="216" t="s">
        <v>359</v>
      </c>
      <c r="H126" s="217">
        <v>1</v>
      </c>
      <c r="I126" s="218"/>
      <c r="J126" s="219">
        <f>ROUND(I126*H126,2)</f>
        <v>0</v>
      </c>
      <c r="K126" s="215" t="s">
        <v>19</v>
      </c>
      <c r="L126" s="45"/>
      <c r="M126" s="220" t="s">
        <v>19</v>
      </c>
      <c r="N126" s="221" t="s">
        <v>43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264</v>
      </c>
      <c r="AT126" s="224" t="s">
        <v>154</v>
      </c>
      <c r="AU126" s="224" t="s">
        <v>81</v>
      </c>
      <c r="AY126" s="18" t="s">
        <v>152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79</v>
      </c>
      <c r="BK126" s="225">
        <f>ROUND(I126*H126,2)</f>
        <v>0</v>
      </c>
      <c r="BL126" s="18" t="s">
        <v>264</v>
      </c>
      <c r="BM126" s="224" t="s">
        <v>2236</v>
      </c>
    </row>
    <row r="127" s="2" customFormat="1" ht="16.5" customHeight="1">
      <c r="A127" s="39"/>
      <c r="B127" s="40"/>
      <c r="C127" s="213" t="s">
        <v>264</v>
      </c>
      <c r="D127" s="213" t="s">
        <v>154</v>
      </c>
      <c r="E127" s="214" t="s">
        <v>2237</v>
      </c>
      <c r="F127" s="215" t="s">
        <v>2238</v>
      </c>
      <c r="G127" s="216" t="s">
        <v>359</v>
      </c>
      <c r="H127" s="217">
        <v>1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43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264</v>
      </c>
      <c r="AT127" s="224" t="s">
        <v>154</v>
      </c>
      <c r="AU127" s="224" t="s">
        <v>81</v>
      </c>
      <c r="AY127" s="18" t="s">
        <v>152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79</v>
      </c>
      <c r="BK127" s="225">
        <f>ROUND(I127*H127,2)</f>
        <v>0</v>
      </c>
      <c r="BL127" s="18" t="s">
        <v>264</v>
      </c>
      <c r="BM127" s="224" t="s">
        <v>2239</v>
      </c>
    </row>
    <row r="128" s="2" customFormat="1" ht="16.5" customHeight="1">
      <c r="A128" s="39"/>
      <c r="B128" s="40"/>
      <c r="C128" s="213" t="s">
        <v>272</v>
      </c>
      <c r="D128" s="213" t="s">
        <v>154</v>
      </c>
      <c r="E128" s="214" t="s">
        <v>2240</v>
      </c>
      <c r="F128" s="215" t="s">
        <v>2241</v>
      </c>
      <c r="G128" s="216" t="s">
        <v>359</v>
      </c>
      <c r="H128" s="217">
        <v>1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43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264</v>
      </c>
      <c r="AT128" s="224" t="s">
        <v>154</v>
      </c>
      <c r="AU128" s="224" t="s">
        <v>81</v>
      </c>
      <c r="AY128" s="18" t="s">
        <v>152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79</v>
      </c>
      <c r="BK128" s="225">
        <f>ROUND(I128*H128,2)</f>
        <v>0</v>
      </c>
      <c r="BL128" s="18" t="s">
        <v>264</v>
      </c>
      <c r="BM128" s="224" t="s">
        <v>2242</v>
      </c>
    </row>
    <row r="129" s="2" customFormat="1" ht="16.5" customHeight="1">
      <c r="A129" s="39"/>
      <c r="B129" s="40"/>
      <c r="C129" s="213" t="s">
        <v>277</v>
      </c>
      <c r="D129" s="213" t="s">
        <v>154</v>
      </c>
      <c r="E129" s="214" t="s">
        <v>2243</v>
      </c>
      <c r="F129" s="215" t="s">
        <v>2244</v>
      </c>
      <c r="G129" s="216" t="s">
        <v>359</v>
      </c>
      <c r="H129" s="217">
        <v>1</v>
      </c>
      <c r="I129" s="218"/>
      <c r="J129" s="219">
        <f>ROUND(I129*H129,2)</f>
        <v>0</v>
      </c>
      <c r="K129" s="215" t="s">
        <v>19</v>
      </c>
      <c r="L129" s="45"/>
      <c r="M129" s="220" t="s">
        <v>19</v>
      </c>
      <c r="N129" s="221" t="s">
        <v>43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264</v>
      </c>
      <c r="AT129" s="224" t="s">
        <v>154</v>
      </c>
      <c r="AU129" s="224" t="s">
        <v>81</v>
      </c>
      <c r="AY129" s="18" t="s">
        <v>152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79</v>
      </c>
      <c r="BK129" s="225">
        <f>ROUND(I129*H129,2)</f>
        <v>0</v>
      </c>
      <c r="BL129" s="18" t="s">
        <v>264</v>
      </c>
      <c r="BM129" s="224" t="s">
        <v>2245</v>
      </c>
    </row>
    <row r="130" s="12" customFormat="1" ht="25.92" customHeight="1">
      <c r="A130" s="12"/>
      <c r="B130" s="197"/>
      <c r="C130" s="198"/>
      <c r="D130" s="199" t="s">
        <v>71</v>
      </c>
      <c r="E130" s="200" t="s">
        <v>2148</v>
      </c>
      <c r="F130" s="200" t="s">
        <v>2149</v>
      </c>
      <c r="G130" s="198"/>
      <c r="H130" s="198"/>
      <c r="I130" s="201"/>
      <c r="J130" s="202">
        <f>BK130</f>
        <v>0</v>
      </c>
      <c r="K130" s="198"/>
      <c r="L130" s="203"/>
      <c r="M130" s="204"/>
      <c r="N130" s="205"/>
      <c r="O130" s="205"/>
      <c r="P130" s="206">
        <f>SUM(P131:P132)</f>
        <v>0</v>
      </c>
      <c r="Q130" s="205"/>
      <c r="R130" s="206">
        <f>SUM(R131:R132)</f>
        <v>0</v>
      </c>
      <c r="S130" s="205"/>
      <c r="T130" s="207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8" t="s">
        <v>159</v>
      </c>
      <c r="AT130" s="209" t="s">
        <v>71</v>
      </c>
      <c r="AU130" s="209" t="s">
        <v>72</v>
      </c>
      <c r="AY130" s="208" t="s">
        <v>152</v>
      </c>
      <c r="BK130" s="210">
        <f>SUM(BK131:BK132)</f>
        <v>0</v>
      </c>
    </row>
    <row r="131" s="2" customFormat="1" ht="24.15" customHeight="1">
      <c r="A131" s="39"/>
      <c r="B131" s="40"/>
      <c r="C131" s="213" t="s">
        <v>283</v>
      </c>
      <c r="D131" s="213" t="s">
        <v>154</v>
      </c>
      <c r="E131" s="214" t="s">
        <v>2150</v>
      </c>
      <c r="F131" s="215" t="s">
        <v>2151</v>
      </c>
      <c r="G131" s="216" t="s">
        <v>1885</v>
      </c>
      <c r="H131" s="217">
        <v>4</v>
      </c>
      <c r="I131" s="218"/>
      <c r="J131" s="219">
        <f>ROUND(I131*H131,2)</f>
        <v>0</v>
      </c>
      <c r="K131" s="215" t="s">
        <v>158</v>
      </c>
      <c r="L131" s="45"/>
      <c r="M131" s="220" t="s">
        <v>19</v>
      </c>
      <c r="N131" s="221" t="s">
        <v>43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1840</v>
      </c>
      <c r="AT131" s="224" t="s">
        <v>154</v>
      </c>
      <c r="AU131" s="224" t="s">
        <v>79</v>
      </c>
      <c r="AY131" s="18" t="s">
        <v>152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79</v>
      </c>
      <c r="BK131" s="225">
        <f>ROUND(I131*H131,2)</f>
        <v>0</v>
      </c>
      <c r="BL131" s="18" t="s">
        <v>1840</v>
      </c>
      <c r="BM131" s="224" t="s">
        <v>2246</v>
      </c>
    </row>
    <row r="132" s="2" customFormat="1">
      <c r="A132" s="39"/>
      <c r="B132" s="40"/>
      <c r="C132" s="41"/>
      <c r="D132" s="226" t="s">
        <v>161</v>
      </c>
      <c r="E132" s="41"/>
      <c r="F132" s="227" t="s">
        <v>2153</v>
      </c>
      <c r="G132" s="41"/>
      <c r="H132" s="41"/>
      <c r="I132" s="228"/>
      <c r="J132" s="41"/>
      <c r="K132" s="41"/>
      <c r="L132" s="45"/>
      <c r="M132" s="271"/>
      <c r="N132" s="272"/>
      <c r="O132" s="268"/>
      <c r="P132" s="268"/>
      <c r="Q132" s="268"/>
      <c r="R132" s="268"/>
      <c r="S132" s="268"/>
      <c r="T132" s="27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161</v>
      </c>
      <c r="AU132" s="18" t="s">
        <v>79</v>
      </c>
    </row>
    <row r="133" s="2" customFormat="1" ht="6.96" customHeight="1">
      <c r="A133" s="39"/>
      <c r="B133" s="60"/>
      <c r="C133" s="61"/>
      <c r="D133" s="61"/>
      <c r="E133" s="61"/>
      <c r="F133" s="61"/>
      <c r="G133" s="61"/>
      <c r="H133" s="61"/>
      <c r="I133" s="61"/>
      <c r="J133" s="61"/>
      <c r="K133" s="61"/>
      <c r="L133" s="45"/>
      <c r="M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</sheetData>
  <sheetProtection sheet="1" autoFilter="0" formatColumns="0" formatRows="0" objects="1" scenarios="1" spinCount="100000" saltValue="gSSCvjmXqNDslfTDSOAeK6C1Yh+eIm56eSkO3nigsCugJ0iUCZcRYhBYcIYERFeN2txbDmM+dLJtvPyLl1wgGg==" hashValue="k3MsJhx3auE8vW+M6ZqpJG5qZMnjxX0HMlW8pe7XbHun/yuOhxSAuGzK2Qby33RwZa3N4nIIa5bb3BcZVcWCQQ==" algorithmName="SHA-512" password="CC35"/>
  <autoFilter ref="C90:K13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733122301"/>
    <hyperlink ref="F99" r:id="rId2" display="https://podminky.urs.cz/item/CS_URS_2025_01/733811232"/>
    <hyperlink ref="F102" r:id="rId3" display="https://podminky.urs.cz/item/CS_URS_2025_01/998733101"/>
    <hyperlink ref="F105" r:id="rId4" display="https://podminky.urs.cz/item/CS_URS_2025_01/734221535"/>
    <hyperlink ref="F107" r:id="rId5" display="https://podminky.urs.cz/item/CS_URS_2025_01/734221684"/>
    <hyperlink ref="F109" r:id="rId6" display="https://podminky.urs.cz/item/CS_URS_2025_01/734261413"/>
    <hyperlink ref="F111" r:id="rId7" display="https://podminky.urs.cz/item/CS_URS_2025_01/998734101"/>
    <hyperlink ref="F114" r:id="rId8" display="https://podminky.urs.cz/item/CS_URS_2025_01/735151831"/>
    <hyperlink ref="F116" r:id="rId9" display="https://podminky.urs.cz/item/CS_URS_2025_01/735159220"/>
    <hyperlink ref="F119" r:id="rId10" display="https://podminky.urs.cz/item/CS_URS_2025_01/735159320"/>
    <hyperlink ref="F123" r:id="rId11" display="https://podminky.urs.cz/item/CS_URS_2025_01/998735101"/>
    <hyperlink ref="F132" r:id="rId12" display="https://podminky.urs.cz/item/CS_URS_2025_01/HZS13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Dílna pro opravy vozidel v areálu SÚSPK Dvorec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459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2247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26. 1. 2025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ROUND(J95,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ROUND((SUM(BE95:BE430)),  2)</f>
        <v>0</v>
      </c>
      <c r="G35" s="39"/>
      <c r="H35" s="39"/>
      <c r="I35" s="158">
        <v>0.20999999999999999</v>
      </c>
      <c r="J35" s="157">
        <f>ROUND(((SUM(BE95:BE430))*I35),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ROUND((SUM(BF95:BF430)),  2)</f>
        <v>0</v>
      </c>
      <c r="G36" s="39"/>
      <c r="H36" s="39"/>
      <c r="I36" s="158">
        <v>0.12</v>
      </c>
      <c r="J36" s="157">
        <f>ROUND(((SUM(BF95:BF430))*I36),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ROUND((SUM(BG95:BG430)),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ROUND((SUM(BH95:BH430)),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ROUND((SUM(BI95:BI430)),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Dílna pro opravy vozidel v areálu SÚSPK Dvorec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459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05 - Elektroinstalace - silnoproud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26. 1. 2025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Správa a údržba silnic Plzeňského kraje, p.o.</v>
      </c>
      <c r="G58" s="41"/>
      <c r="H58" s="41"/>
      <c r="I58" s="33" t="s">
        <v>31</v>
      </c>
      <c r="J58" s="37" t="str">
        <f>E23</f>
        <v>Ing. Jiří Olejník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Václav Nový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117</v>
      </c>
      <c r="D61" s="172"/>
      <c r="E61" s="172"/>
      <c r="F61" s="172"/>
      <c r="G61" s="172"/>
      <c r="H61" s="172"/>
      <c r="I61" s="172"/>
      <c r="J61" s="173" t="s">
        <v>118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J95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119</v>
      </c>
    </row>
    <row r="64" s="9" customFormat="1" ht="24.96" customHeight="1">
      <c r="A64" s="9"/>
      <c r="B64" s="175"/>
      <c r="C64" s="176"/>
      <c r="D64" s="177" t="s">
        <v>2248</v>
      </c>
      <c r="E64" s="178"/>
      <c r="F64" s="178"/>
      <c r="G64" s="178"/>
      <c r="H64" s="178"/>
      <c r="I64" s="178"/>
      <c r="J64" s="179">
        <f>J96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2249</v>
      </c>
      <c r="E65" s="183"/>
      <c r="F65" s="183"/>
      <c r="G65" s="183"/>
      <c r="H65" s="183"/>
      <c r="I65" s="183"/>
      <c r="J65" s="184">
        <f>J97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2250</v>
      </c>
      <c r="E66" s="183"/>
      <c r="F66" s="183"/>
      <c r="G66" s="183"/>
      <c r="H66" s="183"/>
      <c r="I66" s="183"/>
      <c r="J66" s="184">
        <f>J107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2251</v>
      </c>
      <c r="E67" s="183"/>
      <c r="F67" s="183"/>
      <c r="G67" s="183"/>
      <c r="H67" s="183"/>
      <c r="I67" s="183"/>
      <c r="J67" s="184">
        <f>J117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2252</v>
      </c>
      <c r="E68" s="183"/>
      <c r="F68" s="183"/>
      <c r="G68" s="183"/>
      <c r="H68" s="183"/>
      <c r="I68" s="183"/>
      <c r="J68" s="184">
        <f>J121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2253</v>
      </c>
      <c r="E69" s="183"/>
      <c r="F69" s="183"/>
      <c r="G69" s="183"/>
      <c r="H69" s="183"/>
      <c r="I69" s="183"/>
      <c r="J69" s="184">
        <f>J186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132</v>
      </c>
      <c r="E70" s="183"/>
      <c r="F70" s="183"/>
      <c r="G70" s="183"/>
      <c r="H70" s="183"/>
      <c r="I70" s="183"/>
      <c r="J70" s="184">
        <f>J209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2254</v>
      </c>
      <c r="E71" s="183"/>
      <c r="F71" s="183"/>
      <c r="G71" s="183"/>
      <c r="H71" s="183"/>
      <c r="I71" s="183"/>
      <c r="J71" s="184">
        <f>J317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2255</v>
      </c>
      <c r="E72" s="183"/>
      <c r="F72" s="183"/>
      <c r="G72" s="183"/>
      <c r="H72" s="183"/>
      <c r="I72" s="183"/>
      <c r="J72" s="184">
        <f>J376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2256</v>
      </c>
      <c r="E73" s="183"/>
      <c r="F73" s="183"/>
      <c r="G73" s="183"/>
      <c r="H73" s="183"/>
      <c r="I73" s="183"/>
      <c r="J73" s="184">
        <f>J428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137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70" t="str">
        <f>E7</f>
        <v>Dílna pro opravy vozidel v areálu SÚSPK Dvorec</v>
      </c>
      <c r="F83" s="33"/>
      <c r="G83" s="33"/>
      <c r="H83" s="33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2"/>
      <c r="C84" s="33" t="s">
        <v>113</v>
      </c>
      <c r="D84" s="23"/>
      <c r="E84" s="23"/>
      <c r="F84" s="23"/>
      <c r="G84" s="23"/>
      <c r="H84" s="23"/>
      <c r="I84" s="23"/>
      <c r="J84" s="23"/>
      <c r="K84" s="23"/>
      <c r="L84" s="21"/>
    </row>
    <row r="85" s="2" customFormat="1" ht="16.5" customHeight="1">
      <c r="A85" s="39"/>
      <c r="B85" s="40"/>
      <c r="C85" s="41"/>
      <c r="D85" s="41"/>
      <c r="E85" s="170" t="s">
        <v>459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115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0" t="str">
        <f>E11</f>
        <v>05 - Elektroinstalace - silnoproud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F14</f>
        <v xml:space="preserve"> </v>
      </c>
      <c r="G89" s="41"/>
      <c r="H89" s="41"/>
      <c r="I89" s="33" t="s">
        <v>23</v>
      </c>
      <c r="J89" s="73" t="str">
        <f>IF(J14="","",J14)</f>
        <v>26. 1. 2025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E17</f>
        <v>Správa a údržba silnic Plzeňského kraje, p.o.</v>
      </c>
      <c r="G91" s="41"/>
      <c r="H91" s="41"/>
      <c r="I91" s="33" t="s">
        <v>31</v>
      </c>
      <c r="J91" s="37" t="str">
        <f>E23</f>
        <v>Ing. Jiří Olejník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IF(E20="","",E20)</f>
        <v>Vyplň údaj</v>
      </c>
      <c r="G92" s="41"/>
      <c r="H92" s="41"/>
      <c r="I92" s="33" t="s">
        <v>34</v>
      </c>
      <c r="J92" s="37" t="str">
        <f>E26</f>
        <v>Václav Nový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86"/>
      <c r="B94" s="187"/>
      <c r="C94" s="188" t="s">
        <v>138</v>
      </c>
      <c r="D94" s="189" t="s">
        <v>57</v>
      </c>
      <c r="E94" s="189" t="s">
        <v>53</v>
      </c>
      <c r="F94" s="189" t="s">
        <v>54</v>
      </c>
      <c r="G94" s="189" t="s">
        <v>139</v>
      </c>
      <c r="H94" s="189" t="s">
        <v>140</v>
      </c>
      <c r="I94" s="189" t="s">
        <v>141</v>
      </c>
      <c r="J94" s="189" t="s">
        <v>118</v>
      </c>
      <c r="K94" s="190" t="s">
        <v>142</v>
      </c>
      <c r="L94" s="191"/>
      <c r="M94" s="93" t="s">
        <v>19</v>
      </c>
      <c r="N94" s="94" t="s">
        <v>42</v>
      </c>
      <c r="O94" s="94" t="s">
        <v>143</v>
      </c>
      <c r="P94" s="94" t="s">
        <v>144</v>
      </c>
      <c r="Q94" s="94" t="s">
        <v>145</v>
      </c>
      <c r="R94" s="94" t="s">
        <v>146</v>
      </c>
      <c r="S94" s="94" t="s">
        <v>147</v>
      </c>
      <c r="T94" s="95" t="s">
        <v>148</v>
      </c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</row>
    <row r="95" s="2" customFormat="1" ht="22.8" customHeight="1">
      <c r="A95" s="39"/>
      <c r="B95" s="40"/>
      <c r="C95" s="100" t="s">
        <v>149</v>
      </c>
      <c r="D95" s="41"/>
      <c r="E95" s="41"/>
      <c r="F95" s="41"/>
      <c r="G95" s="41"/>
      <c r="H95" s="41"/>
      <c r="I95" s="41"/>
      <c r="J95" s="192">
        <f>BK95</f>
        <v>0</v>
      </c>
      <c r="K95" s="41"/>
      <c r="L95" s="45"/>
      <c r="M95" s="96"/>
      <c r="N95" s="193"/>
      <c r="O95" s="97"/>
      <c r="P95" s="194">
        <f>P96</f>
        <v>0</v>
      </c>
      <c r="Q95" s="97"/>
      <c r="R95" s="194">
        <f>R96</f>
        <v>0.87026325000000015</v>
      </c>
      <c r="S95" s="97"/>
      <c r="T95" s="195">
        <f>T96</f>
        <v>1.4407000000000001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71</v>
      </c>
      <c r="AU95" s="18" t="s">
        <v>119</v>
      </c>
      <c r="BK95" s="196">
        <f>BK96</f>
        <v>0</v>
      </c>
    </row>
    <row r="96" s="12" customFormat="1" ht="25.92" customHeight="1">
      <c r="A96" s="12"/>
      <c r="B96" s="197"/>
      <c r="C96" s="198"/>
      <c r="D96" s="199" t="s">
        <v>71</v>
      </c>
      <c r="E96" s="200" t="s">
        <v>331</v>
      </c>
      <c r="F96" s="200" t="s">
        <v>331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P97+P107+P117+P121+P186+P209+P317+P376+P428</f>
        <v>0</v>
      </c>
      <c r="Q96" s="205"/>
      <c r="R96" s="206">
        <f>R97+R107+R117+R121+R186+R209+R317+R376+R428</f>
        <v>0.87026325000000015</v>
      </c>
      <c r="S96" s="205"/>
      <c r="T96" s="207">
        <f>T97+T107+T117+T121+T186+T209+T317+T376+T428</f>
        <v>1.4407000000000001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81</v>
      </c>
      <c r="AT96" s="209" t="s">
        <v>71</v>
      </c>
      <c r="AU96" s="209" t="s">
        <v>72</v>
      </c>
      <c r="AY96" s="208" t="s">
        <v>152</v>
      </c>
      <c r="BK96" s="210">
        <f>BK97+BK107+BK117+BK121+BK186+BK209+BK317+BK376+BK428</f>
        <v>0</v>
      </c>
    </row>
    <row r="97" s="12" customFormat="1" ht="22.8" customHeight="1">
      <c r="A97" s="12"/>
      <c r="B97" s="197"/>
      <c r="C97" s="198"/>
      <c r="D97" s="199" t="s">
        <v>71</v>
      </c>
      <c r="E97" s="211" t="s">
        <v>1062</v>
      </c>
      <c r="F97" s="211" t="s">
        <v>2257</v>
      </c>
      <c r="G97" s="198"/>
      <c r="H97" s="198"/>
      <c r="I97" s="201"/>
      <c r="J97" s="212">
        <f>BK97</f>
        <v>0</v>
      </c>
      <c r="K97" s="198"/>
      <c r="L97" s="203"/>
      <c r="M97" s="204"/>
      <c r="N97" s="205"/>
      <c r="O97" s="205"/>
      <c r="P97" s="206">
        <f>SUM(P98:P106)</f>
        <v>0</v>
      </c>
      <c r="Q97" s="205"/>
      <c r="R97" s="206">
        <f>SUM(R98:R106)</f>
        <v>0.0030300000000000001</v>
      </c>
      <c r="S97" s="205"/>
      <c r="T97" s="207">
        <f>SUM(T98:T106)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81</v>
      </c>
      <c r="AT97" s="209" t="s">
        <v>71</v>
      </c>
      <c r="AU97" s="209" t="s">
        <v>79</v>
      </c>
      <c r="AY97" s="208" t="s">
        <v>152</v>
      </c>
      <c r="BK97" s="210">
        <f>SUM(BK98:BK106)</f>
        <v>0</v>
      </c>
    </row>
    <row r="98" s="2" customFormat="1" ht="44.25" customHeight="1">
      <c r="A98" s="39"/>
      <c r="B98" s="40"/>
      <c r="C98" s="213" t="s">
        <v>79</v>
      </c>
      <c r="D98" s="213" t="s">
        <v>154</v>
      </c>
      <c r="E98" s="214" t="s">
        <v>2258</v>
      </c>
      <c r="F98" s="215" t="s">
        <v>2259</v>
      </c>
      <c r="G98" s="216" t="s">
        <v>451</v>
      </c>
      <c r="H98" s="217">
        <v>2</v>
      </c>
      <c r="I98" s="218"/>
      <c r="J98" s="219">
        <f>ROUND(I98*H98,2)</f>
        <v>0</v>
      </c>
      <c r="K98" s="215" t="s">
        <v>158</v>
      </c>
      <c r="L98" s="45"/>
      <c r="M98" s="220" t="s">
        <v>19</v>
      </c>
      <c r="N98" s="221" t="s">
        <v>43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264</v>
      </c>
      <c r="AT98" s="224" t="s">
        <v>154</v>
      </c>
      <c r="AU98" s="224" t="s">
        <v>81</v>
      </c>
      <c r="AY98" s="18" t="s">
        <v>152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79</v>
      </c>
      <c r="BK98" s="225">
        <f>ROUND(I98*H98,2)</f>
        <v>0</v>
      </c>
      <c r="BL98" s="18" t="s">
        <v>264</v>
      </c>
      <c r="BM98" s="224" t="s">
        <v>2260</v>
      </c>
    </row>
    <row r="99" s="2" customFormat="1">
      <c r="A99" s="39"/>
      <c r="B99" s="40"/>
      <c r="C99" s="41"/>
      <c r="D99" s="226" t="s">
        <v>161</v>
      </c>
      <c r="E99" s="41"/>
      <c r="F99" s="227" t="s">
        <v>2261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161</v>
      </c>
      <c r="AU99" s="18" t="s">
        <v>81</v>
      </c>
    </row>
    <row r="100" s="2" customFormat="1" ht="24.15" customHeight="1">
      <c r="A100" s="39"/>
      <c r="B100" s="40"/>
      <c r="C100" s="256" t="s">
        <v>81</v>
      </c>
      <c r="D100" s="256" t="s">
        <v>518</v>
      </c>
      <c r="E100" s="257" t="s">
        <v>2262</v>
      </c>
      <c r="F100" s="258" t="s">
        <v>2263</v>
      </c>
      <c r="G100" s="259" t="s">
        <v>451</v>
      </c>
      <c r="H100" s="260">
        <v>2</v>
      </c>
      <c r="I100" s="261"/>
      <c r="J100" s="262">
        <f>ROUND(I100*H100,2)</f>
        <v>0</v>
      </c>
      <c r="K100" s="258" t="s">
        <v>158</v>
      </c>
      <c r="L100" s="263"/>
      <c r="M100" s="264" t="s">
        <v>19</v>
      </c>
      <c r="N100" s="265" t="s">
        <v>43</v>
      </c>
      <c r="O100" s="85"/>
      <c r="P100" s="222">
        <f>O100*H100</f>
        <v>0</v>
      </c>
      <c r="Q100" s="222">
        <v>0.00012</v>
      </c>
      <c r="R100" s="222">
        <f>Q100*H100</f>
        <v>0.00024000000000000001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374</v>
      </c>
      <c r="AT100" s="224" t="s">
        <v>518</v>
      </c>
      <c r="AU100" s="224" t="s">
        <v>81</v>
      </c>
      <c r="AY100" s="18" t="s">
        <v>152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79</v>
      </c>
      <c r="BK100" s="225">
        <f>ROUND(I100*H100,2)</f>
        <v>0</v>
      </c>
      <c r="BL100" s="18" t="s">
        <v>264</v>
      </c>
      <c r="BM100" s="224" t="s">
        <v>2264</v>
      </c>
    </row>
    <row r="101" s="2" customFormat="1" ht="44.25" customHeight="1">
      <c r="A101" s="39"/>
      <c r="B101" s="40"/>
      <c r="C101" s="213" t="s">
        <v>171</v>
      </c>
      <c r="D101" s="213" t="s">
        <v>154</v>
      </c>
      <c r="E101" s="214" t="s">
        <v>2265</v>
      </c>
      <c r="F101" s="215" t="s">
        <v>2266</v>
      </c>
      <c r="G101" s="216" t="s">
        <v>451</v>
      </c>
      <c r="H101" s="217">
        <v>1</v>
      </c>
      <c r="I101" s="218"/>
      <c r="J101" s="219">
        <f>ROUND(I101*H101,2)</f>
        <v>0</v>
      </c>
      <c r="K101" s="215" t="s">
        <v>158</v>
      </c>
      <c r="L101" s="45"/>
      <c r="M101" s="220" t="s">
        <v>19</v>
      </c>
      <c r="N101" s="221" t="s">
        <v>43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264</v>
      </c>
      <c r="AT101" s="224" t="s">
        <v>154</v>
      </c>
      <c r="AU101" s="224" t="s">
        <v>81</v>
      </c>
      <c r="AY101" s="18" t="s">
        <v>152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79</v>
      </c>
      <c r="BK101" s="225">
        <f>ROUND(I101*H101,2)</f>
        <v>0</v>
      </c>
      <c r="BL101" s="18" t="s">
        <v>264</v>
      </c>
      <c r="BM101" s="224" t="s">
        <v>2267</v>
      </c>
    </row>
    <row r="102" s="2" customFormat="1">
      <c r="A102" s="39"/>
      <c r="B102" s="40"/>
      <c r="C102" s="41"/>
      <c r="D102" s="226" t="s">
        <v>161</v>
      </c>
      <c r="E102" s="41"/>
      <c r="F102" s="227" t="s">
        <v>2268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161</v>
      </c>
      <c r="AU102" s="18" t="s">
        <v>81</v>
      </c>
    </row>
    <row r="103" s="2" customFormat="1" ht="24.15" customHeight="1">
      <c r="A103" s="39"/>
      <c r="B103" s="40"/>
      <c r="C103" s="256" t="s">
        <v>159</v>
      </c>
      <c r="D103" s="256" t="s">
        <v>518</v>
      </c>
      <c r="E103" s="257" t="s">
        <v>2269</v>
      </c>
      <c r="F103" s="258" t="s">
        <v>2270</v>
      </c>
      <c r="G103" s="259" t="s">
        <v>451</v>
      </c>
      <c r="H103" s="260">
        <v>1</v>
      </c>
      <c r="I103" s="261"/>
      <c r="J103" s="262">
        <f>ROUND(I103*H103,2)</f>
        <v>0</v>
      </c>
      <c r="K103" s="258" t="s">
        <v>158</v>
      </c>
      <c r="L103" s="263"/>
      <c r="M103" s="264" t="s">
        <v>19</v>
      </c>
      <c r="N103" s="265" t="s">
        <v>43</v>
      </c>
      <c r="O103" s="85"/>
      <c r="P103" s="222">
        <f>O103*H103</f>
        <v>0</v>
      </c>
      <c r="Q103" s="222">
        <v>0.00012999999999999999</v>
      </c>
      <c r="R103" s="222">
        <f>Q103*H103</f>
        <v>0.00012999999999999999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374</v>
      </c>
      <c r="AT103" s="224" t="s">
        <v>518</v>
      </c>
      <c r="AU103" s="224" t="s">
        <v>81</v>
      </c>
      <c r="AY103" s="18" t="s">
        <v>152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79</v>
      </c>
      <c r="BK103" s="225">
        <f>ROUND(I103*H103,2)</f>
        <v>0</v>
      </c>
      <c r="BL103" s="18" t="s">
        <v>264</v>
      </c>
      <c r="BM103" s="224" t="s">
        <v>2271</v>
      </c>
    </row>
    <row r="104" s="2" customFormat="1" ht="33" customHeight="1">
      <c r="A104" s="39"/>
      <c r="B104" s="40"/>
      <c r="C104" s="213" t="s">
        <v>184</v>
      </c>
      <c r="D104" s="213" t="s">
        <v>154</v>
      </c>
      <c r="E104" s="214" t="s">
        <v>2272</v>
      </c>
      <c r="F104" s="215" t="s">
        <v>2273</v>
      </c>
      <c r="G104" s="216" t="s">
        <v>451</v>
      </c>
      <c r="H104" s="217">
        <v>14</v>
      </c>
      <c r="I104" s="218"/>
      <c r="J104" s="219">
        <f>ROUND(I104*H104,2)</f>
        <v>0</v>
      </c>
      <c r="K104" s="215" t="s">
        <v>158</v>
      </c>
      <c r="L104" s="45"/>
      <c r="M104" s="220" t="s">
        <v>19</v>
      </c>
      <c r="N104" s="221" t="s">
        <v>43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264</v>
      </c>
      <c r="AT104" s="224" t="s">
        <v>154</v>
      </c>
      <c r="AU104" s="224" t="s">
        <v>81</v>
      </c>
      <c r="AY104" s="18" t="s">
        <v>152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79</v>
      </c>
      <c r="BK104" s="225">
        <f>ROUND(I104*H104,2)</f>
        <v>0</v>
      </c>
      <c r="BL104" s="18" t="s">
        <v>264</v>
      </c>
      <c r="BM104" s="224" t="s">
        <v>2274</v>
      </c>
    </row>
    <row r="105" s="2" customFormat="1">
      <c r="A105" s="39"/>
      <c r="B105" s="40"/>
      <c r="C105" s="41"/>
      <c r="D105" s="226" t="s">
        <v>161</v>
      </c>
      <c r="E105" s="41"/>
      <c r="F105" s="227" t="s">
        <v>2275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161</v>
      </c>
      <c r="AU105" s="18" t="s">
        <v>81</v>
      </c>
    </row>
    <row r="106" s="2" customFormat="1" ht="24.15" customHeight="1">
      <c r="A106" s="39"/>
      <c r="B106" s="40"/>
      <c r="C106" s="256" t="s">
        <v>190</v>
      </c>
      <c r="D106" s="256" t="s">
        <v>518</v>
      </c>
      <c r="E106" s="257" t="s">
        <v>2276</v>
      </c>
      <c r="F106" s="258" t="s">
        <v>2277</v>
      </c>
      <c r="G106" s="259" t="s">
        <v>451</v>
      </c>
      <c r="H106" s="260">
        <v>14</v>
      </c>
      <c r="I106" s="261"/>
      <c r="J106" s="262">
        <f>ROUND(I106*H106,2)</f>
        <v>0</v>
      </c>
      <c r="K106" s="258" t="s">
        <v>158</v>
      </c>
      <c r="L106" s="263"/>
      <c r="M106" s="264" t="s">
        <v>19</v>
      </c>
      <c r="N106" s="265" t="s">
        <v>43</v>
      </c>
      <c r="O106" s="85"/>
      <c r="P106" s="222">
        <f>O106*H106</f>
        <v>0</v>
      </c>
      <c r="Q106" s="222">
        <v>0.00019000000000000001</v>
      </c>
      <c r="R106" s="222">
        <f>Q106*H106</f>
        <v>0.00266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374</v>
      </c>
      <c r="AT106" s="224" t="s">
        <v>518</v>
      </c>
      <c r="AU106" s="224" t="s">
        <v>81</v>
      </c>
      <c r="AY106" s="18" t="s">
        <v>152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79</v>
      </c>
      <c r="BK106" s="225">
        <f>ROUND(I106*H106,2)</f>
        <v>0</v>
      </c>
      <c r="BL106" s="18" t="s">
        <v>264</v>
      </c>
      <c r="BM106" s="224" t="s">
        <v>2278</v>
      </c>
    </row>
    <row r="107" s="12" customFormat="1" ht="22.8" customHeight="1">
      <c r="A107" s="12"/>
      <c r="B107" s="197"/>
      <c r="C107" s="198"/>
      <c r="D107" s="199" t="s">
        <v>71</v>
      </c>
      <c r="E107" s="211" t="s">
        <v>1659</v>
      </c>
      <c r="F107" s="211" t="s">
        <v>2279</v>
      </c>
      <c r="G107" s="198"/>
      <c r="H107" s="198"/>
      <c r="I107" s="201"/>
      <c r="J107" s="212">
        <f>BK107</f>
        <v>0</v>
      </c>
      <c r="K107" s="198"/>
      <c r="L107" s="203"/>
      <c r="M107" s="204"/>
      <c r="N107" s="205"/>
      <c r="O107" s="205"/>
      <c r="P107" s="206">
        <f>SUM(P108:P116)</f>
        <v>0</v>
      </c>
      <c r="Q107" s="205"/>
      <c r="R107" s="206">
        <f>SUM(R108:R116)</f>
        <v>0.00010000000000000001</v>
      </c>
      <c r="S107" s="205"/>
      <c r="T107" s="207">
        <f>SUM(T108:T116)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8" t="s">
        <v>81</v>
      </c>
      <c r="AT107" s="209" t="s">
        <v>71</v>
      </c>
      <c r="AU107" s="209" t="s">
        <v>79</v>
      </c>
      <c r="AY107" s="208" t="s">
        <v>152</v>
      </c>
      <c r="BK107" s="210">
        <f>SUM(BK108:BK116)</f>
        <v>0</v>
      </c>
    </row>
    <row r="108" s="2" customFormat="1" ht="37.8" customHeight="1">
      <c r="A108" s="39"/>
      <c r="B108" s="40"/>
      <c r="C108" s="213" t="s">
        <v>200</v>
      </c>
      <c r="D108" s="213" t="s">
        <v>154</v>
      </c>
      <c r="E108" s="214" t="s">
        <v>2280</v>
      </c>
      <c r="F108" s="215" t="s">
        <v>2281</v>
      </c>
      <c r="G108" s="216" t="s">
        <v>451</v>
      </c>
      <c r="H108" s="217">
        <v>3</v>
      </c>
      <c r="I108" s="218"/>
      <c r="J108" s="219">
        <f>ROUND(I108*H108,2)</f>
        <v>0</v>
      </c>
      <c r="K108" s="215" t="s">
        <v>158</v>
      </c>
      <c r="L108" s="45"/>
      <c r="M108" s="220" t="s">
        <v>19</v>
      </c>
      <c r="N108" s="221" t="s">
        <v>43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264</v>
      </c>
      <c r="AT108" s="224" t="s">
        <v>154</v>
      </c>
      <c r="AU108" s="224" t="s">
        <v>81</v>
      </c>
      <c r="AY108" s="18" t="s">
        <v>152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79</v>
      </c>
      <c r="BK108" s="225">
        <f>ROUND(I108*H108,2)</f>
        <v>0</v>
      </c>
      <c r="BL108" s="18" t="s">
        <v>264</v>
      </c>
      <c r="BM108" s="224" t="s">
        <v>2282</v>
      </c>
    </row>
    <row r="109" s="2" customFormat="1">
      <c r="A109" s="39"/>
      <c r="B109" s="40"/>
      <c r="C109" s="41"/>
      <c r="D109" s="226" t="s">
        <v>161</v>
      </c>
      <c r="E109" s="41"/>
      <c r="F109" s="227" t="s">
        <v>2283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161</v>
      </c>
      <c r="AU109" s="18" t="s">
        <v>81</v>
      </c>
    </row>
    <row r="110" s="2" customFormat="1" ht="33" customHeight="1">
      <c r="A110" s="39"/>
      <c r="B110" s="40"/>
      <c r="C110" s="213" t="s">
        <v>212</v>
      </c>
      <c r="D110" s="213" t="s">
        <v>154</v>
      </c>
      <c r="E110" s="214" t="s">
        <v>2284</v>
      </c>
      <c r="F110" s="215" t="s">
        <v>2285</v>
      </c>
      <c r="G110" s="216" t="s">
        <v>451</v>
      </c>
      <c r="H110" s="217">
        <v>1</v>
      </c>
      <c r="I110" s="218"/>
      <c r="J110" s="219">
        <f>ROUND(I110*H110,2)</f>
        <v>0</v>
      </c>
      <c r="K110" s="215" t="s">
        <v>158</v>
      </c>
      <c r="L110" s="45"/>
      <c r="M110" s="220" t="s">
        <v>19</v>
      </c>
      <c r="N110" s="221" t="s">
        <v>43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264</v>
      </c>
      <c r="AT110" s="224" t="s">
        <v>154</v>
      </c>
      <c r="AU110" s="224" t="s">
        <v>81</v>
      </c>
      <c r="AY110" s="18" t="s">
        <v>152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79</v>
      </c>
      <c r="BK110" s="225">
        <f>ROUND(I110*H110,2)</f>
        <v>0</v>
      </c>
      <c r="BL110" s="18" t="s">
        <v>264</v>
      </c>
      <c r="BM110" s="224" t="s">
        <v>2286</v>
      </c>
    </row>
    <row r="111" s="2" customFormat="1">
      <c r="A111" s="39"/>
      <c r="B111" s="40"/>
      <c r="C111" s="41"/>
      <c r="D111" s="226" t="s">
        <v>161</v>
      </c>
      <c r="E111" s="41"/>
      <c r="F111" s="227" t="s">
        <v>2287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161</v>
      </c>
      <c r="AU111" s="18" t="s">
        <v>81</v>
      </c>
    </row>
    <row r="112" s="2" customFormat="1" ht="24.15" customHeight="1">
      <c r="A112" s="39"/>
      <c r="B112" s="40"/>
      <c r="C112" s="256" t="s">
        <v>169</v>
      </c>
      <c r="D112" s="256" t="s">
        <v>518</v>
      </c>
      <c r="E112" s="257" t="s">
        <v>2288</v>
      </c>
      <c r="F112" s="258" t="s">
        <v>2289</v>
      </c>
      <c r="G112" s="259" t="s">
        <v>451</v>
      </c>
      <c r="H112" s="260">
        <v>1</v>
      </c>
      <c r="I112" s="261"/>
      <c r="J112" s="262">
        <f>ROUND(I112*H112,2)</f>
        <v>0</v>
      </c>
      <c r="K112" s="258" t="s">
        <v>19</v>
      </c>
      <c r="L112" s="263"/>
      <c r="M112" s="264" t="s">
        <v>19</v>
      </c>
      <c r="N112" s="265" t="s">
        <v>43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374</v>
      </c>
      <c r="AT112" s="224" t="s">
        <v>518</v>
      </c>
      <c r="AU112" s="224" t="s">
        <v>81</v>
      </c>
      <c r="AY112" s="18" t="s">
        <v>152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79</v>
      </c>
      <c r="BK112" s="225">
        <f>ROUND(I112*H112,2)</f>
        <v>0</v>
      </c>
      <c r="BL112" s="18" t="s">
        <v>264</v>
      </c>
      <c r="BM112" s="224" t="s">
        <v>2290</v>
      </c>
    </row>
    <row r="113" s="2" customFormat="1" ht="33" customHeight="1">
      <c r="A113" s="39"/>
      <c r="B113" s="40"/>
      <c r="C113" s="213" t="s">
        <v>224</v>
      </c>
      <c r="D113" s="213" t="s">
        <v>154</v>
      </c>
      <c r="E113" s="214" t="s">
        <v>2291</v>
      </c>
      <c r="F113" s="215" t="s">
        <v>2292</v>
      </c>
      <c r="G113" s="216" t="s">
        <v>451</v>
      </c>
      <c r="H113" s="217">
        <v>1</v>
      </c>
      <c r="I113" s="218"/>
      <c r="J113" s="219">
        <f>ROUND(I113*H113,2)</f>
        <v>0</v>
      </c>
      <c r="K113" s="215" t="s">
        <v>158</v>
      </c>
      <c r="L113" s="45"/>
      <c r="M113" s="220" t="s">
        <v>19</v>
      </c>
      <c r="N113" s="221" t="s">
        <v>43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264</v>
      </c>
      <c r="AT113" s="224" t="s">
        <v>154</v>
      </c>
      <c r="AU113" s="224" t="s">
        <v>81</v>
      </c>
      <c r="AY113" s="18" t="s">
        <v>152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79</v>
      </c>
      <c r="BK113" s="225">
        <f>ROUND(I113*H113,2)</f>
        <v>0</v>
      </c>
      <c r="BL113" s="18" t="s">
        <v>264</v>
      </c>
      <c r="BM113" s="224" t="s">
        <v>2293</v>
      </c>
    </row>
    <row r="114" s="2" customFormat="1">
      <c r="A114" s="39"/>
      <c r="B114" s="40"/>
      <c r="C114" s="41"/>
      <c r="D114" s="226" t="s">
        <v>161</v>
      </c>
      <c r="E114" s="41"/>
      <c r="F114" s="227" t="s">
        <v>2294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161</v>
      </c>
      <c r="AU114" s="18" t="s">
        <v>81</v>
      </c>
    </row>
    <row r="115" s="2" customFormat="1" ht="16.5" customHeight="1">
      <c r="A115" s="39"/>
      <c r="B115" s="40"/>
      <c r="C115" s="256" t="s">
        <v>229</v>
      </c>
      <c r="D115" s="256" t="s">
        <v>518</v>
      </c>
      <c r="E115" s="257" t="s">
        <v>2295</v>
      </c>
      <c r="F115" s="258" t="s">
        <v>2296</v>
      </c>
      <c r="G115" s="259" t="s">
        <v>451</v>
      </c>
      <c r="H115" s="260">
        <v>1</v>
      </c>
      <c r="I115" s="261"/>
      <c r="J115" s="262">
        <f>ROUND(I115*H115,2)</f>
        <v>0</v>
      </c>
      <c r="K115" s="258" t="s">
        <v>19</v>
      </c>
      <c r="L115" s="263"/>
      <c r="M115" s="264" t="s">
        <v>19</v>
      </c>
      <c r="N115" s="265" t="s">
        <v>43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374</v>
      </c>
      <c r="AT115" s="224" t="s">
        <v>518</v>
      </c>
      <c r="AU115" s="224" t="s">
        <v>81</v>
      </c>
      <c r="AY115" s="18" t="s">
        <v>152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79</v>
      </c>
      <c r="BK115" s="225">
        <f>ROUND(I115*H115,2)</f>
        <v>0</v>
      </c>
      <c r="BL115" s="18" t="s">
        <v>264</v>
      </c>
      <c r="BM115" s="224" t="s">
        <v>2297</v>
      </c>
    </row>
    <row r="116" s="2" customFormat="1" ht="16.5" customHeight="1">
      <c r="A116" s="39"/>
      <c r="B116" s="40"/>
      <c r="C116" s="256" t="s">
        <v>8</v>
      </c>
      <c r="D116" s="256" t="s">
        <v>518</v>
      </c>
      <c r="E116" s="257" t="s">
        <v>2298</v>
      </c>
      <c r="F116" s="258" t="s">
        <v>2299</v>
      </c>
      <c r="G116" s="259" t="s">
        <v>451</v>
      </c>
      <c r="H116" s="260">
        <v>1</v>
      </c>
      <c r="I116" s="261"/>
      <c r="J116" s="262">
        <f>ROUND(I116*H116,2)</f>
        <v>0</v>
      </c>
      <c r="K116" s="258" t="s">
        <v>158</v>
      </c>
      <c r="L116" s="263"/>
      <c r="M116" s="264" t="s">
        <v>19</v>
      </c>
      <c r="N116" s="265" t="s">
        <v>43</v>
      </c>
      <c r="O116" s="85"/>
      <c r="P116" s="222">
        <f>O116*H116</f>
        <v>0</v>
      </c>
      <c r="Q116" s="222">
        <v>0.00010000000000000001</v>
      </c>
      <c r="R116" s="222">
        <f>Q116*H116</f>
        <v>0.00010000000000000001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374</v>
      </c>
      <c r="AT116" s="224" t="s">
        <v>518</v>
      </c>
      <c r="AU116" s="224" t="s">
        <v>81</v>
      </c>
      <c r="AY116" s="18" t="s">
        <v>152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79</v>
      </c>
      <c r="BK116" s="225">
        <f>ROUND(I116*H116,2)</f>
        <v>0</v>
      </c>
      <c r="BL116" s="18" t="s">
        <v>264</v>
      </c>
      <c r="BM116" s="224" t="s">
        <v>2300</v>
      </c>
    </row>
    <row r="117" s="12" customFormat="1" ht="22.8" customHeight="1">
      <c r="A117" s="12"/>
      <c r="B117" s="197"/>
      <c r="C117" s="198"/>
      <c r="D117" s="199" t="s">
        <v>71</v>
      </c>
      <c r="E117" s="211" t="s">
        <v>1669</v>
      </c>
      <c r="F117" s="211" t="s">
        <v>2301</v>
      </c>
      <c r="G117" s="198"/>
      <c r="H117" s="198"/>
      <c r="I117" s="201"/>
      <c r="J117" s="212">
        <f>BK117</f>
        <v>0</v>
      </c>
      <c r="K117" s="198"/>
      <c r="L117" s="203"/>
      <c r="M117" s="204"/>
      <c r="N117" s="205"/>
      <c r="O117" s="205"/>
      <c r="P117" s="206">
        <f>SUM(P118:P120)</f>
        <v>0</v>
      </c>
      <c r="Q117" s="205"/>
      <c r="R117" s="206">
        <f>SUM(R118:R120)</f>
        <v>0</v>
      </c>
      <c r="S117" s="205"/>
      <c r="T117" s="207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81</v>
      </c>
      <c r="AT117" s="209" t="s">
        <v>71</v>
      </c>
      <c r="AU117" s="209" t="s">
        <v>79</v>
      </c>
      <c r="AY117" s="208" t="s">
        <v>152</v>
      </c>
      <c r="BK117" s="210">
        <f>SUM(BK118:BK120)</f>
        <v>0</v>
      </c>
    </row>
    <row r="118" s="2" customFormat="1" ht="33" customHeight="1">
      <c r="A118" s="39"/>
      <c r="B118" s="40"/>
      <c r="C118" s="213" t="s">
        <v>243</v>
      </c>
      <c r="D118" s="213" t="s">
        <v>154</v>
      </c>
      <c r="E118" s="214" t="s">
        <v>2284</v>
      </c>
      <c r="F118" s="215" t="s">
        <v>2285</v>
      </c>
      <c r="G118" s="216" t="s">
        <v>451</v>
      </c>
      <c r="H118" s="217">
        <v>1</v>
      </c>
      <c r="I118" s="218"/>
      <c r="J118" s="219">
        <f>ROUND(I118*H118,2)</f>
        <v>0</v>
      </c>
      <c r="K118" s="215" t="s">
        <v>158</v>
      </c>
      <c r="L118" s="45"/>
      <c r="M118" s="220" t="s">
        <v>19</v>
      </c>
      <c r="N118" s="221" t="s">
        <v>43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264</v>
      </c>
      <c r="AT118" s="224" t="s">
        <v>154</v>
      </c>
      <c r="AU118" s="224" t="s">
        <v>81</v>
      </c>
      <c r="AY118" s="18" t="s">
        <v>152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79</v>
      </c>
      <c r="BK118" s="225">
        <f>ROUND(I118*H118,2)</f>
        <v>0</v>
      </c>
      <c r="BL118" s="18" t="s">
        <v>264</v>
      </c>
      <c r="BM118" s="224" t="s">
        <v>2302</v>
      </c>
    </row>
    <row r="119" s="2" customFormat="1">
      <c r="A119" s="39"/>
      <c r="B119" s="40"/>
      <c r="C119" s="41"/>
      <c r="D119" s="226" t="s">
        <v>161</v>
      </c>
      <c r="E119" s="41"/>
      <c r="F119" s="227" t="s">
        <v>2287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161</v>
      </c>
      <c r="AU119" s="18" t="s">
        <v>81</v>
      </c>
    </row>
    <row r="120" s="2" customFormat="1" ht="24.15" customHeight="1">
      <c r="A120" s="39"/>
      <c r="B120" s="40"/>
      <c r="C120" s="256" t="s">
        <v>250</v>
      </c>
      <c r="D120" s="256" t="s">
        <v>518</v>
      </c>
      <c r="E120" s="257" t="s">
        <v>2303</v>
      </c>
      <c r="F120" s="258" t="s">
        <v>2304</v>
      </c>
      <c r="G120" s="259" t="s">
        <v>451</v>
      </c>
      <c r="H120" s="260">
        <v>1</v>
      </c>
      <c r="I120" s="261"/>
      <c r="J120" s="262">
        <f>ROUND(I120*H120,2)</f>
        <v>0</v>
      </c>
      <c r="K120" s="258" t="s">
        <v>19</v>
      </c>
      <c r="L120" s="263"/>
      <c r="M120" s="264" t="s">
        <v>19</v>
      </c>
      <c r="N120" s="265" t="s">
        <v>43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374</v>
      </c>
      <c r="AT120" s="224" t="s">
        <v>518</v>
      </c>
      <c r="AU120" s="224" t="s">
        <v>81</v>
      </c>
      <c r="AY120" s="18" t="s">
        <v>152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79</v>
      </c>
      <c r="BK120" s="225">
        <f>ROUND(I120*H120,2)</f>
        <v>0</v>
      </c>
      <c r="BL120" s="18" t="s">
        <v>264</v>
      </c>
      <c r="BM120" s="224" t="s">
        <v>2305</v>
      </c>
    </row>
    <row r="121" s="12" customFormat="1" ht="22.8" customHeight="1">
      <c r="A121" s="12"/>
      <c r="B121" s="197"/>
      <c r="C121" s="198"/>
      <c r="D121" s="199" t="s">
        <v>71</v>
      </c>
      <c r="E121" s="211" t="s">
        <v>2306</v>
      </c>
      <c r="F121" s="211" t="s">
        <v>2307</v>
      </c>
      <c r="G121" s="198"/>
      <c r="H121" s="198"/>
      <c r="I121" s="201"/>
      <c r="J121" s="212">
        <f>BK121</f>
        <v>0</v>
      </c>
      <c r="K121" s="198"/>
      <c r="L121" s="203"/>
      <c r="M121" s="204"/>
      <c r="N121" s="205"/>
      <c r="O121" s="205"/>
      <c r="P121" s="206">
        <f>SUM(P122:P185)</f>
        <v>0</v>
      </c>
      <c r="Q121" s="205"/>
      <c r="R121" s="206">
        <f>SUM(R122:R185)</f>
        <v>0.04582</v>
      </c>
      <c r="S121" s="205"/>
      <c r="T121" s="207">
        <f>SUM(T122:T185)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8" t="s">
        <v>81</v>
      </c>
      <c r="AT121" s="209" t="s">
        <v>71</v>
      </c>
      <c r="AU121" s="209" t="s">
        <v>79</v>
      </c>
      <c r="AY121" s="208" t="s">
        <v>152</v>
      </c>
      <c r="BK121" s="210">
        <f>SUM(BK122:BK185)</f>
        <v>0</v>
      </c>
    </row>
    <row r="122" s="2" customFormat="1" ht="37.8" customHeight="1">
      <c r="A122" s="39"/>
      <c r="B122" s="40"/>
      <c r="C122" s="213" t="s">
        <v>258</v>
      </c>
      <c r="D122" s="213" t="s">
        <v>154</v>
      </c>
      <c r="E122" s="214" t="s">
        <v>2308</v>
      </c>
      <c r="F122" s="215" t="s">
        <v>2309</v>
      </c>
      <c r="G122" s="216" t="s">
        <v>451</v>
      </c>
      <c r="H122" s="217">
        <v>4</v>
      </c>
      <c r="I122" s="218"/>
      <c r="J122" s="219">
        <f>ROUND(I122*H122,2)</f>
        <v>0</v>
      </c>
      <c r="K122" s="215" t="s">
        <v>158</v>
      </c>
      <c r="L122" s="45"/>
      <c r="M122" s="220" t="s">
        <v>19</v>
      </c>
      <c r="N122" s="221" t="s">
        <v>43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264</v>
      </c>
      <c r="AT122" s="224" t="s">
        <v>154</v>
      </c>
      <c r="AU122" s="224" t="s">
        <v>81</v>
      </c>
      <c r="AY122" s="18" t="s">
        <v>152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79</v>
      </c>
      <c r="BK122" s="225">
        <f>ROUND(I122*H122,2)</f>
        <v>0</v>
      </c>
      <c r="BL122" s="18" t="s">
        <v>264</v>
      </c>
      <c r="BM122" s="224" t="s">
        <v>2310</v>
      </c>
    </row>
    <row r="123" s="2" customFormat="1">
      <c r="A123" s="39"/>
      <c r="B123" s="40"/>
      <c r="C123" s="41"/>
      <c r="D123" s="226" t="s">
        <v>161</v>
      </c>
      <c r="E123" s="41"/>
      <c r="F123" s="227" t="s">
        <v>2311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161</v>
      </c>
      <c r="AU123" s="18" t="s">
        <v>81</v>
      </c>
    </row>
    <row r="124" s="2" customFormat="1" ht="33" customHeight="1">
      <c r="A124" s="39"/>
      <c r="B124" s="40"/>
      <c r="C124" s="213" t="s">
        <v>264</v>
      </c>
      <c r="D124" s="213" t="s">
        <v>154</v>
      </c>
      <c r="E124" s="214" t="s">
        <v>2291</v>
      </c>
      <c r="F124" s="215" t="s">
        <v>2292</v>
      </c>
      <c r="G124" s="216" t="s">
        <v>451</v>
      </c>
      <c r="H124" s="217">
        <v>1</v>
      </c>
      <c r="I124" s="218"/>
      <c r="J124" s="219">
        <f>ROUND(I124*H124,2)</f>
        <v>0</v>
      </c>
      <c r="K124" s="215" t="s">
        <v>158</v>
      </c>
      <c r="L124" s="45"/>
      <c r="M124" s="220" t="s">
        <v>19</v>
      </c>
      <c r="N124" s="221" t="s">
        <v>43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264</v>
      </c>
      <c r="AT124" s="224" t="s">
        <v>154</v>
      </c>
      <c r="AU124" s="224" t="s">
        <v>81</v>
      </c>
      <c r="AY124" s="18" t="s">
        <v>152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79</v>
      </c>
      <c r="BK124" s="225">
        <f>ROUND(I124*H124,2)</f>
        <v>0</v>
      </c>
      <c r="BL124" s="18" t="s">
        <v>264</v>
      </c>
      <c r="BM124" s="224" t="s">
        <v>2312</v>
      </c>
    </row>
    <row r="125" s="2" customFormat="1">
      <c r="A125" s="39"/>
      <c r="B125" s="40"/>
      <c r="C125" s="41"/>
      <c r="D125" s="226" t="s">
        <v>161</v>
      </c>
      <c r="E125" s="41"/>
      <c r="F125" s="227" t="s">
        <v>2294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161</v>
      </c>
      <c r="AU125" s="18" t="s">
        <v>81</v>
      </c>
    </row>
    <row r="126" s="2" customFormat="1" ht="44.25" customHeight="1">
      <c r="A126" s="39"/>
      <c r="B126" s="40"/>
      <c r="C126" s="213" t="s">
        <v>272</v>
      </c>
      <c r="D126" s="213" t="s">
        <v>154</v>
      </c>
      <c r="E126" s="214" t="s">
        <v>2313</v>
      </c>
      <c r="F126" s="215" t="s">
        <v>2314</v>
      </c>
      <c r="G126" s="216" t="s">
        <v>451</v>
      </c>
      <c r="H126" s="217">
        <v>4</v>
      </c>
      <c r="I126" s="218"/>
      <c r="J126" s="219">
        <f>ROUND(I126*H126,2)</f>
        <v>0</v>
      </c>
      <c r="K126" s="215" t="s">
        <v>158</v>
      </c>
      <c r="L126" s="45"/>
      <c r="M126" s="220" t="s">
        <v>19</v>
      </c>
      <c r="N126" s="221" t="s">
        <v>43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264</v>
      </c>
      <c r="AT126" s="224" t="s">
        <v>154</v>
      </c>
      <c r="AU126" s="224" t="s">
        <v>81</v>
      </c>
      <c r="AY126" s="18" t="s">
        <v>152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79</v>
      </c>
      <c r="BK126" s="225">
        <f>ROUND(I126*H126,2)</f>
        <v>0</v>
      </c>
      <c r="BL126" s="18" t="s">
        <v>264</v>
      </c>
      <c r="BM126" s="224" t="s">
        <v>2315</v>
      </c>
    </row>
    <row r="127" s="2" customFormat="1">
      <c r="A127" s="39"/>
      <c r="B127" s="40"/>
      <c r="C127" s="41"/>
      <c r="D127" s="226" t="s">
        <v>161</v>
      </c>
      <c r="E127" s="41"/>
      <c r="F127" s="227" t="s">
        <v>2316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161</v>
      </c>
      <c r="AU127" s="18" t="s">
        <v>81</v>
      </c>
    </row>
    <row r="128" s="2" customFormat="1" ht="37.8" customHeight="1">
      <c r="A128" s="39"/>
      <c r="B128" s="40"/>
      <c r="C128" s="213" t="s">
        <v>277</v>
      </c>
      <c r="D128" s="213" t="s">
        <v>154</v>
      </c>
      <c r="E128" s="214" t="s">
        <v>2317</v>
      </c>
      <c r="F128" s="215" t="s">
        <v>2318</v>
      </c>
      <c r="G128" s="216" t="s">
        <v>451</v>
      </c>
      <c r="H128" s="217">
        <v>74</v>
      </c>
      <c r="I128" s="218"/>
      <c r="J128" s="219">
        <f>ROUND(I128*H128,2)</f>
        <v>0</v>
      </c>
      <c r="K128" s="215" t="s">
        <v>158</v>
      </c>
      <c r="L128" s="45"/>
      <c r="M128" s="220" t="s">
        <v>19</v>
      </c>
      <c r="N128" s="221" t="s">
        <v>43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264</v>
      </c>
      <c r="AT128" s="224" t="s">
        <v>154</v>
      </c>
      <c r="AU128" s="224" t="s">
        <v>81</v>
      </c>
      <c r="AY128" s="18" t="s">
        <v>152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79</v>
      </c>
      <c r="BK128" s="225">
        <f>ROUND(I128*H128,2)</f>
        <v>0</v>
      </c>
      <c r="BL128" s="18" t="s">
        <v>264</v>
      </c>
      <c r="BM128" s="224" t="s">
        <v>2319</v>
      </c>
    </row>
    <row r="129" s="2" customFormat="1">
      <c r="A129" s="39"/>
      <c r="B129" s="40"/>
      <c r="C129" s="41"/>
      <c r="D129" s="226" t="s">
        <v>161</v>
      </c>
      <c r="E129" s="41"/>
      <c r="F129" s="227" t="s">
        <v>2320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161</v>
      </c>
      <c r="AU129" s="18" t="s">
        <v>81</v>
      </c>
    </row>
    <row r="130" s="2" customFormat="1" ht="55.5" customHeight="1">
      <c r="A130" s="39"/>
      <c r="B130" s="40"/>
      <c r="C130" s="213" t="s">
        <v>283</v>
      </c>
      <c r="D130" s="213" t="s">
        <v>154</v>
      </c>
      <c r="E130" s="214" t="s">
        <v>2321</v>
      </c>
      <c r="F130" s="215" t="s">
        <v>2322</v>
      </c>
      <c r="G130" s="216" t="s">
        <v>451</v>
      </c>
      <c r="H130" s="217">
        <v>1</v>
      </c>
      <c r="I130" s="218"/>
      <c r="J130" s="219">
        <f>ROUND(I130*H130,2)</f>
        <v>0</v>
      </c>
      <c r="K130" s="215" t="s">
        <v>158</v>
      </c>
      <c r="L130" s="45"/>
      <c r="M130" s="220" t="s">
        <v>19</v>
      </c>
      <c r="N130" s="221" t="s">
        <v>43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264</v>
      </c>
      <c r="AT130" s="224" t="s">
        <v>154</v>
      </c>
      <c r="AU130" s="224" t="s">
        <v>81</v>
      </c>
      <c r="AY130" s="18" t="s">
        <v>152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79</v>
      </c>
      <c r="BK130" s="225">
        <f>ROUND(I130*H130,2)</f>
        <v>0</v>
      </c>
      <c r="BL130" s="18" t="s">
        <v>264</v>
      </c>
      <c r="BM130" s="224" t="s">
        <v>2323</v>
      </c>
    </row>
    <row r="131" s="2" customFormat="1">
      <c r="A131" s="39"/>
      <c r="B131" s="40"/>
      <c r="C131" s="41"/>
      <c r="D131" s="226" t="s">
        <v>161</v>
      </c>
      <c r="E131" s="41"/>
      <c r="F131" s="227" t="s">
        <v>2324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161</v>
      </c>
      <c r="AU131" s="18" t="s">
        <v>81</v>
      </c>
    </row>
    <row r="132" s="2" customFormat="1" ht="24.15" customHeight="1">
      <c r="A132" s="39"/>
      <c r="B132" s="40"/>
      <c r="C132" s="213" t="s">
        <v>291</v>
      </c>
      <c r="D132" s="213" t="s">
        <v>154</v>
      </c>
      <c r="E132" s="214" t="s">
        <v>2325</v>
      </c>
      <c r="F132" s="215" t="s">
        <v>2326</v>
      </c>
      <c r="G132" s="216" t="s">
        <v>451</v>
      </c>
      <c r="H132" s="217">
        <v>18</v>
      </c>
      <c r="I132" s="218"/>
      <c r="J132" s="219">
        <f>ROUND(I132*H132,2)</f>
        <v>0</v>
      </c>
      <c r="K132" s="215" t="s">
        <v>158</v>
      </c>
      <c r="L132" s="45"/>
      <c r="M132" s="220" t="s">
        <v>19</v>
      </c>
      <c r="N132" s="221" t="s">
        <v>43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264</v>
      </c>
      <c r="AT132" s="224" t="s">
        <v>154</v>
      </c>
      <c r="AU132" s="224" t="s">
        <v>81</v>
      </c>
      <c r="AY132" s="18" t="s">
        <v>152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79</v>
      </c>
      <c r="BK132" s="225">
        <f>ROUND(I132*H132,2)</f>
        <v>0</v>
      </c>
      <c r="BL132" s="18" t="s">
        <v>264</v>
      </c>
      <c r="BM132" s="224" t="s">
        <v>2327</v>
      </c>
    </row>
    <row r="133" s="2" customFormat="1">
      <c r="A133" s="39"/>
      <c r="B133" s="40"/>
      <c r="C133" s="41"/>
      <c r="D133" s="226" t="s">
        <v>161</v>
      </c>
      <c r="E133" s="41"/>
      <c r="F133" s="227" t="s">
        <v>2328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161</v>
      </c>
      <c r="AU133" s="18" t="s">
        <v>81</v>
      </c>
    </row>
    <row r="134" s="2" customFormat="1" ht="24.15" customHeight="1">
      <c r="A134" s="39"/>
      <c r="B134" s="40"/>
      <c r="C134" s="213" t="s">
        <v>7</v>
      </c>
      <c r="D134" s="213" t="s">
        <v>154</v>
      </c>
      <c r="E134" s="214" t="s">
        <v>2329</v>
      </c>
      <c r="F134" s="215" t="s">
        <v>2330</v>
      </c>
      <c r="G134" s="216" t="s">
        <v>451</v>
      </c>
      <c r="H134" s="217">
        <v>23</v>
      </c>
      <c r="I134" s="218"/>
      <c r="J134" s="219">
        <f>ROUND(I134*H134,2)</f>
        <v>0</v>
      </c>
      <c r="K134" s="215" t="s">
        <v>158</v>
      </c>
      <c r="L134" s="45"/>
      <c r="M134" s="220" t="s">
        <v>19</v>
      </c>
      <c r="N134" s="221" t="s">
        <v>43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264</v>
      </c>
      <c r="AT134" s="224" t="s">
        <v>154</v>
      </c>
      <c r="AU134" s="224" t="s">
        <v>81</v>
      </c>
      <c r="AY134" s="18" t="s">
        <v>152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79</v>
      </c>
      <c r="BK134" s="225">
        <f>ROUND(I134*H134,2)</f>
        <v>0</v>
      </c>
      <c r="BL134" s="18" t="s">
        <v>264</v>
      </c>
      <c r="BM134" s="224" t="s">
        <v>2331</v>
      </c>
    </row>
    <row r="135" s="2" customFormat="1">
      <c r="A135" s="39"/>
      <c r="B135" s="40"/>
      <c r="C135" s="41"/>
      <c r="D135" s="226" t="s">
        <v>161</v>
      </c>
      <c r="E135" s="41"/>
      <c r="F135" s="227" t="s">
        <v>2332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161</v>
      </c>
      <c r="AU135" s="18" t="s">
        <v>81</v>
      </c>
    </row>
    <row r="136" s="2" customFormat="1" ht="24.15" customHeight="1">
      <c r="A136" s="39"/>
      <c r="B136" s="40"/>
      <c r="C136" s="213" t="s">
        <v>304</v>
      </c>
      <c r="D136" s="213" t="s">
        <v>154</v>
      </c>
      <c r="E136" s="214" t="s">
        <v>2333</v>
      </c>
      <c r="F136" s="215" t="s">
        <v>2334</v>
      </c>
      <c r="G136" s="216" t="s">
        <v>451</v>
      </c>
      <c r="H136" s="217">
        <v>9</v>
      </c>
      <c r="I136" s="218"/>
      <c r="J136" s="219">
        <f>ROUND(I136*H136,2)</f>
        <v>0</v>
      </c>
      <c r="K136" s="215" t="s">
        <v>158</v>
      </c>
      <c r="L136" s="45"/>
      <c r="M136" s="220" t="s">
        <v>19</v>
      </c>
      <c r="N136" s="221" t="s">
        <v>43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264</v>
      </c>
      <c r="AT136" s="224" t="s">
        <v>154</v>
      </c>
      <c r="AU136" s="224" t="s">
        <v>81</v>
      </c>
      <c r="AY136" s="18" t="s">
        <v>152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79</v>
      </c>
      <c r="BK136" s="225">
        <f>ROUND(I136*H136,2)</f>
        <v>0</v>
      </c>
      <c r="BL136" s="18" t="s">
        <v>264</v>
      </c>
      <c r="BM136" s="224" t="s">
        <v>2335</v>
      </c>
    </row>
    <row r="137" s="2" customFormat="1">
      <c r="A137" s="39"/>
      <c r="B137" s="40"/>
      <c r="C137" s="41"/>
      <c r="D137" s="226" t="s">
        <v>161</v>
      </c>
      <c r="E137" s="41"/>
      <c r="F137" s="227" t="s">
        <v>2336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161</v>
      </c>
      <c r="AU137" s="18" t="s">
        <v>81</v>
      </c>
    </row>
    <row r="138" s="2" customFormat="1" ht="24.15" customHeight="1">
      <c r="A138" s="39"/>
      <c r="B138" s="40"/>
      <c r="C138" s="213" t="s">
        <v>311</v>
      </c>
      <c r="D138" s="213" t="s">
        <v>154</v>
      </c>
      <c r="E138" s="214" t="s">
        <v>2337</v>
      </c>
      <c r="F138" s="215" t="s">
        <v>2338</v>
      </c>
      <c r="G138" s="216" t="s">
        <v>451</v>
      </c>
      <c r="H138" s="217">
        <v>2</v>
      </c>
      <c r="I138" s="218"/>
      <c r="J138" s="219">
        <f>ROUND(I138*H138,2)</f>
        <v>0</v>
      </c>
      <c r="K138" s="215" t="s">
        <v>158</v>
      </c>
      <c r="L138" s="45"/>
      <c r="M138" s="220" t="s">
        <v>19</v>
      </c>
      <c r="N138" s="221" t="s">
        <v>43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264</v>
      </c>
      <c r="AT138" s="224" t="s">
        <v>154</v>
      </c>
      <c r="AU138" s="224" t="s">
        <v>81</v>
      </c>
      <c r="AY138" s="18" t="s">
        <v>152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79</v>
      </c>
      <c r="BK138" s="225">
        <f>ROUND(I138*H138,2)</f>
        <v>0</v>
      </c>
      <c r="BL138" s="18" t="s">
        <v>264</v>
      </c>
      <c r="BM138" s="224" t="s">
        <v>2339</v>
      </c>
    </row>
    <row r="139" s="2" customFormat="1">
      <c r="A139" s="39"/>
      <c r="B139" s="40"/>
      <c r="C139" s="41"/>
      <c r="D139" s="226" t="s">
        <v>161</v>
      </c>
      <c r="E139" s="41"/>
      <c r="F139" s="227" t="s">
        <v>2340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161</v>
      </c>
      <c r="AU139" s="18" t="s">
        <v>81</v>
      </c>
    </row>
    <row r="140" s="2" customFormat="1" ht="37.8" customHeight="1">
      <c r="A140" s="39"/>
      <c r="B140" s="40"/>
      <c r="C140" s="213" t="s">
        <v>318</v>
      </c>
      <c r="D140" s="213" t="s">
        <v>154</v>
      </c>
      <c r="E140" s="214" t="s">
        <v>2341</v>
      </c>
      <c r="F140" s="215" t="s">
        <v>2342</v>
      </c>
      <c r="G140" s="216" t="s">
        <v>451</v>
      </c>
      <c r="H140" s="217">
        <v>3</v>
      </c>
      <c r="I140" s="218"/>
      <c r="J140" s="219">
        <f>ROUND(I140*H140,2)</f>
        <v>0</v>
      </c>
      <c r="K140" s="215" t="s">
        <v>158</v>
      </c>
      <c r="L140" s="45"/>
      <c r="M140" s="220" t="s">
        <v>19</v>
      </c>
      <c r="N140" s="221" t="s">
        <v>43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264</v>
      </c>
      <c r="AT140" s="224" t="s">
        <v>154</v>
      </c>
      <c r="AU140" s="224" t="s">
        <v>81</v>
      </c>
      <c r="AY140" s="18" t="s">
        <v>152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79</v>
      </c>
      <c r="BK140" s="225">
        <f>ROUND(I140*H140,2)</f>
        <v>0</v>
      </c>
      <c r="BL140" s="18" t="s">
        <v>264</v>
      </c>
      <c r="BM140" s="224" t="s">
        <v>2343</v>
      </c>
    </row>
    <row r="141" s="2" customFormat="1">
      <c r="A141" s="39"/>
      <c r="B141" s="40"/>
      <c r="C141" s="41"/>
      <c r="D141" s="226" t="s">
        <v>161</v>
      </c>
      <c r="E141" s="41"/>
      <c r="F141" s="227" t="s">
        <v>2344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161</v>
      </c>
      <c r="AU141" s="18" t="s">
        <v>81</v>
      </c>
    </row>
    <row r="142" s="2" customFormat="1" ht="24.15" customHeight="1">
      <c r="A142" s="39"/>
      <c r="B142" s="40"/>
      <c r="C142" s="213" t="s">
        <v>325</v>
      </c>
      <c r="D142" s="213" t="s">
        <v>154</v>
      </c>
      <c r="E142" s="214" t="s">
        <v>2345</v>
      </c>
      <c r="F142" s="215" t="s">
        <v>2346</v>
      </c>
      <c r="G142" s="216" t="s">
        <v>451</v>
      </c>
      <c r="H142" s="217">
        <v>3</v>
      </c>
      <c r="I142" s="218"/>
      <c r="J142" s="219">
        <f>ROUND(I142*H142,2)</f>
        <v>0</v>
      </c>
      <c r="K142" s="215" t="s">
        <v>158</v>
      </c>
      <c r="L142" s="45"/>
      <c r="M142" s="220" t="s">
        <v>19</v>
      </c>
      <c r="N142" s="221" t="s">
        <v>43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264</v>
      </c>
      <c r="AT142" s="224" t="s">
        <v>154</v>
      </c>
      <c r="AU142" s="224" t="s">
        <v>81</v>
      </c>
      <c r="AY142" s="18" t="s">
        <v>152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79</v>
      </c>
      <c r="BK142" s="225">
        <f>ROUND(I142*H142,2)</f>
        <v>0</v>
      </c>
      <c r="BL142" s="18" t="s">
        <v>264</v>
      </c>
      <c r="BM142" s="224" t="s">
        <v>2347</v>
      </c>
    </row>
    <row r="143" s="2" customFormat="1">
      <c r="A143" s="39"/>
      <c r="B143" s="40"/>
      <c r="C143" s="41"/>
      <c r="D143" s="226" t="s">
        <v>161</v>
      </c>
      <c r="E143" s="41"/>
      <c r="F143" s="227" t="s">
        <v>2348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161</v>
      </c>
      <c r="AU143" s="18" t="s">
        <v>81</v>
      </c>
    </row>
    <row r="144" s="2" customFormat="1" ht="24.15" customHeight="1">
      <c r="A144" s="39"/>
      <c r="B144" s="40"/>
      <c r="C144" s="213" t="s">
        <v>335</v>
      </c>
      <c r="D144" s="213" t="s">
        <v>154</v>
      </c>
      <c r="E144" s="214" t="s">
        <v>2349</v>
      </c>
      <c r="F144" s="215" t="s">
        <v>2350</v>
      </c>
      <c r="G144" s="216" t="s">
        <v>451</v>
      </c>
      <c r="H144" s="217">
        <v>9</v>
      </c>
      <c r="I144" s="218"/>
      <c r="J144" s="219">
        <f>ROUND(I144*H144,2)</f>
        <v>0</v>
      </c>
      <c r="K144" s="215" t="s">
        <v>158</v>
      </c>
      <c r="L144" s="45"/>
      <c r="M144" s="220" t="s">
        <v>19</v>
      </c>
      <c r="N144" s="221" t="s">
        <v>43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264</v>
      </c>
      <c r="AT144" s="224" t="s">
        <v>154</v>
      </c>
      <c r="AU144" s="224" t="s">
        <v>81</v>
      </c>
      <c r="AY144" s="18" t="s">
        <v>152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79</v>
      </c>
      <c r="BK144" s="225">
        <f>ROUND(I144*H144,2)</f>
        <v>0</v>
      </c>
      <c r="BL144" s="18" t="s">
        <v>264</v>
      </c>
      <c r="BM144" s="224" t="s">
        <v>2351</v>
      </c>
    </row>
    <row r="145" s="2" customFormat="1">
      <c r="A145" s="39"/>
      <c r="B145" s="40"/>
      <c r="C145" s="41"/>
      <c r="D145" s="226" t="s">
        <v>161</v>
      </c>
      <c r="E145" s="41"/>
      <c r="F145" s="227" t="s">
        <v>2352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161</v>
      </c>
      <c r="AU145" s="18" t="s">
        <v>81</v>
      </c>
    </row>
    <row r="146" s="2" customFormat="1" ht="24.15" customHeight="1">
      <c r="A146" s="39"/>
      <c r="B146" s="40"/>
      <c r="C146" s="213" t="s">
        <v>340</v>
      </c>
      <c r="D146" s="213" t="s">
        <v>154</v>
      </c>
      <c r="E146" s="214" t="s">
        <v>2353</v>
      </c>
      <c r="F146" s="215" t="s">
        <v>2354</v>
      </c>
      <c r="G146" s="216" t="s">
        <v>451</v>
      </c>
      <c r="H146" s="217">
        <v>4</v>
      </c>
      <c r="I146" s="218"/>
      <c r="J146" s="219">
        <f>ROUND(I146*H146,2)</f>
        <v>0</v>
      </c>
      <c r="K146" s="215" t="s">
        <v>158</v>
      </c>
      <c r="L146" s="45"/>
      <c r="M146" s="220" t="s">
        <v>19</v>
      </c>
      <c r="N146" s="221" t="s">
        <v>43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264</v>
      </c>
      <c r="AT146" s="224" t="s">
        <v>154</v>
      </c>
      <c r="AU146" s="224" t="s">
        <v>81</v>
      </c>
      <c r="AY146" s="18" t="s">
        <v>152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79</v>
      </c>
      <c r="BK146" s="225">
        <f>ROUND(I146*H146,2)</f>
        <v>0</v>
      </c>
      <c r="BL146" s="18" t="s">
        <v>264</v>
      </c>
      <c r="BM146" s="224" t="s">
        <v>2355</v>
      </c>
    </row>
    <row r="147" s="2" customFormat="1">
      <c r="A147" s="39"/>
      <c r="B147" s="40"/>
      <c r="C147" s="41"/>
      <c r="D147" s="226" t="s">
        <v>161</v>
      </c>
      <c r="E147" s="41"/>
      <c r="F147" s="227" t="s">
        <v>2356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161</v>
      </c>
      <c r="AU147" s="18" t="s">
        <v>81</v>
      </c>
    </row>
    <row r="148" s="2" customFormat="1" ht="33" customHeight="1">
      <c r="A148" s="39"/>
      <c r="B148" s="40"/>
      <c r="C148" s="213" t="s">
        <v>348</v>
      </c>
      <c r="D148" s="213" t="s">
        <v>154</v>
      </c>
      <c r="E148" s="214" t="s">
        <v>2357</v>
      </c>
      <c r="F148" s="215" t="s">
        <v>2358</v>
      </c>
      <c r="G148" s="216" t="s">
        <v>451</v>
      </c>
      <c r="H148" s="217">
        <v>1</v>
      </c>
      <c r="I148" s="218"/>
      <c r="J148" s="219">
        <f>ROUND(I148*H148,2)</f>
        <v>0</v>
      </c>
      <c r="K148" s="215" t="s">
        <v>158</v>
      </c>
      <c r="L148" s="45"/>
      <c r="M148" s="220" t="s">
        <v>19</v>
      </c>
      <c r="N148" s="221" t="s">
        <v>43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264</v>
      </c>
      <c r="AT148" s="224" t="s">
        <v>154</v>
      </c>
      <c r="AU148" s="224" t="s">
        <v>81</v>
      </c>
      <c r="AY148" s="18" t="s">
        <v>152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79</v>
      </c>
      <c r="BK148" s="225">
        <f>ROUND(I148*H148,2)</f>
        <v>0</v>
      </c>
      <c r="BL148" s="18" t="s">
        <v>264</v>
      </c>
      <c r="BM148" s="224" t="s">
        <v>2359</v>
      </c>
    </row>
    <row r="149" s="2" customFormat="1">
      <c r="A149" s="39"/>
      <c r="B149" s="40"/>
      <c r="C149" s="41"/>
      <c r="D149" s="226" t="s">
        <v>161</v>
      </c>
      <c r="E149" s="41"/>
      <c r="F149" s="227" t="s">
        <v>2360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161</v>
      </c>
      <c r="AU149" s="18" t="s">
        <v>81</v>
      </c>
    </row>
    <row r="150" s="2" customFormat="1" ht="24.15" customHeight="1">
      <c r="A150" s="39"/>
      <c r="B150" s="40"/>
      <c r="C150" s="213" t="s">
        <v>356</v>
      </c>
      <c r="D150" s="213" t="s">
        <v>154</v>
      </c>
      <c r="E150" s="214" t="s">
        <v>2361</v>
      </c>
      <c r="F150" s="215" t="s">
        <v>2362</v>
      </c>
      <c r="G150" s="216" t="s">
        <v>451</v>
      </c>
      <c r="H150" s="217">
        <v>1</v>
      </c>
      <c r="I150" s="218"/>
      <c r="J150" s="219">
        <f>ROUND(I150*H150,2)</f>
        <v>0</v>
      </c>
      <c r="K150" s="215" t="s">
        <v>158</v>
      </c>
      <c r="L150" s="45"/>
      <c r="M150" s="220" t="s">
        <v>19</v>
      </c>
      <c r="N150" s="221" t="s">
        <v>43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264</v>
      </c>
      <c r="AT150" s="224" t="s">
        <v>154</v>
      </c>
      <c r="AU150" s="224" t="s">
        <v>81</v>
      </c>
      <c r="AY150" s="18" t="s">
        <v>152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79</v>
      </c>
      <c r="BK150" s="225">
        <f>ROUND(I150*H150,2)</f>
        <v>0</v>
      </c>
      <c r="BL150" s="18" t="s">
        <v>264</v>
      </c>
      <c r="BM150" s="224" t="s">
        <v>2363</v>
      </c>
    </row>
    <row r="151" s="2" customFormat="1">
      <c r="A151" s="39"/>
      <c r="B151" s="40"/>
      <c r="C151" s="41"/>
      <c r="D151" s="226" t="s">
        <v>161</v>
      </c>
      <c r="E151" s="41"/>
      <c r="F151" s="227" t="s">
        <v>2364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161</v>
      </c>
      <c r="AU151" s="18" t="s">
        <v>81</v>
      </c>
    </row>
    <row r="152" s="2" customFormat="1" ht="33" customHeight="1">
      <c r="A152" s="39"/>
      <c r="B152" s="40"/>
      <c r="C152" s="213" t="s">
        <v>363</v>
      </c>
      <c r="D152" s="213" t="s">
        <v>154</v>
      </c>
      <c r="E152" s="214" t="s">
        <v>2284</v>
      </c>
      <c r="F152" s="215" t="s">
        <v>2285</v>
      </c>
      <c r="G152" s="216" t="s">
        <v>451</v>
      </c>
      <c r="H152" s="217">
        <v>1</v>
      </c>
      <c r="I152" s="218"/>
      <c r="J152" s="219">
        <f>ROUND(I152*H152,2)</f>
        <v>0</v>
      </c>
      <c r="K152" s="215" t="s">
        <v>158</v>
      </c>
      <c r="L152" s="45"/>
      <c r="M152" s="220" t="s">
        <v>19</v>
      </c>
      <c r="N152" s="221" t="s">
        <v>43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264</v>
      </c>
      <c r="AT152" s="224" t="s">
        <v>154</v>
      </c>
      <c r="AU152" s="224" t="s">
        <v>81</v>
      </c>
      <c r="AY152" s="18" t="s">
        <v>152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79</v>
      </c>
      <c r="BK152" s="225">
        <f>ROUND(I152*H152,2)</f>
        <v>0</v>
      </c>
      <c r="BL152" s="18" t="s">
        <v>264</v>
      </c>
      <c r="BM152" s="224" t="s">
        <v>2365</v>
      </c>
    </row>
    <row r="153" s="2" customFormat="1">
      <c r="A153" s="39"/>
      <c r="B153" s="40"/>
      <c r="C153" s="41"/>
      <c r="D153" s="226" t="s">
        <v>161</v>
      </c>
      <c r="E153" s="41"/>
      <c r="F153" s="227" t="s">
        <v>2287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161</v>
      </c>
      <c r="AU153" s="18" t="s">
        <v>81</v>
      </c>
    </row>
    <row r="154" s="2" customFormat="1" ht="24.15" customHeight="1">
      <c r="A154" s="39"/>
      <c r="B154" s="40"/>
      <c r="C154" s="256" t="s">
        <v>369</v>
      </c>
      <c r="D154" s="256" t="s">
        <v>518</v>
      </c>
      <c r="E154" s="257" t="s">
        <v>2366</v>
      </c>
      <c r="F154" s="258" t="s">
        <v>2367</v>
      </c>
      <c r="G154" s="259" t="s">
        <v>451</v>
      </c>
      <c r="H154" s="260">
        <v>1</v>
      </c>
      <c r="I154" s="261"/>
      <c r="J154" s="262">
        <f>ROUND(I154*H154,2)</f>
        <v>0</v>
      </c>
      <c r="K154" s="258" t="s">
        <v>19</v>
      </c>
      <c r="L154" s="263"/>
      <c r="M154" s="264" t="s">
        <v>19</v>
      </c>
      <c r="N154" s="265" t="s">
        <v>43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374</v>
      </c>
      <c r="AT154" s="224" t="s">
        <v>518</v>
      </c>
      <c r="AU154" s="224" t="s">
        <v>81</v>
      </c>
      <c r="AY154" s="18" t="s">
        <v>152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79</v>
      </c>
      <c r="BK154" s="225">
        <f>ROUND(I154*H154,2)</f>
        <v>0</v>
      </c>
      <c r="BL154" s="18" t="s">
        <v>264</v>
      </c>
      <c r="BM154" s="224" t="s">
        <v>2368</v>
      </c>
    </row>
    <row r="155" s="2" customFormat="1" ht="24.15" customHeight="1">
      <c r="A155" s="39"/>
      <c r="B155" s="40"/>
      <c r="C155" s="256" t="s">
        <v>374</v>
      </c>
      <c r="D155" s="256" t="s">
        <v>518</v>
      </c>
      <c r="E155" s="257" t="s">
        <v>2369</v>
      </c>
      <c r="F155" s="258" t="s">
        <v>2370</v>
      </c>
      <c r="G155" s="259" t="s">
        <v>451</v>
      </c>
      <c r="H155" s="260">
        <v>3</v>
      </c>
      <c r="I155" s="261"/>
      <c r="J155" s="262">
        <f>ROUND(I155*H155,2)</f>
        <v>0</v>
      </c>
      <c r="K155" s="258" t="s">
        <v>158</v>
      </c>
      <c r="L155" s="263"/>
      <c r="M155" s="264" t="s">
        <v>19</v>
      </c>
      <c r="N155" s="265" t="s">
        <v>43</v>
      </c>
      <c r="O155" s="85"/>
      <c r="P155" s="222">
        <f>O155*H155</f>
        <v>0</v>
      </c>
      <c r="Q155" s="222">
        <v>0.00040000000000000002</v>
      </c>
      <c r="R155" s="222">
        <f>Q155*H155</f>
        <v>0.0012000000000000001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374</v>
      </c>
      <c r="AT155" s="224" t="s">
        <v>518</v>
      </c>
      <c r="AU155" s="224" t="s">
        <v>81</v>
      </c>
      <c r="AY155" s="18" t="s">
        <v>152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79</v>
      </c>
      <c r="BK155" s="225">
        <f>ROUND(I155*H155,2)</f>
        <v>0</v>
      </c>
      <c r="BL155" s="18" t="s">
        <v>264</v>
      </c>
      <c r="BM155" s="224" t="s">
        <v>2371</v>
      </c>
    </row>
    <row r="156" s="2" customFormat="1" ht="16.5" customHeight="1">
      <c r="A156" s="39"/>
      <c r="B156" s="40"/>
      <c r="C156" s="256" t="s">
        <v>378</v>
      </c>
      <c r="D156" s="256" t="s">
        <v>518</v>
      </c>
      <c r="E156" s="257" t="s">
        <v>2372</v>
      </c>
      <c r="F156" s="258" t="s">
        <v>2373</v>
      </c>
      <c r="G156" s="259" t="s">
        <v>451</v>
      </c>
      <c r="H156" s="260">
        <v>2</v>
      </c>
      <c r="I156" s="261"/>
      <c r="J156" s="262">
        <f>ROUND(I156*H156,2)</f>
        <v>0</v>
      </c>
      <c r="K156" s="258" t="s">
        <v>158</v>
      </c>
      <c r="L156" s="263"/>
      <c r="M156" s="264" t="s">
        <v>19</v>
      </c>
      <c r="N156" s="265" t="s">
        <v>43</v>
      </c>
      <c r="O156" s="85"/>
      <c r="P156" s="222">
        <f>O156*H156</f>
        <v>0</v>
      </c>
      <c r="Q156" s="222">
        <v>0.00040000000000000002</v>
      </c>
      <c r="R156" s="222">
        <f>Q156*H156</f>
        <v>0.00080000000000000004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374</v>
      </c>
      <c r="AT156" s="224" t="s">
        <v>518</v>
      </c>
      <c r="AU156" s="224" t="s">
        <v>81</v>
      </c>
      <c r="AY156" s="18" t="s">
        <v>152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79</v>
      </c>
      <c r="BK156" s="225">
        <f>ROUND(I156*H156,2)</f>
        <v>0</v>
      </c>
      <c r="BL156" s="18" t="s">
        <v>264</v>
      </c>
      <c r="BM156" s="224" t="s">
        <v>2374</v>
      </c>
    </row>
    <row r="157" s="2" customFormat="1" ht="24.15" customHeight="1">
      <c r="A157" s="39"/>
      <c r="B157" s="40"/>
      <c r="C157" s="256" t="s">
        <v>384</v>
      </c>
      <c r="D157" s="256" t="s">
        <v>518</v>
      </c>
      <c r="E157" s="257" t="s">
        <v>2375</v>
      </c>
      <c r="F157" s="258" t="s">
        <v>2376</v>
      </c>
      <c r="G157" s="259" t="s">
        <v>451</v>
      </c>
      <c r="H157" s="260">
        <v>13</v>
      </c>
      <c r="I157" s="261"/>
      <c r="J157" s="262">
        <f>ROUND(I157*H157,2)</f>
        <v>0</v>
      </c>
      <c r="K157" s="258" t="s">
        <v>158</v>
      </c>
      <c r="L157" s="263"/>
      <c r="M157" s="264" t="s">
        <v>19</v>
      </c>
      <c r="N157" s="265" t="s">
        <v>43</v>
      </c>
      <c r="O157" s="85"/>
      <c r="P157" s="222">
        <f>O157*H157</f>
        <v>0</v>
      </c>
      <c r="Q157" s="222">
        <v>0.00040000000000000002</v>
      </c>
      <c r="R157" s="222">
        <f>Q157*H157</f>
        <v>0.0052000000000000006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374</v>
      </c>
      <c r="AT157" s="224" t="s">
        <v>518</v>
      </c>
      <c r="AU157" s="224" t="s">
        <v>81</v>
      </c>
      <c r="AY157" s="18" t="s">
        <v>152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79</v>
      </c>
      <c r="BK157" s="225">
        <f>ROUND(I157*H157,2)</f>
        <v>0</v>
      </c>
      <c r="BL157" s="18" t="s">
        <v>264</v>
      </c>
      <c r="BM157" s="224" t="s">
        <v>2377</v>
      </c>
    </row>
    <row r="158" s="2" customFormat="1" ht="24.15" customHeight="1">
      <c r="A158" s="39"/>
      <c r="B158" s="40"/>
      <c r="C158" s="256" t="s">
        <v>390</v>
      </c>
      <c r="D158" s="256" t="s">
        <v>518</v>
      </c>
      <c r="E158" s="257" t="s">
        <v>2378</v>
      </c>
      <c r="F158" s="258" t="s">
        <v>2379</v>
      </c>
      <c r="G158" s="259" t="s">
        <v>451</v>
      </c>
      <c r="H158" s="260">
        <v>1</v>
      </c>
      <c r="I158" s="261"/>
      <c r="J158" s="262">
        <f>ROUND(I158*H158,2)</f>
        <v>0</v>
      </c>
      <c r="K158" s="258" t="s">
        <v>158</v>
      </c>
      <c r="L158" s="263"/>
      <c r="M158" s="264" t="s">
        <v>19</v>
      </c>
      <c r="N158" s="265" t="s">
        <v>43</v>
      </c>
      <c r="O158" s="85"/>
      <c r="P158" s="222">
        <f>O158*H158</f>
        <v>0</v>
      </c>
      <c r="Q158" s="222">
        <v>0.0010499999999999999</v>
      </c>
      <c r="R158" s="222">
        <f>Q158*H158</f>
        <v>0.0010499999999999999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374</v>
      </c>
      <c r="AT158" s="224" t="s">
        <v>518</v>
      </c>
      <c r="AU158" s="224" t="s">
        <v>81</v>
      </c>
      <c r="AY158" s="18" t="s">
        <v>152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79</v>
      </c>
      <c r="BK158" s="225">
        <f>ROUND(I158*H158,2)</f>
        <v>0</v>
      </c>
      <c r="BL158" s="18" t="s">
        <v>264</v>
      </c>
      <c r="BM158" s="224" t="s">
        <v>2380</v>
      </c>
    </row>
    <row r="159" s="2" customFormat="1" ht="24.15" customHeight="1">
      <c r="A159" s="39"/>
      <c r="B159" s="40"/>
      <c r="C159" s="256" t="s">
        <v>395</v>
      </c>
      <c r="D159" s="256" t="s">
        <v>518</v>
      </c>
      <c r="E159" s="257" t="s">
        <v>2381</v>
      </c>
      <c r="F159" s="258" t="s">
        <v>2382</v>
      </c>
      <c r="G159" s="259" t="s">
        <v>451</v>
      </c>
      <c r="H159" s="260">
        <v>2</v>
      </c>
      <c r="I159" s="261"/>
      <c r="J159" s="262">
        <f>ROUND(I159*H159,2)</f>
        <v>0</v>
      </c>
      <c r="K159" s="258" t="s">
        <v>158</v>
      </c>
      <c r="L159" s="263"/>
      <c r="M159" s="264" t="s">
        <v>19</v>
      </c>
      <c r="N159" s="265" t="s">
        <v>43</v>
      </c>
      <c r="O159" s="85"/>
      <c r="P159" s="222">
        <f>O159*H159</f>
        <v>0</v>
      </c>
      <c r="Q159" s="222">
        <v>0.0010499999999999999</v>
      </c>
      <c r="R159" s="222">
        <f>Q159*H159</f>
        <v>0.0020999999999999999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374</v>
      </c>
      <c r="AT159" s="224" t="s">
        <v>518</v>
      </c>
      <c r="AU159" s="224" t="s">
        <v>81</v>
      </c>
      <c r="AY159" s="18" t="s">
        <v>152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79</v>
      </c>
      <c r="BK159" s="225">
        <f>ROUND(I159*H159,2)</f>
        <v>0</v>
      </c>
      <c r="BL159" s="18" t="s">
        <v>264</v>
      </c>
      <c r="BM159" s="224" t="s">
        <v>2383</v>
      </c>
    </row>
    <row r="160" s="2" customFormat="1" ht="24.15" customHeight="1">
      <c r="A160" s="39"/>
      <c r="B160" s="40"/>
      <c r="C160" s="256" t="s">
        <v>401</v>
      </c>
      <c r="D160" s="256" t="s">
        <v>518</v>
      </c>
      <c r="E160" s="257" t="s">
        <v>2384</v>
      </c>
      <c r="F160" s="258" t="s">
        <v>2385</v>
      </c>
      <c r="G160" s="259" t="s">
        <v>451</v>
      </c>
      <c r="H160" s="260">
        <v>1</v>
      </c>
      <c r="I160" s="261"/>
      <c r="J160" s="262">
        <f>ROUND(I160*H160,2)</f>
        <v>0</v>
      </c>
      <c r="K160" s="258" t="s">
        <v>158</v>
      </c>
      <c r="L160" s="263"/>
      <c r="M160" s="264" t="s">
        <v>19</v>
      </c>
      <c r="N160" s="265" t="s">
        <v>43</v>
      </c>
      <c r="O160" s="85"/>
      <c r="P160" s="222">
        <f>O160*H160</f>
        <v>0</v>
      </c>
      <c r="Q160" s="222">
        <v>0.0010499999999999999</v>
      </c>
      <c r="R160" s="222">
        <f>Q160*H160</f>
        <v>0.0010499999999999999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374</v>
      </c>
      <c r="AT160" s="224" t="s">
        <v>518</v>
      </c>
      <c r="AU160" s="224" t="s">
        <v>81</v>
      </c>
      <c r="AY160" s="18" t="s">
        <v>152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79</v>
      </c>
      <c r="BK160" s="225">
        <f>ROUND(I160*H160,2)</f>
        <v>0</v>
      </c>
      <c r="BL160" s="18" t="s">
        <v>264</v>
      </c>
      <c r="BM160" s="224" t="s">
        <v>2386</v>
      </c>
    </row>
    <row r="161" s="2" customFormat="1" ht="24.15" customHeight="1">
      <c r="A161" s="39"/>
      <c r="B161" s="40"/>
      <c r="C161" s="256" t="s">
        <v>407</v>
      </c>
      <c r="D161" s="256" t="s">
        <v>518</v>
      </c>
      <c r="E161" s="257" t="s">
        <v>2387</v>
      </c>
      <c r="F161" s="258" t="s">
        <v>2388</v>
      </c>
      <c r="G161" s="259" t="s">
        <v>451</v>
      </c>
      <c r="H161" s="260">
        <v>3</v>
      </c>
      <c r="I161" s="261"/>
      <c r="J161" s="262">
        <f>ROUND(I161*H161,2)</f>
        <v>0</v>
      </c>
      <c r="K161" s="258" t="s">
        <v>158</v>
      </c>
      <c r="L161" s="263"/>
      <c r="M161" s="264" t="s">
        <v>19</v>
      </c>
      <c r="N161" s="265" t="s">
        <v>43</v>
      </c>
      <c r="O161" s="85"/>
      <c r="P161" s="222">
        <f>O161*H161</f>
        <v>0</v>
      </c>
      <c r="Q161" s="222">
        <v>0.0010499999999999999</v>
      </c>
      <c r="R161" s="222">
        <f>Q161*H161</f>
        <v>0.00315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374</v>
      </c>
      <c r="AT161" s="224" t="s">
        <v>518</v>
      </c>
      <c r="AU161" s="224" t="s">
        <v>81</v>
      </c>
      <c r="AY161" s="18" t="s">
        <v>152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79</v>
      </c>
      <c r="BK161" s="225">
        <f>ROUND(I161*H161,2)</f>
        <v>0</v>
      </c>
      <c r="BL161" s="18" t="s">
        <v>264</v>
      </c>
      <c r="BM161" s="224" t="s">
        <v>2389</v>
      </c>
    </row>
    <row r="162" s="2" customFormat="1" ht="24.15" customHeight="1">
      <c r="A162" s="39"/>
      <c r="B162" s="40"/>
      <c r="C162" s="256" t="s">
        <v>413</v>
      </c>
      <c r="D162" s="256" t="s">
        <v>518</v>
      </c>
      <c r="E162" s="257" t="s">
        <v>2390</v>
      </c>
      <c r="F162" s="258" t="s">
        <v>2391</v>
      </c>
      <c r="G162" s="259" t="s">
        <v>451</v>
      </c>
      <c r="H162" s="260">
        <v>4</v>
      </c>
      <c r="I162" s="261"/>
      <c r="J162" s="262">
        <f>ROUND(I162*H162,2)</f>
        <v>0</v>
      </c>
      <c r="K162" s="258" t="s">
        <v>158</v>
      </c>
      <c r="L162" s="263"/>
      <c r="M162" s="264" t="s">
        <v>19</v>
      </c>
      <c r="N162" s="265" t="s">
        <v>43</v>
      </c>
      <c r="O162" s="85"/>
      <c r="P162" s="222">
        <f>O162*H162</f>
        <v>0</v>
      </c>
      <c r="Q162" s="222">
        <v>0.0010499999999999999</v>
      </c>
      <c r="R162" s="222">
        <f>Q162*H162</f>
        <v>0.0041999999999999997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374</v>
      </c>
      <c r="AT162" s="224" t="s">
        <v>518</v>
      </c>
      <c r="AU162" s="224" t="s">
        <v>81</v>
      </c>
      <c r="AY162" s="18" t="s">
        <v>152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79</v>
      </c>
      <c r="BK162" s="225">
        <f>ROUND(I162*H162,2)</f>
        <v>0</v>
      </c>
      <c r="BL162" s="18" t="s">
        <v>264</v>
      </c>
      <c r="BM162" s="224" t="s">
        <v>2392</v>
      </c>
    </row>
    <row r="163" s="2" customFormat="1" ht="24.15" customHeight="1">
      <c r="A163" s="39"/>
      <c r="B163" s="40"/>
      <c r="C163" s="256" t="s">
        <v>421</v>
      </c>
      <c r="D163" s="256" t="s">
        <v>518</v>
      </c>
      <c r="E163" s="257" t="s">
        <v>2393</v>
      </c>
      <c r="F163" s="258" t="s">
        <v>2394</v>
      </c>
      <c r="G163" s="259" t="s">
        <v>451</v>
      </c>
      <c r="H163" s="260">
        <v>1</v>
      </c>
      <c r="I163" s="261"/>
      <c r="J163" s="262">
        <f>ROUND(I163*H163,2)</f>
        <v>0</v>
      </c>
      <c r="K163" s="258" t="s">
        <v>158</v>
      </c>
      <c r="L163" s="263"/>
      <c r="M163" s="264" t="s">
        <v>19</v>
      </c>
      <c r="N163" s="265" t="s">
        <v>43</v>
      </c>
      <c r="O163" s="85"/>
      <c r="P163" s="222">
        <f>O163*H163</f>
        <v>0</v>
      </c>
      <c r="Q163" s="222">
        <v>0.0010499999999999999</v>
      </c>
      <c r="R163" s="222">
        <f>Q163*H163</f>
        <v>0.0010499999999999999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374</v>
      </c>
      <c r="AT163" s="224" t="s">
        <v>518</v>
      </c>
      <c r="AU163" s="224" t="s">
        <v>81</v>
      </c>
      <c r="AY163" s="18" t="s">
        <v>152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79</v>
      </c>
      <c r="BK163" s="225">
        <f>ROUND(I163*H163,2)</f>
        <v>0</v>
      </c>
      <c r="BL163" s="18" t="s">
        <v>264</v>
      </c>
      <c r="BM163" s="224" t="s">
        <v>2395</v>
      </c>
    </row>
    <row r="164" s="2" customFormat="1" ht="24.15" customHeight="1">
      <c r="A164" s="39"/>
      <c r="B164" s="40"/>
      <c r="C164" s="256" t="s">
        <v>428</v>
      </c>
      <c r="D164" s="256" t="s">
        <v>518</v>
      </c>
      <c r="E164" s="257" t="s">
        <v>2396</v>
      </c>
      <c r="F164" s="258" t="s">
        <v>2397</v>
      </c>
      <c r="G164" s="259" t="s">
        <v>451</v>
      </c>
      <c r="H164" s="260">
        <v>13</v>
      </c>
      <c r="I164" s="261"/>
      <c r="J164" s="262">
        <f>ROUND(I164*H164,2)</f>
        <v>0</v>
      </c>
      <c r="K164" s="258" t="s">
        <v>158</v>
      </c>
      <c r="L164" s="263"/>
      <c r="M164" s="264" t="s">
        <v>19</v>
      </c>
      <c r="N164" s="265" t="s">
        <v>43</v>
      </c>
      <c r="O164" s="85"/>
      <c r="P164" s="222">
        <f>O164*H164</f>
        <v>0</v>
      </c>
      <c r="Q164" s="222">
        <v>0.0010499999999999999</v>
      </c>
      <c r="R164" s="222">
        <f>Q164*H164</f>
        <v>0.013649999999999999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374</v>
      </c>
      <c r="AT164" s="224" t="s">
        <v>518</v>
      </c>
      <c r="AU164" s="224" t="s">
        <v>81</v>
      </c>
      <c r="AY164" s="18" t="s">
        <v>152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79</v>
      </c>
      <c r="BK164" s="225">
        <f>ROUND(I164*H164,2)</f>
        <v>0</v>
      </c>
      <c r="BL164" s="18" t="s">
        <v>264</v>
      </c>
      <c r="BM164" s="224" t="s">
        <v>2398</v>
      </c>
    </row>
    <row r="165" s="2" customFormat="1" ht="24.15" customHeight="1">
      <c r="A165" s="39"/>
      <c r="B165" s="40"/>
      <c r="C165" s="256" t="s">
        <v>437</v>
      </c>
      <c r="D165" s="256" t="s">
        <v>518</v>
      </c>
      <c r="E165" s="257" t="s">
        <v>2399</v>
      </c>
      <c r="F165" s="258" t="s">
        <v>2400</v>
      </c>
      <c r="G165" s="259" t="s">
        <v>451</v>
      </c>
      <c r="H165" s="260">
        <v>1</v>
      </c>
      <c r="I165" s="261"/>
      <c r="J165" s="262">
        <f>ROUND(I165*H165,2)</f>
        <v>0</v>
      </c>
      <c r="K165" s="258" t="s">
        <v>158</v>
      </c>
      <c r="L165" s="263"/>
      <c r="M165" s="264" t="s">
        <v>19</v>
      </c>
      <c r="N165" s="265" t="s">
        <v>43</v>
      </c>
      <c r="O165" s="85"/>
      <c r="P165" s="222">
        <f>O165*H165</f>
        <v>0</v>
      </c>
      <c r="Q165" s="222">
        <v>0.0010499999999999999</v>
      </c>
      <c r="R165" s="222">
        <f>Q165*H165</f>
        <v>0.0010499999999999999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374</v>
      </c>
      <c r="AT165" s="224" t="s">
        <v>518</v>
      </c>
      <c r="AU165" s="224" t="s">
        <v>81</v>
      </c>
      <c r="AY165" s="18" t="s">
        <v>152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79</v>
      </c>
      <c r="BK165" s="225">
        <f>ROUND(I165*H165,2)</f>
        <v>0</v>
      </c>
      <c r="BL165" s="18" t="s">
        <v>264</v>
      </c>
      <c r="BM165" s="224" t="s">
        <v>2401</v>
      </c>
    </row>
    <row r="166" s="2" customFormat="1" ht="24.15" customHeight="1">
      <c r="A166" s="39"/>
      <c r="B166" s="40"/>
      <c r="C166" s="256" t="s">
        <v>443</v>
      </c>
      <c r="D166" s="256" t="s">
        <v>518</v>
      </c>
      <c r="E166" s="257" t="s">
        <v>2402</v>
      </c>
      <c r="F166" s="258" t="s">
        <v>2403</v>
      </c>
      <c r="G166" s="259" t="s">
        <v>451</v>
      </c>
      <c r="H166" s="260">
        <v>4</v>
      </c>
      <c r="I166" s="261"/>
      <c r="J166" s="262">
        <f>ROUND(I166*H166,2)</f>
        <v>0</v>
      </c>
      <c r="K166" s="258" t="s">
        <v>158</v>
      </c>
      <c r="L166" s="263"/>
      <c r="M166" s="264" t="s">
        <v>19</v>
      </c>
      <c r="N166" s="265" t="s">
        <v>43</v>
      </c>
      <c r="O166" s="85"/>
      <c r="P166" s="222">
        <f>O166*H166</f>
        <v>0</v>
      </c>
      <c r="Q166" s="222">
        <v>0.0010499999999999999</v>
      </c>
      <c r="R166" s="222">
        <f>Q166*H166</f>
        <v>0.0041999999999999997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374</v>
      </c>
      <c r="AT166" s="224" t="s">
        <v>518</v>
      </c>
      <c r="AU166" s="224" t="s">
        <v>81</v>
      </c>
      <c r="AY166" s="18" t="s">
        <v>152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79</v>
      </c>
      <c r="BK166" s="225">
        <f>ROUND(I166*H166,2)</f>
        <v>0</v>
      </c>
      <c r="BL166" s="18" t="s">
        <v>264</v>
      </c>
      <c r="BM166" s="224" t="s">
        <v>2404</v>
      </c>
    </row>
    <row r="167" s="2" customFormat="1" ht="24.15" customHeight="1">
      <c r="A167" s="39"/>
      <c r="B167" s="40"/>
      <c r="C167" s="256" t="s">
        <v>448</v>
      </c>
      <c r="D167" s="256" t="s">
        <v>518</v>
      </c>
      <c r="E167" s="257" t="s">
        <v>2405</v>
      </c>
      <c r="F167" s="258" t="s">
        <v>2406</v>
      </c>
      <c r="G167" s="259" t="s">
        <v>451</v>
      </c>
      <c r="H167" s="260">
        <v>2</v>
      </c>
      <c r="I167" s="261"/>
      <c r="J167" s="262">
        <f>ROUND(I167*H167,2)</f>
        <v>0</v>
      </c>
      <c r="K167" s="258" t="s">
        <v>158</v>
      </c>
      <c r="L167" s="263"/>
      <c r="M167" s="264" t="s">
        <v>19</v>
      </c>
      <c r="N167" s="265" t="s">
        <v>43</v>
      </c>
      <c r="O167" s="85"/>
      <c r="P167" s="222">
        <f>O167*H167</f>
        <v>0</v>
      </c>
      <c r="Q167" s="222">
        <v>0.0010499999999999999</v>
      </c>
      <c r="R167" s="222">
        <f>Q167*H167</f>
        <v>0.0020999999999999999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374</v>
      </c>
      <c r="AT167" s="224" t="s">
        <v>518</v>
      </c>
      <c r="AU167" s="224" t="s">
        <v>81</v>
      </c>
      <c r="AY167" s="18" t="s">
        <v>152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79</v>
      </c>
      <c r="BK167" s="225">
        <f>ROUND(I167*H167,2)</f>
        <v>0</v>
      </c>
      <c r="BL167" s="18" t="s">
        <v>264</v>
      </c>
      <c r="BM167" s="224" t="s">
        <v>2407</v>
      </c>
    </row>
    <row r="168" s="2" customFormat="1" ht="16.5" customHeight="1">
      <c r="A168" s="39"/>
      <c r="B168" s="40"/>
      <c r="C168" s="256" t="s">
        <v>454</v>
      </c>
      <c r="D168" s="256" t="s">
        <v>518</v>
      </c>
      <c r="E168" s="257" t="s">
        <v>2408</v>
      </c>
      <c r="F168" s="258" t="s">
        <v>2409</v>
      </c>
      <c r="G168" s="259" t="s">
        <v>451</v>
      </c>
      <c r="H168" s="260">
        <v>3</v>
      </c>
      <c r="I168" s="261"/>
      <c r="J168" s="262">
        <f>ROUND(I168*H168,2)</f>
        <v>0</v>
      </c>
      <c r="K168" s="258" t="s">
        <v>158</v>
      </c>
      <c r="L168" s="263"/>
      <c r="M168" s="264" t="s">
        <v>19</v>
      </c>
      <c r="N168" s="265" t="s">
        <v>43</v>
      </c>
      <c r="O168" s="85"/>
      <c r="P168" s="222">
        <f>O168*H168</f>
        <v>0</v>
      </c>
      <c r="Q168" s="222">
        <v>5.0000000000000002E-05</v>
      </c>
      <c r="R168" s="222">
        <f>Q168*H168</f>
        <v>0.00015000000000000001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374</v>
      </c>
      <c r="AT168" s="224" t="s">
        <v>518</v>
      </c>
      <c r="AU168" s="224" t="s">
        <v>81</v>
      </c>
      <c r="AY168" s="18" t="s">
        <v>152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79</v>
      </c>
      <c r="BK168" s="225">
        <f>ROUND(I168*H168,2)</f>
        <v>0</v>
      </c>
      <c r="BL168" s="18" t="s">
        <v>264</v>
      </c>
      <c r="BM168" s="224" t="s">
        <v>2410</v>
      </c>
    </row>
    <row r="169" s="2" customFormat="1" ht="16.5" customHeight="1">
      <c r="A169" s="39"/>
      <c r="B169" s="40"/>
      <c r="C169" s="256" t="s">
        <v>753</v>
      </c>
      <c r="D169" s="256" t="s">
        <v>518</v>
      </c>
      <c r="E169" s="257" t="s">
        <v>2411</v>
      </c>
      <c r="F169" s="258" t="s">
        <v>2412</v>
      </c>
      <c r="G169" s="259" t="s">
        <v>451</v>
      </c>
      <c r="H169" s="260">
        <v>2</v>
      </c>
      <c r="I169" s="261"/>
      <c r="J169" s="262">
        <f>ROUND(I169*H169,2)</f>
        <v>0</v>
      </c>
      <c r="K169" s="258" t="s">
        <v>19</v>
      </c>
      <c r="L169" s="263"/>
      <c r="M169" s="264" t="s">
        <v>19</v>
      </c>
      <c r="N169" s="265" t="s">
        <v>43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374</v>
      </c>
      <c r="AT169" s="224" t="s">
        <v>518</v>
      </c>
      <c r="AU169" s="224" t="s">
        <v>81</v>
      </c>
      <c r="AY169" s="18" t="s">
        <v>152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79</v>
      </c>
      <c r="BK169" s="225">
        <f>ROUND(I169*H169,2)</f>
        <v>0</v>
      </c>
      <c r="BL169" s="18" t="s">
        <v>264</v>
      </c>
      <c r="BM169" s="224" t="s">
        <v>2413</v>
      </c>
    </row>
    <row r="170" s="2" customFormat="1" ht="16.5" customHeight="1">
      <c r="A170" s="39"/>
      <c r="B170" s="40"/>
      <c r="C170" s="256" t="s">
        <v>761</v>
      </c>
      <c r="D170" s="256" t="s">
        <v>518</v>
      </c>
      <c r="E170" s="257" t="s">
        <v>2414</v>
      </c>
      <c r="F170" s="258" t="s">
        <v>2415</v>
      </c>
      <c r="G170" s="259" t="s">
        <v>451</v>
      </c>
      <c r="H170" s="260">
        <v>1</v>
      </c>
      <c r="I170" s="261"/>
      <c r="J170" s="262">
        <f>ROUND(I170*H170,2)</f>
        <v>0</v>
      </c>
      <c r="K170" s="258" t="s">
        <v>19</v>
      </c>
      <c r="L170" s="263"/>
      <c r="M170" s="264" t="s">
        <v>19</v>
      </c>
      <c r="N170" s="265" t="s">
        <v>43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374</v>
      </c>
      <c r="AT170" s="224" t="s">
        <v>518</v>
      </c>
      <c r="AU170" s="224" t="s">
        <v>81</v>
      </c>
      <c r="AY170" s="18" t="s">
        <v>152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79</v>
      </c>
      <c r="BK170" s="225">
        <f>ROUND(I170*H170,2)</f>
        <v>0</v>
      </c>
      <c r="BL170" s="18" t="s">
        <v>264</v>
      </c>
      <c r="BM170" s="224" t="s">
        <v>2416</v>
      </c>
    </row>
    <row r="171" s="2" customFormat="1" ht="16.5" customHeight="1">
      <c r="A171" s="39"/>
      <c r="B171" s="40"/>
      <c r="C171" s="256" t="s">
        <v>768</v>
      </c>
      <c r="D171" s="256" t="s">
        <v>518</v>
      </c>
      <c r="E171" s="257" t="s">
        <v>2417</v>
      </c>
      <c r="F171" s="258" t="s">
        <v>2418</v>
      </c>
      <c r="G171" s="259" t="s">
        <v>451</v>
      </c>
      <c r="H171" s="260">
        <v>3</v>
      </c>
      <c r="I171" s="261"/>
      <c r="J171" s="262">
        <f>ROUND(I171*H171,2)</f>
        <v>0</v>
      </c>
      <c r="K171" s="258" t="s">
        <v>158</v>
      </c>
      <c r="L171" s="263"/>
      <c r="M171" s="264" t="s">
        <v>19</v>
      </c>
      <c r="N171" s="265" t="s">
        <v>43</v>
      </c>
      <c r="O171" s="85"/>
      <c r="P171" s="222">
        <f>O171*H171</f>
        <v>0</v>
      </c>
      <c r="Q171" s="222">
        <v>0.00018000000000000001</v>
      </c>
      <c r="R171" s="222">
        <f>Q171*H171</f>
        <v>0.00054000000000000001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374</v>
      </c>
      <c r="AT171" s="224" t="s">
        <v>518</v>
      </c>
      <c r="AU171" s="224" t="s">
        <v>81</v>
      </c>
      <c r="AY171" s="18" t="s">
        <v>152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79</v>
      </c>
      <c r="BK171" s="225">
        <f>ROUND(I171*H171,2)</f>
        <v>0</v>
      </c>
      <c r="BL171" s="18" t="s">
        <v>264</v>
      </c>
      <c r="BM171" s="224" t="s">
        <v>2419</v>
      </c>
    </row>
    <row r="172" s="2" customFormat="1" ht="16.5" customHeight="1">
      <c r="A172" s="39"/>
      <c r="B172" s="40"/>
      <c r="C172" s="256" t="s">
        <v>773</v>
      </c>
      <c r="D172" s="256" t="s">
        <v>518</v>
      </c>
      <c r="E172" s="257" t="s">
        <v>2420</v>
      </c>
      <c r="F172" s="258" t="s">
        <v>2421</v>
      </c>
      <c r="G172" s="259" t="s">
        <v>451</v>
      </c>
      <c r="H172" s="260">
        <v>3</v>
      </c>
      <c r="I172" s="261"/>
      <c r="J172" s="262">
        <f>ROUND(I172*H172,2)</f>
        <v>0</v>
      </c>
      <c r="K172" s="258" t="s">
        <v>158</v>
      </c>
      <c r="L172" s="263"/>
      <c r="M172" s="264" t="s">
        <v>19</v>
      </c>
      <c r="N172" s="265" t="s">
        <v>43</v>
      </c>
      <c r="O172" s="85"/>
      <c r="P172" s="222">
        <f>O172*H172</f>
        <v>0</v>
      </c>
      <c r="Q172" s="222">
        <v>0.00046999999999999999</v>
      </c>
      <c r="R172" s="222">
        <f>Q172*H172</f>
        <v>0.00141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374</v>
      </c>
      <c r="AT172" s="224" t="s">
        <v>518</v>
      </c>
      <c r="AU172" s="224" t="s">
        <v>81</v>
      </c>
      <c r="AY172" s="18" t="s">
        <v>152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79</v>
      </c>
      <c r="BK172" s="225">
        <f>ROUND(I172*H172,2)</f>
        <v>0</v>
      </c>
      <c r="BL172" s="18" t="s">
        <v>264</v>
      </c>
      <c r="BM172" s="224" t="s">
        <v>2422</v>
      </c>
    </row>
    <row r="173" s="2" customFormat="1" ht="16.5" customHeight="1">
      <c r="A173" s="39"/>
      <c r="B173" s="40"/>
      <c r="C173" s="256" t="s">
        <v>781</v>
      </c>
      <c r="D173" s="256" t="s">
        <v>518</v>
      </c>
      <c r="E173" s="257" t="s">
        <v>2423</v>
      </c>
      <c r="F173" s="258" t="s">
        <v>2424</v>
      </c>
      <c r="G173" s="259" t="s">
        <v>451</v>
      </c>
      <c r="H173" s="260">
        <v>6</v>
      </c>
      <c r="I173" s="261"/>
      <c r="J173" s="262">
        <f>ROUND(I173*H173,2)</f>
        <v>0</v>
      </c>
      <c r="K173" s="258" t="s">
        <v>158</v>
      </c>
      <c r="L173" s="263"/>
      <c r="M173" s="264" t="s">
        <v>19</v>
      </c>
      <c r="N173" s="265" t="s">
        <v>43</v>
      </c>
      <c r="O173" s="85"/>
      <c r="P173" s="222">
        <f>O173*H173</f>
        <v>0</v>
      </c>
      <c r="Q173" s="222">
        <v>0.00046999999999999999</v>
      </c>
      <c r="R173" s="222">
        <f>Q173*H173</f>
        <v>0.00282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374</v>
      </c>
      <c r="AT173" s="224" t="s">
        <v>518</v>
      </c>
      <c r="AU173" s="224" t="s">
        <v>81</v>
      </c>
      <c r="AY173" s="18" t="s">
        <v>152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79</v>
      </c>
      <c r="BK173" s="225">
        <f>ROUND(I173*H173,2)</f>
        <v>0</v>
      </c>
      <c r="BL173" s="18" t="s">
        <v>264</v>
      </c>
      <c r="BM173" s="224" t="s">
        <v>2425</v>
      </c>
    </row>
    <row r="174" s="2" customFormat="1" ht="24.15" customHeight="1">
      <c r="A174" s="39"/>
      <c r="B174" s="40"/>
      <c r="C174" s="256" t="s">
        <v>789</v>
      </c>
      <c r="D174" s="256" t="s">
        <v>518</v>
      </c>
      <c r="E174" s="257" t="s">
        <v>2426</v>
      </c>
      <c r="F174" s="258" t="s">
        <v>2427</v>
      </c>
      <c r="G174" s="259" t="s">
        <v>451</v>
      </c>
      <c r="H174" s="260">
        <v>1</v>
      </c>
      <c r="I174" s="261"/>
      <c r="J174" s="262">
        <f>ROUND(I174*H174,2)</f>
        <v>0</v>
      </c>
      <c r="K174" s="258" t="s">
        <v>19</v>
      </c>
      <c r="L174" s="263"/>
      <c r="M174" s="264" t="s">
        <v>19</v>
      </c>
      <c r="N174" s="265" t="s">
        <v>43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374</v>
      </c>
      <c r="AT174" s="224" t="s">
        <v>518</v>
      </c>
      <c r="AU174" s="224" t="s">
        <v>81</v>
      </c>
      <c r="AY174" s="18" t="s">
        <v>152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79</v>
      </c>
      <c r="BK174" s="225">
        <f>ROUND(I174*H174,2)</f>
        <v>0</v>
      </c>
      <c r="BL174" s="18" t="s">
        <v>264</v>
      </c>
      <c r="BM174" s="224" t="s">
        <v>2428</v>
      </c>
    </row>
    <row r="175" s="2" customFormat="1" ht="16.5" customHeight="1">
      <c r="A175" s="39"/>
      <c r="B175" s="40"/>
      <c r="C175" s="256" t="s">
        <v>794</v>
      </c>
      <c r="D175" s="256" t="s">
        <v>518</v>
      </c>
      <c r="E175" s="257" t="s">
        <v>2429</v>
      </c>
      <c r="F175" s="258" t="s">
        <v>2430</v>
      </c>
      <c r="G175" s="259" t="s">
        <v>451</v>
      </c>
      <c r="H175" s="260">
        <v>2</v>
      </c>
      <c r="I175" s="261"/>
      <c r="J175" s="262">
        <f>ROUND(I175*H175,2)</f>
        <v>0</v>
      </c>
      <c r="K175" s="258" t="s">
        <v>19</v>
      </c>
      <c r="L175" s="263"/>
      <c r="M175" s="264" t="s">
        <v>19</v>
      </c>
      <c r="N175" s="265" t="s">
        <v>43</v>
      </c>
      <c r="O175" s="85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374</v>
      </c>
      <c r="AT175" s="224" t="s">
        <v>518</v>
      </c>
      <c r="AU175" s="224" t="s">
        <v>81</v>
      </c>
      <c r="AY175" s="18" t="s">
        <v>152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79</v>
      </c>
      <c r="BK175" s="225">
        <f>ROUND(I175*H175,2)</f>
        <v>0</v>
      </c>
      <c r="BL175" s="18" t="s">
        <v>264</v>
      </c>
      <c r="BM175" s="224" t="s">
        <v>2431</v>
      </c>
    </row>
    <row r="176" s="2" customFormat="1" ht="21.75" customHeight="1">
      <c r="A176" s="39"/>
      <c r="B176" s="40"/>
      <c r="C176" s="256" t="s">
        <v>807</v>
      </c>
      <c r="D176" s="256" t="s">
        <v>518</v>
      </c>
      <c r="E176" s="257" t="s">
        <v>2432</v>
      </c>
      <c r="F176" s="258" t="s">
        <v>2433</v>
      </c>
      <c r="G176" s="259" t="s">
        <v>451</v>
      </c>
      <c r="H176" s="260">
        <v>1</v>
      </c>
      <c r="I176" s="261"/>
      <c r="J176" s="262">
        <f>ROUND(I176*H176,2)</f>
        <v>0</v>
      </c>
      <c r="K176" s="258" t="s">
        <v>19</v>
      </c>
      <c r="L176" s="263"/>
      <c r="M176" s="264" t="s">
        <v>19</v>
      </c>
      <c r="N176" s="265" t="s">
        <v>43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374</v>
      </c>
      <c r="AT176" s="224" t="s">
        <v>518</v>
      </c>
      <c r="AU176" s="224" t="s">
        <v>81</v>
      </c>
      <c r="AY176" s="18" t="s">
        <v>152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79</v>
      </c>
      <c r="BK176" s="225">
        <f>ROUND(I176*H176,2)</f>
        <v>0</v>
      </c>
      <c r="BL176" s="18" t="s">
        <v>264</v>
      </c>
      <c r="BM176" s="224" t="s">
        <v>2434</v>
      </c>
    </row>
    <row r="177" s="2" customFormat="1" ht="37.8" customHeight="1">
      <c r="A177" s="39"/>
      <c r="B177" s="40"/>
      <c r="C177" s="256" t="s">
        <v>813</v>
      </c>
      <c r="D177" s="256" t="s">
        <v>518</v>
      </c>
      <c r="E177" s="257" t="s">
        <v>2435</v>
      </c>
      <c r="F177" s="258" t="s">
        <v>2436</v>
      </c>
      <c r="G177" s="259" t="s">
        <v>451</v>
      </c>
      <c r="H177" s="260">
        <v>1</v>
      </c>
      <c r="I177" s="261"/>
      <c r="J177" s="262">
        <f>ROUND(I177*H177,2)</f>
        <v>0</v>
      </c>
      <c r="K177" s="258" t="s">
        <v>19</v>
      </c>
      <c r="L177" s="263"/>
      <c r="M177" s="264" t="s">
        <v>19</v>
      </c>
      <c r="N177" s="265" t="s">
        <v>43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374</v>
      </c>
      <c r="AT177" s="224" t="s">
        <v>518</v>
      </c>
      <c r="AU177" s="224" t="s">
        <v>81</v>
      </c>
      <c r="AY177" s="18" t="s">
        <v>152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79</v>
      </c>
      <c r="BK177" s="225">
        <f>ROUND(I177*H177,2)</f>
        <v>0</v>
      </c>
      <c r="BL177" s="18" t="s">
        <v>264</v>
      </c>
      <c r="BM177" s="224" t="s">
        <v>2437</v>
      </c>
    </row>
    <row r="178" s="2" customFormat="1" ht="21.75" customHeight="1">
      <c r="A178" s="39"/>
      <c r="B178" s="40"/>
      <c r="C178" s="256" t="s">
        <v>818</v>
      </c>
      <c r="D178" s="256" t="s">
        <v>518</v>
      </c>
      <c r="E178" s="257" t="s">
        <v>2438</v>
      </c>
      <c r="F178" s="258" t="s">
        <v>2439</v>
      </c>
      <c r="G178" s="259" t="s">
        <v>451</v>
      </c>
      <c r="H178" s="260">
        <v>1</v>
      </c>
      <c r="I178" s="261"/>
      <c r="J178" s="262">
        <f>ROUND(I178*H178,2)</f>
        <v>0</v>
      </c>
      <c r="K178" s="258" t="s">
        <v>19</v>
      </c>
      <c r="L178" s="263"/>
      <c r="M178" s="264" t="s">
        <v>19</v>
      </c>
      <c r="N178" s="265" t="s">
        <v>43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374</v>
      </c>
      <c r="AT178" s="224" t="s">
        <v>518</v>
      </c>
      <c r="AU178" s="224" t="s">
        <v>81</v>
      </c>
      <c r="AY178" s="18" t="s">
        <v>152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79</v>
      </c>
      <c r="BK178" s="225">
        <f>ROUND(I178*H178,2)</f>
        <v>0</v>
      </c>
      <c r="BL178" s="18" t="s">
        <v>264</v>
      </c>
      <c r="BM178" s="224" t="s">
        <v>2440</v>
      </c>
    </row>
    <row r="179" s="2" customFormat="1" ht="16.5" customHeight="1">
      <c r="A179" s="39"/>
      <c r="B179" s="40"/>
      <c r="C179" s="256" t="s">
        <v>823</v>
      </c>
      <c r="D179" s="256" t="s">
        <v>518</v>
      </c>
      <c r="E179" s="257" t="s">
        <v>2441</v>
      </c>
      <c r="F179" s="258" t="s">
        <v>2442</v>
      </c>
      <c r="G179" s="259" t="s">
        <v>451</v>
      </c>
      <c r="H179" s="260">
        <v>2</v>
      </c>
      <c r="I179" s="261"/>
      <c r="J179" s="262">
        <f>ROUND(I179*H179,2)</f>
        <v>0</v>
      </c>
      <c r="K179" s="258" t="s">
        <v>158</v>
      </c>
      <c r="L179" s="263"/>
      <c r="M179" s="264" t="s">
        <v>19</v>
      </c>
      <c r="N179" s="265" t="s">
        <v>43</v>
      </c>
      <c r="O179" s="85"/>
      <c r="P179" s="222">
        <f>O179*H179</f>
        <v>0</v>
      </c>
      <c r="Q179" s="222">
        <v>1.0000000000000001E-05</v>
      </c>
      <c r="R179" s="222">
        <f>Q179*H179</f>
        <v>2.0000000000000002E-05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374</v>
      </c>
      <c r="AT179" s="224" t="s">
        <v>518</v>
      </c>
      <c r="AU179" s="224" t="s">
        <v>81</v>
      </c>
      <c r="AY179" s="18" t="s">
        <v>152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79</v>
      </c>
      <c r="BK179" s="225">
        <f>ROUND(I179*H179,2)</f>
        <v>0</v>
      </c>
      <c r="BL179" s="18" t="s">
        <v>264</v>
      </c>
      <c r="BM179" s="224" t="s">
        <v>2443</v>
      </c>
    </row>
    <row r="180" s="2" customFormat="1" ht="16.5" customHeight="1">
      <c r="A180" s="39"/>
      <c r="B180" s="40"/>
      <c r="C180" s="256" t="s">
        <v>830</v>
      </c>
      <c r="D180" s="256" t="s">
        <v>518</v>
      </c>
      <c r="E180" s="257" t="s">
        <v>2444</v>
      </c>
      <c r="F180" s="258" t="s">
        <v>2445</v>
      </c>
      <c r="G180" s="259" t="s">
        <v>451</v>
      </c>
      <c r="H180" s="260">
        <v>74</v>
      </c>
      <c r="I180" s="261"/>
      <c r="J180" s="262">
        <f>ROUND(I180*H180,2)</f>
        <v>0</v>
      </c>
      <c r="K180" s="258" t="s">
        <v>19</v>
      </c>
      <c r="L180" s="263"/>
      <c r="M180" s="264" t="s">
        <v>19</v>
      </c>
      <c r="N180" s="265" t="s">
        <v>43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374</v>
      </c>
      <c r="AT180" s="224" t="s">
        <v>518</v>
      </c>
      <c r="AU180" s="224" t="s">
        <v>81</v>
      </c>
      <c r="AY180" s="18" t="s">
        <v>152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79</v>
      </c>
      <c r="BK180" s="225">
        <f>ROUND(I180*H180,2)</f>
        <v>0</v>
      </c>
      <c r="BL180" s="18" t="s">
        <v>264</v>
      </c>
      <c r="BM180" s="224" t="s">
        <v>2446</v>
      </c>
    </row>
    <row r="181" s="2" customFormat="1" ht="16.5" customHeight="1">
      <c r="A181" s="39"/>
      <c r="B181" s="40"/>
      <c r="C181" s="256" t="s">
        <v>837</v>
      </c>
      <c r="D181" s="256" t="s">
        <v>518</v>
      </c>
      <c r="E181" s="257" t="s">
        <v>2447</v>
      </c>
      <c r="F181" s="258" t="s">
        <v>2448</v>
      </c>
      <c r="G181" s="259" t="s">
        <v>451</v>
      </c>
      <c r="H181" s="260">
        <v>4</v>
      </c>
      <c r="I181" s="261"/>
      <c r="J181" s="262">
        <f>ROUND(I181*H181,2)</f>
        <v>0</v>
      </c>
      <c r="K181" s="258" t="s">
        <v>19</v>
      </c>
      <c r="L181" s="263"/>
      <c r="M181" s="264" t="s">
        <v>19</v>
      </c>
      <c r="N181" s="265" t="s">
        <v>43</v>
      </c>
      <c r="O181" s="85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374</v>
      </c>
      <c r="AT181" s="224" t="s">
        <v>518</v>
      </c>
      <c r="AU181" s="224" t="s">
        <v>81</v>
      </c>
      <c r="AY181" s="18" t="s">
        <v>152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79</v>
      </c>
      <c r="BK181" s="225">
        <f>ROUND(I181*H181,2)</f>
        <v>0</v>
      </c>
      <c r="BL181" s="18" t="s">
        <v>264</v>
      </c>
      <c r="BM181" s="224" t="s">
        <v>2449</v>
      </c>
    </row>
    <row r="182" s="2" customFormat="1" ht="21.75" customHeight="1">
      <c r="A182" s="39"/>
      <c r="B182" s="40"/>
      <c r="C182" s="256" t="s">
        <v>847</v>
      </c>
      <c r="D182" s="256" t="s">
        <v>518</v>
      </c>
      <c r="E182" s="257" t="s">
        <v>2450</v>
      </c>
      <c r="F182" s="258" t="s">
        <v>2451</v>
      </c>
      <c r="G182" s="259" t="s">
        <v>174</v>
      </c>
      <c r="H182" s="260">
        <v>4</v>
      </c>
      <c r="I182" s="261"/>
      <c r="J182" s="262">
        <f>ROUND(I182*H182,2)</f>
        <v>0</v>
      </c>
      <c r="K182" s="258" t="s">
        <v>19</v>
      </c>
      <c r="L182" s="263"/>
      <c r="M182" s="264" t="s">
        <v>19</v>
      </c>
      <c r="N182" s="265" t="s">
        <v>43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374</v>
      </c>
      <c r="AT182" s="224" t="s">
        <v>518</v>
      </c>
      <c r="AU182" s="224" t="s">
        <v>81</v>
      </c>
      <c r="AY182" s="18" t="s">
        <v>152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79</v>
      </c>
      <c r="BK182" s="225">
        <f>ROUND(I182*H182,2)</f>
        <v>0</v>
      </c>
      <c r="BL182" s="18" t="s">
        <v>264</v>
      </c>
      <c r="BM182" s="224" t="s">
        <v>2452</v>
      </c>
    </row>
    <row r="183" s="2" customFormat="1" ht="16.5" customHeight="1">
      <c r="A183" s="39"/>
      <c r="B183" s="40"/>
      <c r="C183" s="256" t="s">
        <v>854</v>
      </c>
      <c r="D183" s="256" t="s">
        <v>518</v>
      </c>
      <c r="E183" s="257" t="s">
        <v>2453</v>
      </c>
      <c r="F183" s="258" t="s">
        <v>2454</v>
      </c>
      <c r="G183" s="259" t="s">
        <v>451</v>
      </c>
      <c r="H183" s="260">
        <v>1</v>
      </c>
      <c r="I183" s="261"/>
      <c r="J183" s="262">
        <f>ROUND(I183*H183,2)</f>
        <v>0</v>
      </c>
      <c r="K183" s="258" t="s">
        <v>19</v>
      </c>
      <c r="L183" s="263"/>
      <c r="M183" s="264" t="s">
        <v>19</v>
      </c>
      <c r="N183" s="265" t="s">
        <v>43</v>
      </c>
      <c r="O183" s="85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374</v>
      </c>
      <c r="AT183" s="224" t="s">
        <v>518</v>
      </c>
      <c r="AU183" s="224" t="s">
        <v>81</v>
      </c>
      <c r="AY183" s="18" t="s">
        <v>152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79</v>
      </c>
      <c r="BK183" s="225">
        <f>ROUND(I183*H183,2)</f>
        <v>0</v>
      </c>
      <c r="BL183" s="18" t="s">
        <v>264</v>
      </c>
      <c r="BM183" s="224" t="s">
        <v>2455</v>
      </c>
    </row>
    <row r="184" s="2" customFormat="1" ht="16.5" customHeight="1">
      <c r="A184" s="39"/>
      <c r="B184" s="40"/>
      <c r="C184" s="256" t="s">
        <v>805</v>
      </c>
      <c r="D184" s="256" t="s">
        <v>518</v>
      </c>
      <c r="E184" s="257" t="s">
        <v>2456</v>
      </c>
      <c r="F184" s="258" t="s">
        <v>2457</v>
      </c>
      <c r="G184" s="259" t="s">
        <v>451</v>
      </c>
      <c r="H184" s="260">
        <v>4</v>
      </c>
      <c r="I184" s="261"/>
      <c r="J184" s="262">
        <f>ROUND(I184*H184,2)</f>
        <v>0</v>
      </c>
      <c r="K184" s="258" t="s">
        <v>158</v>
      </c>
      <c r="L184" s="263"/>
      <c r="M184" s="264" t="s">
        <v>19</v>
      </c>
      <c r="N184" s="265" t="s">
        <v>43</v>
      </c>
      <c r="O184" s="85"/>
      <c r="P184" s="222">
        <f>O184*H184</f>
        <v>0</v>
      </c>
      <c r="Q184" s="222">
        <v>2.0000000000000002E-05</v>
      </c>
      <c r="R184" s="222">
        <f>Q184*H184</f>
        <v>8.0000000000000007E-05</v>
      </c>
      <c r="S184" s="222">
        <v>0</v>
      </c>
      <c r="T184" s="22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4" t="s">
        <v>374</v>
      </c>
      <c r="AT184" s="224" t="s">
        <v>518</v>
      </c>
      <c r="AU184" s="224" t="s">
        <v>81</v>
      </c>
      <c r="AY184" s="18" t="s">
        <v>152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8" t="s">
        <v>79</v>
      </c>
      <c r="BK184" s="225">
        <f>ROUND(I184*H184,2)</f>
        <v>0</v>
      </c>
      <c r="BL184" s="18" t="s">
        <v>264</v>
      </c>
      <c r="BM184" s="224" t="s">
        <v>2458</v>
      </c>
    </row>
    <row r="185" s="2" customFormat="1" ht="16.5" customHeight="1">
      <c r="A185" s="39"/>
      <c r="B185" s="40"/>
      <c r="C185" s="256" t="s">
        <v>874</v>
      </c>
      <c r="D185" s="256" t="s">
        <v>518</v>
      </c>
      <c r="E185" s="257" t="s">
        <v>2459</v>
      </c>
      <c r="F185" s="258" t="s">
        <v>2460</v>
      </c>
      <c r="G185" s="259" t="s">
        <v>451</v>
      </c>
      <c r="H185" s="260">
        <v>1</v>
      </c>
      <c r="I185" s="261"/>
      <c r="J185" s="262">
        <f>ROUND(I185*H185,2)</f>
        <v>0</v>
      </c>
      <c r="K185" s="258" t="s">
        <v>19</v>
      </c>
      <c r="L185" s="263"/>
      <c r="M185" s="264" t="s">
        <v>19</v>
      </c>
      <c r="N185" s="265" t="s">
        <v>43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374</v>
      </c>
      <c r="AT185" s="224" t="s">
        <v>518</v>
      </c>
      <c r="AU185" s="224" t="s">
        <v>81</v>
      </c>
      <c r="AY185" s="18" t="s">
        <v>152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79</v>
      </c>
      <c r="BK185" s="225">
        <f>ROUND(I185*H185,2)</f>
        <v>0</v>
      </c>
      <c r="BL185" s="18" t="s">
        <v>264</v>
      </c>
      <c r="BM185" s="224" t="s">
        <v>2461</v>
      </c>
    </row>
    <row r="186" s="12" customFormat="1" ht="22.8" customHeight="1">
      <c r="A186" s="12"/>
      <c r="B186" s="197"/>
      <c r="C186" s="198"/>
      <c r="D186" s="199" t="s">
        <v>71</v>
      </c>
      <c r="E186" s="211" t="s">
        <v>2462</v>
      </c>
      <c r="F186" s="211" t="s">
        <v>2463</v>
      </c>
      <c r="G186" s="198"/>
      <c r="H186" s="198"/>
      <c r="I186" s="201"/>
      <c r="J186" s="212">
        <f>BK186</f>
        <v>0</v>
      </c>
      <c r="K186" s="198"/>
      <c r="L186" s="203"/>
      <c r="M186" s="204"/>
      <c r="N186" s="205"/>
      <c r="O186" s="205"/>
      <c r="P186" s="206">
        <f>SUM(P187:P208)</f>
        <v>0</v>
      </c>
      <c r="Q186" s="205"/>
      <c r="R186" s="206">
        <f>SUM(R187:R208)</f>
        <v>2.0000000000000002E-05</v>
      </c>
      <c r="S186" s="205"/>
      <c r="T186" s="207">
        <f>SUM(T187:T208)</f>
        <v>0.062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8" t="s">
        <v>81</v>
      </c>
      <c r="AT186" s="209" t="s">
        <v>71</v>
      </c>
      <c r="AU186" s="209" t="s">
        <v>79</v>
      </c>
      <c r="AY186" s="208" t="s">
        <v>152</v>
      </c>
      <c r="BK186" s="210">
        <f>SUM(BK187:BK208)</f>
        <v>0</v>
      </c>
    </row>
    <row r="187" s="2" customFormat="1" ht="49.05" customHeight="1">
      <c r="A187" s="39"/>
      <c r="B187" s="40"/>
      <c r="C187" s="213" t="s">
        <v>879</v>
      </c>
      <c r="D187" s="213" t="s">
        <v>154</v>
      </c>
      <c r="E187" s="214" t="s">
        <v>2464</v>
      </c>
      <c r="F187" s="215" t="s">
        <v>2465</v>
      </c>
      <c r="G187" s="216" t="s">
        <v>451</v>
      </c>
      <c r="H187" s="217">
        <v>1</v>
      </c>
      <c r="I187" s="218"/>
      <c r="J187" s="219">
        <f>ROUND(I187*H187,2)</f>
        <v>0</v>
      </c>
      <c r="K187" s="215" t="s">
        <v>158</v>
      </c>
      <c r="L187" s="45"/>
      <c r="M187" s="220" t="s">
        <v>19</v>
      </c>
      <c r="N187" s="221" t="s">
        <v>43</v>
      </c>
      <c r="O187" s="85"/>
      <c r="P187" s="222">
        <f>O187*H187</f>
        <v>0</v>
      </c>
      <c r="Q187" s="222">
        <v>0</v>
      </c>
      <c r="R187" s="222">
        <f>Q187*H187</f>
        <v>0</v>
      </c>
      <c r="S187" s="222">
        <v>0.062</v>
      </c>
      <c r="T187" s="223">
        <f>S187*H187</f>
        <v>0.062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264</v>
      </c>
      <c r="AT187" s="224" t="s">
        <v>154</v>
      </c>
      <c r="AU187" s="224" t="s">
        <v>81</v>
      </c>
      <c r="AY187" s="18" t="s">
        <v>152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79</v>
      </c>
      <c r="BK187" s="225">
        <f>ROUND(I187*H187,2)</f>
        <v>0</v>
      </c>
      <c r="BL187" s="18" t="s">
        <v>264</v>
      </c>
      <c r="BM187" s="224" t="s">
        <v>2466</v>
      </c>
    </row>
    <row r="188" s="2" customFormat="1">
      <c r="A188" s="39"/>
      <c r="B188" s="40"/>
      <c r="C188" s="41"/>
      <c r="D188" s="226" t="s">
        <v>161</v>
      </c>
      <c r="E188" s="41"/>
      <c r="F188" s="227" t="s">
        <v>2467</v>
      </c>
      <c r="G188" s="41"/>
      <c r="H188" s="41"/>
      <c r="I188" s="228"/>
      <c r="J188" s="41"/>
      <c r="K188" s="41"/>
      <c r="L188" s="45"/>
      <c r="M188" s="229"/>
      <c r="N188" s="230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161</v>
      </c>
      <c r="AU188" s="18" t="s">
        <v>81</v>
      </c>
    </row>
    <row r="189" s="2" customFormat="1" ht="33" customHeight="1">
      <c r="A189" s="39"/>
      <c r="B189" s="40"/>
      <c r="C189" s="213" t="s">
        <v>884</v>
      </c>
      <c r="D189" s="213" t="s">
        <v>154</v>
      </c>
      <c r="E189" s="214" t="s">
        <v>2284</v>
      </c>
      <c r="F189" s="215" t="s">
        <v>2285</v>
      </c>
      <c r="G189" s="216" t="s">
        <v>451</v>
      </c>
      <c r="H189" s="217">
        <v>1</v>
      </c>
      <c r="I189" s="218"/>
      <c r="J189" s="219">
        <f>ROUND(I189*H189,2)</f>
        <v>0</v>
      </c>
      <c r="K189" s="215" t="s">
        <v>158</v>
      </c>
      <c r="L189" s="45"/>
      <c r="M189" s="220" t="s">
        <v>19</v>
      </c>
      <c r="N189" s="221" t="s">
        <v>43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264</v>
      </c>
      <c r="AT189" s="224" t="s">
        <v>154</v>
      </c>
      <c r="AU189" s="224" t="s">
        <v>81</v>
      </c>
      <c r="AY189" s="18" t="s">
        <v>152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79</v>
      </c>
      <c r="BK189" s="225">
        <f>ROUND(I189*H189,2)</f>
        <v>0</v>
      </c>
      <c r="BL189" s="18" t="s">
        <v>264</v>
      </c>
      <c r="BM189" s="224" t="s">
        <v>2468</v>
      </c>
    </row>
    <row r="190" s="2" customFormat="1">
      <c r="A190" s="39"/>
      <c r="B190" s="40"/>
      <c r="C190" s="41"/>
      <c r="D190" s="226" t="s">
        <v>161</v>
      </c>
      <c r="E190" s="41"/>
      <c r="F190" s="227" t="s">
        <v>2287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161</v>
      </c>
      <c r="AU190" s="18" t="s">
        <v>81</v>
      </c>
    </row>
    <row r="191" s="2" customFormat="1" ht="37.8" customHeight="1">
      <c r="A191" s="39"/>
      <c r="B191" s="40"/>
      <c r="C191" s="213" t="s">
        <v>889</v>
      </c>
      <c r="D191" s="213" t="s">
        <v>154</v>
      </c>
      <c r="E191" s="214" t="s">
        <v>2469</v>
      </c>
      <c r="F191" s="215" t="s">
        <v>2470</v>
      </c>
      <c r="G191" s="216" t="s">
        <v>451</v>
      </c>
      <c r="H191" s="217">
        <v>6</v>
      </c>
      <c r="I191" s="218"/>
      <c r="J191" s="219">
        <f>ROUND(I191*H191,2)</f>
        <v>0</v>
      </c>
      <c r="K191" s="215" t="s">
        <v>158</v>
      </c>
      <c r="L191" s="45"/>
      <c r="M191" s="220" t="s">
        <v>19</v>
      </c>
      <c r="N191" s="221" t="s">
        <v>43</v>
      </c>
      <c r="O191" s="85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264</v>
      </c>
      <c r="AT191" s="224" t="s">
        <v>154</v>
      </c>
      <c r="AU191" s="224" t="s">
        <v>81</v>
      </c>
      <c r="AY191" s="18" t="s">
        <v>152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79</v>
      </c>
      <c r="BK191" s="225">
        <f>ROUND(I191*H191,2)</f>
        <v>0</v>
      </c>
      <c r="BL191" s="18" t="s">
        <v>264</v>
      </c>
      <c r="BM191" s="224" t="s">
        <v>2471</v>
      </c>
    </row>
    <row r="192" s="2" customFormat="1">
      <c r="A192" s="39"/>
      <c r="B192" s="40"/>
      <c r="C192" s="41"/>
      <c r="D192" s="226" t="s">
        <v>161</v>
      </c>
      <c r="E192" s="41"/>
      <c r="F192" s="227" t="s">
        <v>2472</v>
      </c>
      <c r="G192" s="41"/>
      <c r="H192" s="41"/>
      <c r="I192" s="228"/>
      <c r="J192" s="41"/>
      <c r="K192" s="41"/>
      <c r="L192" s="45"/>
      <c r="M192" s="229"/>
      <c r="N192" s="230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161</v>
      </c>
      <c r="AU192" s="18" t="s">
        <v>81</v>
      </c>
    </row>
    <row r="193" s="2" customFormat="1" ht="24.15" customHeight="1">
      <c r="A193" s="39"/>
      <c r="B193" s="40"/>
      <c r="C193" s="213" t="s">
        <v>895</v>
      </c>
      <c r="D193" s="213" t="s">
        <v>154</v>
      </c>
      <c r="E193" s="214" t="s">
        <v>2337</v>
      </c>
      <c r="F193" s="215" t="s">
        <v>2338</v>
      </c>
      <c r="G193" s="216" t="s">
        <v>451</v>
      </c>
      <c r="H193" s="217">
        <v>1</v>
      </c>
      <c r="I193" s="218"/>
      <c r="J193" s="219">
        <f>ROUND(I193*H193,2)</f>
        <v>0</v>
      </c>
      <c r="K193" s="215" t="s">
        <v>158</v>
      </c>
      <c r="L193" s="45"/>
      <c r="M193" s="220" t="s">
        <v>19</v>
      </c>
      <c r="N193" s="221" t="s">
        <v>43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264</v>
      </c>
      <c r="AT193" s="224" t="s">
        <v>154</v>
      </c>
      <c r="AU193" s="224" t="s">
        <v>81</v>
      </c>
      <c r="AY193" s="18" t="s">
        <v>152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79</v>
      </c>
      <c r="BK193" s="225">
        <f>ROUND(I193*H193,2)</f>
        <v>0</v>
      </c>
      <c r="BL193" s="18" t="s">
        <v>264</v>
      </c>
      <c r="BM193" s="224" t="s">
        <v>2473</v>
      </c>
    </row>
    <row r="194" s="2" customFormat="1">
      <c r="A194" s="39"/>
      <c r="B194" s="40"/>
      <c r="C194" s="41"/>
      <c r="D194" s="226" t="s">
        <v>161</v>
      </c>
      <c r="E194" s="41"/>
      <c r="F194" s="227" t="s">
        <v>2340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161</v>
      </c>
      <c r="AU194" s="18" t="s">
        <v>81</v>
      </c>
    </row>
    <row r="195" s="2" customFormat="1" ht="37.8" customHeight="1">
      <c r="A195" s="39"/>
      <c r="B195" s="40"/>
      <c r="C195" s="213" t="s">
        <v>900</v>
      </c>
      <c r="D195" s="213" t="s">
        <v>154</v>
      </c>
      <c r="E195" s="214" t="s">
        <v>2280</v>
      </c>
      <c r="F195" s="215" t="s">
        <v>2281</v>
      </c>
      <c r="G195" s="216" t="s">
        <v>451</v>
      </c>
      <c r="H195" s="217">
        <v>3</v>
      </c>
      <c r="I195" s="218"/>
      <c r="J195" s="219">
        <f>ROUND(I195*H195,2)</f>
        <v>0</v>
      </c>
      <c r="K195" s="215" t="s">
        <v>158</v>
      </c>
      <c r="L195" s="45"/>
      <c r="M195" s="220" t="s">
        <v>19</v>
      </c>
      <c r="N195" s="221" t="s">
        <v>43</v>
      </c>
      <c r="O195" s="85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4" t="s">
        <v>264</v>
      </c>
      <c r="AT195" s="224" t="s">
        <v>154</v>
      </c>
      <c r="AU195" s="224" t="s">
        <v>81</v>
      </c>
      <c r="AY195" s="18" t="s">
        <v>152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8" t="s">
        <v>79</v>
      </c>
      <c r="BK195" s="225">
        <f>ROUND(I195*H195,2)</f>
        <v>0</v>
      </c>
      <c r="BL195" s="18" t="s">
        <v>264</v>
      </c>
      <c r="BM195" s="224" t="s">
        <v>2474</v>
      </c>
    </row>
    <row r="196" s="2" customFormat="1">
      <c r="A196" s="39"/>
      <c r="B196" s="40"/>
      <c r="C196" s="41"/>
      <c r="D196" s="226" t="s">
        <v>161</v>
      </c>
      <c r="E196" s="41"/>
      <c r="F196" s="227" t="s">
        <v>2283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161</v>
      </c>
      <c r="AU196" s="18" t="s">
        <v>81</v>
      </c>
    </row>
    <row r="197" s="2" customFormat="1" ht="37.8" customHeight="1">
      <c r="A197" s="39"/>
      <c r="B197" s="40"/>
      <c r="C197" s="213" t="s">
        <v>908</v>
      </c>
      <c r="D197" s="213" t="s">
        <v>154</v>
      </c>
      <c r="E197" s="214" t="s">
        <v>2341</v>
      </c>
      <c r="F197" s="215" t="s">
        <v>2342</v>
      </c>
      <c r="G197" s="216" t="s">
        <v>451</v>
      </c>
      <c r="H197" s="217">
        <v>1</v>
      </c>
      <c r="I197" s="218"/>
      <c r="J197" s="219">
        <f>ROUND(I197*H197,2)</f>
        <v>0</v>
      </c>
      <c r="K197" s="215" t="s">
        <v>158</v>
      </c>
      <c r="L197" s="45"/>
      <c r="M197" s="220" t="s">
        <v>19</v>
      </c>
      <c r="N197" s="221" t="s">
        <v>43</v>
      </c>
      <c r="O197" s="85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4" t="s">
        <v>264</v>
      </c>
      <c r="AT197" s="224" t="s">
        <v>154</v>
      </c>
      <c r="AU197" s="224" t="s">
        <v>81</v>
      </c>
      <c r="AY197" s="18" t="s">
        <v>152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8" t="s">
        <v>79</v>
      </c>
      <c r="BK197" s="225">
        <f>ROUND(I197*H197,2)</f>
        <v>0</v>
      </c>
      <c r="BL197" s="18" t="s">
        <v>264</v>
      </c>
      <c r="BM197" s="224" t="s">
        <v>2475</v>
      </c>
    </row>
    <row r="198" s="2" customFormat="1">
      <c r="A198" s="39"/>
      <c r="B198" s="40"/>
      <c r="C198" s="41"/>
      <c r="D198" s="226" t="s">
        <v>161</v>
      </c>
      <c r="E198" s="41"/>
      <c r="F198" s="227" t="s">
        <v>2344</v>
      </c>
      <c r="G198" s="41"/>
      <c r="H198" s="41"/>
      <c r="I198" s="228"/>
      <c r="J198" s="41"/>
      <c r="K198" s="41"/>
      <c r="L198" s="45"/>
      <c r="M198" s="229"/>
      <c r="N198" s="230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161</v>
      </c>
      <c r="AU198" s="18" t="s">
        <v>81</v>
      </c>
    </row>
    <row r="199" s="2" customFormat="1" ht="33" customHeight="1">
      <c r="A199" s="39"/>
      <c r="B199" s="40"/>
      <c r="C199" s="213" t="s">
        <v>914</v>
      </c>
      <c r="D199" s="213" t="s">
        <v>154</v>
      </c>
      <c r="E199" s="214" t="s">
        <v>2291</v>
      </c>
      <c r="F199" s="215" t="s">
        <v>2292</v>
      </c>
      <c r="G199" s="216" t="s">
        <v>451</v>
      </c>
      <c r="H199" s="217">
        <v>1</v>
      </c>
      <c r="I199" s="218"/>
      <c r="J199" s="219">
        <f>ROUND(I199*H199,2)</f>
        <v>0</v>
      </c>
      <c r="K199" s="215" t="s">
        <v>158</v>
      </c>
      <c r="L199" s="45"/>
      <c r="M199" s="220" t="s">
        <v>19</v>
      </c>
      <c r="N199" s="221" t="s">
        <v>43</v>
      </c>
      <c r="O199" s="85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264</v>
      </c>
      <c r="AT199" s="224" t="s">
        <v>154</v>
      </c>
      <c r="AU199" s="224" t="s">
        <v>81</v>
      </c>
      <c r="AY199" s="18" t="s">
        <v>152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79</v>
      </c>
      <c r="BK199" s="225">
        <f>ROUND(I199*H199,2)</f>
        <v>0</v>
      </c>
      <c r="BL199" s="18" t="s">
        <v>264</v>
      </c>
      <c r="BM199" s="224" t="s">
        <v>2476</v>
      </c>
    </row>
    <row r="200" s="2" customFormat="1">
      <c r="A200" s="39"/>
      <c r="B200" s="40"/>
      <c r="C200" s="41"/>
      <c r="D200" s="226" t="s">
        <v>161</v>
      </c>
      <c r="E200" s="41"/>
      <c r="F200" s="227" t="s">
        <v>2294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161</v>
      </c>
      <c r="AU200" s="18" t="s">
        <v>81</v>
      </c>
    </row>
    <row r="201" s="2" customFormat="1" ht="24.15" customHeight="1">
      <c r="A201" s="39"/>
      <c r="B201" s="40"/>
      <c r="C201" s="256" t="s">
        <v>919</v>
      </c>
      <c r="D201" s="256" t="s">
        <v>518</v>
      </c>
      <c r="E201" s="257" t="s">
        <v>2477</v>
      </c>
      <c r="F201" s="258" t="s">
        <v>2478</v>
      </c>
      <c r="G201" s="259" t="s">
        <v>451</v>
      </c>
      <c r="H201" s="260">
        <v>1</v>
      </c>
      <c r="I201" s="261"/>
      <c r="J201" s="262">
        <f>ROUND(I201*H201,2)</f>
        <v>0</v>
      </c>
      <c r="K201" s="258" t="s">
        <v>19</v>
      </c>
      <c r="L201" s="263"/>
      <c r="M201" s="264" t="s">
        <v>19</v>
      </c>
      <c r="N201" s="265" t="s">
        <v>43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374</v>
      </c>
      <c r="AT201" s="224" t="s">
        <v>518</v>
      </c>
      <c r="AU201" s="224" t="s">
        <v>81</v>
      </c>
      <c r="AY201" s="18" t="s">
        <v>152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79</v>
      </c>
      <c r="BK201" s="225">
        <f>ROUND(I201*H201,2)</f>
        <v>0</v>
      </c>
      <c r="BL201" s="18" t="s">
        <v>264</v>
      </c>
      <c r="BM201" s="224" t="s">
        <v>2479</v>
      </c>
    </row>
    <row r="202" s="2" customFormat="1" ht="24.15" customHeight="1">
      <c r="A202" s="39"/>
      <c r="B202" s="40"/>
      <c r="C202" s="256" t="s">
        <v>923</v>
      </c>
      <c r="D202" s="256" t="s">
        <v>518</v>
      </c>
      <c r="E202" s="257" t="s">
        <v>2480</v>
      </c>
      <c r="F202" s="258" t="s">
        <v>2481</v>
      </c>
      <c r="G202" s="259" t="s">
        <v>451</v>
      </c>
      <c r="H202" s="260">
        <v>1</v>
      </c>
      <c r="I202" s="261"/>
      <c r="J202" s="262">
        <f>ROUND(I202*H202,2)</f>
        <v>0</v>
      </c>
      <c r="K202" s="258" t="s">
        <v>19</v>
      </c>
      <c r="L202" s="263"/>
      <c r="M202" s="264" t="s">
        <v>19</v>
      </c>
      <c r="N202" s="265" t="s">
        <v>43</v>
      </c>
      <c r="O202" s="85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374</v>
      </c>
      <c r="AT202" s="224" t="s">
        <v>518</v>
      </c>
      <c r="AU202" s="224" t="s">
        <v>81</v>
      </c>
      <c r="AY202" s="18" t="s">
        <v>152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79</v>
      </c>
      <c r="BK202" s="225">
        <f>ROUND(I202*H202,2)</f>
        <v>0</v>
      </c>
      <c r="BL202" s="18" t="s">
        <v>264</v>
      </c>
      <c r="BM202" s="224" t="s">
        <v>2482</v>
      </c>
    </row>
    <row r="203" s="2" customFormat="1" ht="16.5" customHeight="1">
      <c r="A203" s="39"/>
      <c r="B203" s="40"/>
      <c r="C203" s="256" t="s">
        <v>928</v>
      </c>
      <c r="D203" s="256" t="s">
        <v>518</v>
      </c>
      <c r="E203" s="257" t="s">
        <v>2483</v>
      </c>
      <c r="F203" s="258" t="s">
        <v>2412</v>
      </c>
      <c r="G203" s="259" t="s">
        <v>2484</v>
      </c>
      <c r="H203" s="260">
        <v>1</v>
      </c>
      <c r="I203" s="261"/>
      <c r="J203" s="262">
        <f>ROUND(I203*H203,2)</f>
        <v>0</v>
      </c>
      <c r="K203" s="258" t="s">
        <v>19</v>
      </c>
      <c r="L203" s="263"/>
      <c r="M203" s="264" t="s">
        <v>19</v>
      </c>
      <c r="N203" s="265" t="s">
        <v>43</v>
      </c>
      <c r="O203" s="85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4" t="s">
        <v>374</v>
      </c>
      <c r="AT203" s="224" t="s">
        <v>518</v>
      </c>
      <c r="AU203" s="224" t="s">
        <v>81</v>
      </c>
      <c r="AY203" s="18" t="s">
        <v>152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8" t="s">
        <v>79</v>
      </c>
      <c r="BK203" s="225">
        <f>ROUND(I203*H203,2)</f>
        <v>0</v>
      </c>
      <c r="BL203" s="18" t="s">
        <v>264</v>
      </c>
      <c r="BM203" s="224" t="s">
        <v>2485</v>
      </c>
    </row>
    <row r="204" s="2" customFormat="1" ht="16.5" customHeight="1">
      <c r="A204" s="39"/>
      <c r="B204" s="40"/>
      <c r="C204" s="256" t="s">
        <v>930</v>
      </c>
      <c r="D204" s="256" t="s">
        <v>518</v>
      </c>
      <c r="E204" s="257" t="s">
        <v>2486</v>
      </c>
      <c r="F204" s="258" t="s">
        <v>2487</v>
      </c>
      <c r="G204" s="259" t="s">
        <v>451</v>
      </c>
      <c r="H204" s="260">
        <v>1</v>
      </c>
      <c r="I204" s="261"/>
      <c r="J204" s="262">
        <f>ROUND(I204*H204,2)</f>
        <v>0</v>
      </c>
      <c r="K204" s="258" t="s">
        <v>19</v>
      </c>
      <c r="L204" s="263"/>
      <c r="M204" s="264" t="s">
        <v>19</v>
      </c>
      <c r="N204" s="265" t="s">
        <v>43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374</v>
      </c>
      <c r="AT204" s="224" t="s">
        <v>518</v>
      </c>
      <c r="AU204" s="224" t="s">
        <v>81</v>
      </c>
      <c r="AY204" s="18" t="s">
        <v>152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79</v>
      </c>
      <c r="BK204" s="225">
        <f>ROUND(I204*H204,2)</f>
        <v>0</v>
      </c>
      <c r="BL204" s="18" t="s">
        <v>264</v>
      </c>
      <c r="BM204" s="224" t="s">
        <v>2488</v>
      </c>
    </row>
    <row r="205" s="2" customFormat="1" ht="16.5" customHeight="1">
      <c r="A205" s="39"/>
      <c r="B205" s="40"/>
      <c r="C205" s="256" t="s">
        <v>933</v>
      </c>
      <c r="D205" s="256" t="s">
        <v>518</v>
      </c>
      <c r="E205" s="257" t="s">
        <v>2489</v>
      </c>
      <c r="F205" s="258" t="s">
        <v>2296</v>
      </c>
      <c r="G205" s="259" t="s">
        <v>2490</v>
      </c>
      <c r="H205" s="260">
        <v>1</v>
      </c>
      <c r="I205" s="261"/>
      <c r="J205" s="262">
        <f>ROUND(I205*H205,2)</f>
        <v>0</v>
      </c>
      <c r="K205" s="258" t="s">
        <v>19</v>
      </c>
      <c r="L205" s="263"/>
      <c r="M205" s="264" t="s">
        <v>19</v>
      </c>
      <c r="N205" s="265" t="s">
        <v>43</v>
      </c>
      <c r="O205" s="85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374</v>
      </c>
      <c r="AT205" s="224" t="s">
        <v>518</v>
      </c>
      <c r="AU205" s="224" t="s">
        <v>81</v>
      </c>
      <c r="AY205" s="18" t="s">
        <v>152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79</v>
      </c>
      <c r="BK205" s="225">
        <f>ROUND(I205*H205,2)</f>
        <v>0</v>
      </c>
      <c r="BL205" s="18" t="s">
        <v>264</v>
      </c>
      <c r="BM205" s="224" t="s">
        <v>2491</v>
      </c>
    </row>
    <row r="206" s="2" customFormat="1" ht="16.5" customHeight="1">
      <c r="A206" s="39"/>
      <c r="B206" s="40"/>
      <c r="C206" s="256" t="s">
        <v>940</v>
      </c>
      <c r="D206" s="256" t="s">
        <v>518</v>
      </c>
      <c r="E206" s="257" t="s">
        <v>2441</v>
      </c>
      <c r="F206" s="258" t="s">
        <v>2442</v>
      </c>
      <c r="G206" s="259" t="s">
        <v>451</v>
      </c>
      <c r="H206" s="260">
        <v>2</v>
      </c>
      <c r="I206" s="261"/>
      <c r="J206" s="262">
        <f>ROUND(I206*H206,2)</f>
        <v>0</v>
      </c>
      <c r="K206" s="258" t="s">
        <v>158</v>
      </c>
      <c r="L206" s="263"/>
      <c r="M206" s="264" t="s">
        <v>19</v>
      </c>
      <c r="N206" s="265" t="s">
        <v>43</v>
      </c>
      <c r="O206" s="85"/>
      <c r="P206" s="222">
        <f>O206*H206</f>
        <v>0</v>
      </c>
      <c r="Q206" s="222">
        <v>1.0000000000000001E-05</v>
      </c>
      <c r="R206" s="222">
        <f>Q206*H206</f>
        <v>2.0000000000000002E-05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374</v>
      </c>
      <c r="AT206" s="224" t="s">
        <v>518</v>
      </c>
      <c r="AU206" s="224" t="s">
        <v>81</v>
      </c>
      <c r="AY206" s="18" t="s">
        <v>152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79</v>
      </c>
      <c r="BK206" s="225">
        <f>ROUND(I206*H206,2)</f>
        <v>0</v>
      </c>
      <c r="BL206" s="18" t="s">
        <v>264</v>
      </c>
      <c r="BM206" s="224" t="s">
        <v>2492</v>
      </c>
    </row>
    <row r="207" s="2" customFormat="1" ht="16.5" customHeight="1">
      <c r="A207" s="39"/>
      <c r="B207" s="40"/>
      <c r="C207" s="256" t="s">
        <v>945</v>
      </c>
      <c r="D207" s="256" t="s">
        <v>518</v>
      </c>
      <c r="E207" s="257" t="s">
        <v>2493</v>
      </c>
      <c r="F207" s="258" t="s">
        <v>2494</v>
      </c>
      <c r="G207" s="259" t="s">
        <v>451</v>
      </c>
      <c r="H207" s="260">
        <v>6</v>
      </c>
      <c r="I207" s="261"/>
      <c r="J207" s="262">
        <f>ROUND(I207*H207,2)</f>
        <v>0</v>
      </c>
      <c r="K207" s="258" t="s">
        <v>19</v>
      </c>
      <c r="L207" s="263"/>
      <c r="M207" s="264" t="s">
        <v>19</v>
      </c>
      <c r="N207" s="265" t="s">
        <v>43</v>
      </c>
      <c r="O207" s="85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374</v>
      </c>
      <c r="AT207" s="224" t="s">
        <v>518</v>
      </c>
      <c r="AU207" s="224" t="s">
        <v>81</v>
      </c>
      <c r="AY207" s="18" t="s">
        <v>152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79</v>
      </c>
      <c r="BK207" s="225">
        <f>ROUND(I207*H207,2)</f>
        <v>0</v>
      </c>
      <c r="BL207" s="18" t="s">
        <v>264</v>
      </c>
      <c r="BM207" s="224" t="s">
        <v>2495</v>
      </c>
    </row>
    <row r="208" s="2" customFormat="1" ht="16.5" customHeight="1">
      <c r="A208" s="39"/>
      <c r="B208" s="40"/>
      <c r="C208" s="256" t="s">
        <v>951</v>
      </c>
      <c r="D208" s="256" t="s">
        <v>518</v>
      </c>
      <c r="E208" s="257" t="s">
        <v>2496</v>
      </c>
      <c r="F208" s="258" t="s">
        <v>2454</v>
      </c>
      <c r="G208" s="259" t="s">
        <v>451</v>
      </c>
      <c r="H208" s="260">
        <v>1</v>
      </c>
      <c r="I208" s="261"/>
      <c r="J208" s="262">
        <f>ROUND(I208*H208,2)</f>
        <v>0</v>
      </c>
      <c r="K208" s="258" t="s">
        <v>19</v>
      </c>
      <c r="L208" s="263"/>
      <c r="M208" s="264" t="s">
        <v>19</v>
      </c>
      <c r="N208" s="265" t="s">
        <v>43</v>
      </c>
      <c r="O208" s="85"/>
      <c r="P208" s="222">
        <f>O208*H208</f>
        <v>0</v>
      </c>
      <c r="Q208" s="222">
        <v>0</v>
      </c>
      <c r="R208" s="222">
        <f>Q208*H208</f>
        <v>0</v>
      </c>
      <c r="S208" s="222">
        <v>0</v>
      </c>
      <c r="T208" s="22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374</v>
      </c>
      <c r="AT208" s="224" t="s">
        <v>518</v>
      </c>
      <c r="AU208" s="224" t="s">
        <v>81</v>
      </c>
      <c r="AY208" s="18" t="s">
        <v>152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79</v>
      </c>
      <c r="BK208" s="225">
        <f>ROUND(I208*H208,2)</f>
        <v>0</v>
      </c>
      <c r="BL208" s="18" t="s">
        <v>264</v>
      </c>
      <c r="BM208" s="224" t="s">
        <v>2497</v>
      </c>
    </row>
    <row r="209" s="12" customFormat="1" ht="22.8" customHeight="1">
      <c r="A209" s="12"/>
      <c r="B209" s="197"/>
      <c r="C209" s="198"/>
      <c r="D209" s="199" t="s">
        <v>71</v>
      </c>
      <c r="E209" s="211" t="s">
        <v>373</v>
      </c>
      <c r="F209" s="211" t="s">
        <v>99</v>
      </c>
      <c r="G209" s="198"/>
      <c r="H209" s="198"/>
      <c r="I209" s="201"/>
      <c r="J209" s="212">
        <f>BK209</f>
        <v>0</v>
      </c>
      <c r="K209" s="198"/>
      <c r="L209" s="203"/>
      <c r="M209" s="204"/>
      <c r="N209" s="205"/>
      <c r="O209" s="205"/>
      <c r="P209" s="206">
        <f>SUM(P210:P316)</f>
        <v>0</v>
      </c>
      <c r="Q209" s="205"/>
      <c r="R209" s="206">
        <f>SUM(R210:R316)</f>
        <v>0.49500550000000004</v>
      </c>
      <c r="S209" s="205"/>
      <c r="T209" s="207">
        <f>SUM(T210:T316)</f>
        <v>1.105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8" t="s">
        <v>81</v>
      </c>
      <c r="AT209" s="209" t="s">
        <v>71</v>
      </c>
      <c r="AU209" s="209" t="s">
        <v>79</v>
      </c>
      <c r="AY209" s="208" t="s">
        <v>152</v>
      </c>
      <c r="BK209" s="210">
        <f>SUM(BK210:BK316)</f>
        <v>0</v>
      </c>
    </row>
    <row r="210" s="2" customFormat="1" ht="44.25" customHeight="1">
      <c r="A210" s="39"/>
      <c r="B210" s="40"/>
      <c r="C210" s="213" t="s">
        <v>956</v>
      </c>
      <c r="D210" s="213" t="s">
        <v>154</v>
      </c>
      <c r="E210" s="214" t="s">
        <v>2498</v>
      </c>
      <c r="F210" s="215" t="s">
        <v>2499</v>
      </c>
      <c r="G210" s="216" t="s">
        <v>174</v>
      </c>
      <c r="H210" s="217">
        <v>2</v>
      </c>
      <c r="I210" s="218"/>
      <c r="J210" s="219">
        <f>ROUND(I210*H210,2)</f>
        <v>0</v>
      </c>
      <c r="K210" s="215" t="s">
        <v>158</v>
      </c>
      <c r="L210" s="45"/>
      <c r="M210" s="220" t="s">
        <v>19</v>
      </c>
      <c r="N210" s="221" t="s">
        <v>43</v>
      </c>
      <c r="O210" s="85"/>
      <c r="P210" s="222">
        <f>O210*H210</f>
        <v>0</v>
      </c>
      <c r="Q210" s="222">
        <v>0</v>
      </c>
      <c r="R210" s="222">
        <f>Q210*H210</f>
        <v>0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264</v>
      </c>
      <c r="AT210" s="224" t="s">
        <v>154</v>
      </c>
      <c r="AU210" s="224" t="s">
        <v>81</v>
      </c>
      <c r="AY210" s="18" t="s">
        <v>152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79</v>
      </c>
      <c r="BK210" s="225">
        <f>ROUND(I210*H210,2)</f>
        <v>0</v>
      </c>
      <c r="BL210" s="18" t="s">
        <v>264</v>
      </c>
      <c r="BM210" s="224" t="s">
        <v>2500</v>
      </c>
    </row>
    <row r="211" s="2" customFormat="1">
      <c r="A211" s="39"/>
      <c r="B211" s="40"/>
      <c r="C211" s="41"/>
      <c r="D211" s="226" t="s">
        <v>161</v>
      </c>
      <c r="E211" s="41"/>
      <c r="F211" s="227" t="s">
        <v>2501</v>
      </c>
      <c r="G211" s="41"/>
      <c r="H211" s="41"/>
      <c r="I211" s="228"/>
      <c r="J211" s="41"/>
      <c r="K211" s="41"/>
      <c r="L211" s="45"/>
      <c r="M211" s="229"/>
      <c r="N211" s="230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161</v>
      </c>
      <c r="AU211" s="18" t="s">
        <v>81</v>
      </c>
    </row>
    <row r="212" s="2" customFormat="1" ht="16.5" customHeight="1">
      <c r="A212" s="39"/>
      <c r="B212" s="40"/>
      <c r="C212" s="256" t="s">
        <v>963</v>
      </c>
      <c r="D212" s="256" t="s">
        <v>518</v>
      </c>
      <c r="E212" s="257" t="s">
        <v>2502</v>
      </c>
      <c r="F212" s="258" t="s">
        <v>2503</v>
      </c>
      <c r="G212" s="259" t="s">
        <v>2504</v>
      </c>
      <c r="H212" s="260">
        <v>0.65000000000000002</v>
      </c>
      <c r="I212" s="261"/>
      <c r="J212" s="262">
        <f>ROUND(I212*H212,2)</f>
        <v>0</v>
      </c>
      <c r="K212" s="258" t="s">
        <v>158</v>
      </c>
      <c r="L212" s="263"/>
      <c r="M212" s="264" t="s">
        <v>19</v>
      </c>
      <c r="N212" s="265" t="s">
        <v>43</v>
      </c>
      <c r="O212" s="85"/>
      <c r="P212" s="222">
        <f>O212*H212</f>
        <v>0</v>
      </c>
      <c r="Q212" s="222">
        <v>0.00107</v>
      </c>
      <c r="R212" s="222">
        <f>Q212*H212</f>
        <v>0.00069550000000000005</v>
      </c>
      <c r="S212" s="222">
        <v>0</v>
      </c>
      <c r="T212" s="223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4" t="s">
        <v>374</v>
      </c>
      <c r="AT212" s="224" t="s">
        <v>518</v>
      </c>
      <c r="AU212" s="224" t="s">
        <v>81</v>
      </c>
      <c r="AY212" s="18" t="s">
        <v>152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8" t="s">
        <v>79</v>
      </c>
      <c r="BK212" s="225">
        <f>ROUND(I212*H212,2)</f>
        <v>0</v>
      </c>
      <c r="BL212" s="18" t="s">
        <v>264</v>
      </c>
      <c r="BM212" s="224" t="s">
        <v>2505</v>
      </c>
    </row>
    <row r="213" s="13" customFormat="1">
      <c r="A213" s="13"/>
      <c r="B213" s="231"/>
      <c r="C213" s="232"/>
      <c r="D213" s="233" t="s">
        <v>167</v>
      </c>
      <c r="E213" s="232"/>
      <c r="F213" s="235" t="s">
        <v>2506</v>
      </c>
      <c r="G213" s="232"/>
      <c r="H213" s="236">
        <v>0.65000000000000002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167</v>
      </c>
      <c r="AU213" s="242" t="s">
        <v>81</v>
      </c>
      <c r="AV213" s="13" t="s">
        <v>81</v>
      </c>
      <c r="AW213" s="13" t="s">
        <v>4</v>
      </c>
      <c r="AX213" s="13" t="s">
        <v>79</v>
      </c>
      <c r="AY213" s="242" t="s">
        <v>152</v>
      </c>
    </row>
    <row r="214" s="2" customFormat="1" ht="49.05" customHeight="1">
      <c r="A214" s="39"/>
      <c r="B214" s="40"/>
      <c r="C214" s="213" t="s">
        <v>971</v>
      </c>
      <c r="D214" s="213" t="s">
        <v>154</v>
      </c>
      <c r="E214" s="214" t="s">
        <v>2507</v>
      </c>
      <c r="F214" s="215" t="s">
        <v>2508</v>
      </c>
      <c r="G214" s="216" t="s">
        <v>451</v>
      </c>
      <c r="H214" s="217">
        <v>7</v>
      </c>
      <c r="I214" s="218"/>
      <c r="J214" s="219">
        <f>ROUND(I214*H214,2)</f>
        <v>0</v>
      </c>
      <c r="K214" s="215" t="s">
        <v>158</v>
      </c>
      <c r="L214" s="45"/>
      <c r="M214" s="220" t="s">
        <v>19</v>
      </c>
      <c r="N214" s="221" t="s">
        <v>43</v>
      </c>
      <c r="O214" s="85"/>
      <c r="P214" s="222">
        <f>O214*H214</f>
        <v>0</v>
      </c>
      <c r="Q214" s="222">
        <v>0</v>
      </c>
      <c r="R214" s="222">
        <f>Q214*H214</f>
        <v>0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264</v>
      </c>
      <c r="AT214" s="224" t="s">
        <v>154</v>
      </c>
      <c r="AU214" s="224" t="s">
        <v>81</v>
      </c>
      <c r="AY214" s="18" t="s">
        <v>152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79</v>
      </c>
      <c r="BK214" s="225">
        <f>ROUND(I214*H214,2)</f>
        <v>0</v>
      </c>
      <c r="BL214" s="18" t="s">
        <v>264</v>
      </c>
      <c r="BM214" s="224" t="s">
        <v>2509</v>
      </c>
    </row>
    <row r="215" s="2" customFormat="1">
      <c r="A215" s="39"/>
      <c r="B215" s="40"/>
      <c r="C215" s="41"/>
      <c r="D215" s="226" t="s">
        <v>161</v>
      </c>
      <c r="E215" s="41"/>
      <c r="F215" s="227" t="s">
        <v>2510</v>
      </c>
      <c r="G215" s="41"/>
      <c r="H215" s="41"/>
      <c r="I215" s="228"/>
      <c r="J215" s="41"/>
      <c r="K215" s="41"/>
      <c r="L215" s="45"/>
      <c r="M215" s="229"/>
      <c r="N215" s="230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161</v>
      </c>
      <c r="AU215" s="18" t="s">
        <v>81</v>
      </c>
    </row>
    <row r="216" s="2" customFormat="1" ht="24.15" customHeight="1">
      <c r="A216" s="39"/>
      <c r="B216" s="40"/>
      <c r="C216" s="256" t="s">
        <v>977</v>
      </c>
      <c r="D216" s="256" t="s">
        <v>518</v>
      </c>
      <c r="E216" s="257" t="s">
        <v>2511</v>
      </c>
      <c r="F216" s="258" t="s">
        <v>2512</v>
      </c>
      <c r="G216" s="259" t="s">
        <v>451</v>
      </c>
      <c r="H216" s="260">
        <v>7</v>
      </c>
      <c r="I216" s="261"/>
      <c r="J216" s="262">
        <f>ROUND(I216*H216,2)</f>
        <v>0</v>
      </c>
      <c r="K216" s="258" t="s">
        <v>158</v>
      </c>
      <c r="L216" s="263"/>
      <c r="M216" s="264" t="s">
        <v>19</v>
      </c>
      <c r="N216" s="265" t="s">
        <v>43</v>
      </c>
      <c r="O216" s="85"/>
      <c r="P216" s="222">
        <f>O216*H216</f>
        <v>0</v>
      </c>
      <c r="Q216" s="222">
        <v>0.00023000000000000001</v>
      </c>
      <c r="R216" s="222">
        <f>Q216*H216</f>
        <v>0.0016100000000000001</v>
      </c>
      <c r="S216" s="222">
        <v>0</v>
      </c>
      <c r="T216" s="22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4" t="s">
        <v>374</v>
      </c>
      <c r="AT216" s="224" t="s">
        <v>518</v>
      </c>
      <c r="AU216" s="224" t="s">
        <v>81</v>
      </c>
      <c r="AY216" s="18" t="s">
        <v>152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8" t="s">
        <v>79</v>
      </c>
      <c r="BK216" s="225">
        <f>ROUND(I216*H216,2)</f>
        <v>0</v>
      </c>
      <c r="BL216" s="18" t="s">
        <v>264</v>
      </c>
      <c r="BM216" s="224" t="s">
        <v>2513</v>
      </c>
    </row>
    <row r="217" s="2" customFormat="1" ht="62.7" customHeight="1">
      <c r="A217" s="39"/>
      <c r="B217" s="40"/>
      <c r="C217" s="213" t="s">
        <v>984</v>
      </c>
      <c r="D217" s="213" t="s">
        <v>154</v>
      </c>
      <c r="E217" s="214" t="s">
        <v>2514</v>
      </c>
      <c r="F217" s="215" t="s">
        <v>2515</v>
      </c>
      <c r="G217" s="216" t="s">
        <v>451</v>
      </c>
      <c r="H217" s="217">
        <v>11</v>
      </c>
      <c r="I217" s="218"/>
      <c r="J217" s="219">
        <f>ROUND(I217*H217,2)</f>
        <v>0</v>
      </c>
      <c r="K217" s="215" t="s">
        <v>158</v>
      </c>
      <c r="L217" s="45"/>
      <c r="M217" s="220" t="s">
        <v>19</v>
      </c>
      <c r="N217" s="221" t="s">
        <v>43</v>
      </c>
      <c r="O217" s="85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264</v>
      </c>
      <c r="AT217" s="224" t="s">
        <v>154</v>
      </c>
      <c r="AU217" s="224" t="s">
        <v>81</v>
      </c>
      <c r="AY217" s="18" t="s">
        <v>152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79</v>
      </c>
      <c r="BK217" s="225">
        <f>ROUND(I217*H217,2)</f>
        <v>0</v>
      </c>
      <c r="BL217" s="18" t="s">
        <v>264</v>
      </c>
      <c r="BM217" s="224" t="s">
        <v>2516</v>
      </c>
    </row>
    <row r="218" s="2" customFormat="1">
      <c r="A218" s="39"/>
      <c r="B218" s="40"/>
      <c r="C218" s="41"/>
      <c r="D218" s="226" t="s">
        <v>161</v>
      </c>
      <c r="E218" s="41"/>
      <c r="F218" s="227" t="s">
        <v>2517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161</v>
      </c>
      <c r="AU218" s="18" t="s">
        <v>81</v>
      </c>
    </row>
    <row r="219" s="2" customFormat="1" ht="24.15" customHeight="1">
      <c r="A219" s="39"/>
      <c r="B219" s="40"/>
      <c r="C219" s="256" t="s">
        <v>990</v>
      </c>
      <c r="D219" s="256" t="s">
        <v>518</v>
      </c>
      <c r="E219" s="257" t="s">
        <v>2518</v>
      </c>
      <c r="F219" s="258" t="s">
        <v>2519</v>
      </c>
      <c r="G219" s="259" t="s">
        <v>451</v>
      </c>
      <c r="H219" s="260">
        <v>11</v>
      </c>
      <c r="I219" s="261"/>
      <c r="J219" s="262">
        <f>ROUND(I219*H219,2)</f>
        <v>0</v>
      </c>
      <c r="K219" s="258" t="s">
        <v>158</v>
      </c>
      <c r="L219" s="263"/>
      <c r="M219" s="264" t="s">
        <v>19</v>
      </c>
      <c r="N219" s="265" t="s">
        <v>43</v>
      </c>
      <c r="O219" s="85"/>
      <c r="P219" s="222">
        <f>O219*H219</f>
        <v>0</v>
      </c>
      <c r="Q219" s="222">
        <v>0.00029999999999999997</v>
      </c>
      <c r="R219" s="222">
        <f>Q219*H219</f>
        <v>0.0032999999999999995</v>
      </c>
      <c r="S219" s="222">
        <v>0</v>
      </c>
      <c r="T219" s="223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4" t="s">
        <v>374</v>
      </c>
      <c r="AT219" s="224" t="s">
        <v>518</v>
      </c>
      <c r="AU219" s="224" t="s">
        <v>81</v>
      </c>
      <c r="AY219" s="18" t="s">
        <v>152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8" t="s">
        <v>79</v>
      </c>
      <c r="BK219" s="225">
        <f>ROUND(I219*H219,2)</f>
        <v>0</v>
      </c>
      <c r="BL219" s="18" t="s">
        <v>264</v>
      </c>
      <c r="BM219" s="224" t="s">
        <v>2520</v>
      </c>
    </row>
    <row r="220" s="2" customFormat="1" ht="55.5" customHeight="1">
      <c r="A220" s="39"/>
      <c r="B220" s="40"/>
      <c r="C220" s="213" t="s">
        <v>995</v>
      </c>
      <c r="D220" s="213" t="s">
        <v>154</v>
      </c>
      <c r="E220" s="214" t="s">
        <v>2521</v>
      </c>
      <c r="F220" s="215" t="s">
        <v>2522</v>
      </c>
      <c r="G220" s="216" t="s">
        <v>174</v>
      </c>
      <c r="H220" s="217">
        <v>298</v>
      </c>
      <c r="I220" s="218"/>
      <c r="J220" s="219">
        <f>ROUND(I220*H220,2)</f>
        <v>0</v>
      </c>
      <c r="K220" s="215" t="s">
        <v>158</v>
      </c>
      <c r="L220" s="45"/>
      <c r="M220" s="220" t="s">
        <v>19</v>
      </c>
      <c r="N220" s="221" t="s">
        <v>43</v>
      </c>
      <c r="O220" s="85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264</v>
      </c>
      <c r="AT220" s="224" t="s">
        <v>154</v>
      </c>
      <c r="AU220" s="224" t="s">
        <v>81</v>
      </c>
      <c r="AY220" s="18" t="s">
        <v>152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79</v>
      </c>
      <c r="BK220" s="225">
        <f>ROUND(I220*H220,2)</f>
        <v>0</v>
      </c>
      <c r="BL220" s="18" t="s">
        <v>264</v>
      </c>
      <c r="BM220" s="224" t="s">
        <v>2523</v>
      </c>
    </row>
    <row r="221" s="2" customFormat="1">
      <c r="A221" s="39"/>
      <c r="B221" s="40"/>
      <c r="C221" s="41"/>
      <c r="D221" s="226" t="s">
        <v>161</v>
      </c>
      <c r="E221" s="41"/>
      <c r="F221" s="227" t="s">
        <v>2524</v>
      </c>
      <c r="G221" s="41"/>
      <c r="H221" s="41"/>
      <c r="I221" s="228"/>
      <c r="J221" s="41"/>
      <c r="K221" s="41"/>
      <c r="L221" s="45"/>
      <c r="M221" s="229"/>
      <c r="N221" s="230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161</v>
      </c>
      <c r="AU221" s="18" t="s">
        <v>81</v>
      </c>
    </row>
    <row r="222" s="13" customFormat="1">
      <c r="A222" s="13"/>
      <c r="B222" s="231"/>
      <c r="C222" s="232"/>
      <c r="D222" s="233" t="s">
        <v>167</v>
      </c>
      <c r="E222" s="234" t="s">
        <v>19</v>
      </c>
      <c r="F222" s="235" t="s">
        <v>2525</v>
      </c>
      <c r="G222" s="232"/>
      <c r="H222" s="236">
        <v>261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167</v>
      </c>
      <c r="AU222" s="242" t="s">
        <v>81</v>
      </c>
      <c r="AV222" s="13" t="s">
        <v>81</v>
      </c>
      <c r="AW222" s="13" t="s">
        <v>33</v>
      </c>
      <c r="AX222" s="13" t="s">
        <v>72</v>
      </c>
      <c r="AY222" s="242" t="s">
        <v>152</v>
      </c>
    </row>
    <row r="223" s="13" customFormat="1">
      <c r="A223" s="13"/>
      <c r="B223" s="231"/>
      <c r="C223" s="232"/>
      <c r="D223" s="233" t="s">
        <v>167</v>
      </c>
      <c r="E223" s="234" t="s">
        <v>19</v>
      </c>
      <c r="F223" s="235" t="s">
        <v>2526</v>
      </c>
      <c r="G223" s="232"/>
      <c r="H223" s="236">
        <v>37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167</v>
      </c>
      <c r="AU223" s="242" t="s">
        <v>81</v>
      </c>
      <c r="AV223" s="13" t="s">
        <v>81</v>
      </c>
      <c r="AW223" s="13" t="s">
        <v>33</v>
      </c>
      <c r="AX223" s="13" t="s">
        <v>72</v>
      </c>
      <c r="AY223" s="242" t="s">
        <v>152</v>
      </c>
    </row>
    <row r="224" s="2" customFormat="1" ht="24.15" customHeight="1">
      <c r="A224" s="39"/>
      <c r="B224" s="40"/>
      <c r="C224" s="256" t="s">
        <v>1000</v>
      </c>
      <c r="D224" s="256" t="s">
        <v>518</v>
      </c>
      <c r="E224" s="257" t="s">
        <v>2527</v>
      </c>
      <c r="F224" s="258" t="s">
        <v>2528</v>
      </c>
      <c r="G224" s="259" t="s">
        <v>174</v>
      </c>
      <c r="H224" s="260">
        <v>261</v>
      </c>
      <c r="I224" s="261"/>
      <c r="J224" s="262">
        <f>ROUND(I224*H224,2)</f>
        <v>0</v>
      </c>
      <c r="K224" s="258" t="s">
        <v>158</v>
      </c>
      <c r="L224" s="263"/>
      <c r="M224" s="264" t="s">
        <v>19</v>
      </c>
      <c r="N224" s="265" t="s">
        <v>43</v>
      </c>
      <c r="O224" s="85"/>
      <c r="P224" s="222">
        <f>O224*H224</f>
        <v>0</v>
      </c>
      <c r="Q224" s="222">
        <v>5.0000000000000002E-05</v>
      </c>
      <c r="R224" s="222">
        <f>Q224*H224</f>
        <v>0.013050000000000001</v>
      </c>
      <c r="S224" s="222">
        <v>0</v>
      </c>
      <c r="T224" s="22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4" t="s">
        <v>374</v>
      </c>
      <c r="AT224" s="224" t="s">
        <v>518</v>
      </c>
      <c r="AU224" s="224" t="s">
        <v>81</v>
      </c>
      <c r="AY224" s="18" t="s">
        <v>152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8" t="s">
        <v>79</v>
      </c>
      <c r="BK224" s="225">
        <f>ROUND(I224*H224,2)</f>
        <v>0</v>
      </c>
      <c r="BL224" s="18" t="s">
        <v>264</v>
      </c>
      <c r="BM224" s="224" t="s">
        <v>2529</v>
      </c>
    </row>
    <row r="225" s="2" customFormat="1" ht="24.15" customHeight="1">
      <c r="A225" s="39"/>
      <c r="B225" s="40"/>
      <c r="C225" s="256" t="s">
        <v>1009</v>
      </c>
      <c r="D225" s="256" t="s">
        <v>518</v>
      </c>
      <c r="E225" s="257" t="s">
        <v>2530</v>
      </c>
      <c r="F225" s="258" t="s">
        <v>2531</v>
      </c>
      <c r="G225" s="259" t="s">
        <v>174</v>
      </c>
      <c r="H225" s="260">
        <v>37</v>
      </c>
      <c r="I225" s="261"/>
      <c r="J225" s="262">
        <f>ROUND(I225*H225,2)</f>
        <v>0</v>
      </c>
      <c r="K225" s="258" t="s">
        <v>158</v>
      </c>
      <c r="L225" s="263"/>
      <c r="M225" s="264" t="s">
        <v>19</v>
      </c>
      <c r="N225" s="265" t="s">
        <v>43</v>
      </c>
      <c r="O225" s="85"/>
      <c r="P225" s="222">
        <f>O225*H225</f>
        <v>0</v>
      </c>
      <c r="Q225" s="222">
        <v>0.00011</v>
      </c>
      <c r="R225" s="222">
        <f>Q225*H225</f>
        <v>0.0040699999999999998</v>
      </c>
      <c r="S225" s="222">
        <v>0</v>
      </c>
      <c r="T225" s="223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4" t="s">
        <v>374</v>
      </c>
      <c r="AT225" s="224" t="s">
        <v>518</v>
      </c>
      <c r="AU225" s="224" t="s">
        <v>81</v>
      </c>
      <c r="AY225" s="18" t="s">
        <v>152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8" t="s">
        <v>79</v>
      </c>
      <c r="BK225" s="225">
        <f>ROUND(I225*H225,2)</f>
        <v>0</v>
      </c>
      <c r="BL225" s="18" t="s">
        <v>264</v>
      </c>
      <c r="BM225" s="224" t="s">
        <v>2532</v>
      </c>
    </row>
    <row r="226" s="2" customFormat="1" ht="49.05" customHeight="1">
      <c r="A226" s="39"/>
      <c r="B226" s="40"/>
      <c r="C226" s="213" t="s">
        <v>1014</v>
      </c>
      <c r="D226" s="213" t="s">
        <v>154</v>
      </c>
      <c r="E226" s="214" t="s">
        <v>2533</v>
      </c>
      <c r="F226" s="215" t="s">
        <v>2534</v>
      </c>
      <c r="G226" s="216" t="s">
        <v>174</v>
      </c>
      <c r="H226" s="217">
        <v>162</v>
      </c>
      <c r="I226" s="218"/>
      <c r="J226" s="219">
        <f>ROUND(I226*H226,2)</f>
        <v>0</v>
      </c>
      <c r="K226" s="215" t="s">
        <v>158</v>
      </c>
      <c r="L226" s="45"/>
      <c r="M226" s="220" t="s">
        <v>19</v>
      </c>
      <c r="N226" s="221" t="s">
        <v>43</v>
      </c>
      <c r="O226" s="85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4" t="s">
        <v>264</v>
      </c>
      <c r="AT226" s="224" t="s">
        <v>154</v>
      </c>
      <c r="AU226" s="224" t="s">
        <v>81</v>
      </c>
      <c r="AY226" s="18" t="s">
        <v>152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8" t="s">
        <v>79</v>
      </c>
      <c r="BK226" s="225">
        <f>ROUND(I226*H226,2)</f>
        <v>0</v>
      </c>
      <c r="BL226" s="18" t="s">
        <v>264</v>
      </c>
      <c r="BM226" s="224" t="s">
        <v>2535</v>
      </c>
    </row>
    <row r="227" s="2" customFormat="1">
      <c r="A227" s="39"/>
      <c r="B227" s="40"/>
      <c r="C227" s="41"/>
      <c r="D227" s="226" t="s">
        <v>161</v>
      </c>
      <c r="E227" s="41"/>
      <c r="F227" s="227" t="s">
        <v>2536</v>
      </c>
      <c r="G227" s="41"/>
      <c r="H227" s="41"/>
      <c r="I227" s="228"/>
      <c r="J227" s="41"/>
      <c r="K227" s="41"/>
      <c r="L227" s="45"/>
      <c r="M227" s="229"/>
      <c r="N227" s="230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161</v>
      </c>
      <c r="AU227" s="18" t="s">
        <v>81</v>
      </c>
    </row>
    <row r="228" s="2" customFormat="1" ht="24.15" customHeight="1">
      <c r="A228" s="39"/>
      <c r="B228" s="40"/>
      <c r="C228" s="256" t="s">
        <v>1021</v>
      </c>
      <c r="D228" s="256" t="s">
        <v>518</v>
      </c>
      <c r="E228" s="257" t="s">
        <v>2537</v>
      </c>
      <c r="F228" s="258" t="s">
        <v>2538</v>
      </c>
      <c r="G228" s="259" t="s">
        <v>174</v>
      </c>
      <c r="H228" s="260">
        <v>162</v>
      </c>
      <c r="I228" s="261"/>
      <c r="J228" s="262">
        <f>ROUND(I228*H228,2)</f>
        <v>0</v>
      </c>
      <c r="K228" s="258" t="s">
        <v>158</v>
      </c>
      <c r="L228" s="263"/>
      <c r="M228" s="264" t="s">
        <v>19</v>
      </c>
      <c r="N228" s="265" t="s">
        <v>43</v>
      </c>
      <c r="O228" s="85"/>
      <c r="P228" s="222">
        <f>O228*H228</f>
        <v>0</v>
      </c>
      <c r="Q228" s="222">
        <v>0.00025000000000000001</v>
      </c>
      <c r="R228" s="222">
        <f>Q228*H228</f>
        <v>0.040500000000000001</v>
      </c>
      <c r="S228" s="222">
        <v>0</v>
      </c>
      <c r="T228" s="22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4" t="s">
        <v>374</v>
      </c>
      <c r="AT228" s="224" t="s">
        <v>518</v>
      </c>
      <c r="AU228" s="224" t="s">
        <v>81</v>
      </c>
      <c r="AY228" s="18" t="s">
        <v>152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8" t="s">
        <v>79</v>
      </c>
      <c r="BK228" s="225">
        <f>ROUND(I228*H228,2)</f>
        <v>0</v>
      </c>
      <c r="BL228" s="18" t="s">
        <v>264</v>
      </c>
      <c r="BM228" s="224" t="s">
        <v>2539</v>
      </c>
    </row>
    <row r="229" s="2" customFormat="1" ht="37.8" customHeight="1">
      <c r="A229" s="39"/>
      <c r="B229" s="40"/>
      <c r="C229" s="213" t="s">
        <v>1026</v>
      </c>
      <c r="D229" s="213" t="s">
        <v>154</v>
      </c>
      <c r="E229" s="214" t="s">
        <v>2540</v>
      </c>
      <c r="F229" s="215" t="s">
        <v>2541</v>
      </c>
      <c r="G229" s="216" t="s">
        <v>174</v>
      </c>
      <c r="H229" s="217">
        <v>574</v>
      </c>
      <c r="I229" s="218"/>
      <c r="J229" s="219">
        <f>ROUND(I229*H229,2)</f>
        <v>0</v>
      </c>
      <c r="K229" s="215" t="s">
        <v>158</v>
      </c>
      <c r="L229" s="45"/>
      <c r="M229" s="220" t="s">
        <v>19</v>
      </c>
      <c r="N229" s="221" t="s">
        <v>43</v>
      </c>
      <c r="O229" s="85"/>
      <c r="P229" s="222">
        <f>O229*H229</f>
        <v>0</v>
      </c>
      <c r="Q229" s="222">
        <v>0</v>
      </c>
      <c r="R229" s="222">
        <f>Q229*H229</f>
        <v>0</v>
      </c>
      <c r="S229" s="222">
        <v>0</v>
      </c>
      <c r="T229" s="223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264</v>
      </c>
      <c r="AT229" s="224" t="s">
        <v>154</v>
      </c>
      <c r="AU229" s="224" t="s">
        <v>81</v>
      </c>
      <c r="AY229" s="18" t="s">
        <v>152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79</v>
      </c>
      <c r="BK229" s="225">
        <f>ROUND(I229*H229,2)</f>
        <v>0</v>
      </c>
      <c r="BL229" s="18" t="s">
        <v>264</v>
      </c>
      <c r="BM229" s="224" t="s">
        <v>2542</v>
      </c>
    </row>
    <row r="230" s="2" customFormat="1">
      <c r="A230" s="39"/>
      <c r="B230" s="40"/>
      <c r="C230" s="41"/>
      <c r="D230" s="226" t="s">
        <v>161</v>
      </c>
      <c r="E230" s="41"/>
      <c r="F230" s="227" t="s">
        <v>2543</v>
      </c>
      <c r="G230" s="41"/>
      <c r="H230" s="41"/>
      <c r="I230" s="228"/>
      <c r="J230" s="41"/>
      <c r="K230" s="41"/>
      <c r="L230" s="45"/>
      <c r="M230" s="229"/>
      <c r="N230" s="230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161</v>
      </c>
      <c r="AU230" s="18" t="s">
        <v>81</v>
      </c>
    </row>
    <row r="231" s="2" customFormat="1" ht="24.15" customHeight="1">
      <c r="A231" s="39"/>
      <c r="B231" s="40"/>
      <c r="C231" s="256" t="s">
        <v>1032</v>
      </c>
      <c r="D231" s="256" t="s">
        <v>518</v>
      </c>
      <c r="E231" s="257" t="s">
        <v>2544</v>
      </c>
      <c r="F231" s="258" t="s">
        <v>2545</v>
      </c>
      <c r="G231" s="259" t="s">
        <v>174</v>
      </c>
      <c r="H231" s="260">
        <v>574</v>
      </c>
      <c r="I231" s="261"/>
      <c r="J231" s="262">
        <f>ROUND(I231*H231,2)</f>
        <v>0</v>
      </c>
      <c r="K231" s="258" t="s">
        <v>158</v>
      </c>
      <c r="L231" s="263"/>
      <c r="M231" s="264" t="s">
        <v>19</v>
      </c>
      <c r="N231" s="265" t="s">
        <v>43</v>
      </c>
      <c r="O231" s="85"/>
      <c r="P231" s="222">
        <f>O231*H231</f>
        <v>0</v>
      </c>
      <c r="Q231" s="222">
        <v>0.00012</v>
      </c>
      <c r="R231" s="222">
        <f>Q231*H231</f>
        <v>0.068879999999999997</v>
      </c>
      <c r="S231" s="222">
        <v>0</v>
      </c>
      <c r="T231" s="223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4" t="s">
        <v>374</v>
      </c>
      <c r="AT231" s="224" t="s">
        <v>518</v>
      </c>
      <c r="AU231" s="224" t="s">
        <v>81</v>
      </c>
      <c r="AY231" s="18" t="s">
        <v>152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8" t="s">
        <v>79</v>
      </c>
      <c r="BK231" s="225">
        <f>ROUND(I231*H231,2)</f>
        <v>0</v>
      </c>
      <c r="BL231" s="18" t="s">
        <v>264</v>
      </c>
      <c r="BM231" s="224" t="s">
        <v>2546</v>
      </c>
    </row>
    <row r="232" s="13" customFormat="1">
      <c r="A232" s="13"/>
      <c r="B232" s="231"/>
      <c r="C232" s="232"/>
      <c r="D232" s="233" t="s">
        <v>167</v>
      </c>
      <c r="E232" s="234" t="s">
        <v>19</v>
      </c>
      <c r="F232" s="235" t="s">
        <v>2547</v>
      </c>
      <c r="G232" s="232"/>
      <c r="H232" s="236">
        <v>176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167</v>
      </c>
      <c r="AU232" s="242" t="s">
        <v>81</v>
      </c>
      <c r="AV232" s="13" t="s">
        <v>81</v>
      </c>
      <c r="AW232" s="13" t="s">
        <v>33</v>
      </c>
      <c r="AX232" s="13" t="s">
        <v>72</v>
      </c>
      <c r="AY232" s="242" t="s">
        <v>152</v>
      </c>
    </row>
    <row r="233" s="13" customFormat="1">
      <c r="A233" s="13"/>
      <c r="B233" s="231"/>
      <c r="C233" s="232"/>
      <c r="D233" s="233" t="s">
        <v>167</v>
      </c>
      <c r="E233" s="234" t="s">
        <v>19</v>
      </c>
      <c r="F233" s="235" t="s">
        <v>2548</v>
      </c>
      <c r="G233" s="232"/>
      <c r="H233" s="236">
        <v>398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167</v>
      </c>
      <c r="AU233" s="242" t="s">
        <v>81</v>
      </c>
      <c r="AV233" s="13" t="s">
        <v>81</v>
      </c>
      <c r="AW233" s="13" t="s">
        <v>33</v>
      </c>
      <c r="AX233" s="13" t="s">
        <v>72</v>
      </c>
      <c r="AY233" s="242" t="s">
        <v>152</v>
      </c>
    </row>
    <row r="234" s="2" customFormat="1" ht="37.8" customHeight="1">
      <c r="A234" s="39"/>
      <c r="B234" s="40"/>
      <c r="C234" s="213" t="s">
        <v>1040</v>
      </c>
      <c r="D234" s="213" t="s">
        <v>154</v>
      </c>
      <c r="E234" s="214" t="s">
        <v>2549</v>
      </c>
      <c r="F234" s="215" t="s">
        <v>2550</v>
      </c>
      <c r="G234" s="216" t="s">
        <v>174</v>
      </c>
      <c r="H234" s="217">
        <v>144</v>
      </c>
      <c r="I234" s="218"/>
      <c r="J234" s="219">
        <f>ROUND(I234*H234,2)</f>
        <v>0</v>
      </c>
      <c r="K234" s="215" t="s">
        <v>158</v>
      </c>
      <c r="L234" s="45"/>
      <c r="M234" s="220" t="s">
        <v>19</v>
      </c>
      <c r="N234" s="221" t="s">
        <v>43</v>
      </c>
      <c r="O234" s="85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264</v>
      </c>
      <c r="AT234" s="224" t="s">
        <v>154</v>
      </c>
      <c r="AU234" s="224" t="s">
        <v>81</v>
      </c>
      <c r="AY234" s="18" t="s">
        <v>152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79</v>
      </c>
      <c r="BK234" s="225">
        <f>ROUND(I234*H234,2)</f>
        <v>0</v>
      </c>
      <c r="BL234" s="18" t="s">
        <v>264</v>
      </c>
      <c r="BM234" s="224" t="s">
        <v>2551</v>
      </c>
    </row>
    <row r="235" s="2" customFormat="1">
      <c r="A235" s="39"/>
      <c r="B235" s="40"/>
      <c r="C235" s="41"/>
      <c r="D235" s="226" t="s">
        <v>161</v>
      </c>
      <c r="E235" s="41"/>
      <c r="F235" s="227" t="s">
        <v>2552</v>
      </c>
      <c r="G235" s="41"/>
      <c r="H235" s="41"/>
      <c r="I235" s="228"/>
      <c r="J235" s="41"/>
      <c r="K235" s="41"/>
      <c r="L235" s="45"/>
      <c r="M235" s="229"/>
      <c r="N235" s="230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161</v>
      </c>
      <c r="AU235" s="18" t="s">
        <v>81</v>
      </c>
    </row>
    <row r="236" s="2" customFormat="1" ht="24.15" customHeight="1">
      <c r="A236" s="39"/>
      <c r="B236" s="40"/>
      <c r="C236" s="256" t="s">
        <v>1045</v>
      </c>
      <c r="D236" s="256" t="s">
        <v>518</v>
      </c>
      <c r="E236" s="257" t="s">
        <v>2553</v>
      </c>
      <c r="F236" s="258" t="s">
        <v>2554</v>
      </c>
      <c r="G236" s="259" t="s">
        <v>174</v>
      </c>
      <c r="H236" s="260">
        <v>144</v>
      </c>
      <c r="I236" s="261"/>
      <c r="J236" s="262">
        <f>ROUND(I236*H236,2)</f>
        <v>0</v>
      </c>
      <c r="K236" s="258" t="s">
        <v>158</v>
      </c>
      <c r="L236" s="263"/>
      <c r="M236" s="264" t="s">
        <v>19</v>
      </c>
      <c r="N236" s="265" t="s">
        <v>43</v>
      </c>
      <c r="O236" s="85"/>
      <c r="P236" s="222">
        <f>O236*H236</f>
        <v>0</v>
      </c>
      <c r="Q236" s="222">
        <v>0.00017000000000000001</v>
      </c>
      <c r="R236" s="222">
        <f>Q236*H236</f>
        <v>0.024480000000000002</v>
      </c>
      <c r="S236" s="222">
        <v>0</v>
      </c>
      <c r="T236" s="22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374</v>
      </c>
      <c r="AT236" s="224" t="s">
        <v>518</v>
      </c>
      <c r="AU236" s="224" t="s">
        <v>81</v>
      </c>
      <c r="AY236" s="18" t="s">
        <v>152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79</v>
      </c>
      <c r="BK236" s="225">
        <f>ROUND(I236*H236,2)</f>
        <v>0</v>
      </c>
      <c r="BL236" s="18" t="s">
        <v>264</v>
      </c>
      <c r="BM236" s="224" t="s">
        <v>2555</v>
      </c>
    </row>
    <row r="237" s="2" customFormat="1" ht="37.8" customHeight="1">
      <c r="A237" s="39"/>
      <c r="B237" s="40"/>
      <c r="C237" s="213" t="s">
        <v>1049</v>
      </c>
      <c r="D237" s="213" t="s">
        <v>154</v>
      </c>
      <c r="E237" s="214" t="s">
        <v>2556</v>
      </c>
      <c r="F237" s="215" t="s">
        <v>2557</v>
      </c>
      <c r="G237" s="216" t="s">
        <v>174</v>
      </c>
      <c r="H237" s="217">
        <v>70</v>
      </c>
      <c r="I237" s="218"/>
      <c r="J237" s="219">
        <f>ROUND(I237*H237,2)</f>
        <v>0</v>
      </c>
      <c r="K237" s="215" t="s">
        <v>158</v>
      </c>
      <c r="L237" s="45"/>
      <c r="M237" s="220" t="s">
        <v>19</v>
      </c>
      <c r="N237" s="221" t="s">
        <v>43</v>
      </c>
      <c r="O237" s="85"/>
      <c r="P237" s="222">
        <f>O237*H237</f>
        <v>0</v>
      </c>
      <c r="Q237" s="222">
        <v>0</v>
      </c>
      <c r="R237" s="222">
        <f>Q237*H237</f>
        <v>0</v>
      </c>
      <c r="S237" s="222">
        <v>0</v>
      </c>
      <c r="T237" s="22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4" t="s">
        <v>264</v>
      </c>
      <c r="AT237" s="224" t="s">
        <v>154</v>
      </c>
      <c r="AU237" s="224" t="s">
        <v>81</v>
      </c>
      <c r="AY237" s="18" t="s">
        <v>152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8" t="s">
        <v>79</v>
      </c>
      <c r="BK237" s="225">
        <f>ROUND(I237*H237,2)</f>
        <v>0</v>
      </c>
      <c r="BL237" s="18" t="s">
        <v>264</v>
      </c>
      <c r="BM237" s="224" t="s">
        <v>2558</v>
      </c>
    </row>
    <row r="238" s="2" customFormat="1">
      <c r="A238" s="39"/>
      <c r="B238" s="40"/>
      <c r="C238" s="41"/>
      <c r="D238" s="226" t="s">
        <v>161</v>
      </c>
      <c r="E238" s="41"/>
      <c r="F238" s="227" t="s">
        <v>2559</v>
      </c>
      <c r="G238" s="41"/>
      <c r="H238" s="41"/>
      <c r="I238" s="228"/>
      <c r="J238" s="41"/>
      <c r="K238" s="41"/>
      <c r="L238" s="45"/>
      <c r="M238" s="229"/>
      <c r="N238" s="230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161</v>
      </c>
      <c r="AU238" s="18" t="s">
        <v>81</v>
      </c>
    </row>
    <row r="239" s="2" customFormat="1" ht="24.15" customHeight="1">
      <c r="A239" s="39"/>
      <c r="B239" s="40"/>
      <c r="C239" s="256" t="s">
        <v>210</v>
      </c>
      <c r="D239" s="256" t="s">
        <v>518</v>
      </c>
      <c r="E239" s="257" t="s">
        <v>2560</v>
      </c>
      <c r="F239" s="258" t="s">
        <v>2561</v>
      </c>
      <c r="G239" s="259" t="s">
        <v>174</v>
      </c>
      <c r="H239" s="260">
        <v>70</v>
      </c>
      <c r="I239" s="261"/>
      <c r="J239" s="262">
        <f>ROUND(I239*H239,2)</f>
        <v>0</v>
      </c>
      <c r="K239" s="258" t="s">
        <v>158</v>
      </c>
      <c r="L239" s="263"/>
      <c r="M239" s="264" t="s">
        <v>19</v>
      </c>
      <c r="N239" s="265" t="s">
        <v>43</v>
      </c>
      <c r="O239" s="85"/>
      <c r="P239" s="222">
        <f>O239*H239</f>
        <v>0</v>
      </c>
      <c r="Q239" s="222">
        <v>0.00064000000000000005</v>
      </c>
      <c r="R239" s="222">
        <f>Q239*H239</f>
        <v>0.044800000000000006</v>
      </c>
      <c r="S239" s="222">
        <v>0</v>
      </c>
      <c r="T239" s="223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4" t="s">
        <v>374</v>
      </c>
      <c r="AT239" s="224" t="s">
        <v>518</v>
      </c>
      <c r="AU239" s="224" t="s">
        <v>81</v>
      </c>
      <c r="AY239" s="18" t="s">
        <v>152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8" t="s">
        <v>79</v>
      </c>
      <c r="BK239" s="225">
        <f>ROUND(I239*H239,2)</f>
        <v>0</v>
      </c>
      <c r="BL239" s="18" t="s">
        <v>264</v>
      </c>
      <c r="BM239" s="224" t="s">
        <v>2562</v>
      </c>
    </row>
    <row r="240" s="2" customFormat="1" ht="37.8" customHeight="1">
      <c r="A240" s="39"/>
      <c r="B240" s="40"/>
      <c r="C240" s="213" t="s">
        <v>1057</v>
      </c>
      <c r="D240" s="213" t="s">
        <v>154</v>
      </c>
      <c r="E240" s="214" t="s">
        <v>2563</v>
      </c>
      <c r="F240" s="215" t="s">
        <v>2564</v>
      </c>
      <c r="G240" s="216" t="s">
        <v>174</v>
      </c>
      <c r="H240" s="217">
        <v>223</v>
      </c>
      <c r="I240" s="218"/>
      <c r="J240" s="219">
        <f>ROUND(I240*H240,2)</f>
        <v>0</v>
      </c>
      <c r="K240" s="215" t="s">
        <v>158</v>
      </c>
      <c r="L240" s="45"/>
      <c r="M240" s="220" t="s">
        <v>19</v>
      </c>
      <c r="N240" s="221" t="s">
        <v>43</v>
      </c>
      <c r="O240" s="85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264</v>
      </c>
      <c r="AT240" s="224" t="s">
        <v>154</v>
      </c>
      <c r="AU240" s="224" t="s">
        <v>81</v>
      </c>
      <c r="AY240" s="18" t="s">
        <v>152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79</v>
      </c>
      <c r="BK240" s="225">
        <f>ROUND(I240*H240,2)</f>
        <v>0</v>
      </c>
      <c r="BL240" s="18" t="s">
        <v>264</v>
      </c>
      <c r="BM240" s="224" t="s">
        <v>2565</v>
      </c>
    </row>
    <row r="241" s="2" customFormat="1">
      <c r="A241" s="39"/>
      <c r="B241" s="40"/>
      <c r="C241" s="41"/>
      <c r="D241" s="226" t="s">
        <v>161</v>
      </c>
      <c r="E241" s="41"/>
      <c r="F241" s="227" t="s">
        <v>2566</v>
      </c>
      <c r="G241" s="41"/>
      <c r="H241" s="41"/>
      <c r="I241" s="228"/>
      <c r="J241" s="41"/>
      <c r="K241" s="41"/>
      <c r="L241" s="45"/>
      <c r="M241" s="229"/>
      <c r="N241" s="230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161</v>
      </c>
      <c r="AU241" s="18" t="s">
        <v>81</v>
      </c>
    </row>
    <row r="242" s="13" customFormat="1">
      <c r="A242" s="13"/>
      <c r="B242" s="231"/>
      <c r="C242" s="232"/>
      <c r="D242" s="233" t="s">
        <v>167</v>
      </c>
      <c r="E242" s="234" t="s">
        <v>19</v>
      </c>
      <c r="F242" s="235" t="s">
        <v>2567</v>
      </c>
      <c r="G242" s="232"/>
      <c r="H242" s="236">
        <v>21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167</v>
      </c>
      <c r="AU242" s="242" t="s">
        <v>81</v>
      </c>
      <c r="AV242" s="13" t="s">
        <v>81</v>
      </c>
      <c r="AW242" s="13" t="s">
        <v>33</v>
      </c>
      <c r="AX242" s="13" t="s">
        <v>72</v>
      </c>
      <c r="AY242" s="242" t="s">
        <v>152</v>
      </c>
    </row>
    <row r="243" s="13" customFormat="1">
      <c r="A243" s="13"/>
      <c r="B243" s="231"/>
      <c r="C243" s="232"/>
      <c r="D243" s="233" t="s">
        <v>167</v>
      </c>
      <c r="E243" s="234" t="s">
        <v>19</v>
      </c>
      <c r="F243" s="235" t="s">
        <v>2568</v>
      </c>
      <c r="G243" s="232"/>
      <c r="H243" s="236">
        <v>202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167</v>
      </c>
      <c r="AU243" s="242" t="s">
        <v>81</v>
      </c>
      <c r="AV243" s="13" t="s">
        <v>81</v>
      </c>
      <c r="AW243" s="13" t="s">
        <v>33</v>
      </c>
      <c r="AX243" s="13" t="s">
        <v>72</v>
      </c>
      <c r="AY243" s="242" t="s">
        <v>152</v>
      </c>
    </row>
    <row r="244" s="2" customFormat="1" ht="24.15" customHeight="1">
      <c r="A244" s="39"/>
      <c r="B244" s="40"/>
      <c r="C244" s="256" t="s">
        <v>234</v>
      </c>
      <c r="D244" s="256" t="s">
        <v>518</v>
      </c>
      <c r="E244" s="257" t="s">
        <v>2569</v>
      </c>
      <c r="F244" s="258" t="s">
        <v>2570</v>
      </c>
      <c r="G244" s="259" t="s">
        <v>174</v>
      </c>
      <c r="H244" s="260">
        <v>21</v>
      </c>
      <c r="I244" s="261"/>
      <c r="J244" s="262">
        <f>ROUND(I244*H244,2)</f>
        <v>0</v>
      </c>
      <c r="K244" s="258" t="s">
        <v>158</v>
      </c>
      <c r="L244" s="263"/>
      <c r="M244" s="264" t="s">
        <v>19</v>
      </c>
      <c r="N244" s="265" t="s">
        <v>43</v>
      </c>
      <c r="O244" s="85"/>
      <c r="P244" s="222">
        <f>O244*H244</f>
        <v>0</v>
      </c>
      <c r="Q244" s="222">
        <v>0.00016000000000000001</v>
      </c>
      <c r="R244" s="222">
        <f>Q244*H244</f>
        <v>0.0033600000000000001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374</v>
      </c>
      <c r="AT244" s="224" t="s">
        <v>518</v>
      </c>
      <c r="AU244" s="224" t="s">
        <v>81</v>
      </c>
      <c r="AY244" s="18" t="s">
        <v>152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79</v>
      </c>
      <c r="BK244" s="225">
        <f>ROUND(I244*H244,2)</f>
        <v>0</v>
      </c>
      <c r="BL244" s="18" t="s">
        <v>264</v>
      </c>
      <c r="BM244" s="224" t="s">
        <v>2571</v>
      </c>
    </row>
    <row r="245" s="2" customFormat="1" ht="24.15" customHeight="1">
      <c r="A245" s="39"/>
      <c r="B245" s="40"/>
      <c r="C245" s="256" t="s">
        <v>256</v>
      </c>
      <c r="D245" s="256" t="s">
        <v>518</v>
      </c>
      <c r="E245" s="257" t="s">
        <v>2572</v>
      </c>
      <c r="F245" s="258" t="s">
        <v>2573</v>
      </c>
      <c r="G245" s="259" t="s">
        <v>174</v>
      </c>
      <c r="H245" s="260">
        <v>202</v>
      </c>
      <c r="I245" s="261"/>
      <c r="J245" s="262">
        <f>ROUND(I245*H245,2)</f>
        <v>0</v>
      </c>
      <c r="K245" s="258" t="s">
        <v>158</v>
      </c>
      <c r="L245" s="263"/>
      <c r="M245" s="264" t="s">
        <v>19</v>
      </c>
      <c r="N245" s="265" t="s">
        <v>43</v>
      </c>
      <c r="O245" s="85"/>
      <c r="P245" s="222">
        <f>O245*H245</f>
        <v>0</v>
      </c>
      <c r="Q245" s="222">
        <v>0.00025000000000000001</v>
      </c>
      <c r="R245" s="222">
        <f>Q245*H245</f>
        <v>0.050500000000000003</v>
      </c>
      <c r="S245" s="222">
        <v>0</v>
      </c>
      <c r="T245" s="223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4" t="s">
        <v>374</v>
      </c>
      <c r="AT245" s="224" t="s">
        <v>518</v>
      </c>
      <c r="AU245" s="224" t="s">
        <v>81</v>
      </c>
      <c r="AY245" s="18" t="s">
        <v>152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8" t="s">
        <v>79</v>
      </c>
      <c r="BK245" s="225">
        <f>ROUND(I245*H245,2)</f>
        <v>0</v>
      </c>
      <c r="BL245" s="18" t="s">
        <v>264</v>
      </c>
      <c r="BM245" s="224" t="s">
        <v>2574</v>
      </c>
    </row>
    <row r="246" s="2" customFormat="1" ht="44.25" customHeight="1">
      <c r="A246" s="39"/>
      <c r="B246" s="40"/>
      <c r="C246" s="213" t="s">
        <v>1070</v>
      </c>
      <c r="D246" s="213" t="s">
        <v>154</v>
      </c>
      <c r="E246" s="214" t="s">
        <v>2575</v>
      </c>
      <c r="F246" s="215" t="s">
        <v>2576</v>
      </c>
      <c r="G246" s="216" t="s">
        <v>174</v>
      </c>
      <c r="H246" s="217">
        <v>79</v>
      </c>
      <c r="I246" s="218"/>
      <c r="J246" s="219">
        <f>ROUND(I246*H246,2)</f>
        <v>0</v>
      </c>
      <c r="K246" s="215" t="s">
        <v>158</v>
      </c>
      <c r="L246" s="45"/>
      <c r="M246" s="220" t="s">
        <v>19</v>
      </c>
      <c r="N246" s="221" t="s">
        <v>43</v>
      </c>
      <c r="O246" s="85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4" t="s">
        <v>264</v>
      </c>
      <c r="AT246" s="224" t="s">
        <v>154</v>
      </c>
      <c r="AU246" s="224" t="s">
        <v>81</v>
      </c>
      <c r="AY246" s="18" t="s">
        <v>152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8" t="s">
        <v>79</v>
      </c>
      <c r="BK246" s="225">
        <f>ROUND(I246*H246,2)</f>
        <v>0</v>
      </c>
      <c r="BL246" s="18" t="s">
        <v>264</v>
      </c>
      <c r="BM246" s="224" t="s">
        <v>2577</v>
      </c>
    </row>
    <row r="247" s="2" customFormat="1">
      <c r="A247" s="39"/>
      <c r="B247" s="40"/>
      <c r="C247" s="41"/>
      <c r="D247" s="226" t="s">
        <v>161</v>
      </c>
      <c r="E247" s="41"/>
      <c r="F247" s="227" t="s">
        <v>2578</v>
      </c>
      <c r="G247" s="41"/>
      <c r="H247" s="41"/>
      <c r="I247" s="228"/>
      <c r="J247" s="41"/>
      <c r="K247" s="41"/>
      <c r="L247" s="45"/>
      <c r="M247" s="229"/>
      <c r="N247" s="230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161</v>
      </c>
      <c r="AU247" s="18" t="s">
        <v>81</v>
      </c>
    </row>
    <row r="248" s="2" customFormat="1" ht="24.15" customHeight="1">
      <c r="A248" s="39"/>
      <c r="B248" s="40"/>
      <c r="C248" s="256" t="s">
        <v>1073</v>
      </c>
      <c r="D248" s="256" t="s">
        <v>518</v>
      </c>
      <c r="E248" s="257" t="s">
        <v>2579</v>
      </c>
      <c r="F248" s="258" t="s">
        <v>2580</v>
      </c>
      <c r="G248" s="259" t="s">
        <v>174</v>
      </c>
      <c r="H248" s="260">
        <v>79</v>
      </c>
      <c r="I248" s="261"/>
      <c r="J248" s="262">
        <f>ROUND(I248*H248,2)</f>
        <v>0</v>
      </c>
      <c r="K248" s="258" t="s">
        <v>158</v>
      </c>
      <c r="L248" s="263"/>
      <c r="M248" s="264" t="s">
        <v>19</v>
      </c>
      <c r="N248" s="265" t="s">
        <v>43</v>
      </c>
      <c r="O248" s="85"/>
      <c r="P248" s="222">
        <f>O248*H248</f>
        <v>0</v>
      </c>
      <c r="Q248" s="222">
        <v>0.0016199999999999999</v>
      </c>
      <c r="R248" s="222">
        <f>Q248*H248</f>
        <v>0.12797999999999998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374</v>
      </c>
      <c r="AT248" s="224" t="s">
        <v>518</v>
      </c>
      <c r="AU248" s="224" t="s">
        <v>81</v>
      </c>
      <c r="AY248" s="18" t="s">
        <v>152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79</v>
      </c>
      <c r="BK248" s="225">
        <f>ROUND(I248*H248,2)</f>
        <v>0</v>
      </c>
      <c r="BL248" s="18" t="s">
        <v>264</v>
      </c>
      <c r="BM248" s="224" t="s">
        <v>2581</v>
      </c>
    </row>
    <row r="249" s="2" customFormat="1" ht="37.8" customHeight="1">
      <c r="A249" s="39"/>
      <c r="B249" s="40"/>
      <c r="C249" s="213" t="s">
        <v>1075</v>
      </c>
      <c r="D249" s="213" t="s">
        <v>154</v>
      </c>
      <c r="E249" s="214" t="s">
        <v>2582</v>
      </c>
      <c r="F249" s="215" t="s">
        <v>2583</v>
      </c>
      <c r="G249" s="216" t="s">
        <v>451</v>
      </c>
      <c r="H249" s="217">
        <v>5</v>
      </c>
      <c r="I249" s="218"/>
      <c r="J249" s="219">
        <f>ROUND(I249*H249,2)</f>
        <v>0</v>
      </c>
      <c r="K249" s="215" t="s">
        <v>158</v>
      </c>
      <c r="L249" s="45"/>
      <c r="M249" s="220" t="s">
        <v>19</v>
      </c>
      <c r="N249" s="221" t="s">
        <v>43</v>
      </c>
      <c r="O249" s="85"/>
      <c r="P249" s="222">
        <f>O249*H249</f>
        <v>0</v>
      </c>
      <c r="Q249" s="222">
        <v>0</v>
      </c>
      <c r="R249" s="222">
        <f>Q249*H249</f>
        <v>0</v>
      </c>
      <c r="S249" s="222">
        <v>0</v>
      </c>
      <c r="T249" s="223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4" t="s">
        <v>264</v>
      </c>
      <c r="AT249" s="224" t="s">
        <v>154</v>
      </c>
      <c r="AU249" s="224" t="s">
        <v>81</v>
      </c>
      <c r="AY249" s="18" t="s">
        <v>152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8" t="s">
        <v>79</v>
      </c>
      <c r="BK249" s="225">
        <f>ROUND(I249*H249,2)</f>
        <v>0</v>
      </c>
      <c r="BL249" s="18" t="s">
        <v>264</v>
      </c>
      <c r="BM249" s="224" t="s">
        <v>2584</v>
      </c>
    </row>
    <row r="250" s="2" customFormat="1">
      <c r="A250" s="39"/>
      <c r="B250" s="40"/>
      <c r="C250" s="41"/>
      <c r="D250" s="226" t="s">
        <v>161</v>
      </c>
      <c r="E250" s="41"/>
      <c r="F250" s="227" t="s">
        <v>2585</v>
      </c>
      <c r="G250" s="41"/>
      <c r="H250" s="41"/>
      <c r="I250" s="228"/>
      <c r="J250" s="41"/>
      <c r="K250" s="41"/>
      <c r="L250" s="45"/>
      <c r="M250" s="229"/>
      <c r="N250" s="230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161</v>
      </c>
      <c r="AU250" s="18" t="s">
        <v>81</v>
      </c>
    </row>
    <row r="251" s="2" customFormat="1" ht="33" customHeight="1">
      <c r="A251" s="39"/>
      <c r="B251" s="40"/>
      <c r="C251" s="213" t="s">
        <v>1082</v>
      </c>
      <c r="D251" s="213" t="s">
        <v>154</v>
      </c>
      <c r="E251" s="214" t="s">
        <v>2586</v>
      </c>
      <c r="F251" s="215" t="s">
        <v>2587</v>
      </c>
      <c r="G251" s="216" t="s">
        <v>451</v>
      </c>
      <c r="H251" s="217">
        <v>7</v>
      </c>
      <c r="I251" s="218"/>
      <c r="J251" s="219">
        <f>ROUND(I251*H251,2)</f>
        <v>0</v>
      </c>
      <c r="K251" s="215" t="s">
        <v>158</v>
      </c>
      <c r="L251" s="45"/>
      <c r="M251" s="220" t="s">
        <v>19</v>
      </c>
      <c r="N251" s="221" t="s">
        <v>43</v>
      </c>
      <c r="O251" s="85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4" t="s">
        <v>264</v>
      </c>
      <c r="AT251" s="224" t="s">
        <v>154</v>
      </c>
      <c r="AU251" s="224" t="s">
        <v>81</v>
      </c>
      <c r="AY251" s="18" t="s">
        <v>152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8" t="s">
        <v>79</v>
      </c>
      <c r="BK251" s="225">
        <f>ROUND(I251*H251,2)</f>
        <v>0</v>
      </c>
      <c r="BL251" s="18" t="s">
        <v>264</v>
      </c>
      <c r="BM251" s="224" t="s">
        <v>2588</v>
      </c>
    </row>
    <row r="252" s="2" customFormat="1">
      <c r="A252" s="39"/>
      <c r="B252" s="40"/>
      <c r="C252" s="41"/>
      <c r="D252" s="226" t="s">
        <v>161</v>
      </c>
      <c r="E252" s="41"/>
      <c r="F252" s="227" t="s">
        <v>2589</v>
      </c>
      <c r="G252" s="41"/>
      <c r="H252" s="41"/>
      <c r="I252" s="228"/>
      <c r="J252" s="41"/>
      <c r="K252" s="41"/>
      <c r="L252" s="45"/>
      <c r="M252" s="229"/>
      <c r="N252" s="230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161</v>
      </c>
      <c r="AU252" s="18" t="s">
        <v>81</v>
      </c>
    </row>
    <row r="253" s="2" customFormat="1" ht="16.5" customHeight="1">
      <c r="A253" s="39"/>
      <c r="B253" s="40"/>
      <c r="C253" s="256" t="s">
        <v>1086</v>
      </c>
      <c r="D253" s="256" t="s">
        <v>518</v>
      </c>
      <c r="E253" s="257" t="s">
        <v>2590</v>
      </c>
      <c r="F253" s="258" t="s">
        <v>2591</v>
      </c>
      <c r="G253" s="259" t="s">
        <v>451</v>
      </c>
      <c r="H253" s="260">
        <v>7</v>
      </c>
      <c r="I253" s="261"/>
      <c r="J253" s="262">
        <f>ROUND(I253*H253,2)</f>
        <v>0</v>
      </c>
      <c r="K253" s="258" t="s">
        <v>19</v>
      </c>
      <c r="L253" s="263"/>
      <c r="M253" s="264" t="s">
        <v>19</v>
      </c>
      <c r="N253" s="265" t="s">
        <v>43</v>
      </c>
      <c r="O253" s="85"/>
      <c r="P253" s="222">
        <f>O253*H253</f>
        <v>0</v>
      </c>
      <c r="Q253" s="222">
        <v>0</v>
      </c>
      <c r="R253" s="222">
        <f>Q253*H253</f>
        <v>0</v>
      </c>
      <c r="S253" s="222">
        <v>0</v>
      </c>
      <c r="T253" s="223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4" t="s">
        <v>374</v>
      </c>
      <c r="AT253" s="224" t="s">
        <v>518</v>
      </c>
      <c r="AU253" s="224" t="s">
        <v>81</v>
      </c>
      <c r="AY253" s="18" t="s">
        <v>152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8" t="s">
        <v>79</v>
      </c>
      <c r="BK253" s="225">
        <f>ROUND(I253*H253,2)</f>
        <v>0</v>
      </c>
      <c r="BL253" s="18" t="s">
        <v>264</v>
      </c>
      <c r="BM253" s="224" t="s">
        <v>2592</v>
      </c>
    </row>
    <row r="254" s="2" customFormat="1" ht="16.5" customHeight="1">
      <c r="A254" s="39"/>
      <c r="B254" s="40"/>
      <c r="C254" s="256" t="s">
        <v>1092</v>
      </c>
      <c r="D254" s="256" t="s">
        <v>518</v>
      </c>
      <c r="E254" s="257" t="s">
        <v>2593</v>
      </c>
      <c r="F254" s="258" t="s">
        <v>2454</v>
      </c>
      <c r="G254" s="259" t="s">
        <v>451</v>
      </c>
      <c r="H254" s="260">
        <v>7</v>
      </c>
      <c r="I254" s="261"/>
      <c r="J254" s="262">
        <f>ROUND(I254*H254,2)</f>
        <v>0</v>
      </c>
      <c r="K254" s="258" t="s">
        <v>19</v>
      </c>
      <c r="L254" s="263"/>
      <c r="M254" s="264" t="s">
        <v>19</v>
      </c>
      <c r="N254" s="265" t="s">
        <v>43</v>
      </c>
      <c r="O254" s="85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374</v>
      </c>
      <c r="AT254" s="224" t="s">
        <v>518</v>
      </c>
      <c r="AU254" s="224" t="s">
        <v>81</v>
      </c>
      <c r="AY254" s="18" t="s">
        <v>152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79</v>
      </c>
      <c r="BK254" s="225">
        <f>ROUND(I254*H254,2)</f>
        <v>0</v>
      </c>
      <c r="BL254" s="18" t="s">
        <v>264</v>
      </c>
      <c r="BM254" s="224" t="s">
        <v>2594</v>
      </c>
    </row>
    <row r="255" s="2" customFormat="1" ht="44.25" customHeight="1">
      <c r="A255" s="39"/>
      <c r="B255" s="40"/>
      <c r="C255" s="213" t="s">
        <v>1099</v>
      </c>
      <c r="D255" s="213" t="s">
        <v>154</v>
      </c>
      <c r="E255" s="214" t="s">
        <v>2265</v>
      </c>
      <c r="F255" s="215" t="s">
        <v>2266</v>
      </c>
      <c r="G255" s="216" t="s">
        <v>451</v>
      </c>
      <c r="H255" s="217">
        <v>2</v>
      </c>
      <c r="I255" s="218"/>
      <c r="J255" s="219">
        <f>ROUND(I255*H255,2)</f>
        <v>0</v>
      </c>
      <c r="K255" s="215" t="s">
        <v>158</v>
      </c>
      <c r="L255" s="45"/>
      <c r="M255" s="220" t="s">
        <v>19</v>
      </c>
      <c r="N255" s="221" t="s">
        <v>43</v>
      </c>
      <c r="O255" s="85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3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4" t="s">
        <v>264</v>
      </c>
      <c r="AT255" s="224" t="s">
        <v>154</v>
      </c>
      <c r="AU255" s="224" t="s">
        <v>81</v>
      </c>
      <c r="AY255" s="18" t="s">
        <v>152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8" t="s">
        <v>79</v>
      </c>
      <c r="BK255" s="225">
        <f>ROUND(I255*H255,2)</f>
        <v>0</v>
      </c>
      <c r="BL255" s="18" t="s">
        <v>264</v>
      </c>
      <c r="BM255" s="224" t="s">
        <v>2595</v>
      </c>
    </row>
    <row r="256" s="2" customFormat="1">
      <c r="A256" s="39"/>
      <c r="B256" s="40"/>
      <c r="C256" s="41"/>
      <c r="D256" s="226" t="s">
        <v>161</v>
      </c>
      <c r="E256" s="41"/>
      <c r="F256" s="227" t="s">
        <v>2268</v>
      </c>
      <c r="G256" s="41"/>
      <c r="H256" s="41"/>
      <c r="I256" s="228"/>
      <c r="J256" s="41"/>
      <c r="K256" s="41"/>
      <c r="L256" s="45"/>
      <c r="M256" s="229"/>
      <c r="N256" s="230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161</v>
      </c>
      <c r="AU256" s="18" t="s">
        <v>81</v>
      </c>
    </row>
    <row r="257" s="2" customFormat="1" ht="24.15" customHeight="1">
      <c r="A257" s="39"/>
      <c r="B257" s="40"/>
      <c r="C257" s="256" t="s">
        <v>1106</v>
      </c>
      <c r="D257" s="256" t="s">
        <v>518</v>
      </c>
      <c r="E257" s="257" t="s">
        <v>2596</v>
      </c>
      <c r="F257" s="258" t="s">
        <v>2597</v>
      </c>
      <c r="G257" s="259" t="s">
        <v>451</v>
      </c>
      <c r="H257" s="260">
        <v>2</v>
      </c>
      <c r="I257" s="261"/>
      <c r="J257" s="262">
        <f>ROUND(I257*H257,2)</f>
        <v>0</v>
      </c>
      <c r="K257" s="258" t="s">
        <v>158</v>
      </c>
      <c r="L257" s="263"/>
      <c r="M257" s="264" t="s">
        <v>19</v>
      </c>
      <c r="N257" s="265" t="s">
        <v>43</v>
      </c>
      <c r="O257" s="85"/>
      <c r="P257" s="222">
        <f>O257*H257</f>
        <v>0</v>
      </c>
      <c r="Q257" s="222">
        <v>0.00011</v>
      </c>
      <c r="R257" s="222">
        <f>Q257*H257</f>
        <v>0.00022000000000000001</v>
      </c>
      <c r="S257" s="222">
        <v>0</v>
      </c>
      <c r="T257" s="22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374</v>
      </c>
      <c r="AT257" s="224" t="s">
        <v>518</v>
      </c>
      <c r="AU257" s="224" t="s">
        <v>81</v>
      </c>
      <c r="AY257" s="18" t="s">
        <v>152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79</v>
      </c>
      <c r="BK257" s="225">
        <f>ROUND(I257*H257,2)</f>
        <v>0</v>
      </c>
      <c r="BL257" s="18" t="s">
        <v>264</v>
      </c>
      <c r="BM257" s="224" t="s">
        <v>2598</v>
      </c>
    </row>
    <row r="258" s="2" customFormat="1" ht="44.25" customHeight="1">
      <c r="A258" s="39"/>
      <c r="B258" s="40"/>
      <c r="C258" s="213" t="s">
        <v>1112</v>
      </c>
      <c r="D258" s="213" t="s">
        <v>154</v>
      </c>
      <c r="E258" s="214" t="s">
        <v>2599</v>
      </c>
      <c r="F258" s="215" t="s">
        <v>2600</v>
      </c>
      <c r="G258" s="216" t="s">
        <v>451</v>
      </c>
      <c r="H258" s="217">
        <v>2</v>
      </c>
      <c r="I258" s="218"/>
      <c r="J258" s="219">
        <f>ROUND(I258*H258,2)</f>
        <v>0</v>
      </c>
      <c r="K258" s="215" t="s">
        <v>158</v>
      </c>
      <c r="L258" s="45"/>
      <c r="M258" s="220" t="s">
        <v>19</v>
      </c>
      <c r="N258" s="221" t="s">
        <v>43</v>
      </c>
      <c r="O258" s="85"/>
      <c r="P258" s="222">
        <f>O258*H258</f>
        <v>0</v>
      </c>
      <c r="Q258" s="222">
        <v>0</v>
      </c>
      <c r="R258" s="222">
        <f>Q258*H258</f>
        <v>0</v>
      </c>
      <c r="S258" s="222">
        <v>0</v>
      </c>
      <c r="T258" s="223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4" t="s">
        <v>264</v>
      </c>
      <c r="AT258" s="224" t="s">
        <v>154</v>
      </c>
      <c r="AU258" s="224" t="s">
        <v>81</v>
      </c>
      <c r="AY258" s="18" t="s">
        <v>152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8" t="s">
        <v>79</v>
      </c>
      <c r="BK258" s="225">
        <f>ROUND(I258*H258,2)</f>
        <v>0</v>
      </c>
      <c r="BL258" s="18" t="s">
        <v>264</v>
      </c>
      <c r="BM258" s="224" t="s">
        <v>2601</v>
      </c>
    </row>
    <row r="259" s="2" customFormat="1">
      <c r="A259" s="39"/>
      <c r="B259" s="40"/>
      <c r="C259" s="41"/>
      <c r="D259" s="226" t="s">
        <v>161</v>
      </c>
      <c r="E259" s="41"/>
      <c r="F259" s="227" t="s">
        <v>2602</v>
      </c>
      <c r="G259" s="41"/>
      <c r="H259" s="41"/>
      <c r="I259" s="228"/>
      <c r="J259" s="41"/>
      <c r="K259" s="41"/>
      <c r="L259" s="45"/>
      <c r="M259" s="229"/>
      <c r="N259" s="230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161</v>
      </c>
      <c r="AU259" s="18" t="s">
        <v>81</v>
      </c>
    </row>
    <row r="260" s="2" customFormat="1" ht="24.15" customHeight="1">
      <c r="A260" s="39"/>
      <c r="B260" s="40"/>
      <c r="C260" s="256" t="s">
        <v>1117</v>
      </c>
      <c r="D260" s="256" t="s">
        <v>518</v>
      </c>
      <c r="E260" s="257" t="s">
        <v>2603</v>
      </c>
      <c r="F260" s="258" t="s">
        <v>2604</v>
      </c>
      <c r="G260" s="259" t="s">
        <v>451</v>
      </c>
      <c r="H260" s="260">
        <v>2</v>
      </c>
      <c r="I260" s="261"/>
      <c r="J260" s="262">
        <f>ROUND(I260*H260,2)</f>
        <v>0</v>
      </c>
      <c r="K260" s="258" t="s">
        <v>158</v>
      </c>
      <c r="L260" s="263"/>
      <c r="M260" s="264" t="s">
        <v>19</v>
      </c>
      <c r="N260" s="265" t="s">
        <v>43</v>
      </c>
      <c r="O260" s="85"/>
      <c r="P260" s="222">
        <f>O260*H260</f>
        <v>0</v>
      </c>
      <c r="Q260" s="222">
        <v>0.00012</v>
      </c>
      <c r="R260" s="222">
        <f>Q260*H260</f>
        <v>0.00024000000000000001</v>
      </c>
      <c r="S260" s="222">
        <v>0</v>
      </c>
      <c r="T260" s="223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4" t="s">
        <v>374</v>
      </c>
      <c r="AT260" s="224" t="s">
        <v>518</v>
      </c>
      <c r="AU260" s="224" t="s">
        <v>81</v>
      </c>
      <c r="AY260" s="18" t="s">
        <v>152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8" t="s">
        <v>79</v>
      </c>
      <c r="BK260" s="225">
        <f>ROUND(I260*H260,2)</f>
        <v>0</v>
      </c>
      <c r="BL260" s="18" t="s">
        <v>264</v>
      </c>
      <c r="BM260" s="224" t="s">
        <v>2605</v>
      </c>
    </row>
    <row r="261" s="2" customFormat="1" ht="44.25" customHeight="1">
      <c r="A261" s="39"/>
      <c r="B261" s="40"/>
      <c r="C261" s="213" t="s">
        <v>1121</v>
      </c>
      <c r="D261" s="213" t="s">
        <v>154</v>
      </c>
      <c r="E261" s="214" t="s">
        <v>2606</v>
      </c>
      <c r="F261" s="215" t="s">
        <v>2607</v>
      </c>
      <c r="G261" s="216" t="s">
        <v>451</v>
      </c>
      <c r="H261" s="217">
        <v>1</v>
      </c>
      <c r="I261" s="218"/>
      <c r="J261" s="219">
        <f>ROUND(I261*H261,2)</f>
        <v>0</v>
      </c>
      <c r="K261" s="215" t="s">
        <v>158</v>
      </c>
      <c r="L261" s="45"/>
      <c r="M261" s="220" t="s">
        <v>19</v>
      </c>
      <c r="N261" s="221" t="s">
        <v>43</v>
      </c>
      <c r="O261" s="85"/>
      <c r="P261" s="222">
        <f>O261*H261</f>
        <v>0</v>
      </c>
      <c r="Q261" s="222">
        <v>0</v>
      </c>
      <c r="R261" s="222">
        <f>Q261*H261</f>
        <v>0</v>
      </c>
      <c r="S261" s="222">
        <v>0</v>
      </c>
      <c r="T261" s="22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4" t="s">
        <v>264</v>
      </c>
      <c r="AT261" s="224" t="s">
        <v>154</v>
      </c>
      <c r="AU261" s="224" t="s">
        <v>81</v>
      </c>
      <c r="AY261" s="18" t="s">
        <v>152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8" t="s">
        <v>79</v>
      </c>
      <c r="BK261" s="225">
        <f>ROUND(I261*H261,2)</f>
        <v>0</v>
      </c>
      <c r="BL261" s="18" t="s">
        <v>264</v>
      </c>
      <c r="BM261" s="224" t="s">
        <v>2608</v>
      </c>
    </row>
    <row r="262" s="2" customFormat="1">
      <c r="A262" s="39"/>
      <c r="B262" s="40"/>
      <c r="C262" s="41"/>
      <c r="D262" s="226" t="s">
        <v>161</v>
      </c>
      <c r="E262" s="41"/>
      <c r="F262" s="227" t="s">
        <v>2609</v>
      </c>
      <c r="G262" s="41"/>
      <c r="H262" s="41"/>
      <c r="I262" s="228"/>
      <c r="J262" s="41"/>
      <c r="K262" s="41"/>
      <c r="L262" s="45"/>
      <c r="M262" s="229"/>
      <c r="N262" s="230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161</v>
      </c>
      <c r="AU262" s="18" t="s">
        <v>81</v>
      </c>
    </row>
    <row r="263" s="2" customFormat="1" ht="37.8" customHeight="1">
      <c r="A263" s="39"/>
      <c r="B263" s="40"/>
      <c r="C263" s="256" t="s">
        <v>1129</v>
      </c>
      <c r="D263" s="256" t="s">
        <v>518</v>
      </c>
      <c r="E263" s="257" t="s">
        <v>2610</v>
      </c>
      <c r="F263" s="258" t="s">
        <v>2611</v>
      </c>
      <c r="G263" s="259" t="s">
        <v>451</v>
      </c>
      <c r="H263" s="260">
        <v>1</v>
      </c>
      <c r="I263" s="261"/>
      <c r="J263" s="262">
        <f>ROUND(I263*H263,2)</f>
        <v>0</v>
      </c>
      <c r="K263" s="258" t="s">
        <v>158</v>
      </c>
      <c r="L263" s="263"/>
      <c r="M263" s="264" t="s">
        <v>19</v>
      </c>
      <c r="N263" s="265" t="s">
        <v>43</v>
      </c>
      <c r="O263" s="85"/>
      <c r="P263" s="222">
        <f>O263*H263</f>
        <v>0</v>
      </c>
      <c r="Q263" s="222">
        <v>9.0000000000000006E-05</v>
      </c>
      <c r="R263" s="222">
        <f>Q263*H263</f>
        <v>9.0000000000000006E-05</v>
      </c>
      <c r="S263" s="222">
        <v>0</v>
      </c>
      <c r="T263" s="223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4" t="s">
        <v>374</v>
      </c>
      <c r="AT263" s="224" t="s">
        <v>518</v>
      </c>
      <c r="AU263" s="224" t="s">
        <v>81</v>
      </c>
      <c r="AY263" s="18" t="s">
        <v>152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8" t="s">
        <v>79</v>
      </c>
      <c r="BK263" s="225">
        <f>ROUND(I263*H263,2)</f>
        <v>0</v>
      </c>
      <c r="BL263" s="18" t="s">
        <v>264</v>
      </c>
      <c r="BM263" s="224" t="s">
        <v>2612</v>
      </c>
    </row>
    <row r="264" s="2" customFormat="1" ht="44.25" customHeight="1">
      <c r="A264" s="39"/>
      <c r="B264" s="40"/>
      <c r="C264" s="213" t="s">
        <v>1135</v>
      </c>
      <c r="D264" s="213" t="s">
        <v>154</v>
      </c>
      <c r="E264" s="214" t="s">
        <v>2613</v>
      </c>
      <c r="F264" s="215" t="s">
        <v>2614</v>
      </c>
      <c r="G264" s="216" t="s">
        <v>451</v>
      </c>
      <c r="H264" s="217">
        <v>4</v>
      </c>
      <c r="I264" s="218"/>
      <c r="J264" s="219">
        <f>ROUND(I264*H264,2)</f>
        <v>0</v>
      </c>
      <c r="K264" s="215" t="s">
        <v>158</v>
      </c>
      <c r="L264" s="45"/>
      <c r="M264" s="220" t="s">
        <v>19</v>
      </c>
      <c r="N264" s="221" t="s">
        <v>43</v>
      </c>
      <c r="O264" s="85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264</v>
      </c>
      <c r="AT264" s="224" t="s">
        <v>154</v>
      </c>
      <c r="AU264" s="224" t="s">
        <v>81</v>
      </c>
      <c r="AY264" s="18" t="s">
        <v>152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79</v>
      </c>
      <c r="BK264" s="225">
        <f>ROUND(I264*H264,2)</f>
        <v>0</v>
      </c>
      <c r="BL264" s="18" t="s">
        <v>264</v>
      </c>
      <c r="BM264" s="224" t="s">
        <v>2615</v>
      </c>
    </row>
    <row r="265" s="2" customFormat="1">
      <c r="A265" s="39"/>
      <c r="B265" s="40"/>
      <c r="C265" s="41"/>
      <c r="D265" s="226" t="s">
        <v>161</v>
      </c>
      <c r="E265" s="41"/>
      <c r="F265" s="227" t="s">
        <v>2616</v>
      </c>
      <c r="G265" s="41"/>
      <c r="H265" s="41"/>
      <c r="I265" s="228"/>
      <c r="J265" s="41"/>
      <c r="K265" s="41"/>
      <c r="L265" s="45"/>
      <c r="M265" s="229"/>
      <c r="N265" s="230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161</v>
      </c>
      <c r="AU265" s="18" t="s">
        <v>81</v>
      </c>
    </row>
    <row r="266" s="2" customFormat="1" ht="24.15" customHeight="1">
      <c r="A266" s="39"/>
      <c r="B266" s="40"/>
      <c r="C266" s="256" t="s">
        <v>1140</v>
      </c>
      <c r="D266" s="256" t="s">
        <v>518</v>
      </c>
      <c r="E266" s="257" t="s">
        <v>2617</v>
      </c>
      <c r="F266" s="258" t="s">
        <v>2618</v>
      </c>
      <c r="G266" s="259" t="s">
        <v>451</v>
      </c>
      <c r="H266" s="260">
        <v>4</v>
      </c>
      <c r="I266" s="261"/>
      <c r="J266" s="262">
        <f>ROUND(I266*H266,2)</f>
        <v>0</v>
      </c>
      <c r="K266" s="258" t="s">
        <v>158</v>
      </c>
      <c r="L266" s="263"/>
      <c r="M266" s="264" t="s">
        <v>19</v>
      </c>
      <c r="N266" s="265" t="s">
        <v>43</v>
      </c>
      <c r="O266" s="85"/>
      <c r="P266" s="222">
        <f>O266*H266</f>
        <v>0</v>
      </c>
      <c r="Q266" s="222">
        <v>0.00012</v>
      </c>
      <c r="R266" s="222">
        <f>Q266*H266</f>
        <v>0.00048000000000000001</v>
      </c>
      <c r="S266" s="222">
        <v>0</v>
      </c>
      <c r="T266" s="223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4" t="s">
        <v>374</v>
      </c>
      <c r="AT266" s="224" t="s">
        <v>518</v>
      </c>
      <c r="AU266" s="224" t="s">
        <v>81</v>
      </c>
      <c r="AY266" s="18" t="s">
        <v>152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8" t="s">
        <v>79</v>
      </c>
      <c r="BK266" s="225">
        <f>ROUND(I266*H266,2)</f>
        <v>0</v>
      </c>
      <c r="BL266" s="18" t="s">
        <v>264</v>
      </c>
      <c r="BM266" s="224" t="s">
        <v>2619</v>
      </c>
    </row>
    <row r="267" s="2" customFormat="1" ht="44.25" customHeight="1">
      <c r="A267" s="39"/>
      <c r="B267" s="40"/>
      <c r="C267" s="213" t="s">
        <v>1147</v>
      </c>
      <c r="D267" s="213" t="s">
        <v>154</v>
      </c>
      <c r="E267" s="214" t="s">
        <v>2258</v>
      </c>
      <c r="F267" s="215" t="s">
        <v>2259</v>
      </c>
      <c r="G267" s="216" t="s">
        <v>451</v>
      </c>
      <c r="H267" s="217">
        <v>2</v>
      </c>
      <c r="I267" s="218"/>
      <c r="J267" s="219">
        <f>ROUND(I267*H267,2)</f>
        <v>0</v>
      </c>
      <c r="K267" s="215" t="s">
        <v>158</v>
      </c>
      <c r="L267" s="45"/>
      <c r="M267" s="220" t="s">
        <v>19</v>
      </c>
      <c r="N267" s="221" t="s">
        <v>43</v>
      </c>
      <c r="O267" s="85"/>
      <c r="P267" s="222">
        <f>O267*H267</f>
        <v>0</v>
      </c>
      <c r="Q267" s="222">
        <v>0</v>
      </c>
      <c r="R267" s="222">
        <f>Q267*H267</f>
        <v>0</v>
      </c>
      <c r="S267" s="222">
        <v>0</v>
      </c>
      <c r="T267" s="223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264</v>
      </c>
      <c r="AT267" s="224" t="s">
        <v>154</v>
      </c>
      <c r="AU267" s="224" t="s">
        <v>81</v>
      </c>
      <c r="AY267" s="18" t="s">
        <v>152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79</v>
      </c>
      <c r="BK267" s="225">
        <f>ROUND(I267*H267,2)</f>
        <v>0</v>
      </c>
      <c r="BL267" s="18" t="s">
        <v>264</v>
      </c>
      <c r="BM267" s="224" t="s">
        <v>2620</v>
      </c>
    </row>
    <row r="268" s="2" customFormat="1">
      <c r="A268" s="39"/>
      <c r="B268" s="40"/>
      <c r="C268" s="41"/>
      <c r="D268" s="226" t="s">
        <v>161</v>
      </c>
      <c r="E268" s="41"/>
      <c r="F268" s="227" t="s">
        <v>2261</v>
      </c>
      <c r="G268" s="41"/>
      <c r="H268" s="41"/>
      <c r="I268" s="228"/>
      <c r="J268" s="41"/>
      <c r="K268" s="41"/>
      <c r="L268" s="45"/>
      <c r="M268" s="229"/>
      <c r="N268" s="230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161</v>
      </c>
      <c r="AU268" s="18" t="s">
        <v>81</v>
      </c>
    </row>
    <row r="269" s="2" customFormat="1" ht="24.15" customHeight="1">
      <c r="A269" s="39"/>
      <c r="B269" s="40"/>
      <c r="C269" s="256" t="s">
        <v>1154</v>
      </c>
      <c r="D269" s="256" t="s">
        <v>518</v>
      </c>
      <c r="E269" s="257" t="s">
        <v>2262</v>
      </c>
      <c r="F269" s="258" t="s">
        <v>2263</v>
      </c>
      <c r="G269" s="259" t="s">
        <v>451</v>
      </c>
      <c r="H269" s="260">
        <v>2</v>
      </c>
      <c r="I269" s="261"/>
      <c r="J269" s="262">
        <f>ROUND(I269*H269,2)</f>
        <v>0</v>
      </c>
      <c r="K269" s="258" t="s">
        <v>158</v>
      </c>
      <c r="L269" s="263"/>
      <c r="M269" s="264" t="s">
        <v>19</v>
      </c>
      <c r="N269" s="265" t="s">
        <v>43</v>
      </c>
      <c r="O269" s="85"/>
      <c r="P269" s="222">
        <f>O269*H269</f>
        <v>0</v>
      </c>
      <c r="Q269" s="222">
        <v>0.00012</v>
      </c>
      <c r="R269" s="222">
        <f>Q269*H269</f>
        <v>0.00024000000000000001</v>
      </c>
      <c r="S269" s="222">
        <v>0</v>
      </c>
      <c r="T269" s="223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4" t="s">
        <v>374</v>
      </c>
      <c r="AT269" s="224" t="s">
        <v>518</v>
      </c>
      <c r="AU269" s="224" t="s">
        <v>81</v>
      </c>
      <c r="AY269" s="18" t="s">
        <v>152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8" t="s">
        <v>79</v>
      </c>
      <c r="BK269" s="225">
        <f>ROUND(I269*H269,2)</f>
        <v>0</v>
      </c>
      <c r="BL269" s="18" t="s">
        <v>264</v>
      </c>
      <c r="BM269" s="224" t="s">
        <v>2621</v>
      </c>
    </row>
    <row r="270" s="2" customFormat="1" ht="37.8" customHeight="1">
      <c r="A270" s="39"/>
      <c r="B270" s="40"/>
      <c r="C270" s="213" t="s">
        <v>1159</v>
      </c>
      <c r="D270" s="213" t="s">
        <v>154</v>
      </c>
      <c r="E270" s="214" t="s">
        <v>2622</v>
      </c>
      <c r="F270" s="215" t="s">
        <v>2623</v>
      </c>
      <c r="G270" s="216" t="s">
        <v>451</v>
      </c>
      <c r="H270" s="217">
        <v>1</v>
      </c>
      <c r="I270" s="218"/>
      <c r="J270" s="219">
        <f>ROUND(I270*H270,2)</f>
        <v>0</v>
      </c>
      <c r="K270" s="215" t="s">
        <v>158</v>
      </c>
      <c r="L270" s="45"/>
      <c r="M270" s="220" t="s">
        <v>19</v>
      </c>
      <c r="N270" s="221" t="s">
        <v>43</v>
      </c>
      <c r="O270" s="85"/>
      <c r="P270" s="222">
        <f>O270*H270</f>
        <v>0</v>
      </c>
      <c r="Q270" s="222">
        <v>0</v>
      </c>
      <c r="R270" s="222">
        <f>Q270*H270</f>
        <v>0</v>
      </c>
      <c r="S270" s="222">
        <v>0</v>
      </c>
      <c r="T270" s="223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4" t="s">
        <v>264</v>
      </c>
      <c r="AT270" s="224" t="s">
        <v>154</v>
      </c>
      <c r="AU270" s="224" t="s">
        <v>81</v>
      </c>
      <c r="AY270" s="18" t="s">
        <v>152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8" t="s">
        <v>79</v>
      </c>
      <c r="BK270" s="225">
        <f>ROUND(I270*H270,2)</f>
        <v>0</v>
      </c>
      <c r="BL270" s="18" t="s">
        <v>264</v>
      </c>
      <c r="BM270" s="224" t="s">
        <v>2624</v>
      </c>
    </row>
    <row r="271" s="2" customFormat="1">
      <c r="A271" s="39"/>
      <c r="B271" s="40"/>
      <c r="C271" s="41"/>
      <c r="D271" s="226" t="s">
        <v>161</v>
      </c>
      <c r="E271" s="41"/>
      <c r="F271" s="227" t="s">
        <v>2625</v>
      </c>
      <c r="G271" s="41"/>
      <c r="H271" s="41"/>
      <c r="I271" s="228"/>
      <c r="J271" s="41"/>
      <c r="K271" s="41"/>
      <c r="L271" s="45"/>
      <c r="M271" s="229"/>
      <c r="N271" s="230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161</v>
      </c>
      <c r="AU271" s="18" t="s">
        <v>81</v>
      </c>
    </row>
    <row r="272" s="2" customFormat="1" ht="16.5" customHeight="1">
      <c r="A272" s="39"/>
      <c r="B272" s="40"/>
      <c r="C272" s="256" t="s">
        <v>1168</v>
      </c>
      <c r="D272" s="256" t="s">
        <v>518</v>
      </c>
      <c r="E272" s="257" t="s">
        <v>2626</v>
      </c>
      <c r="F272" s="258" t="s">
        <v>2627</v>
      </c>
      <c r="G272" s="259" t="s">
        <v>451</v>
      </c>
      <c r="H272" s="260">
        <v>1</v>
      </c>
      <c r="I272" s="261"/>
      <c r="J272" s="262">
        <f>ROUND(I272*H272,2)</f>
        <v>0</v>
      </c>
      <c r="K272" s="258" t="s">
        <v>158</v>
      </c>
      <c r="L272" s="263"/>
      <c r="M272" s="264" t="s">
        <v>19</v>
      </c>
      <c r="N272" s="265" t="s">
        <v>43</v>
      </c>
      <c r="O272" s="85"/>
      <c r="P272" s="222">
        <f>O272*H272</f>
        <v>0</v>
      </c>
      <c r="Q272" s="222">
        <v>0.00050000000000000001</v>
      </c>
      <c r="R272" s="222">
        <f>Q272*H272</f>
        <v>0.00050000000000000001</v>
      </c>
      <c r="S272" s="222">
        <v>0</v>
      </c>
      <c r="T272" s="223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4" t="s">
        <v>374</v>
      </c>
      <c r="AT272" s="224" t="s">
        <v>518</v>
      </c>
      <c r="AU272" s="224" t="s">
        <v>81</v>
      </c>
      <c r="AY272" s="18" t="s">
        <v>152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8" t="s">
        <v>79</v>
      </c>
      <c r="BK272" s="225">
        <f>ROUND(I272*H272,2)</f>
        <v>0</v>
      </c>
      <c r="BL272" s="18" t="s">
        <v>264</v>
      </c>
      <c r="BM272" s="224" t="s">
        <v>2628</v>
      </c>
    </row>
    <row r="273" s="2" customFormat="1" ht="33" customHeight="1">
      <c r="A273" s="39"/>
      <c r="B273" s="40"/>
      <c r="C273" s="213" t="s">
        <v>1174</v>
      </c>
      <c r="D273" s="213" t="s">
        <v>154</v>
      </c>
      <c r="E273" s="214" t="s">
        <v>2629</v>
      </c>
      <c r="F273" s="215" t="s">
        <v>2630</v>
      </c>
      <c r="G273" s="216" t="s">
        <v>451</v>
      </c>
      <c r="H273" s="217">
        <v>9</v>
      </c>
      <c r="I273" s="218"/>
      <c r="J273" s="219">
        <f>ROUND(I273*H273,2)</f>
        <v>0</v>
      </c>
      <c r="K273" s="215" t="s">
        <v>158</v>
      </c>
      <c r="L273" s="45"/>
      <c r="M273" s="220" t="s">
        <v>19</v>
      </c>
      <c r="N273" s="221" t="s">
        <v>43</v>
      </c>
      <c r="O273" s="85"/>
      <c r="P273" s="222">
        <f>O273*H273</f>
        <v>0</v>
      </c>
      <c r="Q273" s="222">
        <v>0</v>
      </c>
      <c r="R273" s="222">
        <f>Q273*H273</f>
        <v>0</v>
      </c>
      <c r="S273" s="222">
        <v>0</v>
      </c>
      <c r="T273" s="223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4" t="s">
        <v>264</v>
      </c>
      <c r="AT273" s="224" t="s">
        <v>154</v>
      </c>
      <c r="AU273" s="224" t="s">
        <v>81</v>
      </c>
      <c r="AY273" s="18" t="s">
        <v>152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8" t="s">
        <v>79</v>
      </c>
      <c r="BK273" s="225">
        <f>ROUND(I273*H273,2)</f>
        <v>0</v>
      </c>
      <c r="BL273" s="18" t="s">
        <v>264</v>
      </c>
      <c r="BM273" s="224" t="s">
        <v>2631</v>
      </c>
    </row>
    <row r="274" s="2" customFormat="1">
      <c r="A274" s="39"/>
      <c r="B274" s="40"/>
      <c r="C274" s="41"/>
      <c r="D274" s="226" t="s">
        <v>161</v>
      </c>
      <c r="E274" s="41"/>
      <c r="F274" s="227" t="s">
        <v>2632</v>
      </c>
      <c r="G274" s="41"/>
      <c r="H274" s="41"/>
      <c r="I274" s="228"/>
      <c r="J274" s="41"/>
      <c r="K274" s="41"/>
      <c r="L274" s="45"/>
      <c r="M274" s="229"/>
      <c r="N274" s="230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161</v>
      </c>
      <c r="AU274" s="18" t="s">
        <v>81</v>
      </c>
    </row>
    <row r="275" s="2" customFormat="1" ht="16.5" customHeight="1">
      <c r="A275" s="39"/>
      <c r="B275" s="40"/>
      <c r="C275" s="256" t="s">
        <v>1181</v>
      </c>
      <c r="D275" s="256" t="s">
        <v>518</v>
      </c>
      <c r="E275" s="257" t="s">
        <v>2633</v>
      </c>
      <c r="F275" s="258" t="s">
        <v>2634</v>
      </c>
      <c r="G275" s="259" t="s">
        <v>451</v>
      </c>
      <c r="H275" s="260">
        <v>9</v>
      </c>
      <c r="I275" s="261"/>
      <c r="J275" s="262">
        <f>ROUND(I275*H275,2)</f>
        <v>0</v>
      </c>
      <c r="K275" s="258" t="s">
        <v>19</v>
      </c>
      <c r="L275" s="263"/>
      <c r="M275" s="264" t="s">
        <v>19</v>
      </c>
      <c r="N275" s="265" t="s">
        <v>43</v>
      </c>
      <c r="O275" s="85"/>
      <c r="P275" s="222">
        <f>O275*H275</f>
        <v>0</v>
      </c>
      <c r="Q275" s="222">
        <v>0</v>
      </c>
      <c r="R275" s="222">
        <f>Q275*H275</f>
        <v>0</v>
      </c>
      <c r="S275" s="222">
        <v>0</v>
      </c>
      <c r="T275" s="22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4" t="s">
        <v>374</v>
      </c>
      <c r="AT275" s="224" t="s">
        <v>518</v>
      </c>
      <c r="AU275" s="224" t="s">
        <v>81</v>
      </c>
      <c r="AY275" s="18" t="s">
        <v>152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8" t="s">
        <v>79</v>
      </c>
      <c r="BK275" s="225">
        <f>ROUND(I275*H275,2)</f>
        <v>0</v>
      </c>
      <c r="BL275" s="18" t="s">
        <v>264</v>
      </c>
      <c r="BM275" s="224" t="s">
        <v>2635</v>
      </c>
    </row>
    <row r="276" s="2" customFormat="1" ht="33" customHeight="1">
      <c r="A276" s="39"/>
      <c r="B276" s="40"/>
      <c r="C276" s="213" t="s">
        <v>1186</v>
      </c>
      <c r="D276" s="213" t="s">
        <v>154</v>
      </c>
      <c r="E276" s="214" t="s">
        <v>2636</v>
      </c>
      <c r="F276" s="215" t="s">
        <v>2637</v>
      </c>
      <c r="G276" s="216" t="s">
        <v>451</v>
      </c>
      <c r="H276" s="217">
        <v>5</v>
      </c>
      <c r="I276" s="218"/>
      <c r="J276" s="219">
        <f>ROUND(I276*H276,2)</f>
        <v>0</v>
      </c>
      <c r="K276" s="215" t="s">
        <v>158</v>
      </c>
      <c r="L276" s="45"/>
      <c r="M276" s="220" t="s">
        <v>19</v>
      </c>
      <c r="N276" s="221" t="s">
        <v>43</v>
      </c>
      <c r="O276" s="85"/>
      <c r="P276" s="222">
        <f>O276*H276</f>
        <v>0</v>
      </c>
      <c r="Q276" s="222">
        <v>0</v>
      </c>
      <c r="R276" s="222">
        <f>Q276*H276</f>
        <v>0</v>
      </c>
      <c r="S276" s="222">
        <v>0</v>
      </c>
      <c r="T276" s="223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4" t="s">
        <v>264</v>
      </c>
      <c r="AT276" s="224" t="s">
        <v>154</v>
      </c>
      <c r="AU276" s="224" t="s">
        <v>81</v>
      </c>
      <c r="AY276" s="18" t="s">
        <v>152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8" t="s">
        <v>79</v>
      </c>
      <c r="BK276" s="225">
        <f>ROUND(I276*H276,2)</f>
        <v>0</v>
      </c>
      <c r="BL276" s="18" t="s">
        <v>264</v>
      </c>
      <c r="BM276" s="224" t="s">
        <v>2638</v>
      </c>
    </row>
    <row r="277" s="2" customFormat="1">
      <c r="A277" s="39"/>
      <c r="B277" s="40"/>
      <c r="C277" s="41"/>
      <c r="D277" s="226" t="s">
        <v>161</v>
      </c>
      <c r="E277" s="41"/>
      <c r="F277" s="227" t="s">
        <v>2639</v>
      </c>
      <c r="G277" s="41"/>
      <c r="H277" s="41"/>
      <c r="I277" s="228"/>
      <c r="J277" s="41"/>
      <c r="K277" s="41"/>
      <c r="L277" s="45"/>
      <c r="M277" s="229"/>
      <c r="N277" s="230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161</v>
      </c>
      <c r="AU277" s="18" t="s">
        <v>81</v>
      </c>
    </row>
    <row r="278" s="2" customFormat="1" ht="16.5" customHeight="1">
      <c r="A278" s="39"/>
      <c r="B278" s="40"/>
      <c r="C278" s="256" t="s">
        <v>1192</v>
      </c>
      <c r="D278" s="256" t="s">
        <v>518</v>
      </c>
      <c r="E278" s="257" t="s">
        <v>2640</v>
      </c>
      <c r="F278" s="258" t="s">
        <v>2641</v>
      </c>
      <c r="G278" s="259" t="s">
        <v>451</v>
      </c>
      <c r="H278" s="260">
        <v>5</v>
      </c>
      <c r="I278" s="261"/>
      <c r="J278" s="262">
        <f>ROUND(I278*H278,2)</f>
        <v>0</v>
      </c>
      <c r="K278" s="258" t="s">
        <v>19</v>
      </c>
      <c r="L278" s="263"/>
      <c r="M278" s="264" t="s">
        <v>19</v>
      </c>
      <c r="N278" s="265" t="s">
        <v>43</v>
      </c>
      <c r="O278" s="85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4" t="s">
        <v>374</v>
      </c>
      <c r="AT278" s="224" t="s">
        <v>518</v>
      </c>
      <c r="AU278" s="224" t="s">
        <v>81</v>
      </c>
      <c r="AY278" s="18" t="s">
        <v>152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8" t="s">
        <v>79</v>
      </c>
      <c r="BK278" s="225">
        <f>ROUND(I278*H278,2)</f>
        <v>0</v>
      </c>
      <c r="BL278" s="18" t="s">
        <v>264</v>
      </c>
      <c r="BM278" s="224" t="s">
        <v>2642</v>
      </c>
    </row>
    <row r="279" s="2" customFormat="1" ht="24.15" customHeight="1">
      <c r="A279" s="39"/>
      <c r="B279" s="40"/>
      <c r="C279" s="213" t="s">
        <v>1198</v>
      </c>
      <c r="D279" s="213" t="s">
        <v>154</v>
      </c>
      <c r="E279" s="214" t="s">
        <v>2643</v>
      </c>
      <c r="F279" s="215" t="s">
        <v>2644</v>
      </c>
      <c r="G279" s="216" t="s">
        <v>451</v>
      </c>
      <c r="H279" s="217">
        <v>23</v>
      </c>
      <c r="I279" s="218"/>
      <c r="J279" s="219">
        <f>ROUND(I279*H279,2)</f>
        <v>0</v>
      </c>
      <c r="K279" s="215" t="s">
        <v>158</v>
      </c>
      <c r="L279" s="45"/>
      <c r="M279" s="220" t="s">
        <v>19</v>
      </c>
      <c r="N279" s="221" t="s">
        <v>43</v>
      </c>
      <c r="O279" s="85"/>
      <c r="P279" s="222">
        <f>O279*H279</f>
        <v>0</v>
      </c>
      <c r="Q279" s="222">
        <v>0</v>
      </c>
      <c r="R279" s="222">
        <f>Q279*H279</f>
        <v>0</v>
      </c>
      <c r="S279" s="222">
        <v>0</v>
      </c>
      <c r="T279" s="223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4" t="s">
        <v>264</v>
      </c>
      <c r="AT279" s="224" t="s">
        <v>154</v>
      </c>
      <c r="AU279" s="224" t="s">
        <v>81</v>
      </c>
      <c r="AY279" s="18" t="s">
        <v>152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8" t="s">
        <v>79</v>
      </c>
      <c r="BK279" s="225">
        <f>ROUND(I279*H279,2)</f>
        <v>0</v>
      </c>
      <c r="BL279" s="18" t="s">
        <v>264</v>
      </c>
      <c r="BM279" s="224" t="s">
        <v>2645</v>
      </c>
    </row>
    <row r="280" s="2" customFormat="1">
      <c r="A280" s="39"/>
      <c r="B280" s="40"/>
      <c r="C280" s="41"/>
      <c r="D280" s="226" t="s">
        <v>161</v>
      </c>
      <c r="E280" s="41"/>
      <c r="F280" s="227" t="s">
        <v>2646</v>
      </c>
      <c r="G280" s="41"/>
      <c r="H280" s="41"/>
      <c r="I280" s="228"/>
      <c r="J280" s="41"/>
      <c r="K280" s="41"/>
      <c r="L280" s="45"/>
      <c r="M280" s="229"/>
      <c r="N280" s="230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161</v>
      </c>
      <c r="AU280" s="18" t="s">
        <v>81</v>
      </c>
    </row>
    <row r="281" s="2" customFormat="1" ht="24.15" customHeight="1">
      <c r="A281" s="39"/>
      <c r="B281" s="40"/>
      <c r="C281" s="256" t="s">
        <v>1204</v>
      </c>
      <c r="D281" s="256" t="s">
        <v>518</v>
      </c>
      <c r="E281" s="257" t="s">
        <v>2647</v>
      </c>
      <c r="F281" s="258" t="s">
        <v>2648</v>
      </c>
      <c r="G281" s="259" t="s">
        <v>451</v>
      </c>
      <c r="H281" s="260">
        <v>23</v>
      </c>
      <c r="I281" s="261"/>
      <c r="J281" s="262">
        <f>ROUND(I281*H281,2)</f>
        <v>0</v>
      </c>
      <c r="K281" s="258" t="s">
        <v>158</v>
      </c>
      <c r="L281" s="263"/>
      <c r="M281" s="264" t="s">
        <v>19</v>
      </c>
      <c r="N281" s="265" t="s">
        <v>43</v>
      </c>
      <c r="O281" s="85"/>
      <c r="P281" s="222">
        <f>O281*H281</f>
        <v>0</v>
      </c>
      <c r="Q281" s="222">
        <v>0.00016000000000000001</v>
      </c>
      <c r="R281" s="222">
        <f>Q281*H281</f>
        <v>0.0036800000000000001</v>
      </c>
      <c r="S281" s="222">
        <v>0</v>
      </c>
      <c r="T281" s="223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4" t="s">
        <v>374</v>
      </c>
      <c r="AT281" s="224" t="s">
        <v>518</v>
      </c>
      <c r="AU281" s="224" t="s">
        <v>81</v>
      </c>
      <c r="AY281" s="18" t="s">
        <v>152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8" t="s">
        <v>79</v>
      </c>
      <c r="BK281" s="225">
        <f>ROUND(I281*H281,2)</f>
        <v>0</v>
      </c>
      <c r="BL281" s="18" t="s">
        <v>264</v>
      </c>
      <c r="BM281" s="224" t="s">
        <v>2649</v>
      </c>
    </row>
    <row r="282" s="2" customFormat="1" ht="33" customHeight="1">
      <c r="A282" s="39"/>
      <c r="B282" s="40"/>
      <c r="C282" s="213" t="s">
        <v>1208</v>
      </c>
      <c r="D282" s="213" t="s">
        <v>154</v>
      </c>
      <c r="E282" s="214" t="s">
        <v>2650</v>
      </c>
      <c r="F282" s="215" t="s">
        <v>2651</v>
      </c>
      <c r="G282" s="216" t="s">
        <v>451</v>
      </c>
      <c r="H282" s="217">
        <v>1</v>
      </c>
      <c r="I282" s="218"/>
      <c r="J282" s="219">
        <f>ROUND(I282*H282,2)</f>
        <v>0</v>
      </c>
      <c r="K282" s="215" t="s">
        <v>158</v>
      </c>
      <c r="L282" s="45"/>
      <c r="M282" s="220" t="s">
        <v>19</v>
      </c>
      <c r="N282" s="221" t="s">
        <v>43</v>
      </c>
      <c r="O282" s="85"/>
      <c r="P282" s="222">
        <f>O282*H282</f>
        <v>0</v>
      </c>
      <c r="Q282" s="222">
        <v>0</v>
      </c>
      <c r="R282" s="222">
        <f>Q282*H282</f>
        <v>0</v>
      </c>
      <c r="S282" s="222">
        <v>0</v>
      </c>
      <c r="T282" s="22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264</v>
      </c>
      <c r="AT282" s="224" t="s">
        <v>154</v>
      </c>
      <c r="AU282" s="224" t="s">
        <v>81</v>
      </c>
      <c r="AY282" s="18" t="s">
        <v>152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79</v>
      </c>
      <c r="BK282" s="225">
        <f>ROUND(I282*H282,2)</f>
        <v>0</v>
      </c>
      <c r="BL282" s="18" t="s">
        <v>264</v>
      </c>
      <c r="BM282" s="224" t="s">
        <v>2652</v>
      </c>
    </row>
    <row r="283" s="2" customFormat="1">
      <c r="A283" s="39"/>
      <c r="B283" s="40"/>
      <c r="C283" s="41"/>
      <c r="D283" s="226" t="s">
        <v>161</v>
      </c>
      <c r="E283" s="41"/>
      <c r="F283" s="227" t="s">
        <v>2653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161</v>
      </c>
      <c r="AU283" s="18" t="s">
        <v>81</v>
      </c>
    </row>
    <row r="284" s="2" customFormat="1" ht="24.15" customHeight="1">
      <c r="A284" s="39"/>
      <c r="B284" s="40"/>
      <c r="C284" s="256" t="s">
        <v>1213</v>
      </c>
      <c r="D284" s="256" t="s">
        <v>518</v>
      </c>
      <c r="E284" s="257" t="s">
        <v>2654</v>
      </c>
      <c r="F284" s="258" t="s">
        <v>2655</v>
      </c>
      <c r="G284" s="259" t="s">
        <v>451</v>
      </c>
      <c r="H284" s="260">
        <v>1</v>
      </c>
      <c r="I284" s="261"/>
      <c r="J284" s="262">
        <f>ROUND(I284*H284,2)</f>
        <v>0</v>
      </c>
      <c r="K284" s="258" t="s">
        <v>158</v>
      </c>
      <c r="L284" s="263"/>
      <c r="M284" s="264" t="s">
        <v>19</v>
      </c>
      <c r="N284" s="265" t="s">
        <v>43</v>
      </c>
      <c r="O284" s="85"/>
      <c r="P284" s="222">
        <f>O284*H284</f>
        <v>0</v>
      </c>
      <c r="Q284" s="222">
        <v>0.00076999999999999996</v>
      </c>
      <c r="R284" s="222">
        <f>Q284*H284</f>
        <v>0.00076999999999999996</v>
      </c>
      <c r="S284" s="222">
        <v>0</v>
      </c>
      <c r="T284" s="223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24" t="s">
        <v>374</v>
      </c>
      <c r="AT284" s="224" t="s">
        <v>518</v>
      </c>
      <c r="AU284" s="224" t="s">
        <v>81</v>
      </c>
      <c r="AY284" s="18" t="s">
        <v>152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18" t="s">
        <v>79</v>
      </c>
      <c r="BK284" s="225">
        <f>ROUND(I284*H284,2)</f>
        <v>0</v>
      </c>
      <c r="BL284" s="18" t="s">
        <v>264</v>
      </c>
      <c r="BM284" s="224" t="s">
        <v>2656</v>
      </c>
    </row>
    <row r="285" s="2" customFormat="1" ht="24.15" customHeight="1">
      <c r="A285" s="39"/>
      <c r="B285" s="40"/>
      <c r="C285" s="213" t="s">
        <v>1220</v>
      </c>
      <c r="D285" s="213" t="s">
        <v>154</v>
      </c>
      <c r="E285" s="214" t="s">
        <v>2657</v>
      </c>
      <c r="F285" s="215" t="s">
        <v>2658</v>
      </c>
      <c r="G285" s="216" t="s">
        <v>451</v>
      </c>
      <c r="H285" s="217">
        <v>4</v>
      </c>
      <c r="I285" s="218"/>
      <c r="J285" s="219">
        <f>ROUND(I285*H285,2)</f>
        <v>0</v>
      </c>
      <c r="K285" s="215" t="s">
        <v>158</v>
      </c>
      <c r="L285" s="45"/>
      <c r="M285" s="220" t="s">
        <v>19</v>
      </c>
      <c r="N285" s="221" t="s">
        <v>43</v>
      </c>
      <c r="O285" s="85"/>
      <c r="P285" s="222">
        <f>O285*H285</f>
        <v>0</v>
      </c>
      <c r="Q285" s="222">
        <v>0</v>
      </c>
      <c r="R285" s="222">
        <f>Q285*H285</f>
        <v>0</v>
      </c>
      <c r="S285" s="222">
        <v>0</v>
      </c>
      <c r="T285" s="223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4" t="s">
        <v>264</v>
      </c>
      <c r="AT285" s="224" t="s">
        <v>154</v>
      </c>
      <c r="AU285" s="224" t="s">
        <v>81</v>
      </c>
      <c r="AY285" s="18" t="s">
        <v>152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8" t="s">
        <v>79</v>
      </c>
      <c r="BK285" s="225">
        <f>ROUND(I285*H285,2)</f>
        <v>0</v>
      </c>
      <c r="BL285" s="18" t="s">
        <v>264</v>
      </c>
      <c r="BM285" s="224" t="s">
        <v>2659</v>
      </c>
    </row>
    <row r="286" s="2" customFormat="1">
      <c r="A286" s="39"/>
      <c r="B286" s="40"/>
      <c r="C286" s="41"/>
      <c r="D286" s="226" t="s">
        <v>161</v>
      </c>
      <c r="E286" s="41"/>
      <c r="F286" s="227" t="s">
        <v>2660</v>
      </c>
      <c r="G286" s="41"/>
      <c r="H286" s="41"/>
      <c r="I286" s="228"/>
      <c r="J286" s="41"/>
      <c r="K286" s="41"/>
      <c r="L286" s="45"/>
      <c r="M286" s="229"/>
      <c r="N286" s="230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161</v>
      </c>
      <c r="AU286" s="18" t="s">
        <v>81</v>
      </c>
    </row>
    <row r="287" s="2" customFormat="1" ht="16.5" customHeight="1">
      <c r="A287" s="39"/>
      <c r="B287" s="40"/>
      <c r="C287" s="256" t="s">
        <v>1226</v>
      </c>
      <c r="D287" s="256" t="s">
        <v>518</v>
      </c>
      <c r="E287" s="257" t="s">
        <v>2661</v>
      </c>
      <c r="F287" s="258" t="s">
        <v>2662</v>
      </c>
      <c r="G287" s="259" t="s">
        <v>451</v>
      </c>
      <c r="H287" s="260">
        <v>1</v>
      </c>
      <c r="I287" s="261"/>
      <c r="J287" s="262">
        <f>ROUND(I287*H287,2)</f>
        <v>0</v>
      </c>
      <c r="K287" s="258" t="s">
        <v>19</v>
      </c>
      <c r="L287" s="263"/>
      <c r="M287" s="264" t="s">
        <v>19</v>
      </c>
      <c r="N287" s="265" t="s">
        <v>43</v>
      </c>
      <c r="O287" s="85"/>
      <c r="P287" s="222">
        <f>O287*H287</f>
        <v>0</v>
      </c>
      <c r="Q287" s="222">
        <v>0</v>
      </c>
      <c r="R287" s="222">
        <f>Q287*H287</f>
        <v>0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374</v>
      </c>
      <c r="AT287" s="224" t="s">
        <v>518</v>
      </c>
      <c r="AU287" s="224" t="s">
        <v>81</v>
      </c>
      <c r="AY287" s="18" t="s">
        <v>152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79</v>
      </c>
      <c r="BK287" s="225">
        <f>ROUND(I287*H287,2)</f>
        <v>0</v>
      </c>
      <c r="BL287" s="18" t="s">
        <v>264</v>
      </c>
      <c r="BM287" s="224" t="s">
        <v>2663</v>
      </c>
    </row>
    <row r="288" s="2" customFormat="1" ht="21.75" customHeight="1">
      <c r="A288" s="39"/>
      <c r="B288" s="40"/>
      <c r="C288" s="256" t="s">
        <v>1231</v>
      </c>
      <c r="D288" s="256" t="s">
        <v>518</v>
      </c>
      <c r="E288" s="257" t="s">
        <v>2664</v>
      </c>
      <c r="F288" s="258" t="s">
        <v>2665</v>
      </c>
      <c r="G288" s="259" t="s">
        <v>451</v>
      </c>
      <c r="H288" s="260">
        <v>3</v>
      </c>
      <c r="I288" s="261"/>
      <c r="J288" s="262">
        <f>ROUND(I288*H288,2)</f>
        <v>0</v>
      </c>
      <c r="K288" s="258" t="s">
        <v>19</v>
      </c>
      <c r="L288" s="263"/>
      <c r="M288" s="264" t="s">
        <v>19</v>
      </c>
      <c r="N288" s="265" t="s">
        <v>43</v>
      </c>
      <c r="O288" s="85"/>
      <c r="P288" s="222">
        <f>O288*H288</f>
        <v>0</v>
      </c>
      <c r="Q288" s="222">
        <v>0</v>
      </c>
      <c r="R288" s="222">
        <f>Q288*H288</f>
        <v>0</v>
      </c>
      <c r="S288" s="222">
        <v>0</v>
      </c>
      <c r="T288" s="223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4" t="s">
        <v>374</v>
      </c>
      <c r="AT288" s="224" t="s">
        <v>518</v>
      </c>
      <c r="AU288" s="224" t="s">
        <v>81</v>
      </c>
      <c r="AY288" s="18" t="s">
        <v>152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8" t="s">
        <v>79</v>
      </c>
      <c r="BK288" s="225">
        <f>ROUND(I288*H288,2)</f>
        <v>0</v>
      </c>
      <c r="BL288" s="18" t="s">
        <v>264</v>
      </c>
      <c r="BM288" s="224" t="s">
        <v>2666</v>
      </c>
    </row>
    <row r="289" s="2" customFormat="1" ht="24.15" customHeight="1">
      <c r="A289" s="39"/>
      <c r="B289" s="40"/>
      <c r="C289" s="213" t="s">
        <v>1237</v>
      </c>
      <c r="D289" s="213" t="s">
        <v>154</v>
      </c>
      <c r="E289" s="214" t="s">
        <v>2667</v>
      </c>
      <c r="F289" s="215" t="s">
        <v>2668</v>
      </c>
      <c r="G289" s="216" t="s">
        <v>451</v>
      </c>
      <c r="H289" s="217">
        <v>2</v>
      </c>
      <c r="I289" s="218"/>
      <c r="J289" s="219">
        <f>ROUND(I289*H289,2)</f>
        <v>0</v>
      </c>
      <c r="K289" s="215" t="s">
        <v>158</v>
      </c>
      <c r="L289" s="45"/>
      <c r="M289" s="220" t="s">
        <v>19</v>
      </c>
      <c r="N289" s="221" t="s">
        <v>43</v>
      </c>
      <c r="O289" s="85"/>
      <c r="P289" s="222">
        <f>O289*H289</f>
        <v>0</v>
      </c>
      <c r="Q289" s="222">
        <v>0</v>
      </c>
      <c r="R289" s="222">
        <f>Q289*H289</f>
        <v>0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264</v>
      </c>
      <c r="AT289" s="224" t="s">
        <v>154</v>
      </c>
      <c r="AU289" s="224" t="s">
        <v>81</v>
      </c>
      <c r="AY289" s="18" t="s">
        <v>152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79</v>
      </c>
      <c r="BK289" s="225">
        <f>ROUND(I289*H289,2)</f>
        <v>0</v>
      </c>
      <c r="BL289" s="18" t="s">
        <v>264</v>
      </c>
      <c r="BM289" s="224" t="s">
        <v>2669</v>
      </c>
    </row>
    <row r="290" s="2" customFormat="1">
      <c r="A290" s="39"/>
      <c r="B290" s="40"/>
      <c r="C290" s="41"/>
      <c r="D290" s="226" t="s">
        <v>161</v>
      </c>
      <c r="E290" s="41"/>
      <c r="F290" s="227" t="s">
        <v>2670</v>
      </c>
      <c r="G290" s="41"/>
      <c r="H290" s="41"/>
      <c r="I290" s="228"/>
      <c r="J290" s="41"/>
      <c r="K290" s="41"/>
      <c r="L290" s="45"/>
      <c r="M290" s="229"/>
      <c r="N290" s="230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161</v>
      </c>
      <c r="AU290" s="18" t="s">
        <v>81</v>
      </c>
    </row>
    <row r="291" s="2" customFormat="1" ht="24.15" customHeight="1">
      <c r="A291" s="39"/>
      <c r="B291" s="40"/>
      <c r="C291" s="256" t="s">
        <v>1242</v>
      </c>
      <c r="D291" s="256" t="s">
        <v>518</v>
      </c>
      <c r="E291" s="257" t="s">
        <v>2671</v>
      </c>
      <c r="F291" s="258" t="s">
        <v>2672</v>
      </c>
      <c r="G291" s="259" t="s">
        <v>451</v>
      </c>
      <c r="H291" s="260">
        <v>2</v>
      </c>
      <c r="I291" s="261"/>
      <c r="J291" s="262">
        <f>ROUND(I291*H291,2)</f>
        <v>0</v>
      </c>
      <c r="K291" s="258" t="s">
        <v>19</v>
      </c>
      <c r="L291" s="263"/>
      <c r="M291" s="264" t="s">
        <v>19</v>
      </c>
      <c r="N291" s="265" t="s">
        <v>43</v>
      </c>
      <c r="O291" s="85"/>
      <c r="P291" s="222">
        <f>O291*H291</f>
        <v>0</v>
      </c>
      <c r="Q291" s="222">
        <v>0</v>
      </c>
      <c r="R291" s="222">
        <f>Q291*H291</f>
        <v>0</v>
      </c>
      <c r="S291" s="222">
        <v>0</v>
      </c>
      <c r="T291" s="223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4" t="s">
        <v>374</v>
      </c>
      <c r="AT291" s="224" t="s">
        <v>518</v>
      </c>
      <c r="AU291" s="224" t="s">
        <v>81</v>
      </c>
      <c r="AY291" s="18" t="s">
        <v>152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8" t="s">
        <v>79</v>
      </c>
      <c r="BK291" s="225">
        <f>ROUND(I291*H291,2)</f>
        <v>0</v>
      </c>
      <c r="BL291" s="18" t="s">
        <v>264</v>
      </c>
      <c r="BM291" s="224" t="s">
        <v>2673</v>
      </c>
    </row>
    <row r="292" s="2" customFormat="1" ht="37.8" customHeight="1">
      <c r="A292" s="39"/>
      <c r="B292" s="40"/>
      <c r="C292" s="213" t="s">
        <v>1247</v>
      </c>
      <c r="D292" s="213" t="s">
        <v>154</v>
      </c>
      <c r="E292" s="214" t="s">
        <v>2674</v>
      </c>
      <c r="F292" s="215" t="s">
        <v>2675</v>
      </c>
      <c r="G292" s="216" t="s">
        <v>451</v>
      </c>
      <c r="H292" s="217">
        <v>9</v>
      </c>
      <c r="I292" s="218"/>
      <c r="J292" s="219">
        <f>ROUND(I292*H292,2)</f>
        <v>0</v>
      </c>
      <c r="K292" s="215" t="s">
        <v>158</v>
      </c>
      <c r="L292" s="45"/>
      <c r="M292" s="220" t="s">
        <v>19</v>
      </c>
      <c r="N292" s="221" t="s">
        <v>43</v>
      </c>
      <c r="O292" s="85"/>
      <c r="P292" s="222">
        <f>O292*H292</f>
        <v>0</v>
      </c>
      <c r="Q292" s="222">
        <v>0</v>
      </c>
      <c r="R292" s="222">
        <f>Q292*H292</f>
        <v>0</v>
      </c>
      <c r="S292" s="222">
        <v>0</v>
      </c>
      <c r="T292" s="223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4" t="s">
        <v>264</v>
      </c>
      <c r="AT292" s="224" t="s">
        <v>154</v>
      </c>
      <c r="AU292" s="224" t="s">
        <v>81</v>
      </c>
      <c r="AY292" s="18" t="s">
        <v>152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8" t="s">
        <v>79</v>
      </c>
      <c r="BK292" s="225">
        <f>ROUND(I292*H292,2)</f>
        <v>0</v>
      </c>
      <c r="BL292" s="18" t="s">
        <v>264</v>
      </c>
      <c r="BM292" s="224" t="s">
        <v>2676</v>
      </c>
    </row>
    <row r="293" s="2" customFormat="1">
      <c r="A293" s="39"/>
      <c r="B293" s="40"/>
      <c r="C293" s="41"/>
      <c r="D293" s="226" t="s">
        <v>161</v>
      </c>
      <c r="E293" s="41"/>
      <c r="F293" s="227" t="s">
        <v>2677</v>
      </c>
      <c r="G293" s="41"/>
      <c r="H293" s="41"/>
      <c r="I293" s="228"/>
      <c r="J293" s="41"/>
      <c r="K293" s="41"/>
      <c r="L293" s="45"/>
      <c r="M293" s="229"/>
      <c r="N293" s="230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161</v>
      </c>
      <c r="AU293" s="18" t="s">
        <v>81</v>
      </c>
    </row>
    <row r="294" s="2" customFormat="1" ht="24.15" customHeight="1">
      <c r="A294" s="39"/>
      <c r="B294" s="40"/>
      <c r="C294" s="256" t="s">
        <v>1251</v>
      </c>
      <c r="D294" s="256" t="s">
        <v>518</v>
      </c>
      <c r="E294" s="257" t="s">
        <v>2678</v>
      </c>
      <c r="F294" s="258" t="s">
        <v>2679</v>
      </c>
      <c r="G294" s="259" t="s">
        <v>451</v>
      </c>
      <c r="H294" s="260">
        <v>9</v>
      </c>
      <c r="I294" s="261"/>
      <c r="J294" s="262">
        <f>ROUND(I294*H294,2)</f>
        <v>0</v>
      </c>
      <c r="K294" s="258" t="s">
        <v>19</v>
      </c>
      <c r="L294" s="263"/>
      <c r="M294" s="264" t="s">
        <v>19</v>
      </c>
      <c r="N294" s="265" t="s">
        <v>43</v>
      </c>
      <c r="O294" s="85"/>
      <c r="P294" s="222">
        <f>O294*H294</f>
        <v>0</v>
      </c>
      <c r="Q294" s="222">
        <v>0</v>
      </c>
      <c r="R294" s="222">
        <f>Q294*H294</f>
        <v>0</v>
      </c>
      <c r="S294" s="222">
        <v>0</v>
      </c>
      <c r="T294" s="223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4" t="s">
        <v>374</v>
      </c>
      <c r="AT294" s="224" t="s">
        <v>518</v>
      </c>
      <c r="AU294" s="224" t="s">
        <v>81</v>
      </c>
      <c r="AY294" s="18" t="s">
        <v>152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8" t="s">
        <v>79</v>
      </c>
      <c r="BK294" s="225">
        <f>ROUND(I294*H294,2)</f>
        <v>0</v>
      </c>
      <c r="BL294" s="18" t="s">
        <v>264</v>
      </c>
      <c r="BM294" s="224" t="s">
        <v>2680</v>
      </c>
    </row>
    <row r="295" s="2" customFormat="1" ht="33" customHeight="1">
      <c r="A295" s="39"/>
      <c r="B295" s="40"/>
      <c r="C295" s="213" t="s">
        <v>1256</v>
      </c>
      <c r="D295" s="213" t="s">
        <v>154</v>
      </c>
      <c r="E295" s="214" t="s">
        <v>2681</v>
      </c>
      <c r="F295" s="215" t="s">
        <v>2682</v>
      </c>
      <c r="G295" s="216" t="s">
        <v>451</v>
      </c>
      <c r="H295" s="217">
        <v>1</v>
      </c>
      <c r="I295" s="218"/>
      <c r="J295" s="219">
        <f>ROUND(I295*H295,2)</f>
        <v>0</v>
      </c>
      <c r="K295" s="215" t="s">
        <v>158</v>
      </c>
      <c r="L295" s="45"/>
      <c r="M295" s="220" t="s">
        <v>19</v>
      </c>
      <c r="N295" s="221" t="s">
        <v>43</v>
      </c>
      <c r="O295" s="85"/>
      <c r="P295" s="222">
        <f>O295*H295</f>
        <v>0</v>
      </c>
      <c r="Q295" s="222">
        <v>0</v>
      </c>
      <c r="R295" s="222">
        <f>Q295*H295</f>
        <v>0</v>
      </c>
      <c r="S295" s="222">
        <v>0</v>
      </c>
      <c r="T295" s="22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4" t="s">
        <v>264</v>
      </c>
      <c r="AT295" s="224" t="s">
        <v>154</v>
      </c>
      <c r="AU295" s="224" t="s">
        <v>81</v>
      </c>
      <c r="AY295" s="18" t="s">
        <v>152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8" t="s">
        <v>79</v>
      </c>
      <c r="BK295" s="225">
        <f>ROUND(I295*H295,2)</f>
        <v>0</v>
      </c>
      <c r="BL295" s="18" t="s">
        <v>264</v>
      </c>
      <c r="BM295" s="224" t="s">
        <v>2683</v>
      </c>
    </row>
    <row r="296" s="2" customFormat="1">
      <c r="A296" s="39"/>
      <c r="B296" s="40"/>
      <c r="C296" s="41"/>
      <c r="D296" s="226" t="s">
        <v>161</v>
      </c>
      <c r="E296" s="41"/>
      <c r="F296" s="227" t="s">
        <v>2684</v>
      </c>
      <c r="G296" s="41"/>
      <c r="H296" s="41"/>
      <c r="I296" s="228"/>
      <c r="J296" s="41"/>
      <c r="K296" s="41"/>
      <c r="L296" s="45"/>
      <c r="M296" s="229"/>
      <c r="N296" s="230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161</v>
      </c>
      <c r="AU296" s="18" t="s">
        <v>81</v>
      </c>
    </row>
    <row r="297" s="2" customFormat="1" ht="21.75" customHeight="1">
      <c r="A297" s="39"/>
      <c r="B297" s="40"/>
      <c r="C297" s="256" t="s">
        <v>1263</v>
      </c>
      <c r="D297" s="256" t="s">
        <v>518</v>
      </c>
      <c r="E297" s="257" t="s">
        <v>2685</v>
      </c>
      <c r="F297" s="258" t="s">
        <v>2686</v>
      </c>
      <c r="G297" s="259" t="s">
        <v>451</v>
      </c>
      <c r="H297" s="260">
        <v>1</v>
      </c>
      <c r="I297" s="261"/>
      <c r="J297" s="262">
        <f>ROUND(I297*H297,2)</f>
        <v>0</v>
      </c>
      <c r="K297" s="258" t="s">
        <v>19</v>
      </c>
      <c r="L297" s="263"/>
      <c r="M297" s="264" t="s">
        <v>19</v>
      </c>
      <c r="N297" s="265" t="s">
        <v>43</v>
      </c>
      <c r="O297" s="85"/>
      <c r="P297" s="222">
        <f>O297*H297</f>
        <v>0</v>
      </c>
      <c r="Q297" s="222">
        <v>0</v>
      </c>
      <c r="R297" s="222">
        <f>Q297*H297</f>
        <v>0</v>
      </c>
      <c r="S297" s="222">
        <v>0</v>
      </c>
      <c r="T297" s="223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4" t="s">
        <v>374</v>
      </c>
      <c r="AT297" s="224" t="s">
        <v>518</v>
      </c>
      <c r="AU297" s="224" t="s">
        <v>81</v>
      </c>
      <c r="AY297" s="18" t="s">
        <v>152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8" t="s">
        <v>79</v>
      </c>
      <c r="BK297" s="225">
        <f>ROUND(I297*H297,2)</f>
        <v>0</v>
      </c>
      <c r="BL297" s="18" t="s">
        <v>264</v>
      </c>
      <c r="BM297" s="224" t="s">
        <v>2687</v>
      </c>
    </row>
    <row r="298" s="2" customFormat="1" ht="37.8" customHeight="1">
      <c r="A298" s="39"/>
      <c r="B298" s="40"/>
      <c r="C298" s="213" t="s">
        <v>1268</v>
      </c>
      <c r="D298" s="213" t="s">
        <v>154</v>
      </c>
      <c r="E298" s="214" t="s">
        <v>2688</v>
      </c>
      <c r="F298" s="215" t="s">
        <v>2689</v>
      </c>
      <c r="G298" s="216" t="s">
        <v>451</v>
      </c>
      <c r="H298" s="217">
        <v>3</v>
      </c>
      <c r="I298" s="218"/>
      <c r="J298" s="219">
        <f>ROUND(I298*H298,2)</f>
        <v>0</v>
      </c>
      <c r="K298" s="215" t="s">
        <v>158</v>
      </c>
      <c r="L298" s="45"/>
      <c r="M298" s="220" t="s">
        <v>19</v>
      </c>
      <c r="N298" s="221" t="s">
        <v>43</v>
      </c>
      <c r="O298" s="85"/>
      <c r="P298" s="222">
        <f>O298*H298</f>
        <v>0</v>
      </c>
      <c r="Q298" s="222">
        <v>0</v>
      </c>
      <c r="R298" s="222">
        <f>Q298*H298</f>
        <v>0</v>
      </c>
      <c r="S298" s="222">
        <v>0</v>
      </c>
      <c r="T298" s="223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4" t="s">
        <v>264</v>
      </c>
      <c r="AT298" s="224" t="s">
        <v>154</v>
      </c>
      <c r="AU298" s="224" t="s">
        <v>81</v>
      </c>
      <c r="AY298" s="18" t="s">
        <v>152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8" t="s">
        <v>79</v>
      </c>
      <c r="BK298" s="225">
        <f>ROUND(I298*H298,2)</f>
        <v>0</v>
      </c>
      <c r="BL298" s="18" t="s">
        <v>264</v>
      </c>
      <c r="BM298" s="224" t="s">
        <v>2690</v>
      </c>
    </row>
    <row r="299" s="2" customFormat="1">
      <c r="A299" s="39"/>
      <c r="B299" s="40"/>
      <c r="C299" s="41"/>
      <c r="D299" s="226" t="s">
        <v>161</v>
      </c>
      <c r="E299" s="41"/>
      <c r="F299" s="227" t="s">
        <v>2691</v>
      </c>
      <c r="G299" s="41"/>
      <c r="H299" s="41"/>
      <c r="I299" s="228"/>
      <c r="J299" s="41"/>
      <c r="K299" s="41"/>
      <c r="L299" s="45"/>
      <c r="M299" s="229"/>
      <c r="N299" s="230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161</v>
      </c>
      <c r="AU299" s="18" t="s">
        <v>81</v>
      </c>
    </row>
    <row r="300" s="2" customFormat="1" ht="21.75" customHeight="1">
      <c r="A300" s="39"/>
      <c r="B300" s="40"/>
      <c r="C300" s="256" t="s">
        <v>1273</v>
      </c>
      <c r="D300" s="256" t="s">
        <v>518</v>
      </c>
      <c r="E300" s="257" t="s">
        <v>2692</v>
      </c>
      <c r="F300" s="258" t="s">
        <v>2693</v>
      </c>
      <c r="G300" s="259" t="s">
        <v>451</v>
      </c>
      <c r="H300" s="260">
        <v>3</v>
      </c>
      <c r="I300" s="261"/>
      <c r="J300" s="262">
        <f>ROUND(I300*H300,2)</f>
        <v>0</v>
      </c>
      <c r="K300" s="258" t="s">
        <v>19</v>
      </c>
      <c r="L300" s="263"/>
      <c r="M300" s="264" t="s">
        <v>19</v>
      </c>
      <c r="N300" s="265" t="s">
        <v>43</v>
      </c>
      <c r="O300" s="85"/>
      <c r="P300" s="222">
        <f>O300*H300</f>
        <v>0</v>
      </c>
      <c r="Q300" s="222">
        <v>0</v>
      </c>
      <c r="R300" s="222">
        <f>Q300*H300</f>
        <v>0</v>
      </c>
      <c r="S300" s="222">
        <v>0</v>
      </c>
      <c r="T300" s="223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24" t="s">
        <v>374</v>
      </c>
      <c r="AT300" s="224" t="s">
        <v>518</v>
      </c>
      <c r="AU300" s="224" t="s">
        <v>81</v>
      </c>
      <c r="AY300" s="18" t="s">
        <v>152</v>
      </c>
      <c r="BE300" s="225">
        <f>IF(N300="základní",J300,0)</f>
        <v>0</v>
      </c>
      <c r="BF300" s="225">
        <f>IF(N300="snížená",J300,0)</f>
        <v>0</v>
      </c>
      <c r="BG300" s="225">
        <f>IF(N300="zákl. přenesená",J300,0)</f>
        <v>0</v>
      </c>
      <c r="BH300" s="225">
        <f>IF(N300="sníž. přenesená",J300,0)</f>
        <v>0</v>
      </c>
      <c r="BI300" s="225">
        <f>IF(N300="nulová",J300,0)</f>
        <v>0</v>
      </c>
      <c r="BJ300" s="18" t="s">
        <v>79</v>
      </c>
      <c r="BK300" s="225">
        <f>ROUND(I300*H300,2)</f>
        <v>0</v>
      </c>
      <c r="BL300" s="18" t="s">
        <v>264</v>
      </c>
      <c r="BM300" s="224" t="s">
        <v>2694</v>
      </c>
    </row>
    <row r="301" s="2" customFormat="1" ht="33" customHeight="1">
      <c r="A301" s="39"/>
      <c r="B301" s="40"/>
      <c r="C301" s="213" t="s">
        <v>1278</v>
      </c>
      <c r="D301" s="213" t="s">
        <v>154</v>
      </c>
      <c r="E301" s="214" t="s">
        <v>2695</v>
      </c>
      <c r="F301" s="215" t="s">
        <v>2696</v>
      </c>
      <c r="G301" s="216" t="s">
        <v>451</v>
      </c>
      <c r="H301" s="217">
        <v>30</v>
      </c>
      <c r="I301" s="218"/>
      <c r="J301" s="219">
        <f>ROUND(I301*H301,2)</f>
        <v>0</v>
      </c>
      <c r="K301" s="215" t="s">
        <v>158</v>
      </c>
      <c r="L301" s="45"/>
      <c r="M301" s="220" t="s">
        <v>19</v>
      </c>
      <c r="N301" s="221" t="s">
        <v>43</v>
      </c>
      <c r="O301" s="85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264</v>
      </c>
      <c r="AT301" s="224" t="s">
        <v>154</v>
      </c>
      <c r="AU301" s="224" t="s">
        <v>81</v>
      </c>
      <c r="AY301" s="18" t="s">
        <v>152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79</v>
      </c>
      <c r="BK301" s="225">
        <f>ROUND(I301*H301,2)</f>
        <v>0</v>
      </c>
      <c r="BL301" s="18" t="s">
        <v>264</v>
      </c>
      <c r="BM301" s="224" t="s">
        <v>2697</v>
      </c>
    </row>
    <row r="302" s="2" customFormat="1">
      <c r="A302" s="39"/>
      <c r="B302" s="40"/>
      <c r="C302" s="41"/>
      <c r="D302" s="226" t="s">
        <v>161</v>
      </c>
      <c r="E302" s="41"/>
      <c r="F302" s="227" t="s">
        <v>2698</v>
      </c>
      <c r="G302" s="41"/>
      <c r="H302" s="41"/>
      <c r="I302" s="228"/>
      <c r="J302" s="41"/>
      <c r="K302" s="41"/>
      <c r="L302" s="45"/>
      <c r="M302" s="229"/>
      <c r="N302" s="230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161</v>
      </c>
      <c r="AU302" s="18" t="s">
        <v>81</v>
      </c>
    </row>
    <row r="303" s="2" customFormat="1" ht="21.75" customHeight="1">
      <c r="A303" s="39"/>
      <c r="B303" s="40"/>
      <c r="C303" s="256" t="s">
        <v>1287</v>
      </c>
      <c r="D303" s="256" t="s">
        <v>518</v>
      </c>
      <c r="E303" s="257" t="s">
        <v>2699</v>
      </c>
      <c r="F303" s="258" t="s">
        <v>2700</v>
      </c>
      <c r="G303" s="259" t="s">
        <v>451</v>
      </c>
      <c r="H303" s="260">
        <v>12</v>
      </c>
      <c r="I303" s="261"/>
      <c r="J303" s="262">
        <f>ROUND(I303*H303,2)</f>
        <v>0</v>
      </c>
      <c r="K303" s="258" t="s">
        <v>19</v>
      </c>
      <c r="L303" s="263"/>
      <c r="M303" s="264" t="s">
        <v>19</v>
      </c>
      <c r="N303" s="265" t="s">
        <v>43</v>
      </c>
      <c r="O303" s="85"/>
      <c r="P303" s="222">
        <f>O303*H303</f>
        <v>0</v>
      </c>
      <c r="Q303" s="222">
        <v>0</v>
      </c>
      <c r="R303" s="222">
        <f>Q303*H303</f>
        <v>0</v>
      </c>
      <c r="S303" s="222">
        <v>0</v>
      </c>
      <c r="T303" s="223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4" t="s">
        <v>374</v>
      </c>
      <c r="AT303" s="224" t="s">
        <v>518</v>
      </c>
      <c r="AU303" s="224" t="s">
        <v>81</v>
      </c>
      <c r="AY303" s="18" t="s">
        <v>152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8" t="s">
        <v>79</v>
      </c>
      <c r="BK303" s="225">
        <f>ROUND(I303*H303,2)</f>
        <v>0</v>
      </c>
      <c r="BL303" s="18" t="s">
        <v>264</v>
      </c>
      <c r="BM303" s="224" t="s">
        <v>2701</v>
      </c>
    </row>
    <row r="304" s="2" customFormat="1" ht="21.75" customHeight="1">
      <c r="A304" s="39"/>
      <c r="B304" s="40"/>
      <c r="C304" s="256" t="s">
        <v>1292</v>
      </c>
      <c r="D304" s="256" t="s">
        <v>518</v>
      </c>
      <c r="E304" s="257" t="s">
        <v>2702</v>
      </c>
      <c r="F304" s="258" t="s">
        <v>2703</v>
      </c>
      <c r="G304" s="259" t="s">
        <v>451</v>
      </c>
      <c r="H304" s="260">
        <v>18</v>
      </c>
      <c r="I304" s="261"/>
      <c r="J304" s="262">
        <f>ROUND(I304*H304,2)</f>
        <v>0</v>
      </c>
      <c r="K304" s="258" t="s">
        <v>19</v>
      </c>
      <c r="L304" s="263"/>
      <c r="M304" s="264" t="s">
        <v>19</v>
      </c>
      <c r="N304" s="265" t="s">
        <v>43</v>
      </c>
      <c r="O304" s="85"/>
      <c r="P304" s="222">
        <f>O304*H304</f>
        <v>0</v>
      </c>
      <c r="Q304" s="222">
        <v>0</v>
      </c>
      <c r="R304" s="222">
        <f>Q304*H304</f>
        <v>0</v>
      </c>
      <c r="S304" s="222">
        <v>0</v>
      </c>
      <c r="T304" s="223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4" t="s">
        <v>374</v>
      </c>
      <c r="AT304" s="224" t="s">
        <v>518</v>
      </c>
      <c r="AU304" s="224" t="s">
        <v>81</v>
      </c>
      <c r="AY304" s="18" t="s">
        <v>152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8" t="s">
        <v>79</v>
      </c>
      <c r="BK304" s="225">
        <f>ROUND(I304*H304,2)</f>
        <v>0</v>
      </c>
      <c r="BL304" s="18" t="s">
        <v>264</v>
      </c>
      <c r="BM304" s="224" t="s">
        <v>2704</v>
      </c>
    </row>
    <row r="305" s="2" customFormat="1" ht="33" customHeight="1">
      <c r="A305" s="39"/>
      <c r="B305" s="40"/>
      <c r="C305" s="213" t="s">
        <v>1297</v>
      </c>
      <c r="D305" s="213" t="s">
        <v>154</v>
      </c>
      <c r="E305" s="214" t="s">
        <v>2705</v>
      </c>
      <c r="F305" s="215" t="s">
        <v>2706</v>
      </c>
      <c r="G305" s="216" t="s">
        <v>174</v>
      </c>
      <c r="H305" s="217">
        <v>34</v>
      </c>
      <c r="I305" s="218"/>
      <c r="J305" s="219">
        <f>ROUND(I305*H305,2)</f>
        <v>0</v>
      </c>
      <c r="K305" s="215" t="s">
        <v>158</v>
      </c>
      <c r="L305" s="45"/>
      <c r="M305" s="220" t="s">
        <v>19</v>
      </c>
      <c r="N305" s="221" t="s">
        <v>43</v>
      </c>
      <c r="O305" s="85"/>
      <c r="P305" s="222">
        <f>O305*H305</f>
        <v>0</v>
      </c>
      <c r="Q305" s="222">
        <v>0</v>
      </c>
      <c r="R305" s="222">
        <f>Q305*H305</f>
        <v>0</v>
      </c>
      <c r="S305" s="222">
        <v>0</v>
      </c>
      <c r="T305" s="223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24" t="s">
        <v>264</v>
      </c>
      <c r="AT305" s="224" t="s">
        <v>154</v>
      </c>
      <c r="AU305" s="224" t="s">
        <v>81</v>
      </c>
      <c r="AY305" s="18" t="s">
        <v>152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8" t="s">
        <v>79</v>
      </c>
      <c r="BK305" s="225">
        <f>ROUND(I305*H305,2)</f>
        <v>0</v>
      </c>
      <c r="BL305" s="18" t="s">
        <v>264</v>
      </c>
      <c r="BM305" s="224" t="s">
        <v>2707</v>
      </c>
    </row>
    <row r="306" s="2" customFormat="1">
      <c r="A306" s="39"/>
      <c r="B306" s="40"/>
      <c r="C306" s="41"/>
      <c r="D306" s="226" t="s">
        <v>161</v>
      </c>
      <c r="E306" s="41"/>
      <c r="F306" s="227" t="s">
        <v>2708</v>
      </c>
      <c r="G306" s="41"/>
      <c r="H306" s="41"/>
      <c r="I306" s="228"/>
      <c r="J306" s="41"/>
      <c r="K306" s="41"/>
      <c r="L306" s="45"/>
      <c r="M306" s="229"/>
      <c r="N306" s="230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161</v>
      </c>
      <c r="AU306" s="18" t="s">
        <v>81</v>
      </c>
    </row>
    <row r="307" s="2" customFormat="1" ht="16.5" customHeight="1">
      <c r="A307" s="39"/>
      <c r="B307" s="40"/>
      <c r="C307" s="256" t="s">
        <v>1302</v>
      </c>
      <c r="D307" s="256" t="s">
        <v>518</v>
      </c>
      <c r="E307" s="257" t="s">
        <v>2709</v>
      </c>
      <c r="F307" s="258" t="s">
        <v>2710</v>
      </c>
      <c r="G307" s="259" t="s">
        <v>174</v>
      </c>
      <c r="H307" s="260">
        <v>34</v>
      </c>
      <c r="I307" s="261"/>
      <c r="J307" s="262">
        <f>ROUND(I307*H307,2)</f>
        <v>0</v>
      </c>
      <c r="K307" s="258" t="s">
        <v>158</v>
      </c>
      <c r="L307" s="263"/>
      <c r="M307" s="264" t="s">
        <v>19</v>
      </c>
      <c r="N307" s="265" t="s">
        <v>43</v>
      </c>
      <c r="O307" s="85"/>
      <c r="P307" s="222">
        <f>O307*H307</f>
        <v>0</v>
      </c>
      <c r="Q307" s="222">
        <v>0.00044999999999999999</v>
      </c>
      <c r="R307" s="222">
        <f>Q307*H307</f>
        <v>0.015299999999999999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374</v>
      </c>
      <c r="AT307" s="224" t="s">
        <v>518</v>
      </c>
      <c r="AU307" s="224" t="s">
        <v>81</v>
      </c>
      <c r="AY307" s="18" t="s">
        <v>152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79</v>
      </c>
      <c r="BK307" s="225">
        <f>ROUND(I307*H307,2)</f>
        <v>0</v>
      </c>
      <c r="BL307" s="18" t="s">
        <v>264</v>
      </c>
      <c r="BM307" s="224" t="s">
        <v>2711</v>
      </c>
    </row>
    <row r="308" s="2" customFormat="1" ht="16.5" customHeight="1">
      <c r="A308" s="39"/>
      <c r="B308" s="40"/>
      <c r="C308" s="256" t="s">
        <v>1308</v>
      </c>
      <c r="D308" s="256" t="s">
        <v>518</v>
      </c>
      <c r="E308" s="257" t="s">
        <v>2712</v>
      </c>
      <c r="F308" s="258" t="s">
        <v>2713</v>
      </c>
      <c r="G308" s="259" t="s">
        <v>174</v>
      </c>
      <c r="H308" s="260">
        <v>34</v>
      </c>
      <c r="I308" s="261"/>
      <c r="J308" s="262">
        <f>ROUND(I308*H308,2)</f>
        <v>0</v>
      </c>
      <c r="K308" s="258" t="s">
        <v>158</v>
      </c>
      <c r="L308" s="263"/>
      <c r="M308" s="264" t="s">
        <v>19</v>
      </c>
      <c r="N308" s="265" t="s">
        <v>43</v>
      </c>
      <c r="O308" s="85"/>
      <c r="P308" s="222">
        <f>O308*H308</f>
        <v>0</v>
      </c>
      <c r="Q308" s="222">
        <v>0.00088999999999999995</v>
      </c>
      <c r="R308" s="222">
        <f>Q308*H308</f>
        <v>0.030259999999999999</v>
      </c>
      <c r="S308" s="222">
        <v>0</v>
      </c>
      <c r="T308" s="223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4" t="s">
        <v>374</v>
      </c>
      <c r="AT308" s="224" t="s">
        <v>518</v>
      </c>
      <c r="AU308" s="224" t="s">
        <v>81</v>
      </c>
      <c r="AY308" s="18" t="s">
        <v>152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8" t="s">
        <v>79</v>
      </c>
      <c r="BK308" s="225">
        <f>ROUND(I308*H308,2)</f>
        <v>0</v>
      </c>
      <c r="BL308" s="18" t="s">
        <v>264</v>
      </c>
      <c r="BM308" s="224" t="s">
        <v>2714</v>
      </c>
    </row>
    <row r="309" s="2" customFormat="1" ht="37.8" customHeight="1">
      <c r="A309" s="39"/>
      <c r="B309" s="40"/>
      <c r="C309" s="213" t="s">
        <v>1313</v>
      </c>
      <c r="D309" s="213" t="s">
        <v>154</v>
      </c>
      <c r="E309" s="214" t="s">
        <v>2715</v>
      </c>
      <c r="F309" s="215" t="s">
        <v>2716</v>
      </c>
      <c r="G309" s="216" t="s">
        <v>451</v>
      </c>
      <c r="H309" s="217">
        <v>7</v>
      </c>
      <c r="I309" s="218"/>
      <c r="J309" s="219">
        <f>ROUND(I309*H309,2)</f>
        <v>0</v>
      </c>
      <c r="K309" s="215" t="s">
        <v>158</v>
      </c>
      <c r="L309" s="45"/>
      <c r="M309" s="220" t="s">
        <v>19</v>
      </c>
      <c r="N309" s="221" t="s">
        <v>43</v>
      </c>
      <c r="O309" s="85"/>
      <c r="P309" s="222">
        <f>O309*H309</f>
        <v>0</v>
      </c>
      <c r="Q309" s="222">
        <v>0</v>
      </c>
      <c r="R309" s="222">
        <f>Q309*H309</f>
        <v>0</v>
      </c>
      <c r="S309" s="222">
        <v>0.0030000000000000001</v>
      </c>
      <c r="T309" s="223">
        <f>S309*H309</f>
        <v>0.021000000000000001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4" t="s">
        <v>264</v>
      </c>
      <c r="AT309" s="224" t="s">
        <v>154</v>
      </c>
      <c r="AU309" s="224" t="s">
        <v>81</v>
      </c>
      <c r="AY309" s="18" t="s">
        <v>152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8" t="s">
        <v>79</v>
      </c>
      <c r="BK309" s="225">
        <f>ROUND(I309*H309,2)</f>
        <v>0</v>
      </c>
      <c r="BL309" s="18" t="s">
        <v>264</v>
      </c>
      <c r="BM309" s="224" t="s">
        <v>2717</v>
      </c>
    </row>
    <row r="310" s="2" customFormat="1">
      <c r="A310" s="39"/>
      <c r="B310" s="40"/>
      <c r="C310" s="41"/>
      <c r="D310" s="226" t="s">
        <v>161</v>
      </c>
      <c r="E310" s="41"/>
      <c r="F310" s="227" t="s">
        <v>2718</v>
      </c>
      <c r="G310" s="41"/>
      <c r="H310" s="41"/>
      <c r="I310" s="228"/>
      <c r="J310" s="41"/>
      <c r="K310" s="41"/>
      <c r="L310" s="45"/>
      <c r="M310" s="229"/>
      <c r="N310" s="230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161</v>
      </c>
      <c r="AU310" s="18" t="s">
        <v>81</v>
      </c>
    </row>
    <row r="311" s="2" customFormat="1" ht="33" customHeight="1">
      <c r="A311" s="39"/>
      <c r="B311" s="40"/>
      <c r="C311" s="213" t="s">
        <v>1320</v>
      </c>
      <c r="D311" s="213" t="s">
        <v>154</v>
      </c>
      <c r="E311" s="214" t="s">
        <v>2719</v>
      </c>
      <c r="F311" s="215" t="s">
        <v>2720</v>
      </c>
      <c r="G311" s="216" t="s">
        <v>174</v>
      </c>
      <c r="H311" s="217">
        <v>272</v>
      </c>
      <c r="I311" s="218"/>
      <c r="J311" s="219">
        <f>ROUND(I311*H311,2)</f>
        <v>0</v>
      </c>
      <c r="K311" s="215" t="s">
        <v>158</v>
      </c>
      <c r="L311" s="45"/>
      <c r="M311" s="220" t="s">
        <v>19</v>
      </c>
      <c r="N311" s="221" t="s">
        <v>43</v>
      </c>
      <c r="O311" s="85"/>
      <c r="P311" s="222">
        <f>O311*H311</f>
        <v>0</v>
      </c>
      <c r="Q311" s="222">
        <v>0</v>
      </c>
      <c r="R311" s="222">
        <f>Q311*H311</f>
        <v>0</v>
      </c>
      <c r="S311" s="222">
        <v>0.002</v>
      </c>
      <c r="T311" s="223">
        <f>S311*H311</f>
        <v>0.54400000000000004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4" t="s">
        <v>264</v>
      </c>
      <c r="AT311" s="224" t="s">
        <v>154</v>
      </c>
      <c r="AU311" s="224" t="s">
        <v>81</v>
      </c>
      <c r="AY311" s="18" t="s">
        <v>152</v>
      </c>
      <c r="BE311" s="225">
        <f>IF(N311="základní",J311,0)</f>
        <v>0</v>
      </c>
      <c r="BF311" s="225">
        <f>IF(N311="snížená",J311,0)</f>
        <v>0</v>
      </c>
      <c r="BG311" s="225">
        <f>IF(N311="zákl. přenesená",J311,0)</f>
        <v>0</v>
      </c>
      <c r="BH311" s="225">
        <f>IF(N311="sníž. přenesená",J311,0)</f>
        <v>0</v>
      </c>
      <c r="BI311" s="225">
        <f>IF(N311="nulová",J311,0)</f>
        <v>0</v>
      </c>
      <c r="BJ311" s="18" t="s">
        <v>79</v>
      </c>
      <c r="BK311" s="225">
        <f>ROUND(I311*H311,2)</f>
        <v>0</v>
      </c>
      <c r="BL311" s="18" t="s">
        <v>264</v>
      </c>
      <c r="BM311" s="224" t="s">
        <v>2721</v>
      </c>
    </row>
    <row r="312" s="2" customFormat="1">
      <c r="A312" s="39"/>
      <c r="B312" s="40"/>
      <c r="C312" s="41"/>
      <c r="D312" s="226" t="s">
        <v>161</v>
      </c>
      <c r="E312" s="41"/>
      <c r="F312" s="227" t="s">
        <v>2722</v>
      </c>
      <c r="G312" s="41"/>
      <c r="H312" s="41"/>
      <c r="I312" s="228"/>
      <c r="J312" s="41"/>
      <c r="K312" s="41"/>
      <c r="L312" s="45"/>
      <c r="M312" s="229"/>
      <c r="N312" s="230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161</v>
      </c>
      <c r="AU312" s="18" t="s">
        <v>81</v>
      </c>
    </row>
    <row r="313" s="2" customFormat="1" ht="33" customHeight="1">
      <c r="A313" s="39"/>
      <c r="B313" s="40"/>
      <c r="C313" s="213" t="s">
        <v>1325</v>
      </c>
      <c r="D313" s="213" t="s">
        <v>154</v>
      </c>
      <c r="E313" s="214" t="s">
        <v>2723</v>
      </c>
      <c r="F313" s="215" t="s">
        <v>2724</v>
      </c>
      <c r="G313" s="216" t="s">
        <v>174</v>
      </c>
      <c r="H313" s="217">
        <v>180</v>
      </c>
      <c r="I313" s="218"/>
      <c r="J313" s="219">
        <f>ROUND(I313*H313,2)</f>
        <v>0</v>
      </c>
      <c r="K313" s="215" t="s">
        <v>158</v>
      </c>
      <c r="L313" s="45"/>
      <c r="M313" s="220" t="s">
        <v>19</v>
      </c>
      <c r="N313" s="221" t="s">
        <v>43</v>
      </c>
      <c r="O313" s="85"/>
      <c r="P313" s="222">
        <f>O313*H313</f>
        <v>0</v>
      </c>
      <c r="Q313" s="222">
        <v>0</v>
      </c>
      <c r="R313" s="222">
        <f>Q313*H313</f>
        <v>0</v>
      </c>
      <c r="S313" s="222">
        <v>0.0030000000000000001</v>
      </c>
      <c r="T313" s="223">
        <f>S313*H313</f>
        <v>0.54000000000000004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24" t="s">
        <v>884</v>
      </c>
      <c r="AT313" s="224" t="s">
        <v>154</v>
      </c>
      <c r="AU313" s="224" t="s">
        <v>81</v>
      </c>
      <c r="AY313" s="18" t="s">
        <v>152</v>
      </c>
      <c r="BE313" s="225">
        <f>IF(N313="základní",J313,0)</f>
        <v>0</v>
      </c>
      <c r="BF313" s="225">
        <f>IF(N313="snížená",J313,0)</f>
        <v>0</v>
      </c>
      <c r="BG313" s="225">
        <f>IF(N313="zákl. přenesená",J313,0)</f>
        <v>0</v>
      </c>
      <c r="BH313" s="225">
        <f>IF(N313="sníž. přenesená",J313,0)</f>
        <v>0</v>
      </c>
      <c r="BI313" s="225">
        <f>IF(N313="nulová",J313,0)</f>
        <v>0</v>
      </c>
      <c r="BJ313" s="18" t="s">
        <v>79</v>
      </c>
      <c r="BK313" s="225">
        <f>ROUND(I313*H313,2)</f>
        <v>0</v>
      </c>
      <c r="BL313" s="18" t="s">
        <v>884</v>
      </c>
      <c r="BM313" s="224" t="s">
        <v>2725</v>
      </c>
    </row>
    <row r="314" s="2" customFormat="1">
      <c r="A314" s="39"/>
      <c r="B314" s="40"/>
      <c r="C314" s="41"/>
      <c r="D314" s="226" t="s">
        <v>161</v>
      </c>
      <c r="E314" s="41"/>
      <c r="F314" s="227" t="s">
        <v>2726</v>
      </c>
      <c r="G314" s="41"/>
      <c r="H314" s="41"/>
      <c r="I314" s="228"/>
      <c r="J314" s="41"/>
      <c r="K314" s="41"/>
      <c r="L314" s="45"/>
      <c r="M314" s="229"/>
      <c r="N314" s="230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161</v>
      </c>
      <c r="AU314" s="18" t="s">
        <v>81</v>
      </c>
    </row>
    <row r="315" s="2" customFormat="1" ht="16.5" customHeight="1">
      <c r="A315" s="39"/>
      <c r="B315" s="40"/>
      <c r="C315" s="256" t="s">
        <v>1330</v>
      </c>
      <c r="D315" s="256" t="s">
        <v>518</v>
      </c>
      <c r="E315" s="257" t="s">
        <v>2727</v>
      </c>
      <c r="F315" s="258" t="s">
        <v>2728</v>
      </c>
      <c r="G315" s="259" t="s">
        <v>2729</v>
      </c>
      <c r="H315" s="260">
        <v>60</v>
      </c>
      <c r="I315" s="261"/>
      <c r="J315" s="262">
        <f>ROUND(I315*H315,2)</f>
        <v>0</v>
      </c>
      <c r="K315" s="258" t="s">
        <v>158</v>
      </c>
      <c r="L315" s="263"/>
      <c r="M315" s="264" t="s">
        <v>19</v>
      </c>
      <c r="N315" s="265" t="s">
        <v>43</v>
      </c>
      <c r="O315" s="85"/>
      <c r="P315" s="222">
        <f>O315*H315</f>
        <v>0</v>
      </c>
      <c r="Q315" s="222">
        <v>0.001</v>
      </c>
      <c r="R315" s="222">
        <f>Q315*H315</f>
        <v>0.059999999999999998</v>
      </c>
      <c r="S315" s="222">
        <v>0</v>
      </c>
      <c r="T315" s="223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4" t="s">
        <v>2730</v>
      </c>
      <c r="AT315" s="224" t="s">
        <v>518</v>
      </c>
      <c r="AU315" s="224" t="s">
        <v>81</v>
      </c>
      <c r="AY315" s="18" t="s">
        <v>152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8" t="s">
        <v>79</v>
      </c>
      <c r="BK315" s="225">
        <f>ROUND(I315*H315,2)</f>
        <v>0</v>
      </c>
      <c r="BL315" s="18" t="s">
        <v>884</v>
      </c>
      <c r="BM315" s="224" t="s">
        <v>2731</v>
      </c>
    </row>
    <row r="316" s="2" customFormat="1" ht="16.5" customHeight="1">
      <c r="A316" s="39"/>
      <c r="B316" s="40"/>
      <c r="C316" s="256" t="s">
        <v>1335</v>
      </c>
      <c r="D316" s="256" t="s">
        <v>518</v>
      </c>
      <c r="E316" s="257" t="s">
        <v>2732</v>
      </c>
      <c r="F316" s="258" t="s">
        <v>2733</v>
      </c>
      <c r="G316" s="259" t="s">
        <v>174</v>
      </c>
      <c r="H316" s="260">
        <v>18</v>
      </c>
      <c r="I316" s="261"/>
      <c r="J316" s="262">
        <f>ROUND(I316*H316,2)</f>
        <v>0</v>
      </c>
      <c r="K316" s="258" t="s">
        <v>19</v>
      </c>
      <c r="L316" s="263"/>
      <c r="M316" s="264" t="s">
        <v>19</v>
      </c>
      <c r="N316" s="265" t="s">
        <v>43</v>
      </c>
      <c r="O316" s="85"/>
      <c r="P316" s="222">
        <f>O316*H316</f>
        <v>0</v>
      </c>
      <c r="Q316" s="222">
        <v>0</v>
      </c>
      <c r="R316" s="222">
        <f>Q316*H316</f>
        <v>0</v>
      </c>
      <c r="S316" s="222">
        <v>0</v>
      </c>
      <c r="T316" s="223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24" t="s">
        <v>2730</v>
      </c>
      <c r="AT316" s="224" t="s">
        <v>518</v>
      </c>
      <c r="AU316" s="224" t="s">
        <v>81</v>
      </c>
      <c r="AY316" s="18" t="s">
        <v>152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8" t="s">
        <v>79</v>
      </c>
      <c r="BK316" s="225">
        <f>ROUND(I316*H316,2)</f>
        <v>0</v>
      </c>
      <c r="BL316" s="18" t="s">
        <v>884</v>
      </c>
      <c r="BM316" s="224" t="s">
        <v>2734</v>
      </c>
    </row>
    <row r="317" s="12" customFormat="1" ht="22.8" customHeight="1">
      <c r="A317" s="12"/>
      <c r="B317" s="197"/>
      <c r="C317" s="198"/>
      <c r="D317" s="199" t="s">
        <v>71</v>
      </c>
      <c r="E317" s="211" t="s">
        <v>2735</v>
      </c>
      <c r="F317" s="211" t="s">
        <v>2736</v>
      </c>
      <c r="G317" s="198"/>
      <c r="H317" s="198"/>
      <c r="I317" s="201"/>
      <c r="J317" s="212">
        <f>BK317</f>
        <v>0</v>
      </c>
      <c r="K317" s="198"/>
      <c r="L317" s="203"/>
      <c r="M317" s="204"/>
      <c r="N317" s="205"/>
      <c r="O317" s="205"/>
      <c r="P317" s="206">
        <f>SUM(P318:P375)</f>
        <v>0</v>
      </c>
      <c r="Q317" s="205"/>
      <c r="R317" s="206">
        <f>SUM(R318:R375)</f>
        <v>0.021947750000000002</v>
      </c>
      <c r="S317" s="205"/>
      <c r="T317" s="207">
        <f>SUM(T318:T375)</f>
        <v>0.2737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8" t="s">
        <v>81</v>
      </c>
      <c r="AT317" s="209" t="s">
        <v>71</v>
      </c>
      <c r="AU317" s="209" t="s">
        <v>79</v>
      </c>
      <c r="AY317" s="208" t="s">
        <v>152</v>
      </c>
      <c r="BK317" s="210">
        <f>SUM(BK318:BK375)</f>
        <v>0</v>
      </c>
    </row>
    <row r="318" s="2" customFormat="1" ht="24.15" customHeight="1">
      <c r="A318" s="39"/>
      <c r="B318" s="40"/>
      <c r="C318" s="213" t="s">
        <v>1340</v>
      </c>
      <c r="D318" s="213" t="s">
        <v>154</v>
      </c>
      <c r="E318" s="214" t="s">
        <v>2737</v>
      </c>
      <c r="F318" s="215" t="s">
        <v>2738</v>
      </c>
      <c r="G318" s="216" t="s">
        <v>174</v>
      </c>
      <c r="H318" s="217">
        <v>227</v>
      </c>
      <c r="I318" s="218"/>
      <c r="J318" s="219">
        <f>ROUND(I318*H318,2)</f>
        <v>0</v>
      </c>
      <c r="K318" s="215" t="s">
        <v>158</v>
      </c>
      <c r="L318" s="45"/>
      <c r="M318" s="220" t="s">
        <v>19</v>
      </c>
      <c r="N318" s="221" t="s">
        <v>43</v>
      </c>
      <c r="O318" s="85"/>
      <c r="P318" s="222">
        <f>O318*H318</f>
        <v>0</v>
      </c>
      <c r="Q318" s="222">
        <v>0</v>
      </c>
      <c r="R318" s="222">
        <f>Q318*H318</f>
        <v>0</v>
      </c>
      <c r="S318" s="222">
        <v>0</v>
      </c>
      <c r="T318" s="223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24" t="s">
        <v>264</v>
      </c>
      <c r="AT318" s="224" t="s">
        <v>154</v>
      </c>
      <c r="AU318" s="224" t="s">
        <v>81</v>
      </c>
      <c r="AY318" s="18" t="s">
        <v>152</v>
      </c>
      <c r="BE318" s="225">
        <f>IF(N318="základní",J318,0)</f>
        <v>0</v>
      </c>
      <c r="BF318" s="225">
        <f>IF(N318="snížená",J318,0)</f>
        <v>0</v>
      </c>
      <c r="BG318" s="225">
        <f>IF(N318="zákl. přenesená",J318,0)</f>
        <v>0</v>
      </c>
      <c r="BH318" s="225">
        <f>IF(N318="sníž. přenesená",J318,0)</f>
        <v>0</v>
      </c>
      <c r="BI318" s="225">
        <f>IF(N318="nulová",J318,0)</f>
        <v>0</v>
      </c>
      <c r="BJ318" s="18" t="s">
        <v>79</v>
      </c>
      <c r="BK318" s="225">
        <f>ROUND(I318*H318,2)</f>
        <v>0</v>
      </c>
      <c r="BL318" s="18" t="s">
        <v>264</v>
      </c>
      <c r="BM318" s="224" t="s">
        <v>2739</v>
      </c>
    </row>
    <row r="319" s="2" customFormat="1">
      <c r="A319" s="39"/>
      <c r="B319" s="40"/>
      <c r="C319" s="41"/>
      <c r="D319" s="226" t="s">
        <v>161</v>
      </c>
      <c r="E319" s="41"/>
      <c r="F319" s="227" t="s">
        <v>2740</v>
      </c>
      <c r="G319" s="41"/>
      <c r="H319" s="41"/>
      <c r="I319" s="228"/>
      <c r="J319" s="41"/>
      <c r="K319" s="41"/>
      <c r="L319" s="45"/>
      <c r="M319" s="229"/>
      <c r="N319" s="230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161</v>
      </c>
      <c r="AU319" s="18" t="s">
        <v>81</v>
      </c>
    </row>
    <row r="320" s="2" customFormat="1" ht="24.15" customHeight="1">
      <c r="A320" s="39"/>
      <c r="B320" s="40"/>
      <c r="C320" s="256" t="s">
        <v>1346</v>
      </c>
      <c r="D320" s="256" t="s">
        <v>518</v>
      </c>
      <c r="E320" s="257" t="s">
        <v>2741</v>
      </c>
      <c r="F320" s="258" t="s">
        <v>2742</v>
      </c>
      <c r="G320" s="259" t="s">
        <v>174</v>
      </c>
      <c r="H320" s="260">
        <v>227</v>
      </c>
      <c r="I320" s="261"/>
      <c r="J320" s="262">
        <f>ROUND(I320*H320,2)</f>
        <v>0</v>
      </c>
      <c r="K320" s="258" t="s">
        <v>158</v>
      </c>
      <c r="L320" s="263"/>
      <c r="M320" s="264" t="s">
        <v>19</v>
      </c>
      <c r="N320" s="265" t="s">
        <v>43</v>
      </c>
      <c r="O320" s="85"/>
      <c r="P320" s="222">
        <f>O320*H320</f>
        <v>0</v>
      </c>
      <c r="Q320" s="222">
        <v>4.0000000000000003E-05</v>
      </c>
      <c r="R320" s="222">
        <f>Q320*H320</f>
        <v>0.0090800000000000013</v>
      </c>
      <c r="S320" s="222">
        <v>0</v>
      </c>
      <c r="T320" s="22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4" t="s">
        <v>374</v>
      </c>
      <c r="AT320" s="224" t="s">
        <v>518</v>
      </c>
      <c r="AU320" s="224" t="s">
        <v>81</v>
      </c>
      <c r="AY320" s="18" t="s">
        <v>152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8" t="s">
        <v>79</v>
      </c>
      <c r="BK320" s="225">
        <f>ROUND(I320*H320,2)</f>
        <v>0</v>
      </c>
      <c r="BL320" s="18" t="s">
        <v>264</v>
      </c>
      <c r="BM320" s="224" t="s">
        <v>2743</v>
      </c>
    </row>
    <row r="321" s="2" customFormat="1" ht="44.25" customHeight="1">
      <c r="A321" s="39"/>
      <c r="B321" s="40"/>
      <c r="C321" s="213" t="s">
        <v>1351</v>
      </c>
      <c r="D321" s="213" t="s">
        <v>154</v>
      </c>
      <c r="E321" s="214" t="s">
        <v>2498</v>
      </c>
      <c r="F321" s="215" t="s">
        <v>2499</v>
      </c>
      <c r="G321" s="216" t="s">
        <v>174</v>
      </c>
      <c r="H321" s="217">
        <v>1</v>
      </c>
      <c r="I321" s="218"/>
      <c r="J321" s="219">
        <f>ROUND(I321*H321,2)</f>
        <v>0</v>
      </c>
      <c r="K321" s="215" t="s">
        <v>158</v>
      </c>
      <c r="L321" s="45"/>
      <c r="M321" s="220" t="s">
        <v>19</v>
      </c>
      <c r="N321" s="221" t="s">
        <v>43</v>
      </c>
      <c r="O321" s="85"/>
      <c r="P321" s="222">
        <f>O321*H321</f>
        <v>0</v>
      </c>
      <c r="Q321" s="222">
        <v>0</v>
      </c>
      <c r="R321" s="222">
        <f>Q321*H321</f>
        <v>0</v>
      </c>
      <c r="S321" s="222">
        <v>0</v>
      </c>
      <c r="T321" s="223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4" t="s">
        <v>264</v>
      </c>
      <c r="AT321" s="224" t="s">
        <v>154</v>
      </c>
      <c r="AU321" s="224" t="s">
        <v>81</v>
      </c>
      <c r="AY321" s="18" t="s">
        <v>152</v>
      </c>
      <c r="BE321" s="225">
        <f>IF(N321="základní",J321,0)</f>
        <v>0</v>
      </c>
      <c r="BF321" s="225">
        <f>IF(N321="snížená",J321,0)</f>
        <v>0</v>
      </c>
      <c r="BG321" s="225">
        <f>IF(N321="zákl. přenesená",J321,0)</f>
        <v>0</v>
      </c>
      <c r="BH321" s="225">
        <f>IF(N321="sníž. přenesená",J321,0)</f>
        <v>0</v>
      </c>
      <c r="BI321" s="225">
        <f>IF(N321="nulová",J321,0)</f>
        <v>0</v>
      </c>
      <c r="BJ321" s="18" t="s">
        <v>79</v>
      </c>
      <c r="BK321" s="225">
        <f>ROUND(I321*H321,2)</f>
        <v>0</v>
      </c>
      <c r="BL321" s="18" t="s">
        <v>264</v>
      </c>
      <c r="BM321" s="224" t="s">
        <v>2744</v>
      </c>
    </row>
    <row r="322" s="2" customFormat="1">
      <c r="A322" s="39"/>
      <c r="B322" s="40"/>
      <c r="C322" s="41"/>
      <c r="D322" s="226" t="s">
        <v>161</v>
      </c>
      <c r="E322" s="41"/>
      <c r="F322" s="227" t="s">
        <v>2501</v>
      </c>
      <c r="G322" s="41"/>
      <c r="H322" s="41"/>
      <c r="I322" s="228"/>
      <c r="J322" s="41"/>
      <c r="K322" s="41"/>
      <c r="L322" s="45"/>
      <c r="M322" s="229"/>
      <c r="N322" s="230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161</v>
      </c>
      <c r="AU322" s="18" t="s">
        <v>81</v>
      </c>
    </row>
    <row r="323" s="2" customFormat="1" ht="16.5" customHeight="1">
      <c r="A323" s="39"/>
      <c r="B323" s="40"/>
      <c r="C323" s="256" t="s">
        <v>1355</v>
      </c>
      <c r="D323" s="256" t="s">
        <v>518</v>
      </c>
      <c r="E323" s="257" t="s">
        <v>2502</v>
      </c>
      <c r="F323" s="258" t="s">
        <v>2503</v>
      </c>
      <c r="G323" s="259" t="s">
        <v>2504</v>
      </c>
      <c r="H323" s="260">
        <v>0.32500000000000001</v>
      </c>
      <c r="I323" s="261"/>
      <c r="J323" s="262">
        <f>ROUND(I323*H323,2)</f>
        <v>0</v>
      </c>
      <c r="K323" s="258" t="s">
        <v>158</v>
      </c>
      <c r="L323" s="263"/>
      <c r="M323" s="264" t="s">
        <v>19</v>
      </c>
      <c r="N323" s="265" t="s">
        <v>43</v>
      </c>
      <c r="O323" s="85"/>
      <c r="P323" s="222">
        <f>O323*H323</f>
        <v>0</v>
      </c>
      <c r="Q323" s="222">
        <v>0.00107</v>
      </c>
      <c r="R323" s="222">
        <f>Q323*H323</f>
        <v>0.00034775000000000002</v>
      </c>
      <c r="S323" s="222">
        <v>0</v>
      </c>
      <c r="T323" s="223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4" t="s">
        <v>374</v>
      </c>
      <c r="AT323" s="224" t="s">
        <v>518</v>
      </c>
      <c r="AU323" s="224" t="s">
        <v>81</v>
      </c>
      <c r="AY323" s="18" t="s">
        <v>152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8" t="s">
        <v>79</v>
      </c>
      <c r="BK323" s="225">
        <f>ROUND(I323*H323,2)</f>
        <v>0</v>
      </c>
      <c r="BL323" s="18" t="s">
        <v>264</v>
      </c>
      <c r="BM323" s="224" t="s">
        <v>2745</v>
      </c>
    </row>
    <row r="324" s="2" customFormat="1" ht="44.25" customHeight="1">
      <c r="A324" s="39"/>
      <c r="B324" s="40"/>
      <c r="C324" s="213" t="s">
        <v>1360</v>
      </c>
      <c r="D324" s="213" t="s">
        <v>154</v>
      </c>
      <c r="E324" s="214" t="s">
        <v>2746</v>
      </c>
      <c r="F324" s="215" t="s">
        <v>2747</v>
      </c>
      <c r="G324" s="216" t="s">
        <v>174</v>
      </c>
      <c r="H324" s="217">
        <v>50</v>
      </c>
      <c r="I324" s="218"/>
      <c r="J324" s="219">
        <f>ROUND(I324*H324,2)</f>
        <v>0</v>
      </c>
      <c r="K324" s="215" t="s">
        <v>158</v>
      </c>
      <c r="L324" s="45"/>
      <c r="M324" s="220" t="s">
        <v>19</v>
      </c>
      <c r="N324" s="221" t="s">
        <v>43</v>
      </c>
      <c r="O324" s="85"/>
      <c r="P324" s="222">
        <f>O324*H324</f>
        <v>0</v>
      </c>
      <c r="Q324" s="222">
        <v>0</v>
      </c>
      <c r="R324" s="222">
        <f>Q324*H324</f>
        <v>0</v>
      </c>
      <c r="S324" s="222">
        <v>0</v>
      </c>
      <c r="T324" s="223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4" t="s">
        <v>264</v>
      </c>
      <c r="AT324" s="224" t="s">
        <v>154</v>
      </c>
      <c r="AU324" s="224" t="s">
        <v>81</v>
      </c>
      <c r="AY324" s="18" t="s">
        <v>152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8" t="s">
        <v>79</v>
      </c>
      <c r="BK324" s="225">
        <f>ROUND(I324*H324,2)</f>
        <v>0</v>
      </c>
      <c r="BL324" s="18" t="s">
        <v>264</v>
      </c>
      <c r="BM324" s="224" t="s">
        <v>2748</v>
      </c>
    </row>
    <row r="325" s="2" customFormat="1">
      <c r="A325" s="39"/>
      <c r="B325" s="40"/>
      <c r="C325" s="41"/>
      <c r="D325" s="226" t="s">
        <v>161</v>
      </c>
      <c r="E325" s="41"/>
      <c r="F325" s="227" t="s">
        <v>2749</v>
      </c>
      <c r="G325" s="41"/>
      <c r="H325" s="41"/>
      <c r="I325" s="228"/>
      <c r="J325" s="41"/>
      <c r="K325" s="41"/>
      <c r="L325" s="45"/>
      <c r="M325" s="229"/>
      <c r="N325" s="230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161</v>
      </c>
      <c r="AU325" s="18" t="s">
        <v>81</v>
      </c>
    </row>
    <row r="326" s="2" customFormat="1" ht="21.75" customHeight="1">
      <c r="A326" s="39"/>
      <c r="B326" s="40"/>
      <c r="C326" s="256" t="s">
        <v>1364</v>
      </c>
      <c r="D326" s="256" t="s">
        <v>518</v>
      </c>
      <c r="E326" s="257" t="s">
        <v>2750</v>
      </c>
      <c r="F326" s="258" t="s">
        <v>2751</v>
      </c>
      <c r="G326" s="259" t="s">
        <v>174</v>
      </c>
      <c r="H326" s="260">
        <v>50</v>
      </c>
      <c r="I326" s="261"/>
      <c r="J326" s="262">
        <f>ROUND(I326*H326,2)</f>
        <v>0</v>
      </c>
      <c r="K326" s="258" t="s">
        <v>158</v>
      </c>
      <c r="L326" s="263"/>
      <c r="M326" s="264" t="s">
        <v>19</v>
      </c>
      <c r="N326" s="265" t="s">
        <v>43</v>
      </c>
      <c r="O326" s="85"/>
      <c r="P326" s="222">
        <f>O326*H326</f>
        <v>0</v>
      </c>
      <c r="Q326" s="222">
        <v>0.00010000000000000001</v>
      </c>
      <c r="R326" s="222">
        <f>Q326*H326</f>
        <v>0.0050000000000000001</v>
      </c>
      <c r="S326" s="222">
        <v>0</v>
      </c>
      <c r="T326" s="223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4" t="s">
        <v>374</v>
      </c>
      <c r="AT326" s="224" t="s">
        <v>518</v>
      </c>
      <c r="AU326" s="224" t="s">
        <v>81</v>
      </c>
      <c r="AY326" s="18" t="s">
        <v>152</v>
      </c>
      <c r="BE326" s="225">
        <f>IF(N326="základní",J326,0)</f>
        <v>0</v>
      </c>
      <c r="BF326" s="225">
        <f>IF(N326="snížená",J326,0)</f>
        <v>0</v>
      </c>
      <c r="BG326" s="225">
        <f>IF(N326="zákl. přenesená",J326,0)</f>
        <v>0</v>
      </c>
      <c r="BH326" s="225">
        <f>IF(N326="sníž. přenesená",J326,0)</f>
        <v>0</v>
      </c>
      <c r="BI326" s="225">
        <f>IF(N326="nulová",J326,0)</f>
        <v>0</v>
      </c>
      <c r="BJ326" s="18" t="s">
        <v>79</v>
      </c>
      <c r="BK326" s="225">
        <f>ROUND(I326*H326,2)</f>
        <v>0</v>
      </c>
      <c r="BL326" s="18" t="s">
        <v>264</v>
      </c>
      <c r="BM326" s="224" t="s">
        <v>2752</v>
      </c>
    </row>
    <row r="327" s="2" customFormat="1" ht="44.25" customHeight="1">
      <c r="A327" s="39"/>
      <c r="B327" s="40"/>
      <c r="C327" s="213" t="s">
        <v>1371</v>
      </c>
      <c r="D327" s="213" t="s">
        <v>154</v>
      </c>
      <c r="E327" s="214" t="s">
        <v>2753</v>
      </c>
      <c r="F327" s="215" t="s">
        <v>2754</v>
      </c>
      <c r="G327" s="216" t="s">
        <v>174</v>
      </c>
      <c r="H327" s="217">
        <v>15</v>
      </c>
      <c r="I327" s="218"/>
      <c r="J327" s="219">
        <f>ROUND(I327*H327,2)</f>
        <v>0</v>
      </c>
      <c r="K327" s="215" t="s">
        <v>158</v>
      </c>
      <c r="L327" s="45"/>
      <c r="M327" s="220" t="s">
        <v>19</v>
      </c>
      <c r="N327" s="221" t="s">
        <v>43</v>
      </c>
      <c r="O327" s="85"/>
      <c r="P327" s="222">
        <f>O327*H327</f>
        <v>0</v>
      </c>
      <c r="Q327" s="222">
        <v>0</v>
      </c>
      <c r="R327" s="222">
        <f>Q327*H327</f>
        <v>0</v>
      </c>
      <c r="S327" s="222">
        <v>0</v>
      </c>
      <c r="T327" s="223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24" t="s">
        <v>264</v>
      </c>
      <c r="AT327" s="224" t="s">
        <v>154</v>
      </c>
      <c r="AU327" s="224" t="s">
        <v>81</v>
      </c>
      <c r="AY327" s="18" t="s">
        <v>152</v>
      </c>
      <c r="BE327" s="225">
        <f>IF(N327="základní",J327,0)</f>
        <v>0</v>
      </c>
      <c r="BF327" s="225">
        <f>IF(N327="snížená",J327,0)</f>
        <v>0</v>
      </c>
      <c r="BG327" s="225">
        <f>IF(N327="zákl. přenesená",J327,0)</f>
        <v>0</v>
      </c>
      <c r="BH327" s="225">
        <f>IF(N327="sníž. přenesená",J327,0)</f>
        <v>0</v>
      </c>
      <c r="BI327" s="225">
        <f>IF(N327="nulová",J327,0)</f>
        <v>0</v>
      </c>
      <c r="BJ327" s="18" t="s">
        <v>79</v>
      </c>
      <c r="BK327" s="225">
        <f>ROUND(I327*H327,2)</f>
        <v>0</v>
      </c>
      <c r="BL327" s="18" t="s">
        <v>264</v>
      </c>
      <c r="BM327" s="224" t="s">
        <v>2755</v>
      </c>
    </row>
    <row r="328" s="2" customFormat="1">
      <c r="A328" s="39"/>
      <c r="B328" s="40"/>
      <c r="C328" s="41"/>
      <c r="D328" s="226" t="s">
        <v>161</v>
      </c>
      <c r="E328" s="41"/>
      <c r="F328" s="227" t="s">
        <v>2756</v>
      </c>
      <c r="G328" s="41"/>
      <c r="H328" s="41"/>
      <c r="I328" s="228"/>
      <c r="J328" s="41"/>
      <c r="K328" s="41"/>
      <c r="L328" s="45"/>
      <c r="M328" s="229"/>
      <c r="N328" s="230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161</v>
      </c>
      <c r="AU328" s="18" t="s">
        <v>81</v>
      </c>
    </row>
    <row r="329" s="2" customFormat="1" ht="21.75" customHeight="1">
      <c r="A329" s="39"/>
      <c r="B329" s="40"/>
      <c r="C329" s="256" t="s">
        <v>1377</v>
      </c>
      <c r="D329" s="256" t="s">
        <v>518</v>
      </c>
      <c r="E329" s="257" t="s">
        <v>2757</v>
      </c>
      <c r="F329" s="258" t="s">
        <v>2758</v>
      </c>
      <c r="G329" s="259" t="s">
        <v>174</v>
      </c>
      <c r="H329" s="260">
        <v>15</v>
      </c>
      <c r="I329" s="261"/>
      <c r="J329" s="262">
        <f>ROUND(I329*H329,2)</f>
        <v>0</v>
      </c>
      <c r="K329" s="258" t="s">
        <v>158</v>
      </c>
      <c r="L329" s="263"/>
      <c r="M329" s="264" t="s">
        <v>19</v>
      </c>
      <c r="N329" s="265" t="s">
        <v>43</v>
      </c>
      <c r="O329" s="85"/>
      <c r="P329" s="222">
        <f>O329*H329</f>
        <v>0</v>
      </c>
      <c r="Q329" s="222">
        <v>0.00010000000000000001</v>
      </c>
      <c r="R329" s="222">
        <f>Q329*H329</f>
        <v>0.0015</v>
      </c>
      <c r="S329" s="222">
        <v>0</v>
      </c>
      <c r="T329" s="223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24" t="s">
        <v>374</v>
      </c>
      <c r="AT329" s="224" t="s">
        <v>518</v>
      </c>
      <c r="AU329" s="224" t="s">
        <v>81</v>
      </c>
      <c r="AY329" s="18" t="s">
        <v>152</v>
      </c>
      <c r="BE329" s="225">
        <f>IF(N329="základní",J329,0)</f>
        <v>0</v>
      </c>
      <c r="BF329" s="225">
        <f>IF(N329="snížená",J329,0)</f>
        <v>0</v>
      </c>
      <c r="BG329" s="225">
        <f>IF(N329="zákl. přenesená",J329,0)</f>
        <v>0</v>
      </c>
      <c r="BH329" s="225">
        <f>IF(N329="sníž. přenesená",J329,0)</f>
        <v>0</v>
      </c>
      <c r="BI329" s="225">
        <f>IF(N329="nulová",J329,0)</f>
        <v>0</v>
      </c>
      <c r="BJ329" s="18" t="s">
        <v>79</v>
      </c>
      <c r="BK329" s="225">
        <f>ROUND(I329*H329,2)</f>
        <v>0</v>
      </c>
      <c r="BL329" s="18" t="s">
        <v>264</v>
      </c>
      <c r="BM329" s="224" t="s">
        <v>2759</v>
      </c>
    </row>
    <row r="330" s="2" customFormat="1" ht="44.25" customHeight="1">
      <c r="A330" s="39"/>
      <c r="B330" s="40"/>
      <c r="C330" s="213" t="s">
        <v>1384</v>
      </c>
      <c r="D330" s="213" t="s">
        <v>154</v>
      </c>
      <c r="E330" s="214" t="s">
        <v>2760</v>
      </c>
      <c r="F330" s="215" t="s">
        <v>2761</v>
      </c>
      <c r="G330" s="216" t="s">
        <v>174</v>
      </c>
      <c r="H330" s="217">
        <v>23</v>
      </c>
      <c r="I330" s="218"/>
      <c r="J330" s="219">
        <f>ROUND(I330*H330,2)</f>
        <v>0</v>
      </c>
      <c r="K330" s="215" t="s">
        <v>158</v>
      </c>
      <c r="L330" s="45"/>
      <c r="M330" s="220" t="s">
        <v>19</v>
      </c>
      <c r="N330" s="221" t="s">
        <v>43</v>
      </c>
      <c r="O330" s="85"/>
      <c r="P330" s="222">
        <f>O330*H330</f>
        <v>0</v>
      </c>
      <c r="Q330" s="222">
        <v>0</v>
      </c>
      <c r="R330" s="222">
        <f>Q330*H330</f>
        <v>0</v>
      </c>
      <c r="S330" s="222">
        <v>0</v>
      </c>
      <c r="T330" s="223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4" t="s">
        <v>264</v>
      </c>
      <c r="AT330" s="224" t="s">
        <v>154</v>
      </c>
      <c r="AU330" s="224" t="s">
        <v>81</v>
      </c>
      <c r="AY330" s="18" t="s">
        <v>152</v>
      </c>
      <c r="BE330" s="225">
        <f>IF(N330="základní",J330,0)</f>
        <v>0</v>
      </c>
      <c r="BF330" s="225">
        <f>IF(N330="snížená",J330,0)</f>
        <v>0</v>
      </c>
      <c r="BG330" s="225">
        <f>IF(N330="zákl. přenesená",J330,0)</f>
        <v>0</v>
      </c>
      <c r="BH330" s="225">
        <f>IF(N330="sníž. přenesená",J330,0)</f>
        <v>0</v>
      </c>
      <c r="BI330" s="225">
        <f>IF(N330="nulová",J330,0)</f>
        <v>0</v>
      </c>
      <c r="BJ330" s="18" t="s">
        <v>79</v>
      </c>
      <c r="BK330" s="225">
        <f>ROUND(I330*H330,2)</f>
        <v>0</v>
      </c>
      <c r="BL330" s="18" t="s">
        <v>264</v>
      </c>
      <c r="BM330" s="224" t="s">
        <v>2762</v>
      </c>
    </row>
    <row r="331" s="2" customFormat="1">
      <c r="A331" s="39"/>
      <c r="B331" s="40"/>
      <c r="C331" s="41"/>
      <c r="D331" s="226" t="s">
        <v>161</v>
      </c>
      <c r="E331" s="41"/>
      <c r="F331" s="227" t="s">
        <v>2763</v>
      </c>
      <c r="G331" s="41"/>
      <c r="H331" s="41"/>
      <c r="I331" s="228"/>
      <c r="J331" s="41"/>
      <c r="K331" s="41"/>
      <c r="L331" s="45"/>
      <c r="M331" s="229"/>
      <c r="N331" s="230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161</v>
      </c>
      <c r="AU331" s="18" t="s">
        <v>81</v>
      </c>
    </row>
    <row r="332" s="2" customFormat="1" ht="21.75" customHeight="1">
      <c r="A332" s="39"/>
      <c r="B332" s="40"/>
      <c r="C332" s="256" t="s">
        <v>1389</v>
      </c>
      <c r="D332" s="256" t="s">
        <v>518</v>
      </c>
      <c r="E332" s="257" t="s">
        <v>2764</v>
      </c>
      <c r="F332" s="258" t="s">
        <v>2765</v>
      </c>
      <c r="G332" s="259" t="s">
        <v>174</v>
      </c>
      <c r="H332" s="260">
        <v>23</v>
      </c>
      <c r="I332" s="261"/>
      <c r="J332" s="262">
        <f>ROUND(I332*H332,2)</f>
        <v>0</v>
      </c>
      <c r="K332" s="258" t="s">
        <v>158</v>
      </c>
      <c r="L332" s="263"/>
      <c r="M332" s="264" t="s">
        <v>19</v>
      </c>
      <c r="N332" s="265" t="s">
        <v>43</v>
      </c>
      <c r="O332" s="85"/>
      <c r="P332" s="222">
        <f>O332*H332</f>
        <v>0</v>
      </c>
      <c r="Q332" s="222">
        <v>0.00012</v>
      </c>
      <c r="R332" s="222">
        <f>Q332*H332</f>
        <v>0.0027599999999999999</v>
      </c>
      <c r="S332" s="222">
        <v>0</v>
      </c>
      <c r="T332" s="223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24" t="s">
        <v>374</v>
      </c>
      <c r="AT332" s="224" t="s">
        <v>518</v>
      </c>
      <c r="AU332" s="224" t="s">
        <v>81</v>
      </c>
      <c r="AY332" s="18" t="s">
        <v>152</v>
      </c>
      <c r="BE332" s="225">
        <f>IF(N332="základní",J332,0)</f>
        <v>0</v>
      </c>
      <c r="BF332" s="225">
        <f>IF(N332="snížená",J332,0)</f>
        <v>0</v>
      </c>
      <c r="BG332" s="225">
        <f>IF(N332="zákl. přenesená",J332,0)</f>
        <v>0</v>
      </c>
      <c r="BH332" s="225">
        <f>IF(N332="sníž. přenesená",J332,0)</f>
        <v>0</v>
      </c>
      <c r="BI332" s="225">
        <f>IF(N332="nulová",J332,0)</f>
        <v>0</v>
      </c>
      <c r="BJ332" s="18" t="s">
        <v>79</v>
      </c>
      <c r="BK332" s="225">
        <f>ROUND(I332*H332,2)</f>
        <v>0</v>
      </c>
      <c r="BL332" s="18" t="s">
        <v>264</v>
      </c>
      <c r="BM332" s="224" t="s">
        <v>2766</v>
      </c>
    </row>
    <row r="333" s="2" customFormat="1" ht="49.05" customHeight="1">
      <c r="A333" s="39"/>
      <c r="B333" s="40"/>
      <c r="C333" s="213" t="s">
        <v>1398</v>
      </c>
      <c r="D333" s="213" t="s">
        <v>154</v>
      </c>
      <c r="E333" s="214" t="s">
        <v>2767</v>
      </c>
      <c r="F333" s="215" t="s">
        <v>2768</v>
      </c>
      <c r="G333" s="216" t="s">
        <v>451</v>
      </c>
      <c r="H333" s="217">
        <v>3</v>
      </c>
      <c r="I333" s="218"/>
      <c r="J333" s="219">
        <f>ROUND(I333*H333,2)</f>
        <v>0</v>
      </c>
      <c r="K333" s="215" t="s">
        <v>158</v>
      </c>
      <c r="L333" s="45"/>
      <c r="M333" s="220" t="s">
        <v>19</v>
      </c>
      <c r="N333" s="221" t="s">
        <v>43</v>
      </c>
      <c r="O333" s="85"/>
      <c r="P333" s="222">
        <f>O333*H333</f>
        <v>0</v>
      </c>
      <c r="Q333" s="222">
        <v>0</v>
      </c>
      <c r="R333" s="222">
        <f>Q333*H333</f>
        <v>0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264</v>
      </c>
      <c r="AT333" s="224" t="s">
        <v>154</v>
      </c>
      <c r="AU333" s="224" t="s">
        <v>81</v>
      </c>
      <c r="AY333" s="18" t="s">
        <v>152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79</v>
      </c>
      <c r="BK333" s="225">
        <f>ROUND(I333*H333,2)</f>
        <v>0</v>
      </c>
      <c r="BL333" s="18" t="s">
        <v>264</v>
      </c>
      <c r="BM333" s="224" t="s">
        <v>2769</v>
      </c>
    </row>
    <row r="334" s="2" customFormat="1">
      <c r="A334" s="39"/>
      <c r="B334" s="40"/>
      <c r="C334" s="41"/>
      <c r="D334" s="226" t="s">
        <v>161</v>
      </c>
      <c r="E334" s="41"/>
      <c r="F334" s="227" t="s">
        <v>2770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161</v>
      </c>
      <c r="AU334" s="18" t="s">
        <v>81</v>
      </c>
    </row>
    <row r="335" s="2" customFormat="1" ht="21.75" customHeight="1">
      <c r="A335" s="39"/>
      <c r="B335" s="40"/>
      <c r="C335" s="256" t="s">
        <v>1404</v>
      </c>
      <c r="D335" s="256" t="s">
        <v>518</v>
      </c>
      <c r="E335" s="257" t="s">
        <v>2771</v>
      </c>
      <c r="F335" s="258" t="s">
        <v>2772</v>
      </c>
      <c r="G335" s="259" t="s">
        <v>451</v>
      </c>
      <c r="H335" s="260">
        <v>3</v>
      </c>
      <c r="I335" s="261"/>
      <c r="J335" s="262">
        <f>ROUND(I335*H335,2)</f>
        <v>0</v>
      </c>
      <c r="K335" s="258" t="s">
        <v>158</v>
      </c>
      <c r="L335" s="263"/>
      <c r="M335" s="264" t="s">
        <v>19</v>
      </c>
      <c r="N335" s="265" t="s">
        <v>43</v>
      </c>
      <c r="O335" s="85"/>
      <c r="P335" s="222">
        <f>O335*H335</f>
        <v>0</v>
      </c>
      <c r="Q335" s="222">
        <v>4.0000000000000003E-05</v>
      </c>
      <c r="R335" s="222">
        <f>Q335*H335</f>
        <v>0.00012000000000000002</v>
      </c>
      <c r="S335" s="222">
        <v>0</v>
      </c>
      <c r="T335" s="223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24" t="s">
        <v>374</v>
      </c>
      <c r="AT335" s="224" t="s">
        <v>518</v>
      </c>
      <c r="AU335" s="224" t="s">
        <v>81</v>
      </c>
      <c r="AY335" s="18" t="s">
        <v>152</v>
      </c>
      <c r="BE335" s="225">
        <f>IF(N335="základní",J335,0)</f>
        <v>0</v>
      </c>
      <c r="BF335" s="225">
        <f>IF(N335="snížená",J335,0)</f>
        <v>0</v>
      </c>
      <c r="BG335" s="225">
        <f>IF(N335="zákl. přenesená",J335,0)</f>
        <v>0</v>
      </c>
      <c r="BH335" s="225">
        <f>IF(N335="sníž. přenesená",J335,0)</f>
        <v>0</v>
      </c>
      <c r="BI335" s="225">
        <f>IF(N335="nulová",J335,0)</f>
        <v>0</v>
      </c>
      <c r="BJ335" s="18" t="s">
        <v>79</v>
      </c>
      <c r="BK335" s="225">
        <f>ROUND(I335*H335,2)</f>
        <v>0</v>
      </c>
      <c r="BL335" s="18" t="s">
        <v>264</v>
      </c>
      <c r="BM335" s="224" t="s">
        <v>2773</v>
      </c>
    </row>
    <row r="336" s="2" customFormat="1" ht="49.05" customHeight="1">
      <c r="A336" s="39"/>
      <c r="B336" s="40"/>
      <c r="C336" s="213" t="s">
        <v>1412</v>
      </c>
      <c r="D336" s="213" t="s">
        <v>154</v>
      </c>
      <c r="E336" s="214" t="s">
        <v>2774</v>
      </c>
      <c r="F336" s="215" t="s">
        <v>2775</v>
      </c>
      <c r="G336" s="216" t="s">
        <v>451</v>
      </c>
      <c r="H336" s="217">
        <v>19</v>
      </c>
      <c r="I336" s="218"/>
      <c r="J336" s="219">
        <f>ROUND(I336*H336,2)</f>
        <v>0</v>
      </c>
      <c r="K336" s="215" t="s">
        <v>158</v>
      </c>
      <c r="L336" s="45"/>
      <c r="M336" s="220" t="s">
        <v>19</v>
      </c>
      <c r="N336" s="221" t="s">
        <v>43</v>
      </c>
      <c r="O336" s="85"/>
      <c r="P336" s="222">
        <f>O336*H336</f>
        <v>0</v>
      </c>
      <c r="Q336" s="222">
        <v>0</v>
      </c>
      <c r="R336" s="222">
        <f>Q336*H336</f>
        <v>0</v>
      </c>
      <c r="S336" s="222">
        <v>0</v>
      </c>
      <c r="T336" s="223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24" t="s">
        <v>264</v>
      </c>
      <c r="AT336" s="224" t="s">
        <v>154</v>
      </c>
      <c r="AU336" s="224" t="s">
        <v>81</v>
      </c>
      <c r="AY336" s="18" t="s">
        <v>152</v>
      </c>
      <c r="BE336" s="225">
        <f>IF(N336="základní",J336,0)</f>
        <v>0</v>
      </c>
      <c r="BF336" s="225">
        <f>IF(N336="snížená",J336,0)</f>
        <v>0</v>
      </c>
      <c r="BG336" s="225">
        <f>IF(N336="zákl. přenesená",J336,0)</f>
        <v>0</v>
      </c>
      <c r="BH336" s="225">
        <f>IF(N336="sníž. přenesená",J336,0)</f>
        <v>0</v>
      </c>
      <c r="BI336" s="225">
        <f>IF(N336="nulová",J336,0)</f>
        <v>0</v>
      </c>
      <c r="BJ336" s="18" t="s">
        <v>79</v>
      </c>
      <c r="BK336" s="225">
        <f>ROUND(I336*H336,2)</f>
        <v>0</v>
      </c>
      <c r="BL336" s="18" t="s">
        <v>264</v>
      </c>
      <c r="BM336" s="224" t="s">
        <v>2776</v>
      </c>
    </row>
    <row r="337" s="2" customFormat="1">
      <c r="A337" s="39"/>
      <c r="B337" s="40"/>
      <c r="C337" s="41"/>
      <c r="D337" s="226" t="s">
        <v>161</v>
      </c>
      <c r="E337" s="41"/>
      <c r="F337" s="227" t="s">
        <v>2777</v>
      </c>
      <c r="G337" s="41"/>
      <c r="H337" s="41"/>
      <c r="I337" s="228"/>
      <c r="J337" s="41"/>
      <c r="K337" s="41"/>
      <c r="L337" s="45"/>
      <c r="M337" s="229"/>
      <c r="N337" s="230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161</v>
      </c>
      <c r="AU337" s="18" t="s">
        <v>81</v>
      </c>
    </row>
    <row r="338" s="2" customFormat="1" ht="24.15" customHeight="1">
      <c r="A338" s="39"/>
      <c r="B338" s="40"/>
      <c r="C338" s="256" t="s">
        <v>1417</v>
      </c>
      <c r="D338" s="256" t="s">
        <v>518</v>
      </c>
      <c r="E338" s="257" t="s">
        <v>2778</v>
      </c>
      <c r="F338" s="258" t="s">
        <v>2779</v>
      </c>
      <c r="G338" s="259" t="s">
        <v>451</v>
      </c>
      <c r="H338" s="260">
        <v>19</v>
      </c>
      <c r="I338" s="261"/>
      <c r="J338" s="262">
        <f>ROUND(I338*H338,2)</f>
        <v>0</v>
      </c>
      <c r="K338" s="258" t="s">
        <v>158</v>
      </c>
      <c r="L338" s="263"/>
      <c r="M338" s="264" t="s">
        <v>19</v>
      </c>
      <c r="N338" s="265" t="s">
        <v>43</v>
      </c>
      <c r="O338" s="85"/>
      <c r="P338" s="222">
        <f>O338*H338</f>
        <v>0</v>
      </c>
      <c r="Q338" s="222">
        <v>4.0000000000000003E-05</v>
      </c>
      <c r="R338" s="222">
        <f>Q338*H338</f>
        <v>0.00076000000000000004</v>
      </c>
      <c r="S338" s="222">
        <v>0</v>
      </c>
      <c r="T338" s="223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24" t="s">
        <v>374</v>
      </c>
      <c r="AT338" s="224" t="s">
        <v>518</v>
      </c>
      <c r="AU338" s="224" t="s">
        <v>81</v>
      </c>
      <c r="AY338" s="18" t="s">
        <v>152</v>
      </c>
      <c r="BE338" s="225">
        <f>IF(N338="základní",J338,0)</f>
        <v>0</v>
      </c>
      <c r="BF338" s="225">
        <f>IF(N338="snížená",J338,0)</f>
        <v>0</v>
      </c>
      <c r="BG338" s="225">
        <f>IF(N338="zákl. přenesená",J338,0)</f>
        <v>0</v>
      </c>
      <c r="BH338" s="225">
        <f>IF(N338="sníž. přenesená",J338,0)</f>
        <v>0</v>
      </c>
      <c r="BI338" s="225">
        <f>IF(N338="nulová",J338,0)</f>
        <v>0</v>
      </c>
      <c r="BJ338" s="18" t="s">
        <v>79</v>
      </c>
      <c r="BK338" s="225">
        <f>ROUND(I338*H338,2)</f>
        <v>0</v>
      </c>
      <c r="BL338" s="18" t="s">
        <v>264</v>
      </c>
      <c r="BM338" s="224" t="s">
        <v>2780</v>
      </c>
    </row>
    <row r="339" s="2" customFormat="1" ht="49.05" customHeight="1">
      <c r="A339" s="39"/>
      <c r="B339" s="40"/>
      <c r="C339" s="213" t="s">
        <v>1424</v>
      </c>
      <c r="D339" s="213" t="s">
        <v>154</v>
      </c>
      <c r="E339" s="214" t="s">
        <v>2507</v>
      </c>
      <c r="F339" s="215" t="s">
        <v>2508</v>
      </c>
      <c r="G339" s="216" t="s">
        <v>451</v>
      </c>
      <c r="H339" s="217">
        <v>7</v>
      </c>
      <c r="I339" s="218"/>
      <c r="J339" s="219">
        <f>ROUND(I339*H339,2)</f>
        <v>0</v>
      </c>
      <c r="K339" s="215" t="s">
        <v>158</v>
      </c>
      <c r="L339" s="45"/>
      <c r="M339" s="220" t="s">
        <v>19</v>
      </c>
      <c r="N339" s="221" t="s">
        <v>43</v>
      </c>
      <c r="O339" s="85"/>
      <c r="P339" s="222">
        <f>O339*H339</f>
        <v>0</v>
      </c>
      <c r="Q339" s="222">
        <v>0</v>
      </c>
      <c r="R339" s="222">
        <f>Q339*H339</f>
        <v>0</v>
      </c>
      <c r="S339" s="222">
        <v>0</v>
      </c>
      <c r="T339" s="223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4" t="s">
        <v>264</v>
      </c>
      <c r="AT339" s="224" t="s">
        <v>154</v>
      </c>
      <c r="AU339" s="224" t="s">
        <v>81</v>
      </c>
      <c r="AY339" s="18" t="s">
        <v>152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8" t="s">
        <v>79</v>
      </c>
      <c r="BK339" s="225">
        <f>ROUND(I339*H339,2)</f>
        <v>0</v>
      </c>
      <c r="BL339" s="18" t="s">
        <v>264</v>
      </c>
      <c r="BM339" s="224" t="s">
        <v>2781</v>
      </c>
    </row>
    <row r="340" s="2" customFormat="1">
      <c r="A340" s="39"/>
      <c r="B340" s="40"/>
      <c r="C340" s="41"/>
      <c r="D340" s="226" t="s">
        <v>161</v>
      </c>
      <c r="E340" s="41"/>
      <c r="F340" s="227" t="s">
        <v>2510</v>
      </c>
      <c r="G340" s="41"/>
      <c r="H340" s="41"/>
      <c r="I340" s="228"/>
      <c r="J340" s="41"/>
      <c r="K340" s="41"/>
      <c r="L340" s="45"/>
      <c r="M340" s="229"/>
      <c r="N340" s="230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161</v>
      </c>
      <c r="AU340" s="18" t="s">
        <v>81</v>
      </c>
    </row>
    <row r="341" s="2" customFormat="1" ht="24.15" customHeight="1">
      <c r="A341" s="39"/>
      <c r="B341" s="40"/>
      <c r="C341" s="256" t="s">
        <v>1430</v>
      </c>
      <c r="D341" s="256" t="s">
        <v>518</v>
      </c>
      <c r="E341" s="257" t="s">
        <v>2511</v>
      </c>
      <c r="F341" s="258" t="s">
        <v>2512</v>
      </c>
      <c r="G341" s="259" t="s">
        <v>451</v>
      </c>
      <c r="H341" s="260">
        <v>7</v>
      </c>
      <c r="I341" s="261"/>
      <c r="J341" s="262">
        <f>ROUND(I341*H341,2)</f>
        <v>0</v>
      </c>
      <c r="K341" s="258" t="s">
        <v>158</v>
      </c>
      <c r="L341" s="263"/>
      <c r="M341" s="264" t="s">
        <v>19</v>
      </c>
      <c r="N341" s="265" t="s">
        <v>43</v>
      </c>
      <c r="O341" s="85"/>
      <c r="P341" s="222">
        <f>O341*H341</f>
        <v>0</v>
      </c>
      <c r="Q341" s="222">
        <v>0.00023000000000000001</v>
      </c>
      <c r="R341" s="222">
        <f>Q341*H341</f>
        <v>0.0016100000000000001</v>
      </c>
      <c r="S341" s="222">
        <v>0</v>
      </c>
      <c r="T341" s="223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24" t="s">
        <v>374</v>
      </c>
      <c r="AT341" s="224" t="s">
        <v>518</v>
      </c>
      <c r="AU341" s="224" t="s">
        <v>81</v>
      </c>
      <c r="AY341" s="18" t="s">
        <v>152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8" t="s">
        <v>79</v>
      </c>
      <c r="BK341" s="225">
        <f>ROUND(I341*H341,2)</f>
        <v>0</v>
      </c>
      <c r="BL341" s="18" t="s">
        <v>264</v>
      </c>
      <c r="BM341" s="224" t="s">
        <v>2782</v>
      </c>
    </row>
    <row r="342" s="2" customFormat="1" ht="37.8" customHeight="1">
      <c r="A342" s="39"/>
      <c r="B342" s="40"/>
      <c r="C342" s="213" t="s">
        <v>1437</v>
      </c>
      <c r="D342" s="213" t="s">
        <v>154</v>
      </c>
      <c r="E342" s="214" t="s">
        <v>2783</v>
      </c>
      <c r="F342" s="215" t="s">
        <v>2784</v>
      </c>
      <c r="G342" s="216" t="s">
        <v>451</v>
      </c>
      <c r="H342" s="217">
        <v>2</v>
      </c>
      <c r="I342" s="218"/>
      <c r="J342" s="219">
        <f>ROUND(I342*H342,2)</f>
        <v>0</v>
      </c>
      <c r="K342" s="215" t="s">
        <v>158</v>
      </c>
      <c r="L342" s="45"/>
      <c r="M342" s="220" t="s">
        <v>19</v>
      </c>
      <c r="N342" s="221" t="s">
        <v>43</v>
      </c>
      <c r="O342" s="85"/>
      <c r="P342" s="222">
        <f>O342*H342</f>
        <v>0</v>
      </c>
      <c r="Q342" s="222">
        <v>0</v>
      </c>
      <c r="R342" s="222">
        <f>Q342*H342</f>
        <v>0</v>
      </c>
      <c r="S342" s="222">
        <v>0</v>
      </c>
      <c r="T342" s="223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24" t="s">
        <v>264</v>
      </c>
      <c r="AT342" s="224" t="s">
        <v>154</v>
      </c>
      <c r="AU342" s="224" t="s">
        <v>81</v>
      </c>
      <c r="AY342" s="18" t="s">
        <v>152</v>
      </c>
      <c r="BE342" s="225">
        <f>IF(N342="základní",J342,0)</f>
        <v>0</v>
      </c>
      <c r="BF342" s="225">
        <f>IF(N342="snížená",J342,0)</f>
        <v>0</v>
      </c>
      <c r="BG342" s="225">
        <f>IF(N342="zákl. přenesená",J342,0)</f>
        <v>0</v>
      </c>
      <c r="BH342" s="225">
        <f>IF(N342="sníž. přenesená",J342,0)</f>
        <v>0</v>
      </c>
      <c r="BI342" s="225">
        <f>IF(N342="nulová",J342,0)</f>
        <v>0</v>
      </c>
      <c r="BJ342" s="18" t="s">
        <v>79</v>
      </c>
      <c r="BK342" s="225">
        <f>ROUND(I342*H342,2)</f>
        <v>0</v>
      </c>
      <c r="BL342" s="18" t="s">
        <v>264</v>
      </c>
      <c r="BM342" s="224" t="s">
        <v>2785</v>
      </c>
    </row>
    <row r="343" s="2" customFormat="1">
      <c r="A343" s="39"/>
      <c r="B343" s="40"/>
      <c r="C343" s="41"/>
      <c r="D343" s="226" t="s">
        <v>161</v>
      </c>
      <c r="E343" s="41"/>
      <c r="F343" s="227" t="s">
        <v>2786</v>
      </c>
      <c r="G343" s="41"/>
      <c r="H343" s="41"/>
      <c r="I343" s="228"/>
      <c r="J343" s="41"/>
      <c r="K343" s="41"/>
      <c r="L343" s="45"/>
      <c r="M343" s="229"/>
      <c r="N343" s="230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161</v>
      </c>
      <c r="AU343" s="18" t="s">
        <v>81</v>
      </c>
    </row>
    <row r="344" s="2" customFormat="1" ht="24.15" customHeight="1">
      <c r="A344" s="39"/>
      <c r="B344" s="40"/>
      <c r="C344" s="256" t="s">
        <v>1441</v>
      </c>
      <c r="D344" s="256" t="s">
        <v>518</v>
      </c>
      <c r="E344" s="257" t="s">
        <v>2787</v>
      </c>
      <c r="F344" s="258" t="s">
        <v>2788</v>
      </c>
      <c r="G344" s="259" t="s">
        <v>451</v>
      </c>
      <c r="H344" s="260">
        <v>2</v>
      </c>
      <c r="I344" s="261"/>
      <c r="J344" s="262">
        <f>ROUND(I344*H344,2)</f>
        <v>0</v>
      </c>
      <c r="K344" s="258" t="s">
        <v>19</v>
      </c>
      <c r="L344" s="263"/>
      <c r="M344" s="264" t="s">
        <v>19</v>
      </c>
      <c r="N344" s="265" t="s">
        <v>43</v>
      </c>
      <c r="O344" s="85"/>
      <c r="P344" s="222">
        <f>O344*H344</f>
        <v>0</v>
      </c>
      <c r="Q344" s="222">
        <v>0</v>
      </c>
      <c r="R344" s="222">
        <f>Q344*H344</f>
        <v>0</v>
      </c>
      <c r="S344" s="222">
        <v>0</v>
      </c>
      <c r="T344" s="223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24" t="s">
        <v>374</v>
      </c>
      <c r="AT344" s="224" t="s">
        <v>518</v>
      </c>
      <c r="AU344" s="224" t="s">
        <v>81</v>
      </c>
      <c r="AY344" s="18" t="s">
        <v>152</v>
      </c>
      <c r="BE344" s="225">
        <f>IF(N344="základní",J344,0)</f>
        <v>0</v>
      </c>
      <c r="BF344" s="225">
        <f>IF(N344="snížená",J344,0)</f>
        <v>0</v>
      </c>
      <c r="BG344" s="225">
        <f>IF(N344="zákl. přenesená",J344,0)</f>
        <v>0</v>
      </c>
      <c r="BH344" s="225">
        <f>IF(N344="sníž. přenesená",J344,0)</f>
        <v>0</v>
      </c>
      <c r="BI344" s="225">
        <f>IF(N344="nulová",J344,0)</f>
        <v>0</v>
      </c>
      <c r="BJ344" s="18" t="s">
        <v>79</v>
      </c>
      <c r="BK344" s="225">
        <f>ROUND(I344*H344,2)</f>
        <v>0</v>
      </c>
      <c r="BL344" s="18" t="s">
        <v>264</v>
      </c>
      <c r="BM344" s="224" t="s">
        <v>2789</v>
      </c>
    </row>
    <row r="345" s="2" customFormat="1" ht="16.5" customHeight="1">
      <c r="A345" s="39"/>
      <c r="B345" s="40"/>
      <c r="C345" s="256" t="s">
        <v>1447</v>
      </c>
      <c r="D345" s="256" t="s">
        <v>518</v>
      </c>
      <c r="E345" s="257" t="s">
        <v>2441</v>
      </c>
      <c r="F345" s="258" t="s">
        <v>2442</v>
      </c>
      <c r="G345" s="259" t="s">
        <v>451</v>
      </c>
      <c r="H345" s="260">
        <v>2</v>
      </c>
      <c r="I345" s="261"/>
      <c r="J345" s="262">
        <f>ROUND(I345*H345,2)</f>
        <v>0</v>
      </c>
      <c r="K345" s="258" t="s">
        <v>158</v>
      </c>
      <c r="L345" s="263"/>
      <c r="M345" s="264" t="s">
        <v>19</v>
      </c>
      <c r="N345" s="265" t="s">
        <v>43</v>
      </c>
      <c r="O345" s="85"/>
      <c r="P345" s="222">
        <f>O345*H345</f>
        <v>0</v>
      </c>
      <c r="Q345" s="222">
        <v>1.0000000000000001E-05</v>
      </c>
      <c r="R345" s="222">
        <f>Q345*H345</f>
        <v>2.0000000000000002E-05</v>
      </c>
      <c r="S345" s="222">
        <v>0</v>
      </c>
      <c r="T345" s="223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24" t="s">
        <v>374</v>
      </c>
      <c r="AT345" s="224" t="s">
        <v>518</v>
      </c>
      <c r="AU345" s="224" t="s">
        <v>81</v>
      </c>
      <c r="AY345" s="18" t="s">
        <v>152</v>
      </c>
      <c r="BE345" s="225">
        <f>IF(N345="základní",J345,0)</f>
        <v>0</v>
      </c>
      <c r="BF345" s="225">
        <f>IF(N345="snížená",J345,0)</f>
        <v>0</v>
      </c>
      <c r="BG345" s="225">
        <f>IF(N345="zákl. přenesená",J345,0)</f>
        <v>0</v>
      </c>
      <c r="BH345" s="225">
        <f>IF(N345="sníž. přenesená",J345,0)</f>
        <v>0</v>
      </c>
      <c r="BI345" s="225">
        <f>IF(N345="nulová",J345,0)</f>
        <v>0</v>
      </c>
      <c r="BJ345" s="18" t="s">
        <v>79</v>
      </c>
      <c r="BK345" s="225">
        <f>ROUND(I345*H345,2)</f>
        <v>0</v>
      </c>
      <c r="BL345" s="18" t="s">
        <v>264</v>
      </c>
      <c r="BM345" s="224" t="s">
        <v>2790</v>
      </c>
    </row>
    <row r="346" s="2" customFormat="1" ht="33" customHeight="1">
      <c r="A346" s="39"/>
      <c r="B346" s="40"/>
      <c r="C346" s="213" t="s">
        <v>1453</v>
      </c>
      <c r="D346" s="213" t="s">
        <v>154</v>
      </c>
      <c r="E346" s="214" t="s">
        <v>2284</v>
      </c>
      <c r="F346" s="215" t="s">
        <v>2285</v>
      </c>
      <c r="G346" s="216" t="s">
        <v>451</v>
      </c>
      <c r="H346" s="217">
        <v>1</v>
      </c>
      <c r="I346" s="218"/>
      <c r="J346" s="219">
        <f>ROUND(I346*H346,2)</f>
        <v>0</v>
      </c>
      <c r="K346" s="215" t="s">
        <v>158</v>
      </c>
      <c r="L346" s="45"/>
      <c r="M346" s="220" t="s">
        <v>19</v>
      </c>
      <c r="N346" s="221" t="s">
        <v>43</v>
      </c>
      <c r="O346" s="85"/>
      <c r="P346" s="222">
        <f>O346*H346</f>
        <v>0</v>
      </c>
      <c r="Q346" s="222">
        <v>0</v>
      </c>
      <c r="R346" s="222">
        <f>Q346*H346</f>
        <v>0</v>
      </c>
      <c r="S346" s="222">
        <v>0</v>
      </c>
      <c r="T346" s="223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24" t="s">
        <v>264</v>
      </c>
      <c r="AT346" s="224" t="s">
        <v>154</v>
      </c>
      <c r="AU346" s="224" t="s">
        <v>81</v>
      </c>
      <c r="AY346" s="18" t="s">
        <v>152</v>
      </c>
      <c r="BE346" s="225">
        <f>IF(N346="základní",J346,0)</f>
        <v>0</v>
      </c>
      <c r="BF346" s="225">
        <f>IF(N346="snížená",J346,0)</f>
        <v>0</v>
      </c>
      <c r="BG346" s="225">
        <f>IF(N346="zákl. přenesená",J346,0)</f>
        <v>0</v>
      </c>
      <c r="BH346" s="225">
        <f>IF(N346="sníž. přenesená",J346,0)</f>
        <v>0</v>
      </c>
      <c r="BI346" s="225">
        <f>IF(N346="nulová",J346,0)</f>
        <v>0</v>
      </c>
      <c r="BJ346" s="18" t="s">
        <v>79</v>
      </c>
      <c r="BK346" s="225">
        <f>ROUND(I346*H346,2)</f>
        <v>0</v>
      </c>
      <c r="BL346" s="18" t="s">
        <v>264</v>
      </c>
      <c r="BM346" s="224" t="s">
        <v>2791</v>
      </c>
    </row>
    <row r="347" s="2" customFormat="1">
      <c r="A347" s="39"/>
      <c r="B347" s="40"/>
      <c r="C347" s="41"/>
      <c r="D347" s="226" t="s">
        <v>161</v>
      </c>
      <c r="E347" s="41"/>
      <c r="F347" s="227" t="s">
        <v>2287</v>
      </c>
      <c r="G347" s="41"/>
      <c r="H347" s="41"/>
      <c r="I347" s="228"/>
      <c r="J347" s="41"/>
      <c r="K347" s="41"/>
      <c r="L347" s="45"/>
      <c r="M347" s="229"/>
      <c r="N347" s="230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161</v>
      </c>
      <c r="AU347" s="18" t="s">
        <v>81</v>
      </c>
    </row>
    <row r="348" s="2" customFormat="1" ht="16.5" customHeight="1">
      <c r="A348" s="39"/>
      <c r="B348" s="40"/>
      <c r="C348" s="256" t="s">
        <v>1460</v>
      </c>
      <c r="D348" s="256" t="s">
        <v>518</v>
      </c>
      <c r="E348" s="257" t="s">
        <v>2792</v>
      </c>
      <c r="F348" s="258" t="s">
        <v>2793</v>
      </c>
      <c r="G348" s="259" t="s">
        <v>451</v>
      </c>
      <c r="H348" s="260">
        <v>1</v>
      </c>
      <c r="I348" s="261"/>
      <c r="J348" s="262">
        <f>ROUND(I348*H348,2)</f>
        <v>0</v>
      </c>
      <c r="K348" s="258" t="s">
        <v>19</v>
      </c>
      <c r="L348" s="263"/>
      <c r="M348" s="264" t="s">
        <v>19</v>
      </c>
      <c r="N348" s="265" t="s">
        <v>43</v>
      </c>
      <c r="O348" s="85"/>
      <c r="P348" s="222">
        <f>O348*H348</f>
        <v>0</v>
      </c>
      <c r="Q348" s="222">
        <v>0</v>
      </c>
      <c r="R348" s="222">
        <f>Q348*H348</f>
        <v>0</v>
      </c>
      <c r="S348" s="222">
        <v>0</v>
      </c>
      <c r="T348" s="223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4" t="s">
        <v>374</v>
      </c>
      <c r="AT348" s="224" t="s">
        <v>518</v>
      </c>
      <c r="AU348" s="224" t="s">
        <v>81</v>
      </c>
      <c r="AY348" s="18" t="s">
        <v>152</v>
      </c>
      <c r="BE348" s="225">
        <f>IF(N348="základní",J348,0)</f>
        <v>0</v>
      </c>
      <c r="BF348" s="225">
        <f>IF(N348="snížená",J348,0)</f>
        <v>0</v>
      </c>
      <c r="BG348" s="225">
        <f>IF(N348="zákl. přenesená",J348,0)</f>
        <v>0</v>
      </c>
      <c r="BH348" s="225">
        <f>IF(N348="sníž. přenesená",J348,0)</f>
        <v>0</v>
      </c>
      <c r="BI348" s="225">
        <f>IF(N348="nulová",J348,0)</f>
        <v>0</v>
      </c>
      <c r="BJ348" s="18" t="s">
        <v>79</v>
      </c>
      <c r="BK348" s="225">
        <f>ROUND(I348*H348,2)</f>
        <v>0</v>
      </c>
      <c r="BL348" s="18" t="s">
        <v>264</v>
      </c>
      <c r="BM348" s="224" t="s">
        <v>2794</v>
      </c>
    </row>
    <row r="349" s="2" customFormat="1" ht="16.5" customHeight="1">
      <c r="A349" s="39"/>
      <c r="B349" s="40"/>
      <c r="C349" s="256" t="s">
        <v>1466</v>
      </c>
      <c r="D349" s="256" t="s">
        <v>518</v>
      </c>
      <c r="E349" s="257" t="s">
        <v>2795</v>
      </c>
      <c r="F349" s="258" t="s">
        <v>2796</v>
      </c>
      <c r="G349" s="259" t="s">
        <v>451</v>
      </c>
      <c r="H349" s="260">
        <v>1</v>
      </c>
      <c r="I349" s="261"/>
      <c r="J349" s="262">
        <f>ROUND(I349*H349,2)</f>
        <v>0</v>
      </c>
      <c r="K349" s="258" t="s">
        <v>19</v>
      </c>
      <c r="L349" s="263"/>
      <c r="M349" s="264" t="s">
        <v>19</v>
      </c>
      <c r="N349" s="265" t="s">
        <v>43</v>
      </c>
      <c r="O349" s="85"/>
      <c r="P349" s="222">
        <f>O349*H349</f>
        <v>0</v>
      </c>
      <c r="Q349" s="222">
        <v>0</v>
      </c>
      <c r="R349" s="222">
        <f>Q349*H349</f>
        <v>0</v>
      </c>
      <c r="S349" s="222">
        <v>0</v>
      </c>
      <c r="T349" s="223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24" t="s">
        <v>374</v>
      </c>
      <c r="AT349" s="224" t="s">
        <v>518</v>
      </c>
      <c r="AU349" s="224" t="s">
        <v>81</v>
      </c>
      <c r="AY349" s="18" t="s">
        <v>152</v>
      </c>
      <c r="BE349" s="225">
        <f>IF(N349="základní",J349,0)</f>
        <v>0</v>
      </c>
      <c r="BF349" s="225">
        <f>IF(N349="snížená",J349,0)</f>
        <v>0</v>
      </c>
      <c r="BG349" s="225">
        <f>IF(N349="zákl. přenesená",J349,0)</f>
        <v>0</v>
      </c>
      <c r="BH349" s="225">
        <f>IF(N349="sníž. přenesená",J349,0)</f>
        <v>0</v>
      </c>
      <c r="BI349" s="225">
        <f>IF(N349="nulová",J349,0)</f>
        <v>0</v>
      </c>
      <c r="BJ349" s="18" t="s">
        <v>79</v>
      </c>
      <c r="BK349" s="225">
        <f>ROUND(I349*H349,2)</f>
        <v>0</v>
      </c>
      <c r="BL349" s="18" t="s">
        <v>264</v>
      </c>
      <c r="BM349" s="224" t="s">
        <v>2797</v>
      </c>
    </row>
    <row r="350" s="2" customFormat="1" ht="33" customHeight="1">
      <c r="A350" s="39"/>
      <c r="B350" s="40"/>
      <c r="C350" s="213" t="s">
        <v>1471</v>
      </c>
      <c r="D350" s="213" t="s">
        <v>154</v>
      </c>
      <c r="E350" s="214" t="s">
        <v>2586</v>
      </c>
      <c r="F350" s="215" t="s">
        <v>2587</v>
      </c>
      <c r="G350" s="216" t="s">
        <v>451</v>
      </c>
      <c r="H350" s="217">
        <v>1</v>
      </c>
      <c r="I350" s="218"/>
      <c r="J350" s="219">
        <f>ROUND(I350*H350,2)</f>
        <v>0</v>
      </c>
      <c r="K350" s="215" t="s">
        <v>158</v>
      </c>
      <c r="L350" s="45"/>
      <c r="M350" s="220" t="s">
        <v>19</v>
      </c>
      <c r="N350" s="221" t="s">
        <v>43</v>
      </c>
      <c r="O350" s="85"/>
      <c r="P350" s="222">
        <f>O350*H350</f>
        <v>0</v>
      </c>
      <c r="Q350" s="222">
        <v>0</v>
      </c>
      <c r="R350" s="222">
        <f>Q350*H350</f>
        <v>0</v>
      </c>
      <c r="S350" s="222">
        <v>0</v>
      </c>
      <c r="T350" s="223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4" t="s">
        <v>264</v>
      </c>
      <c r="AT350" s="224" t="s">
        <v>154</v>
      </c>
      <c r="AU350" s="224" t="s">
        <v>81</v>
      </c>
      <c r="AY350" s="18" t="s">
        <v>152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8" t="s">
        <v>79</v>
      </c>
      <c r="BK350" s="225">
        <f>ROUND(I350*H350,2)</f>
        <v>0</v>
      </c>
      <c r="BL350" s="18" t="s">
        <v>264</v>
      </c>
      <c r="BM350" s="224" t="s">
        <v>2798</v>
      </c>
    </row>
    <row r="351" s="2" customFormat="1">
      <c r="A351" s="39"/>
      <c r="B351" s="40"/>
      <c r="C351" s="41"/>
      <c r="D351" s="226" t="s">
        <v>161</v>
      </c>
      <c r="E351" s="41"/>
      <c r="F351" s="227" t="s">
        <v>2589</v>
      </c>
      <c r="G351" s="41"/>
      <c r="H351" s="41"/>
      <c r="I351" s="228"/>
      <c r="J351" s="41"/>
      <c r="K351" s="41"/>
      <c r="L351" s="45"/>
      <c r="M351" s="229"/>
      <c r="N351" s="230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161</v>
      </c>
      <c r="AU351" s="18" t="s">
        <v>81</v>
      </c>
    </row>
    <row r="352" s="2" customFormat="1" ht="16.5" customHeight="1">
      <c r="A352" s="39"/>
      <c r="B352" s="40"/>
      <c r="C352" s="256" t="s">
        <v>1476</v>
      </c>
      <c r="D352" s="256" t="s">
        <v>518</v>
      </c>
      <c r="E352" s="257" t="s">
        <v>2799</v>
      </c>
      <c r="F352" s="258" t="s">
        <v>2800</v>
      </c>
      <c r="G352" s="259" t="s">
        <v>451</v>
      </c>
      <c r="H352" s="260">
        <v>1</v>
      </c>
      <c r="I352" s="261"/>
      <c r="J352" s="262">
        <f>ROUND(I352*H352,2)</f>
        <v>0</v>
      </c>
      <c r="K352" s="258" t="s">
        <v>19</v>
      </c>
      <c r="L352" s="263"/>
      <c r="M352" s="264" t="s">
        <v>19</v>
      </c>
      <c r="N352" s="265" t="s">
        <v>43</v>
      </c>
      <c r="O352" s="85"/>
      <c r="P352" s="222">
        <f>O352*H352</f>
        <v>0</v>
      </c>
      <c r="Q352" s="222">
        <v>0</v>
      </c>
      <c r="R352" s="222">
        <f>Q352*H352</f>
        <v>0</v>
      </c>
      <c r="S352" s="222">
        <v>0</v>
      </c>
      <c r="T352" s="223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4" t="s">
        <v>374</v>
      </c>
      <c r="AT352" s="224" t="s">
        <v>518</v>
      </c>
      <c r="AU352" s="224" t="s">
        <v>81</v>
      </c>
      <c r="AY352" s="18" t="s">
        <v>152</v>
      </c>
      <c r="BE352" s="225">
        <f>IF(N352="základní",J352,0)</f>
        <v>0</v>
      </c>
      <c r="BF352" s="225">
        <f>IF(N352="snížená",J352,0)</f>
        <v>0</v>
      </c>
      <c r="BG352" s="225">
        <f>IF(N352="zákl. přenesená",J352,0)</f>
        <v>0</v>
      </c>
      <c r="BH352" s="225">
        <f>IF(N352="sníž. přenesená",J352,0)</f>
        <v>0</v>
      </c>
      <c r="BI352" s="225">
        <f>IF(N352="nulová",J352,0)</f>
        <v>0</v>
      </c>
      <c r="BJ352" s="18" t="s">
        <v>79</v>
      </c>
      <c r="BK352" s="225">
        <f>ROUND(I352*H352,2)</f>
        <v>0</v>
      </c>
      <c r="BL352" s="18" t="s">
        <v>264</v>
      </c>
      <c r="BM352" s="224" t="s">
        <v>2801</v>
      </c>
    </row>
    <row r="353" s="2" customFormat="1" ht="16.5" customHeight="1">
      <c r="A353" s="39"/>
      <c r="B353" s="40"/>
      <c r="C353" s="213" t="s">
        <v>1482</v>
      </c>
      <c r="D353" s="213" t="s">
        <v>154</v>
      </c>
      <c r="E353" s="214" t="s">
        <v>2802</v>
      </c>
      <c r="F353" s="215" t="s">
        <v>2803</v>
      </c>
      <c r="G353" s="216" t="s">
        <v>451</v>
      </c>
      <c r="H353" s="217">
        <v>2</v>
      </c>
      <c r="I353" s="218"/>
      <c r="J353" s="219">
        <f>ROUND(I353*H353,2)</f>
        <v>0</v>
      </c>
      <c r="K353" s="215" t="s">
        <v>158</v>
      </c>
      <c r="L353" s="45"/>
      <c r="M353" s="220" t="s">
        <v>19</v>
      </c>
      <c r="N353" s="221" t="s">
        <v>43</v>
      </c>
      <c r="O353" s="85"/>
      <c r="P353" s="222">
        <f>O353*H353</f>
        <v>0</v>
      </c>
      <c r="Q353" s="222">
        <v>0</v>
      </c>
      <c r="R353" s="222">
        <f>Q353*H353</f>
        <v>0</v>
      </c>
      <c r="S353" s="222">
        <v>0</v>
      </c>
      <c r="T353" s="223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24" t="s">
        <v>264</v>
      </c>
      <c r="AT353" s="224" t="s">
        <v>154</v>
      </c>
      <c r="AU353" s="224" t="s">
        <v>81</v>
      </c>
      <c r="AY353" s="18" t="s">
        <v>152</v>
      </c>
      <c r="BE353" s="225">
        <f>IF(N353="základní",J353,0)</f>
        <v>0</v>
      </c>
      <c r="BF353" s="225">
        <f>IF(N353="snížená",J353,0)</f>
        <v>0</v>
      </c>
      <c r="BG353" s="225">
        <f>IF(N353="zákl. přenesená",J353,0)</f>
        <v>0</v>
      </c>
      <c r="BH353" s="225">
        <f>IF(N353="sníž. přenesená",J353,0)</f>
        <v>0</v>
      </c>
      <c r="BI353" s="225">
        <f>IF(N353="nulová",J353,0)</f>
        <v>0</v>
      </c>
      <c r="BJ353" s="18" t="s">
        <v>79</v>
      </c>
      <c r="BK353" s="225">
        <f>ROUND(I353*H353,2)</f>
        <v>0</v>
      </c>
      <c r="BL353" s="18" t="s">
        <v>264</v>
      </c>
      <c r="BM353" s="224" t="s">
        <v>2804</v>
      </c>
    </row>
    <row r="354" s="2" customFormat="1">
      <c r="A354" s="39"/>
      <c r="B354" s="40"/>
      <c r="C354" s="41"/>
      <c r="D354" s="226" t="s">
        <v>161</v>
      </c>
      <c r="E354" s="41"/>
      <c r="F354" s="227" t="s">
        <v>2805</v>
      </c>
      <c r="G354" s="41"/>
      <c r="H354" s="41"/>
      <c r="I354" s="228"/>
      <c r="J354" s="41"/>
      <c r="K354" s="41"/>
      <c r="L354" s="45"/>
      <c r="M354" s="229"/>
      <c r="N354" s="230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161</v>
      </c>
      <c r="AU354" s="18" t="s">
        <v>81</v>
      </c>
    </row>
    <row r="355" s="2" customFormat="1" ht="24.15" customHeight="1">
      <c r="A355" s="39"/>
      <c r="B355" s="40"/>
      <c r="C355" s="213" t="s">
        <v>1486</v>
      </c>
      <c r="D355" s="213" t="s">
        <v>154</v>
      </c>
      <c r="E355" s="214" t="s">
        <v>2806</v>
      </c>
      <c r="F355" s="215" t="s">
        <v>2807</v>
      </c>
      <c r="G355" s="216" t="s">
        <v>451</v>
      </c>
      <c r="H355" s="217">
        <v>2</v>
      </c>
      <c r="I355" s="218"/>
      <c r="J355" s="219">
        <f>ROUND(I355*H355,2)</f>
        <v>0</v>
      </c>
      <c r="K355" s="215" t="s">
        <v>158</v>
      </c>
      <c r="L355" s="45"/>
      <c r="M355" s="220" t="s">
        <v>19</v>
      </c>
      <c r="N355" s="221" t="s">
        <v>43</v>
      </c>
      <c r="O355" s="85"/>
      <c r="P355" s="222">
        <f>O355*H355</f>
        <v>0</v>
      </c>
      <c r="Q355" s="222">
        <v>0</v>
      </c>
      <c r="R355" s="222">
        <f>Q355*H355</f>
        <v>0</v>
      </c>
      <c r="S355" s="222">
        <v>0</v>
      </c>
      <c r="T355" s="223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24" t="s">
        <v>264</v>
      </c>
      <c r="AT355" s="224" t="s">
        <v>154</v>
      </c>
      <c r="AU355" s="224" t="s">
        <v>81</v>
      </c>
      <c r="AY355" s="18" t="s">
        <v>152</v>
      </c>
      <c r="BE355" s="225">
        <f>IF(N355="základní",J355,0)</f>
        <v>0</v>
      </c>
      <c r="BF355" s="225">
        <f>IF(N355="snížená",J355,0)</f>
        <v>0</v>
      </c>
      <c r="BG355" s="225">
        <f>IF(N355="zákl. přenesená",J355,0)</f>
        <v>0</v>
      </c>
      <c r="BH355" s="225">
        <f>IF(N355="sníž. přenesená",J355,0)</f>
        <v>0</v>
      </c>
      <c r="BI355" s="225">
        <f>IF(N355="nulová",J355,0)</f>
        <v>0</v>
      </c>
      <c r="BJ355" s="18" t="s">
        <v>79</v>
      </c>
      <c r="BK355" s="225">
        <f>ROUND(I355*H355,2)</f>
        <v>0</v>
      </c>
      <c r="BL355" s="18" t="s">
        <v>264</v>
      </c>
      <c r="BM355" s="224" t="s">
        <v>2808</v>
      </c>
    </row>
    <row r="356" s="2" customFormat="1">
      <c r="A356" s="39"/>
      <c r="B356" s="40"/>
      <c r="C356" s="41"/>
      <c r="D356" s="226" t="s">
        <v>161</v>
      </c>
      <c r="E356" s="41"/>
      <c r="F356" s="227" t="s">
        <v>2809</v>
      </c>
      <c r="G356" s="41"/>
      <c r="H356" s="41"/>
      <c r="I356" s="228"/>
      <c r="J356" s="41"/>
      <c r="K356" s="41"/>
      <c r="L356" s="45"/>
      <c r="M356" s="229"/>
      <c r="N356" s="230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161</v>
      </c>
      <c r="AU356" s="18" t="s">
        <v>81</v>
      </c>
    </row>
    <row r="357" s="2" customFormat="1" ht="37.8" customHeight="1">
      <c r="A357" s="39"/>
      <c r="B357" s="40"/>
      <c r="C357" s="213" t="s">
        <v>1493</v>
      </c>
      <c r="D357" s="213" t="s">
        <v>154</v>
      </c>
      <c r="E357" s="214" t="s">
        <v>2810</v>
      </c>
      <c r="F357" s="215" t="s">
        <v>2811</v>
      </c>
      <c r="G357" s="216" t="s">
        <v>451</v>
      </c>
      <c r="H357" s="217">
        <v>3</v>
      </c>
      <c r="I357" s="218"/>
      <c r="J357" s="219">
        <f>ROUND(I357*H357,2)</f>
        <v>0</v>
      </c>
      <c r="K357" s="215" t="s">
        <v>158</v>
      </c>
      <c r="L357" s="45"/>
      <c r="M357" s="220" t="s">
        <v>19</v>
      </c>
      <c r="N357" s="221" t="s">
        <v>43</v>
      </c>
      <c r="O357" s="85"/>
      <c r="P357" s="222">
        <f>O357*H357</f>
        <v>0</v>
      </c>
      <c r="Q357" s="222">
        <v>0</v>
      </c>
      <c r="R357" s="222">
        <f>Q357*H357</f>
        <v>0</v>
      </c>
      <c r="S357" s="222">
        <v>0</v>
      </c>
      <c r="T357" s="223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24" t="s">
        <v>264</v>
      </c>
      <c r="AT357" s="224" t="s">
        <v>154</v>
      </c>
      <c r="AU357" s="224" t="s">
        <v>81</v>
      </c>
      <c r="AY357" s="18" t="s">
        <v>152</v>
      </c>
      <c r="BE357" s="225">
        <f>IF(N357="základní",J357,0)</f>
        <v>0</v>
      </c>
      <c r="BF357" s="225">
        <f>IF(N357="snížená",J357,0)</f>
        <v>0</v>
      </c>
      <c r="BG357" s="225">
        <f>IF(N357="zákl. přenesená",J357,0)</f>
        <v>0</v>
      </c>
      <c r="BH357" s="225">
        <f>IF(N357="sníž. přenesená",J357,0)</f>
        <v>0</v>
      </c>
      <c r="BI357" s="225">
        <f>IF(N357="nulová",J357,0)</f>
        <v>0</v>
      </c>
      <c r="BJ357" s="18" t="s">
        <v>79</v>
      </c>
      <c r="BK357" s="225">
        <f>ROUND(I357*H357,2)</f>
        <v>0</v>
      </c>
      <c r="BL357" s="18" t="s">
        <v>264</v>
      </c>
      <c r="BM357" s="224" t="s">
        <v>2812</v>
      </c>
    </row>
    <row r="358" s="2" customFormat="1">
      <c r="A358" s="39"/>
      <c r="B358" s="40"/>
      <c r="C358" s="41"/>
      <c r="D358" s="226" t="s">
        <v>161</v>
      </c>
      <c r="E358" s="41"/>
      <c r="F358" s="227" t="s">
        <v>2813</v>
      </c>
      <c r="G358" s="41"/>
      <c r="H358" s="41"/>
      <c r="I358" s="228"/>
      <c r="J358" s="41"/>
      <c r="K358" s="41"/>
      <c r="L358" s="45"/>
      <c r="M358" s="229"/>
      <c r="N358" s="230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161</v>
      </c>
      <c r="AU358" s="18" t="s">
        <v>81</v>
      </c>
    </row>
    <row r="359" s="2" customFormat="1" ht="16.5" customHeight="1">
      <c r="A359" s="39"/>
      <c r="B359" s="40"/>
      <c r="C359" s="256" t="s">
        <v>1496</v>
      </c>
      <c r="D359" s="256" t="s">
        <v>518</v>
      </c>
      <c r="E359" s="257" t="s">
        <v>2814</v>
      </c>
      <c r="F359" s="258" t="s">
        <v>2815</v>
      </c>
      <c r="G359" s="259" t="s">
        <v>451</v>
      </c>
      <c r="H359" s="260">
        <v>3</v>
      </c>
      <c r="I359" s="261"/>
      <c r="J359" s="262">
        <f>ROUND(I359*H359,2)</f>
        <v>0</v>
      </c>
      <c r="K359" s="258" t="s">
        <v>19</v>
      </c>
      <c r="L359" s="263"/>
      <c r="M359" s="264" t="s">
        <v>19</v>
      </c>
      <c r="N359" s="265" t="s">
        <v>43</v>
      </c>
      <c r="O359" s="85"/>
      <c r="P359" s="222">
        <f>O359*H359</f>
        <v>0</v>
      </c>
      <c r="Q359" s="222">
        <v>0</v>
      </c>
      <c r="R359" s="222">
        <f>Q359*H359</f>
        <v>0</v>
      </c>
      <c r="S359" s="222">
        <v>0</v>
      </c>
      <c r="T359" s="223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24" t="s">
        <v>374</v>
      </c>
      <c r="AT359" s="224" t="s">
        <v>518</v>
      </c>
      <c r="AU359" s="224" t="s">
        <v>81</v>
      </c>
      <c r="AY359" s="18" t="s">
        <v>152</v>
      </c>
      <c r="BE359" s="225">
        <f>IF(N359="základní",J359,0)</f>
        <v>0</v>
      </c>
      <c r="BF359" s="225">
        <f>IF(N359="snížená",J359,0)</f>
        <v>0</v>
      </c>
      <c r="BG359" s="225">
        <f>IF(N359="zákl. přenesená",J359,0)</f>
        <v>0</v>
      </c>
      <c r="BH359" s="225">
        <f>IF(N359="sníž. přenesená",J359,0)</f>
        <v>0</v>
      </c>
      <c r="BI359" s="225">
        <f>IF(N359="nulová",J359,0)</f>
        <v>0</v>
      </c>
      <c r="BJ359" s="18" t="s">
        <v>79</v>
      </c>
      <c r="BK359" s="225">
        <f>ROUND(I359*H359,2)</f>
        <v>0</v>
      </c>
      <c r="BL359" s="18" t="s">
        <v>264</v>
      </c>
      <c r="BM359" s="224" t="s">
        <v>2816</v>
      </c>
    </row>
    <row r="360" s="2" customFormat="1" ht="16.5" customHeight="1">
      <c r="A360" s="39"/>
      <c r="B360" s="40"/>
      <c r="C360" s="256" t="s">
        <v>1500</v>
      </c>
      <c r="D360" s="256" t="s">
        <v>518</v>
      </c>
      <c r="E360" s="257" t="s">
        <v>2817</v>
      </c>
      <c r="F360" s="258" t="s">
        <v>2818</v>
      </c>
      <c r="G360" s="259" t="s">
        <v>451</v>
      </c>
      <c r="H360" s="260">
        <v>3</v>
      </c>
      <c r="I360" s="261"/>
      <c r="J360" s="262">
        <f>ROUND(I360*H360,2)</f>
        <v>0</v>
      </c>
      <c r="K360" s="258" t="s">
        <v>19</v>
      </c>
      <c r="L360" s="263"/>
      <c r="M360" s="264" t="s">
        <v>19</v>
      </c>
      <c r="N360" s="265" t="s">
        <v>43</v>
      </c>
      <c r="O360" s="85"/>
      <c r="P360" s="222">
        <f>O360*H360</f>
        <v>0</v>
      </c>
      <c r="Q360" s="222">
        <v>0</v>
      </c>
      <c r="R360" s="222">
        <f>Q360*H360</f>
        <v>0</v>
      </c>
      <c r="S360" s="222">
        <v>0</v>
      </c>
      <c r="T360" s="223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24" t="s">
        <v>374</v>
      </c>
      <c r="AT360" s="224" t="s">
        <v>518</v>
      </c>
      <c r="AU360" s="224" t="s">
        <v>81</v>
      </c>
      <c r="AY360" s="18" t="s">
        <v>152</v>
      </c>
      <c r="BE360" s="225">
        <f>IF(N360="základní",J360,0)</f>
        <v>0</v>
      </c>
      <c r="BF360" s="225">
        <f>IF(N360="snížená",J360,0)</f>
        <v>0</v>
      </c>
      <c r="BG360" s="225">
        <f>IF(N360="zákl. přenesená",J360,0)</f>
        <v>0</v>
      </c>
      <c r="BH360" s="225">
        <f>IF(N360="sníž. přenesená",J360,0)</f>
        <v>0</v>
      </c>
      <c r="BI360" s="225">
        <f>IF(N360="nulová",J360,0)</f>
        <v>0</v>
      </c>
      <c r="BJ360" s="18" t="s">
        <v>79</v>
      </c>
      <c r="BK360" s="225">
        <f>ROUND(I360*H360,2)</f>
        <v>0</v>
      </c>
      <c r="BL360" s="18" t="s">
        <v>264</v>
      </c>
      <c r="BM360" s="224" t="s">
        <v>2819</v>
      </c>
    </row>
    <row r="361" s="2" customFormat="1" ht="16.5" customHeight="1">
      <c r="A361" s="39"/>
      <c r="B361" s="40"/>
      <c r="C361" s="256" t="s">
        <v>1504</v>
      </c>
      <c r="D361" s="256" t="s">
        <v>518</v>
      </c>
      <c r="E361" s="257" t="s">
        <v>2820</v>
      </c>
      <c r="F361" s="258" t="s">
        <v>2821</v>
      </c>
      <c r="G361" s="259" t="s">
        <v>451</v>
      </c>
      <c r="H361" s="260">
        <v>3</v>
      </c>
      <c r="I361" s="261"/>
      <c r="J361" s="262">
        <f>ROUND(I361*H361,2)</f>
        <v>0</v>
      </c>
      <c r="K361" s="258" t="s">
        <v>19</v>
      </c>
      <c r="L361" s="263"/>
      <c r="M361" s="264" t="s">
        <v>19</v>
      </c>
      <c r="N361" s="265" t="s">
        <v>43</v>
      </c>
      <c r="O361" s="85"/>
      <c r="P361" s="222">
        <f>O361*H361</f>
        <v>0</v>
      </c>
      <c r="Q361" s="222">
        <v>0</v>
      </c>
      <c r="R361" s="222">
        <f>Q361*H361</f>
        <v>0</v>
      </c>
      <c r="S361" s="222">
        <v>0</v>
      </c>
      <c r="T361" s="223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24" t="s">
        <v>374</v>
      </c>
      <c r="AT361" s="224" t="s">
        <v>518</v>
      </c>
      <c r="AU361" s="224" t="s">
        <v>81</v>
      </c>
      <c r="AY361" s="18" t="s">
        <v>152</v>
      </c>
      <c r="BE361" s="225">
        <f>IF(N361="základní",J361,0)</f>
        <v>0</v>
      </c>
      <c r="BF361" s="225">
        <f>IF(N361="snížená",J361,0)</f>
        <v>0</v>
      </c>
      <c r="BG361" s="225">
        <f>IF(N361="zákl. přenesená",J361,0)</f>
        <v>0</v>
      </c>
      <c r="BH361" s="225">
        <f>IF(N361="sníž. přenesená",J361,0)</f>
        <v>0</v>
      </c>
      <c r="BI361" s="225">
        <f>IF(N361="nulová",J361,0)</f>
        <v>0</v>
      </c>
      <c r="BJ361" s="18" t="s">
        <v>79</v>
      </c>
      <c r="BK361" s="225">
        <f>ROUND(I361*H361,2)</f>
        <v>0</v>
      </c>
      <c r="BL361" s="18" t="s">
        <v>264</v>
      </c>
      <c r="BM361" s="224" t="s">
        <v>2822</v>
      </c>
    </row>
    <row r="362" s="2" customFormat="1" ht="16.5" customHeight="1">
      <c r="A362" s="39"/>
      <c r="B362" s="40"/>
      <c r="C362" s="256" t="s">
        <v>1509</v>
      </c>
      <c r="D362" s="256" t="s">
        <v>518</v>
      </c>
      <c r="E362" s="257" t="s">
        <v>2823</v>
      </c>
      <c r="F362" s="258" t="s">
        <v>2824</v>
      </c>
      <c r="G362" s="259" t="s">
        <v>451</v>
      </c>
      <c r="H362" s="260">
        <v>3</v>
      </c>
      <c r="I362" s="261"/>
      <c r="J362" s="262">
        <f>ROUND(I362*H362,2)</f>
        <v>0</v>
      </c>
      <c r="K362" s="258" t="s">
        <v>19</v>
      </c>
      <c r="L362" s="263"/>
      <c r="M362" s="264" t="s">
        <v>19</v>
      </c>
      <c r="N362" s="265" t="s">
        <v>43</v>
      </c>
      <c r="O362" s="85"/>
      <c r="P362" s="222">
        <f>O362*H362</f>
        <v>0</v>
      </c>
      <c r="Q362" s="222">
        <v>0</v>
      </c>
      <c r="R362" s="222">
        <f>Q362*H362</f>
        <v>0</v>
      </c>
      <c r="S362" s="222">
        <v>0</v>
      </c>
      <c r="T362" s="223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24" t="s">
        <v>374</v>
      </c>
      <c r="AT362" s="224" t="s">
        <v>518</v>
      </c>
      <c r="AU362" s="224" t="s">
        <v>81</v>
      </c>
      <c r="AY362" s="18" t="s">
        <v>152</v>
      </c>
      <c r="BE362" s="225">
        <f>IF(N362="základní",J362,0)</f>
        <v>0</v>
      </c>
      <c r="BF362" s="225">
        <f>IF(N362="snížená",J362,0)</f>
        <v>0</v>
      </c>
      <c r="BG362" s="225">
        <f>IF(N362="zákl. přenesená",J362,0)</f>
        <v>0</v>
      </c>
      <c r="BH362" s="225">
        <f>IF(N362="sníž. přenesená",J362,0)</f>
        <v>0</v>
      </c>
      <c r="BI362" s="225">
        <f>IF(N362="nulová",J362,0)</f>
        <v>0</v>
      </c>
      <c r="BJ362" s="18" t="s">
        <v>79</v>
      </c>
      <c r="BK362" s="225">
        <f>ROUND(I362*H362,2)</f>
        <v>0</v>
      </c>
      <c r="BL362" s="18" t="s">
        <v>264</v>
      </c>
      <c r="BM362" s="224" t="s">
        <v>2825</v>
      </c>
    </row>
    <row r="363" s="2" customFormat="1" ht="24.15" customHeight="1">
      <c r="A363" s="39"/>
      <c r="B363" s="40"/>
      <c r="C363" s="213" t="s">
        <v>1514</v>
      </c>
      <c r="D363" s="213" t="s">
        <v>154</v>
      </c>
      <c r="E363" s="214" t="s">
        <v>2826</v>
      </c>
      <c r="F363" s="215" t="s">
        <v>2827</v>
      </c>
      <c r="G363" s="216" t="s">
        <v>451</v>
      </c>
      <c r="H363" s="217">
        <v>15</v>
      </c>
      <c r="I363" s="218"/>
      <c r="J363" s="219">
        <f>ROUND(I363*H363,2)</f>
        <v>0</v>
      </c>
      <c r="K363" s="215" t="s">
        <v>158</v>
      </c>
      <c r="L363" s="45"/>
      <c r="M363" s="220" t="s">
        <v>19</v>
      </c>
      <c r="N363" s="221" t="s">
        <v>43</v>
      </c>
      <c r="O363" s="85"/>
      <c r="P363" s="222">
        <f>O363*H363</f>
        <v>0</v>
      </c>
      <c r="Q363" s="222">
        <v>0</v>
      </c>
      <c r="R363" s="222">
        <f>Q363*H363</f>
        <v>0</v>
      </c>
      <c r="S363" s="222">
        <v>0</v>
      </c>
      <c r="T363" s="223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24" t="s">
        <v>264</v>
      </c>
      <c r="AT363" s="224" t="s">
        <v>154</v>
      </c>
      <c r="AU363" s="224" t="s">
        <v>81</v>
      </c>
      <c r="AY363" s="18" t="s">
        <v>152</v>
      </c>
      <c r="BE363" s="225">
        <f>IF(N363="základní",J363,0)</f>
        <v>0</v>
      </c>
      <c r="BF363" s="225">
        <f>IF(N363="snížená",J363,0)</f>
        <v>0</v>
      </c>
      <c r="BG363" s="225">
        <f>IF(N363="zákl. přenesená",J363,0)</f>
        <v>0</v>
      </c>
      <c r="BH363" s="225">
        <f>IF(N363="sníž. přenesená",J363,0)</f>
        <v>0</v>
      </c>
      <c r="BI363" s="225">
        <f>IF(N363="nulová",J363,0)</f>
        <v>0</v>
      </c>
      <c r="BJ363" s="18" t="s">
        <v>79</v>
      </c>
      <c r="BK363" s="225">
        <f>ROUND(I363*H363,2)</f>
        <v>0</v>
      </c>
      <c r="BL363" s="18" t="s">
        <v>264</v>
      </c>
      <c r="BM363" s="224" t="s">
        <v>2828</v>
      </c>
    </row>
    <row r="364" s="2" customFormat="1">
      <c r="A364" s="39"/>
      <c r="B364" s="40"/>
      <c r="C364" s="41"/>
      <c r="D364" s="226" t="s">
        <v>161</v>
      </c>
      <c r="E364" s="41"/>
      <c r="F364" s="227" t="s">
        <v>2829</v>
      </c>
      <c r="G364" s="41"/>
      <c r="H364" s="41"/>
      <c r="I364" s="228"/>
      <c r="J364" s="41"/>
      <c r="K364" s="41"/>
      <c r="L364" s="45"/>
      <c r="M364" s="229"/>
      <c r="N364" s="230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161</v>
      </c>
      <c r="AU364" s="18" t="s">
        <v>81</v>
      </c>
    </row>
    <row r="365" s="2" customFormat="1" ht="24.15" customHeight="1">
      <c r="A365" s="39"/>
      <c r="B365" s="40"/>
      <c r="C365" s="256" t="s">
        <v>1521</v>
      </c>
      <c r="D365" s="256" t="s">
        <v>518</v>
      </c>
      <c r="E365" s="257" t="s">
        <v>2830</v>
      </c>
      <c r="F365" s="258" t="s">
        <v>2831</v>
      </c>
      <c r="G365" s="259" t="s">
        <v>451</v>
      </c>
      <c r="H365" s="260">
        <v>15</v>
      </c>
      <c r="I365" s="261"/>
      <c r="J365" s="262">
        <f>ROUND(I365*H365,2)</f>
        <v>0</v>
      </c>
      <c r="K365" s="258" t="s">
        <v>158</v>
      </c>
      <c r="L365" s="263"/>
      <c r="M365" s="264" t="s">
        <v>19</v>
      </c>
      <c r="N365" s="265" t="s">
        <v>43</v>
      </c>
      <c r="O365" s="85"/>
      <c r="P365" s="222">
        <f>O365*H365</f>
        <v>0</v>
      </c>
      <c r="Q365" s="222">
        <v>5.0000000000000002E-05</v>
      </c>
      <c r="R365" s="222">
        <f>Q365*H365</f>
        <v>0.00075000000000000002</v>
      </c>
      <c r="S365" s="222">
        <v>0</v>
      </c>
      <c r="T365" s="223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24" t="s">
        <v>374</v>
      </c>
      <c r="AT365" s="224" t="s">
        <v>518</v>
      </c>
      <c r="AU365" s="224" t="s">
        <v>81</v>
      </c>
      <c r="AY365" s="18" t="s">
        <v>152</v>
      </c>
      <c r="BE365" s="225">
        <f>IF(N365="základní",J365,0)</f>
        <v>0</v>
      </c>
      <c r="BF365" s="225">
        <f>IF(N365="snížená",J365,0)</f>
        <v>0</v>
      </c>
      <c r="BG365" s="225">
        <f>IF(N365="zákl. přenesená",J365,0)</f>
        <v>0</v>
      </c>
      <c r="BH365" s="225">
        <f>IF(N365="sníž. přenesená",J365,0)</f>
        <v>0</v>
      </c>
      <c r="BI365" s="225">
        <f>IF(N365="nulová",J365,0)</f>
        <v>0</v>
      </c>
      <c r="BJ365" s="18" t="s">
        <v>79</v>
      </c>
      <c r="BK365" s="225">
        <f>ROUND(I365*H365,2)</f>
        <v>0</v>
      </c>
      <c r="BL365" s="18" t="s">
        <v>264</v>
      </c>
      <c r="BM365" s="224" t="s">
        <v>2832</v>
      </c>
    </row>
    <row r="366" s="2" customFormat="1" ht="37.8" customHeight="1">
      <c r="A366" s="39"/>
      <c r="B366" s="40"/>
      <c r="C366" s="213" t="s">
        <v>1527</v>
      </c>
      <c r="D366" s="213" t="s">
        <v>154</v>
      </c>
      <c r="E366" s="214" t="s">
        <v>2833</v>
      </c>
      <c r="F366" s="215" t="s">
        <v>2834</v>
      </c>
      <c r="G366" s="216" t="s">
        <v>451</v>
      </c>
      <c r="H366" s="217">
        <v>18</v>
      </c>
      <c r="I366" s="218"/>
      <c r="J366" s="219">
        <f>ROUND(I366*H366,2)</f>
        <v>0</v>
      </c>
      <c r="K366" s="215" t="s">
        <v>158</v>
      </c>
      <c r="L366" s="45"/>
      <c r="M366" s="220" t="s">
        <v>19</v>
      </c>
      <c r="N366" s="221" t="s">
        <v>43</v>
      </c>
      <c r="O366" s="85"/>
      <c r="P366" s="222">
        <f>O366*H366</f>
        <v>0</v>
      </c>
      <c r="Q366" s="222">
        <v>0</v>
      </c>
      <c r="R366" s="222">
        <f>Q366*H366</f>
        <v>0</v>
      </c>
      <c r="S366" s="222">
        <v>5.0000000000000002E-05</v>
      </c>
      <c r="T366" s="223">
        <f>S366*H366</f>
        <v>0.00090000000000000008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24" t="s">
        <v>264</v>
      </c>
      <c r="AT366" s="224" t="s">
        <v>154</v>
      </c>
      <c r="AU366" s="224" t="s">
        <v>81</v>
      </c>
      <c r="AY366" s="18" t="s">
        <v>152</v>
      </c>
      <c r="BE366" s="225">
        <f>IF(N366="základní",J366,0)</f>
        <v>0</v>
      </c>
      <c r="BF366" s="225">
        <f>IF(N366="snížená",J366,0)</f>
        <v>0</v>
      </c>
      <c r="BG366" s="225">
        <f>IF(N366="zákl. přenesená",J366,0)</f>
        <v>0</v>
      </c>
      <c r="BH366" s="225">
        <f>IF(N366="sníž. přenesená",J366,0)</f>
        <v>0</v>
      </c>
      <c r="BI366" s="225">
        <f>IF(N366="nulová",J366,0)</f>
        <v>0</v>
      </c>
      <c r="BJ366" s="18" t="s">
        <v>79</v>
      </c>
      <c r="BK366" s="225">
        <f>ROUND(I366*H366,2)</f>
        <v>0</v>
      </c>
      <c r="BL366" s="18" t="s">
        <v>264</v>
      </c>
      <c r="BM366" s="224" t="s">
        <v>2835</v>
      </c>
    </row>
    <row r="367" s="2" customFormat="1">
      <c r="A367" s="39"/>
      <c r="B367" s="40"/>
      <c r="C367" s="41"/>
      <c r="D367" s="226" t="s">
        <v>161</v>
      </c>
      <c r="E367" s="41"/>
      <c r="F367" s="227" t="s">
        <v>2836</v>
      </c>
      <c r="G367" s="41"/>
      <c r="H367" s="41"/>
      <c r="I367" s="228"/>
      <c r="J367" s="41"/>
      <c r="K367" s="41"/>
      <c r="L367" s="45"/>
      <c r="M367" s="229"/>
      <c r="N367" s="230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161</v>
      </c>
      <c r="AU367" s="18" t="s">
        <v>81</v>
      </c>
    </row>
    <row r="368" s="2" customFormat="1" ht="37.8" customHeight="1">
      <c r="A368" s="39"/>
      <c r="B368" s="40"/>
      <c r="C368" s="213" t="s">
        <v>1533</v>
      </c>
      <c r="D368" s="213" t="s">
        <v>154</v>
      </c>
      <c r="E368" s="214" t="s">
        <v>2837</v>
      </c>
      <c r="F368" s="215" t="s">
        <v>2838</v>
      </c>
      <c r="G368" s="216" t="s">
        <v>451</v>
      </c>
      <c r="H368" s="217">
        <v>4</v>
      </c>
      <c r="I368" s="218"/>
      <c r="J368" s="219">
        <f>ROUND(I368*H368,2)</f>
        <v>0</v>
      </c>
      <c r="K368" s="215" t="s">
        <v>158</v>
      </c>
      <c r="L368" s="45"/>
      <c r="M368" s="220" t="s">
        <v>19</v>
      </c>
      <c r="N368" s="221" t="s">
        <v>43</v>
      </c>
      <c r="O368" s="85"/>
      <c r="P368" s="222">
        <f>O368*H368</f>
        <v>0</v>
      </c>
      <c r="Q368" s="222">
        <v>0</v>
      </c>
      <c r="R368" s="222">
        <f>Q368*H368</f>
        <v>0</v>
      </c>
      <c r="S368" s="222">
        <v>0.0011999999999999999</v>
      </c>
      <c r="T368" s="223">
        <f>S368*H368</f>
        <v>0.0047999999999999996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24" t="s">
        <v>264</v>
      </c>
      <c r="AT368" s="224" t="s">
        <v>154</v>
      </c>
      <c r="AU368" s="224" t="s">
        <v>81</v>
      </c>
      <c r="AY368" s="18" t="s">
        <v>152</v>
      </c>
      <c r="BE368" s="225">
        <f>IF(N368="základní",J368,0)</f>
        <v>0</v>
      </c>
      <c r="BF368" s="225">
        <f>IF(N368="snížená",J368,0)</f>
        <v>0</v>
      </c>
      <c r="BG368" s="225">
        <f>IF(N368="zákl. přenesená",J368,0)</f>
        <v>0</v>
      </c>
      <c r="BH368" s="225">
        <f>IF(N368="sníž. přenesená",J368,0)</f>
        <v>0</v>
      </c>
      <c r="BI368" s="225">
        <f>IF(N368="nulová",J368,0)</f>
        <v>0</v>
      </c>
      <c r="BJ368" s="18" t="s">
        <v>79</v>
      </c>
      <c r="BK368" s="225">
        <f>ROUND(I368*H368,2)</f>
        <v>0</v>
      </c>
      <c r="BL368" s="18" t="s">
        <v>264</v>
      </c>
      <c r="BM368" s="224" t="s">
        <v>2839</v>
      </c>
    </row>
    <row r="369" s="2" customFormat="1">
      <c r="A369" s="39"/>
      <c r="B369" s="40"/>
      <c r="C369" s="41"/>
      <c r="D369" s="226" t="s">
        <v>161</v>
      </c>
      <c r="E369" s="41"/>
      <c r="F369" s="227" t="s">
        <v>2840</v>
      </c>
      <c r="G369" s="41"/>
      <c r="H369" s="41"/>
      <c r="I369" s="228"/>
      <c r="J369" s="41"/>
      <c r="K369" s="41"/>
      <c r="L369" s="45"/>
      <c r="M369" s="229"/>
      <c r="N369" s="230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161</v>
      </c>
      <c r="AU369" s="18" t="s">
        <v>81</v>
      </c>
    </row>
    <row r="370" s="2" customFormat="1" ht="37.8" customHeight="1">
      <c r="A370" s="39"/>
      <c r="B370" s="40"/>
      <c r="C370" s="213" t="s">
        <v>1538</v>
      </c>
      <c r="D370" s="213" t="s">
        <v>154</v>
      </c>
      <c r="E370" s="214" t="s">
        <v>2715</v>
      </c>
      <c r="F370" s="215" t="s">
        <v>2716</v>
      </c>
      <c r="G370" s="216" t="s">
        <v>451</v>
      </c>
      <c r="H370" s="217">
        <v>7</v>
      </c>
      <c r="I370" s="218"/>
      <c r="J370" s="219">
        <f>ROUND(I370*H370,2)</f>
        <v>0</v>
      </c>
      <c r="K370" s="215" t="s">
        <v>158</v>
      </c>
      <c r="L370" s="45"/>
      <c r="M370" s="220" t="s">
        <v>19</v>
      </c>
      <c r="N370" s="221" t="s">
        <v>43</v>
      </c>
      <c r="O370" s="85"/>
      <c r="P370" s="222">
        <f>O370*H370</f>
        <v>0</v>
      </c>
      <c r="Q370" s="222">
        <v>0</v>
      </c>
      <c r="R370" s="222">
        <f>Q370*H370</f>
        <v>0</v>
      </c>
      <c r="S370" s="222">
        <v>0.0030000000000000001</v>
      </c>
      <c r="T370" s="223">
        <f>S370*H370</f>
        <v>0.021000000000000001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24" t="s">
        <v>264</v>
      </c>
      <c r="AT370" s="224" t="s">
        <v>154</v>
      </c>
      <c r="AU370" s="224" t="s">
        <v>81</v>
      </c>
      <c r="AY370" s="18" t="s">
        <v>152</v>
      </c>
      <c r="BE370" s="225">
        <f>IF(N370="základní",J370,0)</f>
        <v>0</v>
      </c>
      <c r="BF370" s="225">
        <f>IF(N370="snížená",J370,0)</f>
        <v>0</v>
      </c>
      <c r="BG370" s="225">
        <f>IF(N370="zákl. přenesená",J370,0)</f>
        <v>0</v>
      </c>
      <c r="BH370" s="225">
        <f>IF(N370="sníž. přenesená",J370,0)</f>
        <v>0</v>
      </c>
      <c r="BI370" s="225">
        <f>IF(N370="nulová",J370,0)</f>
        <v>0</v>
      </c>
      <c r="BJ370" s="18" t="s">
        <v>79</v>
      </c>
      <c r="BK370" s="225">
        <f>ROUND(I370*H370,2)</f>
        <v>0</v>
      </c>
      <c r="BL370" s="18" t="s">
        <v>264</v>
      </c>
      <c r="BM370" s="224" t="s">
        <v>2841</v>
      </c>
    </row>
    <row r="371" s="2" customFormat="1">
      <c r="A371" s="39"/>
      <c r="B371" s="40"/>
      <c r="C371" s="41"/>
      <c r="D371" s="226" t="s">
        <v>161</v>
      </c>
      <c r="E371" s="41"/>
      <c r="F371" s="227" t="s">
        <v>2718</v>
      </c>
      <c r="G371" s="41"/>
      <c r="H371" s="41"/>
      <c r="I371" s="228"/>
      <c r="J371" s="41"/>
      <c r="K371" s="41"/>
      <c r="L371" s="45"/>
      <c r="M371" s="229"/>
      <c r="N371" s="230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161</v>
      </c>
      <c r="AU371" s="18" t="s">
        <v>81</v>
      </c>
    </row>
    <row r="372" s="2" customFormat="1" ht="33" customHeight="1">
      <c r="A372" s="39"/>
      <c r="B372" s="40"/>
      <c r="C372" s="213" t="s">
        <v>1543</v>
      </c>
      <c r="D372" s="213" t="s">
        <v>154</v>
      </c>
      <c r="E372" s="214" t="s">
        <v>2719</v>
      </c>
      <c r="F372" s="215" t="s">
        <v>2720</v>
      </c>
      <c r="G372" s="216" t="s">
        <v>174</v>
      </c>
      <c r="H372" s="217">
        <v>66</v>
      </c>
      <c r="I372" s="218"/>
      <c r="J372" s="219">
        <f>ROUND(I372*H372,2)</f>
        <v>0</v>
      </c>
      <c r="K372" s="215" t="s">
        <v>158</v>
      </c>
      <c r="L372" s="45"/>
      <c r="M372" s="220" t="s">
        <v>19</v>
      </c>
      <c r="N372" s="221" t="s">
        <v>43</v>
      </c>
      <c r="O372" s="85"/>
      <c r="P372" s="222">
        <f>O372*H372</f>
        <v>0</v>
      </c>
      <c r="Q372" s="222">
        <v>0</v>
      </c>
      <c r="R372" s="222">
        <f>Q372*H372</f>
        <v>0</v>
      </c>
      <c r="S372" s="222">
        <v>0.002</v>
      </c>
      <c r="T372" s="223">
        <f>S372*H372</f>
        <v>0.13200000000000001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24" t="s">
        <v>264</v>
      </c>
      <c r="AT372" s="224" t="s">
        <v>154</v>
      </c>
      <c r="AU372" s="224" t="s">
        <v>81</v>
      </c>
      <c r="AY372" s="18" t="s">
        <v>152</v>
      </c>
      <c r="BE372" s="225">
        <f>IF(N372="základní",J372,0)</f>
        <v>0</v>
      </c>
      <c r="BF372" s="225">
        <f>IF(N372="snížená",J372,0)</f>
        <v>0</v>
      </c>
      <c r="BG372" s="225">
        <f>IF(N372="zákl. přenesená",J372,0)</f>
        <v>0</v>
      </c>
      <c r="BH372" s="225">
        <f>IF(N372="sníž. přenesená",J372,0)</f>
        <v>0</v>
      </c>
      <c r="BI372" s="225">
        <f>IF(N372="nulová",J372,0)</f>
        <v>0</v>
      </c>
      <c r="BJ372" s="18" t="s">
        <v>79</v>
      </c>
      <c r="BK372" s="225">
        <f>ROUND(I372*H372,2)</f>
        <v>0</v>
      </c>
      <c r="BL372" s="18" t="s">
        <v>264</v>
      </c>
      <c r="BM372" s="224" t="s">
        <v>2842</v>
      </c>
    </row>
    <row r="373" s="2" customFormat="1">
      <c r="A373" s="39"/>
      <c r="B373" s="40"/>
      <c r="C373" s="41"/>
      <c r="D373" s="226" t="s">
        <v>161</v>
      </c>
      <c r="E373" s="41"/>
      <c r="F373" s="227" t="s">
        <v>2722</v>
      </c>
      <c r="G373" s="41"/>
      <c r="H373" s="41"/>
      <c r="I373" s="228"/>
      <c r="J373" s="41"/>
      <c r="K373" s="41"/>
      <c r="L373" s="45"/>
      <c r="M373" s="229"/>
      <c r="N373" s="230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161</v>
      </c>
      <c r="AU373" s="18" t="s">
        <v>81</v>
      </c>
    </row>
    <row r="374" s="2" customFormat="1" ht="33" customHeight="1">
      <c r="A374" s="39"/>
      <c r="B374" s="40"/>
      <c r="C374" s="213" t="s">
        <v>1549</v>
      </c>
      <c r="D374" s="213" t="s">
        <v>154</v>
      </c>
      <c r="E374" s="214" t="s">
        <v>2843</v>
      </c>
      <c r="F374" s="215" t="s">
        <v>2844</v>
      </c>
      <c r="G374" s="216" t="s">
        <v>174</v>
      </c>
      <c r="H374" s="217">
        <v>23</v>
      </c>
      <c r="I374" s="218"/>
      <c r="J374" s="219">
        <f>ROUND(I374*H374,2)</f>
        <v>0</v>
      </c>
      <c r="K374" s="215" t="s">
        <v>158</v>
      </c>
      <c r="L374" s="45"/>
      <c r="M374" s="220" t="s">
        <v>19</v>
      </c>
      <c r="N374" s="221" t="s">
        <v>43</v>
      </c>
      <c r="O374" s="85"/>
      <c r="P374" s="222">
        <f>O374*H374</f>
        <v>0</v>
      </c>
      <c r="Q374" s="222">
        <v>0</v>
      </c>
      <c r="R374" s="222">
        <f>Q374*H374</f>
        <v>0</v>
      </c>
      <c r="S374" s="222">
        <v>0.0050000000000000001</v>
      </c>
      <c r="T374" s="223">
        <f>S374*H374</f>
        <v>0.11500000000000001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24" t="s">
        <v>264</v>
      </c>
      <c r="AT374" s="224" t="s">
        <v>154</v>
      </c>
      <c r="AU374" s="224" t="s">
        <v>81</v>
      </c>
      <c r="AY374" s="18" t="s">
        <v>152</v>
      </c>
      <c r="BE374" s="225">
        <f>IF(N374="základní",J374,0)</f>
        <v>0</v>
      </c>
      <c r="BF374" s="225">
        <f>IF(N374="snížená",J374,0)</f>
        <v>0</v>
      </c>
      <c r="BG374" s="225">
        <f>IF(N374="zákl. přenesená",J374,0)</f>
        <v>0</v>
      </c>
      <c r="BH374" s="225">
        <f>IF(N374="sníž. přenesená",J374,0)</f>
        <v>0</v>
      </c>
      <c r="BI374" s="225">
        <f>IF(N374="nulová",J374,0)</f>
        <v>0</v>
      </c>
      <c r="BJ374" s="18" t="s">
        <v>79</v>
      </c>
      <c r="BK374" s="225">
        <f>ROUND(I374*H374,2)</f>
        <v>0</v>
      </c>
      <c r="BL374" s="18" t="s">
        <v>264</v>
      </c>
      <c r="BM374" s="224" t="s">
        <v>2845</v>
      </c>
    </row>
    <row r="375" s="2" customFormat="1">
      <c r="A375" s="39"/>
      <c r="B375" s="40"/>
      <c r="C375" s="41"/>
      <c r="D375" s="226" t="s">
        <v>161</v>
      </c>
      <c r="E375" s="41"/>
      <c r="F375" s="227" t="s">
        <v>2846</v>
      </c>
      <c r="G375" s="41"/>
      <c r="H375" s="41"/>
      <c r="I375" s="228"/>
      <c r="J375" s="41"/>
      <c r="K375" s="41"/>
      <c r="L375" s="45"/>
      <c r="M375" s="229"/>
      <c r="N375" s="230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161</v>
      </c>
      <c r="AU375" s="18" t="s">
        <v>81</v>
      </c>
    </row>
    <row r="376" s="12" customFormat="1" ht="22.8" customHeight="1">
      <c r="A376" s="12"/>
      <c r="B376" s="197"/>
      <c r="C376" s="198"/>
      <c r="D376" s="199" t="s">
        <v>71</v>
      </c>
      <c r="E376" s="211" t="s">
        <v>2847</v>
      </c>
      <c r="F376" s="211" t="s">
        <v>2848</v>
      </c>
      <c r="G376" s="198"/>
      <c r="H376" s="198"/>
      <c r="I376" s="201"/>
      <c r="J376" s="212">
        <f>BK376</f>
        <v>0</v>
      </c>
      <c r="K376" s="198"/>
      <c r="L376" s="203"/>
      <c r="M376" s="204"/>
      <c r="N376" s="205"/>
      <c r="O376" s="205"/>
      <c r="P376" s="206">
        <f>SUM(P377:P427)</f>
        <v>0</v>
      </c>
      <c r="Q376" s="205"/>
      <c r="R376" s="206">
        <f>SUM(R377:R427)</f>
        <v>0.30434000000000005</v>
      </c>
      <c r="S376" s="205"/>
      <c r="T376" s="207">
        <f>SUM(T377:T427)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8" t="s">
        <v>81</v>
      </c>
      <c r="AT376" s="209" t="s">
        <v>71</v>
      </c>
      <c r="AU376" s="209" t="s">
        <v>79</v>
      </c>
      <c r="AY376" s="208" t="s">
        <v>152</v>
      </c>
      <c r="BK376" s="210">
        <f>SUM(BK377:BK427)</f>
        <v>0</v>
      </c>
    </row>
    <row r="377" s="2" customFormat="1" ht="49.05" customHeight="1">
      <c r="A377" s="39"/>
      <c r="B377" s="40"/>
      <c r="C377" s="213" t="s">
        <v>1555</v>
      </c>
      <c r="D377" s="213" t="s">
        <v>154</v>
      </c>
      <c r="E377" s="214" t="s">
        <v>2849</v>
      </c>
      <c r="F377" s="215" t="s">
        <v>2850</v>
      </c>
      <c r="G377" s="216" t="s">
        <v>174</v>
      </c>
      <c r="H377" s="217">
        <v>75</v>
      </c>
      <c r="I377" s="218"/>
      <c r="J377" s="219">
        <f>ROUND(I377*H377,2)</f>
        <v>0</v>
      </c>
      <c r="K377" s="215" t="s">
        <v>158</v>
      </c>
      <c r="L377" s="45"/>
      <c r="M377" s="220" t="s">
        <v>19</v>
      </c>
      <c r="N377" s="221" t="s">
        <v>43</v>
      </c>
      <c r="O377" s="85"/>
      <c r="P377" s="222">
        <f>O377*H377</f>
        <v>0</v>
      </c>
      <c r="Q377" s="222">
        <v>0</v>
      </c>
      <c r="R377" s="222">
        <f>Q377*H377</f>
        <v>0</v>
      </c>
      <c r="S377" s="222">
        <v>0</v>
      </c>
      <c r="T377" s="223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24" t="s">
        <v>264</v>
      </c>
      <c r="AT377" s="224" t="s">
        <v>154</v>
      </c>
      <c r="AU377" s="224" t="s">
        <v>81</v>
      </c>
      <c r="AY377" s="18" t="s">
        <v>152</v>
      </c>
      <c r="BE377" s="225">
        <f>IF(N377="základní",J377,0)</f>
        <v>0</v>
      </c>
      <c r="BF377" s="225">
        <f>IF(N377="snížená",J377,0)</f>
        <v>0</v>
      </c>
      <c r="BG377" s="225">
        <f>IF(N377="zákl. přenesená",J377,0)</f>
        <v>0</v>
      </c>
      <c r="BH377" s="225">
        <f>IF(N377="sníž. přenesená",J377,0)</f>
        <v>0</v>
      </c>
      <c r="BI377" s="225">
        <f>IF(N377="nulová",J377,0)</f>
        <v>0</v>
      </c>
      <c r="BJ377" s="18" t="s">
        <v>79</v>
      </c>
      <c r="BK377" s="225">
        <f>ROUND(I377*H377,2)</f>
        <v>0</v>
      </c>
      <c r="BL377" s="18" t="s">
        <v>264</v>
      </c>
      <c r="BM377" s="224" t="s">
        <v>2851</v>
      </c>
    </row>
    <row r="378" s="2" customFormat="1">
      <c r="A378" s="39"/>
      <c r="B378" s="40"/>
      <c r="C378" s="41"/>
      <c r="D378" s="226" t="s">
        <v>161</v>
      </c>
      <c r="E378" s="41"/>
      <c r="F378" s="227" t="s">
        <v>2852</v>
      </c>
      <c r="G378" s="41"/>
      <c r="H378" s="41"/>
      <c r="I378" s="228"/>
      <c r="J378" s="41"/>
      <c r="K378" s="41"/>
      <c r="L378" s="45"/>
      <c r="M378" s="229"/>
      <c r="N378" s="230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161</v>
      </c>
      <c r="AU378" s="18" t="s">
        <v>81</v>
      </c>
    </row>
    <row r="379" s="2" customFormat="1" ht="16.5" customHeight="1">
      <c r="A379" s="39"/>
      <c r="B379" s="40"/>
      <c r="C379" s="256" t="s">
        <v>1562</v>
      </c>
      <c r="D379" s="256" t="s">
        <v>518</v>
      </c>
      <c r="E379" s="257" t="s">
        <v>2853</v>
      </c>
      <c r="F379" s="258" t="s">
        <v>2854</v>
      </c>
      <c r="G379" s="259" t="s">
        <v>2729</v>
      </c>
      <c r="H379" s="260">
        <v>71.25</v>
      </c>
      <c r="I379" s="261"/>
      <c r="J379" s="262">
        <f>ROUND(I379*H379,2)</f>
        <v>0</v>
      </c>
      <c r="K379" s="258" t="s">
        <v>158</v>
      </c>
      <c r="L379" s="263"/>
      <c r="M379" s="264" t="s">
        <v>19</v>
      </c>
      <c r="N379" s="265" t="s">
        <v>43</v>
      </c>
      <c r="O379" s="85"/>
      <c r="P379" s="222">
        <f>O379*H379</f>
        <v>0</v>
      </c>
      <c r="Q379" s="222">
        <v>0.001</v>
      </c>
      <c r="R379" s="222">
        <f>Q379*H379</f>
        <v>0.071250000000000008</v>
      </c>
      <c r="S379" s="222">
        <v>0</v>
      </c>
      <c r="T379" s="223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24" t="s">
        <v>374</v>
      </c>
      <c r="AT379" s="224" t="s">
        <v>518</v>
      </c>
      <c r="AU379" s="224" t="s">
        <v>81</v>
      </c>
      <c r="AY379" s="18" t="s">
        <v>152</v>
      </c>
      <c r="BE379" s="225">
        <f>IF(N379="základní",J379,0)</f>
        <v>0</v>
      </c>
      <c r="BF379" s="225">
        <f>IF(N379="snížená",J379,0)</f>
        <v>0</v>
      </c>
      <c r="BG379" s="225">
        <f>IF(N379="zákl. přenesená",J379,0)</f>
        <v>0</v>
      </c>
      <c r="BH379" s="225">
        <f>IF(N379="sníž. přenesená",J379,0)</f>
        <v>0</v>
      </c>
      <c r="BI379" s="225">
        <f>IF(N379="nulová",J379,0)</f>
        <v>0</v>
      </c>
      <c r="BJ379" s="18" t="s">
        <v>79</v>
      </c>
      <c r="BK379" s="225">
        <f>ROUND(I379*H379,2)</f>
        <v>0</v>
      </c>
      <c r="BL379" s="18" t="s">
        <v>264</v>
      </c>
      <c r="BM379" s="224" t="s">
        <v>2855</v>
      </c>
    </row>
    <row r="380" s="13" customFormat="1">
      <c r="A380" s="13"/>
      <c r="B380" s="231"/>
      <c r="C380" s="232"/>
      <c r="D380" s="233" t="s">
        <v>167</v>
      </c>
      <c r="E380" s="234" t="s">
        <v>19</v>
      </c>
      <c r="F380" s="235" t="s">
        <v>2856</v>
      </c>
      <c r="G380" s="232"/>
      <c r="H380" s="236">
        <v>71.25</v>
      </c>
      <c r="I380" s="237"/>
      <c r="J380" s="232"/>
      <c r="K380" s="232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167</v>
      </c>
      <c r="AU380" s="242" t="s">
        <v>81</v>
      </c>
      <c r="AV380" s="13" t="s">
        <v>81</v>
      </c>
      <c r="AW380" s="13" t="s">
        <v>33</v>
      </c>
      <c r="AX380" s="13" t="s">
        <v>72</v>
      </c>
      <c r="AY380" s="242" t="s">
        <v>152</v>
      </c>
    </row>
    <row r="381" s="2" customFormat="1" ht="49.05" customHeight="1">
      <c r="A381" s="39"/>
      <c r="B381" s="40"/>
      <c r="C381" s="213" t="s">
        <v>1567</v>
      </c>
      <c r="D381" s="213" t="s">
        <v>154</v>
      </c>
      <c r="E381" s="214" t="s">
        <v>2857</v>
      </c>
      <c r="F381" s="215" t="s">
        <v>2858</v>
      </c>
      <c r="G381" s="216" t="s">
        <v>174</v>
      </c>
      <c r="H381" s="217">
        <v>38</v>
      </c>
      <c r="I381" s="218"/>
      <c r="J381" s="219">
        <f>ROUND(I381*H381,2)</f>
        <v>0</v>
      </c>
      <c r="K381" s="215" t="s">
        <v>158</v>
      </c>
      <c r="L381" s="45"/>
      <c r="M381" s="220" t="s">
        <v>19</v>
      </c>
      <c r="N381" s="221" t="s">
        <v>43</v>
      </c>
      <c r="O381" s="85"/>
      <c r="P381" s="222">
        <f>O381*H381</f>
        <v>0</v>
      </c>
      <c r="Q381" s="222">
        <v>0</v>
      </c>
      <c r="R381" s="222">
        <f>Q381*H381</f>
        <v>0</v>
      </c>
      <c r="S381" s="222">
        <v>0</v>
      </c>
      <c r="T381" s="223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24" t="s">
        <v>264</v>
      </c>
      <c r="AT381" s="224" t="s">
        <v>154</v>
      </c>
      <c r="AU381" s="224" t="s">
        <v>81</v>
      </c>
      <c r="AY381" s="18" t="s">
        <v>152</v>
      </c>
      <c r="BE381" s="225">
        <f>IF(N381="základní",J381,0)</f>
        <v>0</v>
      </c>
      <c r="BF381" s="225">
        <f>IF(N381="snížená",J381,0)</f>
        <v>0</v>
      </c>
      <c r="BG381" s="225">
        <f>IF(N381="zákl. přenesená",J381,0)</f>
        <v>0</v>
      </c>
      <c r="BH381" s="225">
        <f>IF(N381="sníž. přenesená",J381,0)</f>
        <v>0</v>
      </c>
      <c r="BI381" s="225">
        <f>IF(N381="nulová",J381,0)</f>
        <v>0</v>
      </c>
      <c r="BJ381" s="18" t="s">
        <v>79</v>
      </c>
      <c r="BK381" s="225">
        <f>ROUND(I381*H381,2)</f>
        <v>0</v>
      </c>
      <c r="BL381" s="18" t="s">
        <v>264</v>
      </c>
      <c r="BM381" s="224" t="s">
        <v>2859</v>
      </c>
    </row>
    <row r="382" s="2" customFormat="1">
      <c r="A382" s="39"/>
      <c r="B382" s="40"/>
      <c r="C382" s="41"/>
      <c r="D382" s="226" t="s">
        <v>161</v>
      </c>
      <c r="E382" s="41"/>
      <c r="F382" s="227" t="s">
        <v>2860</v>
      </c>
      <c r="G382" s="41"/>
      <c r="H382" s="41"/>
      <c r="I382" s="228"/>
      <c r="J382" s="41"/>
      <c r="K382" s="41"/>
      <c r="L382" s="45"/>
      <c r="M382" s="229"/>
      <c r="N382" s="230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161</v>
      </c>
      <c r="AU382" s="18" t="s">
        <v>81</v>
      </c>
    </row>
    <row r="383" s="2" customFormat="1" ht="16.5" customHeight="1">
      <c r="A383" s="39"/>
      <c r="B383" s="40"/>
      <c r="C383" s="256" t="s">
        <v>1572</v>
      </c>
      <c r="D383" s="256" t="s">
        <v>518</v>
      </c>
      <c r="E383" s="257" t="s">
        <v>2861</v>
      </c>
      <c r="F383" s="258" t="s">
        <v>2862</v>
      </c>
      <c r="G383" s="259" t="s">
        <v>2729</v>
      </c>
      <c r="H383" s="260">
        <v>23.559999999999999</v>
      </c>
      <c r="I383" s="261"/>
      <c r="J383" s="262">
        <f>ROUND(I383*H383,2)</f>
        <v>0</v>
      </c>
      <c r="K383" s="258" t="s">
        <v>158</v>
      </c>
      <c r="L383" s="263"/>
      <c r="M383" s="264" t="s">
        <v>19</v>
      </c>
      <c r="N383" s="265" t="s">
        <v>43</v>
      </c>
      <c r="O383" s="85"/>
      <c r="P383" s="222">
        <f>O383*H383</f>
        <v>0</v>
      </c>
      <c r="Q383" s="222">
        <v>0.001</v>
      </c>
      <c r="R383" s="222">
        <f>Q383*H383</f>
        <v>0.023559999999999998</v>
      </c>
      <c r="S383" s="222">
        <v>0</v>
      </c>
      <c r="T383" s="223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24" t="s">
        <v>374</v>
      </c>
      <c r="AT383" s="224" t="s">
        <v>518</v>
      </c>
      <c r="AU383" s="224" t="s">
        <v>81</v>
      </c>
      <c r="AY383" s="18" t="s">
        <v>152</v>
      </c>
      <c r="BE383" s="225">
        <f>IF(N383="základní",J383,0)</f>
        <v>0</v>
      </c>
      <c r="BF383" s="225">
        <f>IF(N383="snížená",J383,0)</f>
        <v>0</v>
      </c>
      <c r="BG383" s="225">
        <f>IF(N383="zákl. přenesená",J383,0)</f>
        <v>0</v>
      </c>
      <c r="BH383" s="225">
        <f>IF(N383="sníž. přenesená",J383,0)</f>
        <v>0</v>
      </c>
      <c r="BI383" s="225">
        <f>IF(N383="nulová",J383,0)</f>
        <v>0</v>
      </c>
      <c r="BJ383" s="18" t="s">
        <v>79</v>
      </c>
      <c r="BK383" s="225">
        <f>ROUND(I383*H383,2)</f>
        <v>0</v>
      </c>
      <c r="BL383" s="18" t="s">
        <v>264</v>
      </c>
      <c r="BM383" s="224" t="s">
        <v>2863</v>
      </c>
    </row>
    <row r="384" s="13" customFormat="1">
      <c r="A384" s="13"/>
      <c r="B384" s="231"/>
      <c r="C384" s="232"/>
      <c r="D384" s="233" t="s">
        <v>167</v>
      </c>
      <c r="E384" s="234" t="s">
        <v>19</v>
      </c>
      <c r="F384" s="235" t="s">
        <v>2864</v>
      </c>
      <c r="G384" s="232"/>
      <c r="H384" s="236">
        <v>23.559999999999999</v>
      </c>
      <c r="I384" s="237"/>
      <c r="J384" s="232"/>
      <c r="K384" s="232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167</v>
      </c>
      <c r="AU384" s="242" t="s">
        <v>81</v>
      </c>
      <c r="AV384" s="13" t="s">
        <v>81</v>
      </c>
      <c r="AW384" s="13" t="s">
        <v>33</v>
      </c>
      <c r="AX384" s="13" t="s">
        <v>72</v>
      </c>
      <c r="AY384" s="242" t="s">
        <v>152</v>
      </c>
    </row>
    <row r="385" s="2" customFormat="1" ht="24.15" customHeight="1">
      <c r="A385" s="39"/>
      <c r="B385" s="40"/>
      <c r="C385" s="213" t="s">
        <v>1577</v>
      </c>
      <c r="D385" s="213" t="s">
        <v>154</v>
      </c>
      <c r="E385" s="214" t="s">
        <v>2865</v>
      </c>
      <c r="F385" s="215" t="s">
        <v>2866</v>
      </c>
      <c r="G385" s="216" t="s">
        <v>174</v>
      </c>
      <c r="H385" s="217">
        <v>151</v>
      </c>
      <c r="I385" s="218"/>
      <c r="J385" s="219">
        <f>ROUND(I385*H385,2)</f>
        <v>0</v>
      </c>
      <c r="K385" s="215" t="s">
        <v>158</v>
      </c>
      <c r="L385" s="45"/>
      <c r="M385" s="220" t="s">
        <v>19</v>
      </c>
      <c r="N385" s="221" t="s">
        <v>43</v>
      </c>
      <c r="O385" s="85"/>
      <c r="P385" s="222">
        <f>O385*H385</f>
        <v>0</v>
      </c>
      <c r="Q385" s="222">
        <v>0</v>
      </c>
      <c r="R385" s="222">
        <f>Q385*H385</f>
        <v>0</v>
      </c>
      <c r="S385" s="222">
        <v>0</v>
      </c>
      <c r="T385" s="223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24" t="s">
        <v>264</v>
      </c>
      <c r="AT385" s="224" t="s">
        <v>154</v>
      </c>
      <c r="AU385" s="224" t="s">
        <v>81</v>
      </c>
      <c r="AY385" s="18" t="s">
        <v>152</v>
      </c>
      <c r="BE385" s="225">
        <f>IF(N385="základní",J385,0)</f>
        <v>0</v>
      </c>
      <c r="BF385" s="225">
        <f>IF(N385="snížená",J385,0)</f>
        <v>0</v>
      </c>
      <c r="BG385" s="225">
        <f>IF(N385="zákl. přenesená",J385,0)</f>
        <v>0</v>
      </c>
      <c r="BH385" s="225">
        <f>IF(N385="sníž. přenesená",J385,0)</f>
        <v>0</v>
      </c>
      <c r="BI385" s="225">
        <f>IF(N385="nulová",J385,0)</f>
        <v>0</v>
      </c>
      <c r="BJ385" s="18" t="s">
        <v>79</v>
      </c>
      <c r="BK385" s="225">
        <f>ROUND(I385*H385,2)</f>
        <v>0</v>
      </c>
      <c r="BL385" s="18" t="s">
        <v>264</v>
      </c>
      <c r="BM385" s="224" t="s">
        <v>2867</v>
      </c>
    </row>
    <row r="386" s="2" customFormat="1">
      <c r="A386" s="39"/>
      <c r="B386" s="40"/>
      <c r="C386" s="41"/>
      <c r="D386" s="226" t="s">
        <v>161</v>
      </c>
      <c r="E386" s="41"/>
      <c r="F386" s="227" t="s">
        <v>2868</v>
      </c>
      <c r="G386" s="41"/>
      <c r="H386" s="41"/>
      <c r="I386" s="228"/>
      <c r="J386" s="41"/>
      <c r="K386" s="41"/>
      <c r="L386" s="45"/>
      <c r="M386" s="229"/>
      <c r="N386" s="230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161</v>
      </c>
      <c r="AU386" s="18" t="s">
        <v>81</v>
      </c>
    </row>
    <row r="387" s="2" customFormat="1" ht="16.5" customHeight="1">
      <c r="A387" s="39"/>
      <c r="B387" s="40"/>
      <c r="C387" s="256" t="s">
        <v>1582</v>
      </c>
      <c r="D387" s="256" t="s">
        <v>518</v>
      </c>
      <c r="E387" s="257" t="s">
        <v>2869</v>
      </c>
      <c r="F387" s="258" t="s">
        <v>2870</v>
      </c>
      <c r="G387" s="259" t="s">
        <v>2729</v>
      </c>
      <c r="H387" s="260">
        <v>60.399999999999999</v>
      </c>
      <c r="I387" s="261"/>
      <c r="J387" s="262">
        <f>ROUND(I387*H387,2)</f>
        <v>0</v>
      </c>
      <c r="K387" s="258" t="s">
        <v>158</v>
      </c>
      <c r="L387" s="263"/>
      <c r="M387" s="264" t="s">
        <v>19</v>
      </c>
      <c r="N387" s="265" t="s">
        <v>43</v>
      </c>
      <c r="O387" s="85"/>
      <c r="P387" s="222">
        <f>O387*H387</f>
        <v>0</v>
      </c>
      <c r="Q387" s="222">
        <v>0.001</v>
      </c>
      <c r="R387" s="222">
        <f>Q387*H387</f>
        <v>0.060400000000000002</v>
      </c>
      <c r="S387" s="222">
        <v>0</v>
      </c>
      <c r="T387" s="223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24" t="s">
        <v>374</v>
      </c>
      <c r="AT387" s="224" t="s">
        <v>518</v>
      </c>
      <c r="AU387" s="224" t="s">
        <v>81</v>
      </c>
      <c r="AY387" s="18" t="s">
        <v>152</v>
      </c>
      <c r="BE387" s="225">
        <f>IF(N387="základní",J387,0)</f>
        <v>0</v>
      </c>
      <c r="BF387" s="225">
        <f>IF(N387="snížená",J387,0)</f>
        <v>0</v>
      </c>
      <c r="BG387" s="225">
        <f>IF(N387="zákl. přenesená",J387,0)</f>
        <v>0</v>
      </c>
      <c r="BH387" s="225">
        <f>IF(N387="sníž. přenesená",J387,0)</f>
        <v>0</v>
      </c>
      <c r="BI387" s="225">
        <f>IF(N387="nulová",J387,0)</f>
        <v>0</v>
      </c>
      <c r="BJ387" s="18" t="s">
        <v>79</v>
      </c>
      <c r="BK387" s="225">
        <f>ROUND(I387*H387,2)</f>
        <v>0</v>
      </c>
      <c r="BL387" s="18" t="s">
        <v>264</v>
      </c>
      <c r="BM387" s="224" t="s">
        <v>2871</v>
      </c>
    </row>
    <row r="388" s="13" customFormat="1">
      <c r="A388" s="13"/>
      <c r="B388" s="231"/>
      <c r="C388" s="232"/>
      <c r="D388" s="233" t="s">
        <v>167</v>
      </c>
      <c r="E388" s="234" t="s">
        <v>19</v>
      </c>
      <c r="F388" s="235" t="s">
        <v>2872</v>
      </c>
      <c r="G388" s="232"/>
      <c r="H388" s="236">
        <v>60.399999999999999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167</v>
      </c>
      <c r="AU388" s="242" t="s">
        <v>81</v>
      </c>
      <c r="AV388" s="13" t="s">
        <v>81</v>
      </c>
      <c r="AW388" s="13" t="s">
        <v>33</v>
      </c>
      <c r="AX388" s="13" t="s">
        <v>72</v>
      </c>
      <c r="AY388" s="242" t="s">
        <v>152</v>
      </c>
    </row>
    <row r="389" s="2" customFormat="1" ht="21.75" customHeight="1">
      <c r="A389" s="39"/>
      <c r="B389" s="40"/>
      <c r="C389" s="256" t="s">
        <v>1588</v>
      </c>
      <c r="D389" s="256" t="s">
        <v>518</v>
      </c>
      <c r="E389" s="257" t="s">
        <v>2873</v>
      </c>
      <c r="F389" s="258" t="s">
        <v>2874</v>
      </c>
      <c r="G389" s="259" t="s">
        <v>451</v>
      </c>
      <c r="H389" s="260">
        <v>38</v>
      </c>
      <c r="I389" s="261"/>
      <c r="J389" s="262">
        <f>ROUND(I389*H389,2)</f>
        <v>0</v>
      </c>
      <c r="K389" s="258" t="s">
        <v>158</v>
      </c>
      <c r="L389" s="263"/>
      <c r="M389" s="264" t="s">
        <v>19</v>
      </c>
      <c r="N389" s="265" t="s">
        <v>43</v>
      </c>
      <c r="O389" s="85"/>
      <c r="P389" s="222">
        <f>O389*H389</f>
        <v>0</v>
      </c>
      <c r="Q389" s="222">
        <v>0.00027</v>
      </c>
      <c r="R389" s="222">
        <f>Q389*H389</f>
        <v>0.01026</v>
      </c>
      <c r="S389" s="222">
        <v>0</v>
      </c>
      <c r="T389" s="223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24" t="s">
        <v>374</v>
      </c>
      <c r="AT389" s="224" t="s">
        <v>518</v>
      </c>
      <c r="AU389" s="224" t="s">
        <v>81</v>
      </c>
      <c r="AY389" s="18" t="s">
        <v>152</v>
      </c>
      <c r="BE389" s="225">
        <f>IF(N389="základní",J389,0)</f>
        <v>0</v>
      </c>
      <c r="BF389" s="225">
        <f>IF(N389="snížená",J389,0)</f>
        <v>0</v>
      </c>
      <c r="BG389" s="225">
        <f>IF(N389="zákl. přenesená",J389,0)</f>
        <v>0</v>
      </c>
      <c r="BH389" s="225">
        <f>IF(N389="sníž. přenesená",J389,0)</f>
        <v>0</v>
      </c>
      <c r="BI389" s="225">
        <f>IF(N389="nulová",J389,0)</f>
        <v>0</v>
      </c>
      <c r="BJ389" s="18" t="s">
        <v>79</v>
      </c>
      <c r="BK389" s="225">
        <f>ROUND(I389*H389,2)</f>
        <v>0</v>
      </c>
      <c r="BL389" s="18" t="s">
        <v>264</v>
      </c>
      <c r="BM389" s="224" t="s">
        <v>2875</v>
      </c>
    </row>
    <row r="390" s="2" customFormat="1" ht="21.75" customHeight="1">
      <c r="A390" s="39"/>
      <c r="B390" s="40"/>
      <c r="C390" s="256" t="s">
        <v>1593</v>
      </c>
      <c r="D390" s="256" t="s">
        <v>518</v>
      </c>
      <c r="E390" s="257" t="s">
        <v>2876</v>
      </c>
      <c r="F390" s="258" t="s">
        <v>2877</v>
      </c>
      <c r="G390" s="259" t="s">
        <v>451</v>
      </c>
      <c r="H390" s="260">
        <v>94</v>
      </c>
      <c r="I390" s="261"/>
      <c r="J390" s="262">
        <f>ROUND(I390*H390,2)</f>
        <v>0</v>
      </c>
      <c r="K390" s="258" t="s">
        <v>158</v>
      </c>
      <c r="L390" s="263"/>
      <c r="M390" s="264" t="s">
        <v>19</v>
      </c>
      <c r="N390" s="265" t="s">
        <v>43</v>
      </c>
      <c r="O390" s="85"/>
      <c r="P390" s="222">
        <f>O390*H390</f>
        <v>0</v>
      </c>
      <c r="Q390" s="222">
        <v>0.00021000000000000001</v>
      </c>
      <c r="R390" s="222">
        <f>Q390*H390</f>
        <v>0.019740000000000001</v>
      </c>
      <c r="S390" s="222">
        <v>0</v>
      </c>
      <c r="T390" s="223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4" t="s">
        <v>374</v>
      </c>
      <c r="AT390" s="224" t="s">
        <v>518</v>
      </c>
      <c r="AU390" s="224" t="s">
        <v>81</v>
      </c>
      <c r="AY390" s="18" t="s">
        <v>152</v>
      </c>
      <c r="BE390" s="225">
        <f>IF(N390="základní",J390,0)</f>
        <v>0</v>
      </c>
      <c r="BF390" s="225">
        <f>IF(N390="snížená",J390,0)</f>
        <v>0</v>
      </c>
      <c r="BG390" s="225">
        <f>IF(N390="zákl. přenesená",J390,0)</f>
        <v>0</v>
      </c>
      <c r="BH390" s="225">
        <f>IF(N390="sníž. přenesená",J390,0)</f>
        <v>0</v>
      </c>
      <c r="BI390" s="225">
        <f>IF(N390="nulová",J390,0)</f>
        <v>0</v>
      </c>
      <c r="BJ390" s="18" t="s">
        <v>79</v>
      </c>
      <c r="BK390" s="225">
        <f>ROUND(I390*H390,2)</f>
        <v>0</v>
      </c>
      <c r="BL390" s="18" t="s">
        <v>264</v>
      </c>
      <c r="BM390" s="224" t="s">
        <v>2878</v>
      </c>
    </row>
    <row r="391" s="2" customFormat="1" ht="24.15" customHeight="1">
      <c r="A391" s="39"/>
      <c r="B391" s="40"/>
      <c r="C391" s="213" t="s">
        <v>1598</v>
      </c>
      <c r="D391" s="213" t="s">
        <v>154</v>
      </c>
      <c r="E391" s="214" t="s">
        <v>2879</v>
      </c>
      <c r="F391" s="215" t="s">
        <v>2880</v>
      </c>
      <c r="G391" s="216" t="s">
        <v>451</v>
      </c>
      <c r="H391" s="217">
        <v>9</v>
      </c>
      <c r="I391" s="218"/>
      <c r="J391" s="219">
        <f>ROUND(I391*H391,2)</f>
        <v>0</v>
      </c>
      <c r="K391" s="215" t="s">
        <v>158</v>
      </c>
      <c r="L391" s="45"/>
      <c r="M391" s="220" t="s">
        <v>19</v>
      </c>
      <c r="N391" s="221" t="s">
        <v>43</v>
      </c>
      <c r="O391" s="85"/>
      <c r="P391" s="222">
        <f>O391*H391</f>
        <v>0</v>
      </c>
      <c r="Q391" s="222">
        <v>0</v>
      </c>
      <c r="R391" s="222">
        <f>Q391*H391</f>
        <v>0</v>
      </c>
      <c r="S391" s="222">
        <v>0</v>
      </c>
      <c r="T391" s="223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24" t="s">
        <v>264</v>
      </c>
      <c r="AT391" s="224" t="s">
        <v>154</v>
      </c>
      <c r="AU391" s="224" t="s">
        <v>81</v>
      </c>
      <c r="AY391" s="18" t="s">
        <v>152</v>
      </c>
      <c r="BE391" s="225">
        <f>IF(N391="základní",J391,0)</f>
        <v>0</v>
      </c>
      <c r="BF391" s="225">
        <f>IF(N391="snížená",J391,0)</f>
        <v>0</v>
      </c>
      <c r="BG391" s="225">
        <f>IF(N391="zákl. přenesená",J391,0)</f>
        <v>0</v>
      </c>
      <c r="BH391" s="225">
        <f>IF(N391="sníž. přenesená",J391,0)</f>
        <v>0</v>
      </c>
      <c r="BI391" s="225">
        <f>IF(N391="nulová",J391,0)</f>
        <v>0</v>
      </c>
      <c r="BJ391" s="18" t="s">
        <v>79</v>
      </c>
      <c r="BK391" s="225">
        <f>ROUND(I391*H391,2)</f>
        <v>0</v>
      </c>
      <c r="BL391" s="18" t="s">
        <v>264</v>
      </c>
      <c r="BM391" s="224" t="s">
        <v>2881</v>
      </c>
    </row>
    <row r="392" s="2" customFormat="1">
      <c r="A392" s="39"/>
      <c r="B392" s="40"/>
      <c r="C392" s="41"/>
      <c r="D392" s="226" t="s">
        <v>161</v>
      </c>
      <c r="E392" s="41"/>
      <c r="F392" s="227" t="s">
        <v>2882</v>
      </c>
      <c r="G392" s="41"/>
      <c r="H392" s="41"/>
      <c r="I392" s="228"/>
      <c r="J392" s="41"/>
      <c r="K392" s="41"/>
      <c r="L392" s="45"/>
      <c r="M392" s="229"/>
      <c r="N392" s="230"/>
      <c r="O392" s="85"/>
      <c r="P392" s="85"/>
      <c r="Q392" s="85"/>
      <c r="R392" s="85"/>
      <c r="S392" s="85"/>
      <c r="T392" s="86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161</v>
      </c>
      <c r="AU392" s="18" t="s">
        <v>81</v>
      </c>
    </row>
    <row r="393" s="2" customFormat="1" ht="16.5" customHeight="1">
      <c r="A393" s="39"/>
      <c r="B393" s="40"/>
      <c r="C393" s="256" t="s">
        <v>1603</v>
      </c>
      <c r="D393" s="256" t="s">
        <v>518</v>
      </c>
      <c r="E393" s="257" t="s">
        <v>2883</v>
      </c>
      <c r="F393" s="258" t="s">
        <v>2884</v>
      </c>
      <c r="G393" s="259" t="s">
        <v>451</v>
      </c>
      <c r="H393" s="260">
        <v>9</v>
      </c>
      <c r="I393" s="261"/>
      <c r="J393" s="262">
        <f>ROUND(I393*H393,2)</f>
        <v>0</v>
      </c>
      <c r="K393" s="258" t="s">
        <v>158</v>
      </c>
      <c r="L393" s="263"/>
      <c r="M393" s="264" t="s">
        <v>19</v>
      </c>
      <c r="N393" s="265" t="s">
        <v>43</v>
      </c>
      <c r="O393" s="85"/>
      <c r="P393" s="222">
        <f>O393*H393</f>
        <v>0</v>
      </c>
      <c r="Q393" s="222">
        <v>0.0045500000000000002</v>
      </c>
      <c r="R393" s="222">
        <f>Q393*H393</f>
        <v>0.04095</v>
      </c>
      <c r="S393" s="222">
        <v>0</v>
      </c>
      <c r="T393" s="223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24" t="s">
        <v>374</v>
      </c>
      <c r="AT393" s="224" t="s">
        <v>518</v>
      </c>
      <c r="AU393" s="224" t="s">
        <v>81</v>
      </c>
      <c r="AY393" s="18" t="s">
        <v>152</v>
      </c>
      <c r="BE393" s="225">
        <f>IF(N393="základní",J393,0)</f>
        <v>0</v>
      </c>
      <c r="BF393" s="225">
        <f>IF(N393="snížená",J393,0)</f>
        <v>0</v>
      </c>
      <c r="BG393" s="225">
        <f>IF(N393="zákl. přenesená",J393,0)</f>
        <v>0</v>
      </c>
      <c r="BH393" s="225">
        <f>IF(N393="sníž. přenesená",J393,0)</f>
        <v>0</v>
      </c>
      <c r="BI393" s="225">
        <f>IF(N393="nulová",J393,0)</f>
        <v>0</v>
      </c>
      <c r="BJ393" s="18" t="s">
        <v>79</v>
      </c>
      <c r="BK393" s="225">
        <f>ROUND(I393*H393,2)</f>
        <v>0</v>
      </c>
      <c r="BL393" s="18" t="s">
        <v>264</v>
      </c>
      <c r="BM393" s="224" t="s">
        <v>2885</v>
      </c>
    </row>
    <row r="394" s="2" customFormat="1" ht="21.75" customHeight="1">
      <c r="A394" s="39"/>
      <c r="B394" s="40"/>
      <c r="C394" s="213" t="s">
        <v>1608</v>
      </c>
      <c r="D394" s="213" t="s">
        <v>154</v>
      </c>
      <c r="E394" s="214" t="s">
        <v>2886</v>
      </c>
      <c r="F394" s="215" t="s">
        <v>2887</v>
      </c>
      <c r="G394" s="216" t="s">
        <v>451</v>
      </c>
      <c r="H394" s="217">
        <v>78</v>
      </c>
      <c r="I394" s="218"/>
      <c r="J394" s="219">
        <f>ROUND(I394*H394,2)</f>
        <v>0</v>
      </c>
      <c r="K394" s="215" t="s">
        <v>158</v>
      </c>
      <c r="L394" s="45"/>
      <c r="M394" s="220" t="s">
        <v>19</v>
      </c>
      <c r="N394" s="221" t="s">
        <v>43</v>
      </c>
      <c r="O394" s="85"/>
      <c r="P394" s="222">
        <f>O394*H394</f>
        <v>0</v>
      </c>
      <c r="Q394" s="222">
        <v>0</v>
      </c>
      <c r="R394" s="222">
        <f>Q394*H394</f>
        <v>0</v>
      </c>
      <c r="S394" s="222">
        <v>0</v>
      </c>
      <c r="T394" s="223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24" t="s">
        <v>264</v>
      </c>
      <c r="AT394" s="224" t="s">
        <v>154</v>
      </c>
      <c r="AU394" s="224" t="s">
        <v>81</v>
      </c>
      <c r="AY394" s="18" t="s">
        <v>152</v>
      </c>
      <c r="BE394" s="225">
        <f>IF(N394="základní",J394,0)</f>
        <v>0</v>
      </c>
      <c r="BF394" s="225">
        <f>IF(N394="snížená",J394,0)</f>
        <v>0</v>
      </c>
      <c r="BG394" s="225">
        <f>IF(N394="zákl. přenesená",J394,0)</f>
        <v>0</v>
      </c>
      <c r="BH394" s="225">
        <f>IF(N394="sníž. přenesená",J394,0)</f>
        <v>0</v>
      </c>
      <c r="BI394" s="225">
        <f>IF(N394="nulová",J394,0)</f>
        <v>0</v>
      </c>
      <c r="BJ394" s="18" t="s">
        <v>79</v>
      </c>
      <c r="BK394" s="225">
        <f>ROUND(I394*H394,2)</f>
        <v>0</v>
      </c>
      <c r="BL394" s="18" t="s">
        <v>264</v>
      </c>
      <c r="BM394" s="224" t="s">
        <v>2888</v>
      </c>
    </row>
    <row r="395" s="2" customFormat="1">
      <c r="A395" s="39"/>
      <c r="B395" s="40"/>
      <c r="C395" s="41"/>
      <c r="D395" s="226" t="s">
        <v>161</v>
      </c>
      <c r="E395" s="41"/>
      <c r="F395" s="227" t="s">
        <v>2889</v>
      </c>
      <c r="G395" s="41"/>
      <c r="H395" s="41"/>
      <c r="I395" s="228"/>
      <c r="J395" s="41"/>
      <c r="K395" s="41"/>
      <c r="L395" s="45"/>
      <c r="M395" s="229"/>
      <c r="N395" s="230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161</v>
      </c>
      <c r="AU395" s="18" t="s">
        <v>81</v>
      </c>
    </row>
    <row r="396" s="13" customFormat="1">
      <c r="A396" s="13"/>
      <c r="B396" s="231"/>
      <c r="C396" s="232"/>
      <c r="D396" s="233" t="s">
        <v>167</v>
      </c>
      <c r="E396" s="234" t="s">
        <v>19</v>
      </c>
      <c r="F396" s="235" t="s">
        <v>928</v>
      </c>
      <c r="G396" s="232"/>
      <c r="H396" s="236">
        <v>72</v>
      </c>
      <c r="I396" s="237"/>
      <c r="J396" s="232"/>
      <c r="K396" s="232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167</v>
      </c>
      <c r="AU396" s="242" t="s">
        <v>81</v>
      </c>
      <c r="AV396" s="13" t="s">
        <v>81</v>
      </c>
      <c r="AW396" s="13" t="s">
        <v>33</v>
      </c>
      <c r="AX396" s="13" t="s">
        <v>72</v>
      </c>
      <c r="AY396" s="242" t="s">
        <v>152</v>
      </c>
    </row>
    <row r="397" s="13" customFormat="1">
      <c r="A397" s="13"/>
      <c r="B397" s="231"/>
      <c r="C397" s="232"/>
      <c r="D397" s="233" t="s">
        <v>167</v>
      </c>
      <c r="E397" s="234" t="s">
        <v>19</v>
      </c>
      <c r="F397" s="235" t="s">
        <v>190</v>
      </c>
      <c r="G397" s="232"/>
      <c r="H397" s="236">
        <v>6</v>
      </c>
      <c r="I397" s="237"/>
      <c r="J397" s="232"/>
      <c r="K397" s="232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167</v>
      </c>
      <c r="AU397" s="242" t="s">
        <v>81</v>
      </c>
      <c r="AV397" s="13" t="s">
        <v>81</v>
      </c>
      <c r="AW397" s="13" t="s">
        <v>33</v>
      </c>
      <c r="AX397" s="13" t="s">
        <v>72</v>
      </c>
      <c r="AY397" s="242" t="s">
        <v>152</v>
      </c>
    </row>
    <row r="398" s="2" customFormat="1" ht="24.15" customHeight="1">
      <c r="A398" s="39"/>
      <c r="B398" s="40"/>
      <c r="C398" s="213" t="s">
        <v>1613</v>
      </c>
      <c r="D398" s="213" t="s">
        <v>154</v>
      </c>
      <c r="E398" s="214" t="s">
        <v>2890</v>
      </c>
      <c r="F398" s="215" t="s">
        <v>2891</v>
      </c>
      <c r="G398" s="216" t="s">
        <v>451</v>
      </c>
      <c r="H398" s="217">
        <v>31</v>
      </c>
      <c r="I398" s="218"/>
      <c r="J398" s="219">
        <f>ROUND(I398*H398,2)</f>
        <v>0</v>
      </c>
      <c r="K398" s="215" t="s">
        <v>158</v>
      </c>
      <c r="L398" s="45"/>
      <c r="M398" s="220" t="s">
        <v>19</v>
      </c>
      <c r="N398" s="221" t="s">
        <v>43</v>
      </c>
      <c r="O398" s="85"/>
      <c r="P398" s="222">
        <f>O398*H398</f>
        <v>0</v>
      </c>
      <c r="Q398" s="222">
        <v>0</v>
      </c>
      <c r="R398" s="222">
        <f>Q398*H398</f>
        <v>0</v>
      </c>
      <c r="S398" s="222">
        <v>0</v>
      </c>
      <c r="T398" s="223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4" t="s">
        <v>264</v>
      </c>
      <c r="AT398" s="224" t="s">
        <v>154</v>
      </c>
      <c r="AU398" s="224" t="s">
        <v>81</v>
      </c>
      <c r="AY398" s="18" t="s">
        <v>152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8" t="s">
        <v>79</v>
      </c>
      <c r="BK398" s="225">
        <f>ROUND(I398*H398,2)</f>
        <v>0</v>
      </c>
      <c r="BL398" s="18" t="s">
        <v>264</v>
      </c>
      <c r="BM398" s="224" t="s">
        <v>2892</v>
      </c>
    </row>
    <row r="399" s="2" customFormat="1">
      <c r="A399" s="39"/>
      <c r="B399" s="40"/>
      <c r="C399" s="41"/>
      <c r="D399" s="226" t="s">
        <v>161</v>
      </c>
      <c r="E399" s="41"/>
      <c r="F399" s="227" t="s">
        <v>2893</v>
      </c>
      <c r="G399" s="41"/>
      <c r="H399" s="41"/>
      <c r="I399" s="228"/>
      <c r="J399" s="41"/>
      <c r="K399" s="41"/>
      <c r="L399" s="45"/>
      <c r="M399" s="229"/>
      <c r="N399" s="230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161</v>
      </c>
      <c r="AU399" s="18" t="s">
        <v>81</v>
      </c>
    </row>
    <row r="400" s="2" customFormat="1" ht="16.5" customHeight="1">
      <c r="A400" s="39"/>
      <c r="B400" s="40"/>
      <c r="C400" s="256" t="s">
        <v>1618</v>
      </c>
      <c r="D400" s="256" t="s">
        <v>518</v>
      </c>
      <c r="E400" s="257" t="s">
        <v>2894</v>
      </c>
      <c r="F400" s="258" t="s">
        <v>2895</v>
      </c>
      <c r="G400" s="259" t="s">
        <v>451</v>
      </c>
      <c r="H400" s="260">
        <v>9</v>
      </c>
      <c r="I400" s="261"/>
      <c r="J400" s="262">
        <f>ROUND(I400*H400,2)</f>
        <v>0</v>
      </c>
      <c r="K400" s="258" t="s">
        <v>158</v>
      </c>
      <c r="L400" s="263"/>
      <c r="M400" s="264" t="s">
        <v>19</v>
      </c>
      <c r="N400" s="265" t="s">
        <v>43</v>
      </c>
      <c r="O400" s="85"/>
      <c r="P400" s="222">
        <f>O400*H400</f>
        <v>0</v>
      </c>
      <c r="Q400" s="222">
        <v>0.00042999999999999999</v>
      </c>
      <c r="R400" s="222">
        <f>Q400*H400</f>
        <v>0.0038699999999999997</v>
      </c>
      <c r="S400" s="222">
        <v>0</v>
      </c>
      <c r="T400" s="223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24" t="s">
        <v>374</v>
      </c>
      <c r="AT400" s="224" t="s">
        <v>518</v>
      </c>
      <c r="AU400" s="224" t="s">
        <v>81</v>
      </c>
      <c r="AY400" s="18" t="s">
        <v>152</v>
      </c>
      <c r="BE400" s="225">
        <f>IF(N400="základní",J400,0)</f>
        <v>0</v>
      </c>
      <c r="BF400" s="225">
        <f>IF(N400="snížená",J400,0)</f>
        <v>0</v>
      </c>
      <c r="BG400" s="225">
        <f>IF(N400="zákl. přenesená",J400,0)</f>
        <v>0</v>
      </c>
      <c r="BH400" s="225">
        <f>IF(N400="sníž. přenesená",J400,0)</f>
        <v>0</v>
      </c>
      <c r="BI400" s="225">
        <f>IF(N400="nulová",J400,0)</f>
        <v>0</v>
      </c>
      <c r="BJ400" s="18" t="s">
        <v>79</v>
      </c>
      <c r="BK400" s="225">
        <f>ROUND(I400*H400,2)</f>
        <v>0</v>
      </c>
      <c r="BL400" s="18" t="s">
        <v>264</v>
      </c>
      <c r="BM400" s="224" t="s">
        <v>2896</v>
      </c>
    </row>
    <row r="401" s="2" customFormat="1" ht="16.5" customHeight="1">
      <c r="A401" s="39"/>
      <c r="B401" s="40"/>
      <c r="C401" s="256" t="s">
        <v>1625</v>
      </c>
      <c r="D401" s="256" t="s">
        <v>518</v>
      </c>
      <c r="E401" s="257" t="s">
        <v>2897</v>
      </c>
      <c r="F401" s="258" t="s">
        <v>2898</v>
      </c>
      <c r="G401" s="259" t="s">
        <v>451</v>
      </c>
      <c r="H401" s="260">
        <v>41</v>
      </c>
      <c r="I401" s="261"/>
      <c r="J401" s="262">
        <f>ROUND(I401*H401,2)</f>
        <v>0</v>
      </c>
      <c r="K401" s="258" t="s">
        <v>158</v>
      </c>
      <c r="L401" s="263"/>
      <c r="M401" s="264" t="s">
        <v>19</v>
      </c>
      <c r="N401" s="265" t="s">
        <v>43</v>
      </c>
      <c r="O401" s="85"/>
      <c r="P401" s="222">
        <f>O401*H401</f>
        <v>0</v>
      </c>
      <c r="Q401" s="222">
        <v>0.00023000000000000001</v>
      </c>
      <c r="R401" s="222">
        <f>Q401*H401</f>
        <v>0.0094300000000000009</v>
      </c>
      <c r="S401" s="222">
        <v>0</v>
      </c>
      <c r="T401" s="223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24" t="s">
        <v>374</v>
      </c>
      <c r="AT401" s="224" t="s">
        <v>518</v>
      </c>
      <c r="AU401" s="224" t="s">
        <v>81</v>
      </c>
      <c r="AY401" s="18" t="s">
        <v>152</v>
      </c>
      <c r="BE401" s="225">
        <f>IF(N401="základní",J401,0)</f>
        <v>0</v>
      </c>
      <c r="BF401" s="225">
        <f>IF(N401="snížená",J401,0)</f>
        <v>0</v>
      </c>
      <c r="BG401" s="225">
        <f>IF(N401="zákl. přenesená",J401,0)</f>
        <v>0</v>
      </c>
      <c r="BH401" s="225">
        <f>IF(N401="sníž. přenesená",J401,0)</f>
        <v>0</v>
      </c>
      <c r="BI401" s="225">
        <f>IF(N401="nulová",J401,0)</f>
        <v>0</v>
      </c>
      <c r="BJ401" s="18" t="s">
        <v>79</v>
      </c>
      <c r="BK401" s="225">
        <f>ROUND(I401*H401,2)</f>
        <v>0</v>
      </c>
      <c r="BL401" s="18" t="s">
        <v>264</v>
      </c>
      <c r="BM401" s="224" t="s">
        <v>2899</v>
      </c>
    </row>
    <row r="402" s="2" customFormat="1" ht="16.5" customHeight="1">
      <c r="A402" s="39"/>
      <c r="B402" s="40"/>
      <c r="C402" s="256" t="s">
        <v>1629</v>
      </c>
      <c r="D402" s="256" t="s">
        <v>518</v>
      </c>
      <c r="E402" s="257" t="s">
        <v>2900</v>
      </c>
      <c r="F402" s="258" t="s">
        <v>2901</v>
      </c>
      <c r="G402" s="259" t="s">
        <v>451</v>
      </c>
      <c r="H402" s="260">
        <v>9</v>
      </c>
      <c r="I402" s="261"/>
      <c r="J402" s="262">
        <f>ROUND(I402*H402,2)</f>
        <v>0</v>
      </c>
      <c r="K402" s="258" t="s">
        <v>158</v>
      </c>
      <c r="L402" s="263"/>
      <c r="M402" s="264" t="s">
        <v>19</v>
      </c>
      <c r="N402" s="265" t="s">
        <v>43</v>
      </c>
      <c r="O402" s="85"/>
      <c r="P402" s="222">
        <f>O402*H402</f>
        <v>0</v>
      </c>
      <c r="Q402" s="222">
        <v>0.00016000000000000001</v>
      </c>
      <c r="R402" s="222">
        <f>Q402*H402</f>
        <v>0.0014400000000000001</v>
      </c>
      <c r="S402" s="222">
        <v>0</v>
      </c>
      <c r="T402" s="223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24" t="s">
        <v>374</v>
      </c>
      <c r="AT402" s="224" t="s">
        <v>518</v>
      </c>
      <c r="AU402" s="224" t="s">
        <v>81</v>
      </c>
      <c r="AY402" s="18" t="s">
        <v>152</v>
      </c>
      <c r="BE402" s="225">
        <f>IF(N402="základní",J402,0)</f>
        <v>0</v>
      </c>
      <c r="BF402" s="225">
        <f>IF(N402="snížená",J402,0)</f>
        <v>0</v>
      </c>
      <c r="BG402" s="225">
        <f>IF(N402="zákl. přenesená",J402,0)</f>
        <v>0</v>
      </c>
      <c r="BH402" s="225">
        <f>IF(N402="sníž. přenesená",J402,0)</f>
        <v>0</v>
      </c>
      <c r="BI402" s="225">
        <f>IF(N402="nulová",J402,0)</f>
        <v>0</v>
      </c>
      <c r="BJ402" s="18" t="s">
        <v>79</v>
      </c>
      <c r="BK402" s="225">
        <f>ROUND(I402*H402,2)</f>
        <v>0</v>
      </c>
      <c r="BL402" s="18" t="s">
        <v>264</v>
      </c>
      <c r="BM402" s="224" t="s">
        <v>2902</v>
      </c>
    </row>
    <row r="403" s="2" customFormat="1" ht="16.5" customHeight="1">
      <c r="A403" s="39"/>
      <c r="B403" s="40"/>
      <c r="C403" s="256" t="s">
        <v>1636</v>
      </c>
      <c r="D403" s="256" t="s">
        <v>518</v>
      </c>
      <c r="E403" s="257" t="s">
        <v>2903</v>
      </c>
      <c r="F403" s="258" t="s">
        <v>2904</v>
      </c>
      <c r="G403" s="259" t="s">
        <v>451</v>
      </c>
      <c r="H403" s="260">
        <v>6</v>
      </c>
      <c r="I403" s="261"/>
      <c r="J403" s="262">
        <f>ROUND(I403*H403,2)</f>
        <v>0</v>
      </c>
      <c r="K403" s="258" t="s">
        <v>158</v>
      </c>
      <c r="L403" s="263"/>
      <c r="M403" s="264" t="s">
        <v>19</v>
      </c>
      <c r="N403" s="265" t="s">
        <v>43</v>
      </c>
      <c r="O403" s="85"/>
      <c r="P403" s="222">
        <f>O403*H403</f>
        <v>0</v>
      </c>
      <c r="Q403" s="222">
        <v>0.00012999999999999999</v>
      </c>
      <c r="R403" s="222">
        <f>Q403*H403</f>
        <v>0.00077999999999999988</v>
      </c>
      <c r="S403" s="222">
        <v>0</v>
      </c>
      <c r="T403" s="223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24" t="s">
        <v>374</v>
      </c>
      <c r="AT403" s="224" t="s">
        <v>518</v>
      </c>
      <c r="AU403" s="224" t="s">
        <v>81</v>
      </c>
      <c r="AY403" s="18" t="s">
        <v>152</v>
      </c>
      <c r="BE403" s="225">
        <f>IF(N403="základní",J403,0)</f>
        <v>0</v>
      </c>
      <c r="BF403" s="225">
        <f>IF(N403="snížená",J403,0)</f>
        <v>0</v>
      </c>
      <c r="BG403" s="225">
        <f>IF(N403="zákl. přenesená",J403,0)</f>
        <v>0</v>
      </c>
      <c r="BH403" s="225">
        <f>IF(N403="sníž. přenesená",J403,0)</f>
        <v>0</v>
      </c>
      <c r="BI403" s="225">
        <f>IF(N403="nulová",J403,0)</f>
        <v>0</v>
      </c>
      <c r="BJ403" s="18" t="s">
        <v>79</v>
      </c>
      <c r="BK403" s="225">
        <f>ROUND(I403*H403,2)</f>
        <v>0</v>
      </c>
      <c r="BL403" s="18" t="s">
        <v>264</v>
      </c>
      <c r="BM403" s="224" t="s">
        <v>2905</v>
      </c>
    </row>
    <row r="404" s="2" customFormat="1" ht="16.5" customHeight="1">
      <c r="A404" s="39"/>
      <c r="B404" s="40"/>
      <c r="C404" s="256" t="s">
        <v>1640</v>
      </c>
      <c r="D404" s="256" t="s">
        <v>518</v>
      </c>
      <c r="E404" s="257" t="s">
        <v>2906</v>
      </c>
      <c r="F404" s="258" t="s">
        <v>2907</v>
      </c>
      <c r="G404" s="259" t="s">
        <v>451</v>
      </c>
      <c r="H404" s="260">
        <v>6</v>
      </c>
      <c r="I404" s="261"/>
      <c r="J404" s="262">
        <f>ROUND(I404*H404,2)</f>
        <v>0</v>
      </c>
      <c r="K404" s="258" t="s">
        <v>158</v>
      </c>
      <c r="L404" s="263"/>
      <c r="M404" s="264" t="s">
        <v>19</v>
      </c>
      <c r="N404" s="265" t="s">
        <v>43</v>
      </c>
      <c r="O404" s="85"/>
      <c r="P404" s="222">
        <f>O404*H404</f>
        <v>0</v>
      </c>
      <c r="Q404" s="222">
        <v>0.00016000000000000001</v>
      </c>
      <c r="R404" s="222">
        <f>Q404*H404</f>
        <v>0.00096000000000000013</v>
      </c>
      <c r="S404" s="222">
        <v>0</v>
      </c>
      <c r="T404" s="223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24" t="s">
        <v>374</v>
      </c>
      <c r="AT404" s="224" t="s">
        <v>518</v>
      </c>
      <c r="AU404" s="224" t="s">
        <v>81</v>
      </c>
      <c r="AY404" s="18" t="s">
        <v>152</v>
      </c>
      <c r="BE404" s="225">
        <f>IF(N404="základní",J404,0)</f>
        <v>0</v>
      </c>
      <c r="BF404" s="225">
        <f>IF(N404="snížená",J404,0)</f>
        <v>0</v>
      </c>
      <c r="BG404" s="225">
        <f>IF(N404="zákl. přenesená",J404,0)</f>
        <v>0</v>
      </c>
      <c r="BH404" s="225">
        <f>IF(N404="sníž. přenesená",J404,0)</f>
        <v>0</v>
      </c>
      <c r="BI404" s="225">
        <f>IF(N404="nulová",J404,0)</f>
        <v>0</v>
      </c>
      <c r="BJ404" s="18" t="s">
        <v>79</v>
      </c>
      <c r="BK404" s="225">
        <f>ROUND(I404*H404,2)</f>
        <v>0</v>
      </c>
      <c r="BL404" s="18" t="s">
        <v>264</v>
      </c>
      <c r="BM404" s="224" t="s">
        <v>2908</v>
      </c>
    </row>
    <row r="405" s="2" customFormat="1" ht="16.5" customHeight="1">
      <c r="A405" s="39"/>
      <c r="B405" s="40"/>
      <c r="C405" s="256" t="s">
        <v>1645</v>
      </c>
      <c r="D405" s="256" t="s">
        <v>518</v>
      </c>
      <c r="E405" s="257" t="s">
        <v>2909</v>
      </c>
      <c r="F405" s="258" t="s">
        <v>2910</v>
      </c>
      <c r="G405" s="259" t="s">
        <v>174</v>
      </c>
      <c r="H405" s="260">
        <v>6</v>
      </c>
      <c r="I405" s="261"/>
      <c r="J405" s="262">
        <f>ROUND(I405*H405,2)</f>
        <v>0</v>
      </c>
      <c r="K405" s="258" t="s">
        <v>158</v>
      </c>
      <c r="L405" s="263"/>
      <c r="M405" s="264" t="s">
        <v>19</v>
      </c>
      <c r="N405" s="265" t="s">
        <v>43</v>
      </c>
      <c r="O405" s="85"/>
      <c r="P405" s="222">
        <f>O405*H405</f>
        <v>0</v>
      </c>
      <c r="Q405" s="222">
        <v>6.0000000000000002E-05</v>
      </c>
      <c r="R405" s="222">
        <f>Q405*H405</f>
        <v>0.00036000000000000002</v>
      </c>
      <c r="S405" s="222">
        <v>0</v>
      </c>
      <c r="T405" s="223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24" t="s">
        <v>374</v>
      </c>
      <c r="AT405" s="224" t="s">
        <v>518</v>
      </c>
      <c r="AU405" s="224" t="s">
        <v>81</v>
      </c>
      <c r="AY405" s="18" t="s">
        <v>152</v>
      </c>
      <c r="BE405" s="225">
        <f>IF(N405="základní",J405,0)</f>
        <v>0</v>
      </c>
      <c r="BF405" s="225">
        <f>IF(N405="snížená",J405,0)</f>
        <v>0</v>
      </c>
      <c r="BG405" s="225">
        <f>IF(N405="zákl. přenesená",J405,0)</f>
        <v>0</v>
      </c>
      <c r="BH405" s="225">
        <f>IF(N405="sníž. přenesená",J405,0)</f>
        <v>0</v>
      </c>
      <c r="BI405" s="225">
        <f>IF(N405="nulová",J405,0)</f>
        <v>0</v>
      </c>
      <c r="BJ405" s="18" t="s">
        <v>79</v>
      </c>
      <c r="BK405" s="225">
        <f>ROUND(I405*H405,2)</f>
        <v>0</v>
      </c>
      <c r="BL405" s="18" t="s">
        <v>264</v>
      </c>
      <c r="BM405" s="224" t="s">
        <v>2911</v>
      </c>
    </row>
    <row r="406" s="2" customFormat="1" ht="16.5" customHeight="1">
      <c r="A406" s="39"/>
      <c r="B406" s="40"/>
      <c r="C406" s="256" t="s">
        <v>1649</v>
      </c>
      <c r="D406" s="256" t="s">
        <v>518</v>
      </c>
      <c r="E406" s="257" t="s">
        <v>2912</v>
      </c>
      <c r="F406" s="258" t="s">
        <v>2913</v>
      </c>
      <c r="G406" s="259" t="s">
        <v>451</v>
      </c>
      <c r="H406" s="260">
        <v>6</v>
      </c>
      <c r="I406" s="261"/>
      <c r="J406" s="262">
        <f>ROUND(I406*H406,2)</f>
        <v>0</v>
      </c>
      <c r="K406" s="258" t="s">
        <v>158</v>
      </c>
      <c r="L406" s="263"/>
      <c r="M406" s="264" t="s">
        <v>19</v>
      </c>
      <c r="N406" s="265" t="s">
        <v>43</v>
      </c>
      <c r="O406" s="85"/>
      <c r="P406" s="222">
        <f>O406*H406</f>
        <v>0</v>
      </c>
      <c r="Q406" s="222">
        <v>0.00010000000000000001</v>
      </c>
      <c r="R406" s="222">
        <f>Q406*H406</f>
        <v>0.00060000000000000006</v>
      </c>
      <c r="S406" s="222">
        <v>0</v>
      </c>
      <c r="T406" s="223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24" t="s">
        <v>374</v>
      </c>
      <c r="AT406" s="224" t="s">
        <v>518</v>
      </c>
      <c r="AU406" s="224" t="s">
        <v>81</v>
      </c>
      <c r="AY406" s="18" t="s">
        <v>152</v>
      </c>
      <c r="BE406" s="225">
        <f>IF(N406="základní",J406,0)</f>
        <v>0</v>
      </c>
      <c r="BF406" s="225">
        <f>IF(N406="snížená",J406,0)</f>
        <v>0</v>
      </c>
      <c r="BG406" s="225">
        <f>IF(N406="zákl. přenesená",J406,0)</f>
        <v>0</v>
      </c>
      <c r="BH406" s="225">
        <f>IF(N406="sníž. přenesená",J406,0)</f>
        <v>0</v>
      </c>
      <c r="BI406" s="225">
        <f>IF(N406="nulová",J406,0)</f>
        <v>0</v>
      </c>
      <c r="BJ406" s="18" t="s">
        <v>79</v>
      </c>
      <c r="BK406" s="225">
        <f>ROUND(I406*H406,2)</f>
        <v>0</v>
      </c>
      <c r="BL406" s="18" t="s">
        <v>264</v>
      </c>
      <c r="BM406" s="224" t="s">
        <v>2914</v>
      </c>
    </row>
    <row r="407" s="2" customFormat="1" ht="24.15" customHeight="1">
      <c r="A407" s="39"/>
      <c r="B407" s="40"/>
      <c r="C407" s="256" t="s">
        <v>1654</v>
      </c>
      <c r="D407" s="256" t="s">
        <v>518</v>
      </c>
      <c r="E407" s="257" t="s">
        <v>2915</v>
      </c>
      <c r="F407" s="258" t="s">
        <v>2916</v>
      </c>
      <c r="G407" s="259" t="s">
        <v>451</v>
      </c>
      <c r="H407" s="260">
        <v>30</v>
      </c>
      <c r="I407" s="261"/>
      <c r="J407" s="262">
        <f>ROUND(I407*H407,2)</f>
        <v>0</v>
      </c>
      <c r="K407" s="258" t="s">
        <v>158</v>
      </c>
      <c r="L407" s="263"/>
      <c r="M407" s="264" t="s">
        <v>19</v>
      </c>
      <c r="N407" s="265" t="s">
        <v>43</v>
      </c>
      <c r="O407" s="85"/>
      <c r="P407" s="222">
        <f>O407*H407</f>
        <v>0</v>
      </c>
      <c r="Q407" s="222">
        <v>0.00069999999999999999</v>
      </c>
      <c r="R407" s="222">
        <f>Q407*H407</f>
        <v>0.021000000000000001</v>
      </c>
      <c r="S407" s="222">
        <v>0</v>
      </c>
      <c r="T407" s="223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24" t="s">
        <v>374</v>
      </c>
      <c r="AT407" s="224" t="s">
        <v>518</v>
      </c>
      <c r="AU407" s="224" t="s">
        <v>81</v>
      </c>
      <c r="AY407" s="18" t="s">
        <v>152</v>
      </c>
      <c r="BE407" s="225">
        <f>IF(N407="základní",J407,0)</f>
        <v>0</v>
      </c>
      <c r="BF407" s="225">
        <f>IF(N407="snížená",J407,0)</f>
        <v>0</v>
      </c>
      <c r="BG407" s="225">
        <f>IF(N407="zákl. přenesená",J407,0)</f>
        <v>0</v>
      </c>
      <c r="BH407" s="225">
        <f>IF(N407="sníž. přenesená",J407,0)</f>
        <v>0</v>
      </c>
      <c r="BI407" s="225">
        <f>IF(N407="nulová",J407,0)</f>
        <v>0</v>
      </c>
      <c r="BJ407" s="18" t="s">
        <v>79</v>
      </c>
      <c r="BK407" s="225">
        <f>ROUND(I407*H407,2)</f>
        <v>0</v>
      </c>
      <c r="BL407" s="18" t="s">
        <v>264</v>
      </c>
      <c r="BM407" s="224" t="s">
        <v>2917</v>
      </c>
    </row>
    <row r="408" s="2" customFormat="1" ht="16.5" customHeight="1">
      <c r="A408" s="39"/>
      <c r="B408" s="40"/>
      <c r="C408" s="256" t="s">
        <v>1660</v>
      </c>
      <c r="D408" s="256" t="s">
        <v>518</v>
      </c>
      <c r="E408" s="257" t="s">
        <v>2918</v>
      </c>
      <c r="F408" s="258" t="s">
        <v>2919</v>
      </c>
      <c r="G408" s="259" t="s">
        <v>451</v>
      </c>
      <c r="H408" s="260">
        <v>1</v>
      </c>
      <c r="I408" s="261"/>
      <c r="J408" s="262">
        <f>ROUND(I408*H408,2)</f>
        <v>0</v>
      </c>
      <c r="K408" s="258" t="s">
        <v>158</v>
      </c>
      <c r="L408" s="263"/>
      <c r="M408" s="264" t="s">
        <v>19</v>
      </c>
      <c r="N408" s="265" t="s">
        <v>43</v>
      </c>
      <c r="O408" s="85"/>
      <c r="P408" s="222">
        <f>O408*H408</f>
        <v>0</v>
      </c>
      <c r="Q408" s="222">
        <v>0.00029999999999999997</v>
      </c>
      <c r="R408" s="222">
        <f>Q408*H408</f>
        <v>0.00029999999999999997</v>
      </c>
      <c r="S408" s="222">
        <v>0</v>
      </c>
      <c r="T408" s="223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24" t="s">
        <v>374</v>
      </c>
      <c r="AT408" s="224" t="s">
        <v>518</v>
      </c>
      <c r="AU408" s="224" t="s">
        <v>81</v>
      </c>
      <c r="AY408" s="18" t="s">
        <v>152</v>
      </c>
      <c r="BE408" s="225">
        <f>IF(N408="základní",J408,0)</f>
        <v>0</v>
      </c>
      <c r="BF408" s="225">
        <f>IF(N408="snížená",J408,0)</f>
        <v>0</v>
      </c>
      <c r="BG408" s="225">
        <f>IF(N408="zákl. přenesená",J408,0)</f>
        <v>0</v>
      </c>
      <c r="BH408" s="225">
        <f>IF(N408="sníž. přenesená",J408,0)</f>
        <v>0</v>
      </c>
      <c r="BI408" s="225">
        <f>IF(N408="nulová",J408,0)</f>
        <v>0</v>
      </c>
      <c r="BJ408" s="18" t="s">
        <v>79</v>
      </c>
      <c r="BK408" s="225">
        <f>ROUND(I408*H408,2)</f>
        <v>0</v>
      </c>
      <c r="BL408" s="18" t="s">
        <v>264</v>
      </c>
      <c r="BM408" s="224" t="s">
        <v>2920</v>
      </c>
    </row>
    <row r="409" s="2" customFormat="1" ht="21.75" customHeight="1">
      <c r="A409" s="39"/>
      <c r="B409" s="40"/>
      <c r="C409" s="256" t="s">
        <v>1664</v>
      </c>
      <c r="D409" s="256" t="s">
        <v>518</v>
      </c>
      <c r="E409" s="257" t="s">
        <v>2921</v>
      </c>
      <c r="F409" s="258" t="s">
        <v>2922</v>
      </c>
      <c r="G409" s="259" t="s">
        <v>451</v>
      </c>
      <c r="H409" s="260">
        <v>1</v>
      </c>
      <c r="I409" s="261"/>
      <c r="J409" s="262">
        <f>ROUND(I409*H409,2)</f>
        <v>0</v>
      </c>
      <c r="K409" s="258" t="s">
        <v>158</v>
      </c>
      <c r="L409" s="263"/>
      <c r="M409" s="264" t="s">
        <v>19</v>
      </c>
      <c r="N409" s="265" t="s">
        <v>43</v>
      </c>
      <c r="O409" s="85"/>
      <c r="P409" s="222">
        <f>O409*H409</f>
        <v>0</v>
      </c>
      <c r="Q409" s="222">
        <v>0.00010000000000000001</v>
      </c>
      <c r="R409" s="222">
        <f>Q409*H409</f>
        <v>0.00010000000000000001</v>
      </c>
      <c r="S409" s="222">
        <v>0</v>
      </c>
      <c r="T409" s="223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24" t="s">
        <v>374</v>
      </c>
      <c r="AT409" s="224" t="s">
        <v>518</v>
      </c>
      <c r="AU409" s="224" t="s">
        <v>81</v>
      </c>
      <c r="AY409" s="18" t="s">
        <v>152</v>
      </c>
      <c r="BE409" s="225">
        <f>IF(N409="základní",J409,0)</f>
        <v>0</v>
      </c>
      <c r="BF409" s="225">
        <f>IF(N409="snížená",J409,0)</f>
        <v>0</v>
      </c>
      <c r="BG409" s="225">
        <f>IF(N409="zákl. přenesená",J409,0)</f>
        <v>0</v>
      </c>
      <c r="BH409" s="225">
        <f>IF(N409="sníž. přenesená",J409,0)</f>
        <v>0</v>
      </c>
      <c r="BI409" s="225">
        <f>IF(N409="nulová",J409,0)</f>
        <v>0</v>
      </c>
      <c r="BJ409" s="18" t="s">
        <v>79</v>
      </c>
      <c r="BK409" s="225">
        <f>ROUND(I409*H409,2)</f>
        <v>0</v>
      </c>
      <c r="BL409" s="18" t="s">
        <v>264</v>
      </c>
      <c r="BM409" s="224" t="s">
        <v>2923</v>
      </c>
    </row>
    <row r="410" s="2" customFormat="1" ht="37.8" customHeight="1">
      <c r="A410" s="39"/>
      <c r="B410" s="40"/>
      <c r="C410" s="213" t="s">
        <v>1670</v>
      </c>
      <c r="D410" s="213" t="s">
        <v>154</v>
      </c>
      <c r="E410" s="214" t="s">
        <v>2924</v>
      </c>
      <c r="F410" s="215" t="s">
        <v>2925</v>
      </c>
      <c r="G410" s="216" t="s">
        <v>451</v>
      </c>
      <c r="H410" s="217">
        <v>1</v>
      </c>
      <c r="I410" s="218"/>
      <c r="J410" s="219">
        <f>ROUND(I410*H410,2)</f>
        <v>0</v>
      </c>
      <c r="K410" s="215" t="s">
        <v>158</v>
      </c>
      <c r="L410" s="45"/>
      <c r="M410" s="220" t="s">
        <v>19</v>
      </c>
      <c r="N410" s="221" t="s">
        <v>43</v>
      </c>
      <c r="O410" s="85"/>
      <c r="P410" s="222">
        <f>O410*H410</f>
        <v>0</v>
      </c>
      <c r="Q410" s="222">
        <v>0</v>
      </c>
      <c r="R410" s="222">
        <f>Q410*H410</f>
        <v>0</v>
      </c>
      <c r="S410" s="222">
        <v>0</v>
      </c>
      <c r="T410" s="223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24" t="s">
        <v>264</v>
      </c>
      <c r="AT410" s="224" t="s">
        <v>154</v>
      </c>
      <c r="AU410" s="224" t="s">
        <v>81</v>
      </c>
      <c r="AY410" s="18" t="s">
        <v>152</v>
      </c>
      <c r="BE410" s="225">
        <f>IF(N410="základní",J410,0)</f>
        <v>0</v>
      </c>
      <c r="BF410" s="225">
        <f>IF(N410="snížená",J410,0)</f>
        <v>0</v>
      </c>
      <c r="BG410" s="225">
        <f>IF(N410="zákl. přenesená",J410,0)</f>
        <v>0</v>
      </c>
      <c r="BH410" s="225">
        <f>IF(N410="sníž. přenesená",J410,0)</f>
        <v>0</v>
      </c>
      <c r="BI410" s="225">
        <f>IF(N410="nulová",J410,0)</f>
        <v>0</v>
      </c>
      <c r="BJ410" s="18" t="s">
        <v>79</v>
      </c>
      <c r="BK410" s="225">
        <f>ROUND(I410*H410,2)</f>
        <v>0</v>
      </c>
      <c r="BL410" s="18" t="s">
        <v>264</v>
      </c>
      <c r="BM410" s="224" t="s">
        <v>2926</v>
      </c>
    </row>
    <row r="411" s="2" customFormat="1">
      <c r="A411" s="39"/>
      <c r="B411" s="40"/>
      <c r="C411" s="41"/>
      <c r="D411" s="226" t="s">
        <v>161</v>
      </c>
      <c r="E411" s="41"/>
      <c r="F411" s="227" t="s">
        <v>2927</v>
      </c>
      <c r="G411" s="41"/>
      <c r="H411" s="41"/>
      <c r="I411" s="228"/>
      <c r="J411" s="41"/>
      <c r="K411" s="41"/>
      <c r="L411" s="45"/>
      <c r="M411" s="229"/>
      <c r="N411" s="230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161</v>
      </c>
      <c r="AU411" s="18" t="s">
        <v>81</v>
      </c>
    </row>
    <row r="412" s="2" customFormat="1" ht="16.5" customHeight="1">
      <c r="A412" s="39"/>
      <c r="B412" s="40"/>
      <c r="C412" s="256" t="s">
        <v>1674</v>
      </c>
      <c r="D412" s="256" t="s">
        <v>518</v>
      </c>
      <c r="E412" s="257" t="s">
        <v>2928</v>
      </c>
      <c r="F412" s="258" t="s">
        <v>2929</v>
      </c>
      <c r="G412" s="259" t="s">
        <v>451</v>
      </c>
      <c r="H412" s="260">
        <v>1</v>
      </c>
      <c r="I412" s="261"/>
      <c r="J412" s="262">
        <f>ROUND(I412*H412,2)</f>
        <v>0</v>
      </c>
      <c r="K412" s="258" t="s">
        <v>158</v>
      </c>
      <c r="L412" s="263"/>
      <c r="M412" s="264" t="s">
        <v>19</v>
      </c>
      <c r="N412" s="265" t="s">
        <v>43</v>
      </c>
      <c r="O412" s="85"/>
      <c r="P412" s="222">
        <f>O412*H412</f>
        <v>0</v>
      </c>
      <c r="Q412" s="222">
        <v>0.00958</v>
      </c>
      <c r="R412" s="222">
        <f>Q412*H412</f>
        <v>0.00958</v>
      </c>
      <c r="S412" s="222">
        <v>0</v>
      </c>
      <c r="T412" s="223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24" t="s">
        <v>374</v>
      </c>
      <c r="AT412" s="224" t="s">
        <v>518</v>
      </c>
      <c r="AU412" s="224" t="s">
        <v>81</v>
      </c>
      <c r="AY412" s="18" t="s">
        <v>152</v>
      </c>
      <c r="BE412" s="225">
        <f>IF(N412="základní",J412,0)</f>
        <v>0</v>
      </c>
      <c r="BF412" s="225">
        <f>IF(N412="snížená",J412,0)</f>
        <v>0</v>
      </c>
      <c r="BG412" s="225">
        <f>IF(N412="zákl. přenesená",J412,0)</f>
        <v>0</v>
      </c>
      <c r="BH412" s="225">
        <f>IF(N412="sníž. přenesená",J412,0)</f>
        <v>0</v>
      </c>
      <c r="BI412" s="225">
        <f>IF(N412="nulová",J412,0)</f>
        <v>0</v>
      </c>
      <c r="BJ412" s="18" t="s">
        <v>79</v>
      </c>
      <c r="BK412" s="225">
        <f>ROUND(I412*H412,2)</f>
        <v>0</v>
      </c>
      <c r="BL412" s="18" t="s">
        <v>264</v>
      </c>
      <c r="BM412" s="224" t="s">
        <v>2930</v>
      </c>
    </row>
    <row r="413" s="2" customFormat="1" ht="24.15" customHeight="1">
      <c r="A413" s="39"/>
      <c r="B413" s="40"/>
      <c r="C413" s="213" t="s">
        <v>1679</v>
      </c>
      <c r="D413" s="213" t="s">
        <v>154</v>
      </c>
      <c r="E413" s="214" t="s">
        <v>2931</v>
      </c>
      <c r="F413" s="215" t="s">
        <v>2932</v>
      </c>
      <c r="G413" s="216" t="s">
        <v>451</v>
      </c>
      <c r="H413" s="217">
        <v>6</v>
      </c>
      <c r="I413" s="218"/>
      <c r="J413" s="219">
        <f>ROUND(I413*H413,2)</f>
        <v>0</v>
      </c>
      <c r="K413" s="215" t="s">
        <v>158</v>
      </c>
      <c r="L413" s="45"/>
      <c r="M413" s="220" t="s">
        <v>19</v>
      </c>
      <c r="N413" s="221" t="s">
        <v>43</v>
      </c>
      <c r="O413" s="85"/>
      <c r="P413" s="222">
        <f>O413*H413</f>
        <v>0</v>
      </c>
      <c r="Q413" s="222">
        <v>0</v>
      </c>
      <c r="R413" s="222">
        <f>Q413*H413</f>
        <v>0</v>
      </c>
      <c r="S413" s="222">
        <v>0</v>
      </c>
      <c r="T413" s="223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24" t="s">
        <v>264</v>
      </c>
      <c r="AT413" s="224" t="s">
        <v>154</v>
      </c>
      <c r="AU413" s="224" t="s">
        <v>81</v>
      </c>
      <c r="AY413" s="18" t="s">
        <v>152</v>
      </c>
      <c r="BE413" s="225">
        <f>IF(N413="základní",J413,0)</f>
        <v>0</v>
      </c>
      <c r="BF413" s="225">
        <f>IF(N413="snížená",J413,0)</f>
        <v>0</v>
      </c>
      <c r="BG413" s="225">
        <f>IF(N413="zákl. přenesená",J413,0)</f>
        <v>0</v>
      </c>
      <c r="BH413" s="225">
        <f>IF(N413="sníž. přenesená",J413,0)</f>
        <v>0</v>
      </c>
      <c r="BI413" s="225">
        <f>IF(N413="nulová",J413,0)</f>
        <v>0</v>
      </c>
      <c r="BJ413" s="18" t="s">
        <v>79</v>
      </c>
      <c r="BK413" s="225">
        <f>ROUND(I413*H413,2)</f>
        <v>0</v>
      </c>
      <c r="BL413" s="18" t="s">
        <v>264</v>
      </c>
      <c r="BM413" s="224" t="s">
        <v>2933</v>
      </c>
    </row>
    <row r="414" s="2" customFormat="1">
      <c r="A414" s="39"/>
      <c r="B414" s="40"/>
      <c r="C414" s="41"/>
      <c r="D414" s="226" t="s">
        <v>161</v>
      </c>
      <c r="E414" s="41"/>
      <c r="F414" s="227" t="s">
        <v>2934</v>
      </c>
      <c r="G414" s="41"/>
      <c r="H414" s="41"/>
      <c r="I414" s="228"/>
      <c r="J414" s="41"/>
      <c r="K414" s="41"/>
      <c r="L414" s="45"/>
      <c r="M414" s="229"/>
      <c r="N414" s="230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161</v>
      </c>
      <c r="AU414" s="18" t="s">
        <v>81</v>
      </c>
    </row>
    <row r="415" s="2" customFormat="1" ht="21.75" customHeight="1">
      <c r="A415" s="39"/>
      <c r="B415" s="40"/>
      <c r="C415" s="256" t="s">
        <v>1683</v>
      </c>
      <c r="D415" s="256" t="s">
        <v>518</v>
      </c>
      <c r="E415" s="257" t="s">
        <v>2935</v>
      </c>
      <c r="F415" s="258" t="s">
        <v>2936</v>
      </c>
      <c r="G415" s="259" t="s">
        <v>451</v>
      </c>
      <c r="H415" s="260">
        <v>6</v>
      </c>
      <c r="I415" s="261"/>
      <c r="J415" s="262">
        <f>ROUND(I415*H415,2)</f>
        <v>0</v>
      </c>
      <c r="K415" s="258" t="s">
        <v>158</v>
      </c>
      <c r="L415" s="263"/>
      <c r="M415" s="264" t="s">
        <v>19</v>
      </c>
      <c r="N415" s="265" t="s">
        <v>43</v>
      </c>
      <c r="O415" s="85"/>
      <c r="P415" s="222">
        <f>O415*H415</f>
        <v>0</v>
      </c>
      <c r="Q415" s="222">
        <v>0.0041999999999999997</v>
      </c>
      <c r="R415" s="222">
        <f>Q415*H415</f>
        <v>0.0252</v>
      </c>
      <c r="S415" s="222">
        <v>0</v>
      </c>
      <c r="T415" s="223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24" t="s">
        <v>374</v>
      </c>
      <c r="AT415" s="224" t="s">
        <v>518</v>
      </c>
      <c r="AU415" s="224" t="s">
        <v>81</v>
      </c>
      <c r="AY415" s="18" t="s">
        <v>152</v>
      </c>
      <c r="BE415" s="225">
        <f>IF(N415="základní",J415,0)</f>
        <v>0</v>
      </c>
      <c r="BF415" s="225">
        <f>IF(N415="snížená",J415,0)</f>
        <v>0</v>
      </c>
      <c r="BG415" s="225">
        <f>IF(N415="zákl. přenesená",J415,0)</f>
        <v>0</v>
      </c>
      <c r="BH415" s="225">
        <f>IF(N415="sníž. přenesená",J415,0)</f>
        <v>0</v>
      </c>
      <c r="BI415" s="225">
        <f>IF(N415="nulová",J415,0)</f>
        <v>0</v>
      </c>
      <c r="BJ415" s="18" t="s">
        <v>79</v>
      </c>
      <c r="BK415" s="225">
        <f>ROUND(I415*H415,2)</f>
        <v>0</v>
      </c>
      <c r="BL415" s="18" t="s">
        <v>264</v>
      </c>
      <c r="BM415" s="224" t="s">
        <v>2937</v>
      </c>
    </row>
    <row r="416" s="2" customFormat="1" ht="24.15" customHeight="1">
      <c r="A416" s="39"/>
      <c r="B416" s="40"/>
      <c r="C416" s="256" t="s">
        <v>1688</v>
      </c>
      <c r="D416" s="256" t="s">
        <v>518</v>
      </c>
      <c r="E416" s="257" t="s">
        <v>2938</v>
      </c>
      <c r="F416" s="258" t="s">
        <v>2939</v>
      </c>
      <c r="G416" s="259" t="s">
        <v>451</v>
      </c>
      <c r="H416" s="260">
        <v>12</v>
      </c>
      <c r="I416" s="261"/>
      <c r="J416" s="262">
        <f>ROUND(I416*H416,2)</f>
        <v>0</v>
      </c>
      <c r="K416" s="258" t="s">
        <v>158</v>
      </c>
      <c r="L416" s="263"/>
      <c r="M416" s="264" t="s">
        <v>19</v>
      </c>
      <c r="N416" s="265" t="s">
        <v>43</v>
      </c>
      <c r="O416" s="85"/>
      <c r="P416" s="222">
        <f>O416*H416</f>
        <v>0</v>
      </c>
      <c r="Q416" s="222">
        <v>0.00038000000000000002</v>
      </c>
      <c r="R416" s="222">
        <f>Q416*H416</f>
        <v>0.0045599999999999998</v>
      </c>
      <c r="S416" s="222">
        <v>0</v>
      </c>
      <c r="T416" s="223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24" t="s">
        <v>374</v>
      </c>
      <c r="AT416" s="224" t="s">
        <v>518</v>
      </c>
      <c r="AU416" s="224" t="s">
        <v>81</v>
      </c>
      <c r="AY416" s="18" t="s">
        <v>152</v>
      </c>
      <c r="BE416" s="225">
        <f>IF(N416="základní",J416,0)</f>
        <v>0</v>
      </c>
      <c r="BF416" s="225">
        <f>IF(N416="snížená",J416,0)</f>
        <v>0</v>
      </c>
      <c r="BG416" s="225">
        <f>IF(N416="zákl. přenesená",J416,0)</f>
        <v>0</v>
      </c>
      <c r="BH416" s="225">
        <f>IF(N416="sníž. přenesená",J416,0)</f>
        <v>0</v>
      </c>
      <c r="BI416" s="225">
        <f>IF(N416="nulová",J416,0)</f>
        <v>0</v>
      </c>
      <c r="BJ416" s="18" t="s">
        <v>79</v>
      </c>
      <c r="BK416" s="225">
        <f>ROUND(I416*H416,2)</f>
        <v>0</v>
      </c>
      <c r="BL416" s="18" t="s">
        <v>264</v>
      </c>
      <c r="BM416" s="224" t="s">
        <v>2940</v>
      </c>
    </row>
    <row r="417" s="2" customFormat="1" ht="24.15" customHeight="1">
      <c r="A417" s="39"/>
      <c r="B417" s="40"/>
      <c r="C417" s="213" t="s">
        <v>1692</v>
      </c>
      <c r="D417" s="213" t="s">
        <v>154</v>
      </c>
      <c r="E417" s="214" t="s">
        <v>2941</v>
      </c>
      <c r="F417" s="215" t="s">
        <v>2942</v>
      </c>
      <c r="G417" s="216" t="s">
        <v>451</v>
      </c>
      <c r="H417" s="217">
        <v>6</v>
      </c>
      <c r="I417" s="218"/>
      <c r="J417" s="219">
        <f>ROUND(I417*H417,2)</f>
        <v>0</v>
      </c>
      <c r="K417" s="215" t="s">
        <v>158</v>
      </c>
      <c r="L417" s="45"/>
      <c r="M417" s="220" t="s">
        <v>19</v>
      </c>
      <c r="N417" s="221" t="s">
        <v>43</v>
      </c>
      <c r="O417" s="85"/>
      <c r="P417" s="222">
        <f>O417*H417</f>
        <v>0</v>
      </c>
      <c r="Q417" s="222">
        <v>0</v>
      </c>
      <c r="R417" s="222">
        <f>Q417*H417</f>
        <v>0</v>
      </c>
      <c r="S417" s="222">
        <v>0</v>
      </c>
      <c r="T417" s="223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24" t="s">
        <v>264</v>
      </c>
      <c r="AT417" s="224" t="s">
        <v>154</v>
      </c>
      <c r="AU417" s="224" t="s">
        <v>81</v>
      </c>
      <c r="AY417" s="18" t="s">
        <v>152</v>
      </c>
      <c r="BE417" s="225">
        <f>IF(N417="základní",J417,0)</f>
        <v>0</v>
      </c>
      <c r="BF417" s="225">
        <f>IF(N417="snížená",J417,0)</f>
        <v>0</v>
      </c>
      <c r="BG417" s="225">
        <f>IF(N417="zákl. přenesená",J417,0)</f>
        <v>0</v>
      </c>
      <c r="BH417" s="225">
        <f>IF(N417="sníž. přenesená",J417,0)</f>
        <v>0</v>
      </c>
      <c r="BI417" s="225">
        <f>IF(N417="nulová",J417,0)</f>
        <v>0</v>
      </c>
      <c r="BJ417" s="18" t="s">
        <v>79</v>
      </c>
      <c r="BK417" s="225">
        <f>ROUND(I417*H417,2)</f>
        <v>0</v>
      </c>
      <c r="BL417" s="18" t="s">
        <v>264</v>
      </c>
      <c r="BM417" s="224" t="s">
        <v>2943</v>
      </c>
    </row>
    <row r="418" s="2" customFormat="1">
      <c r="A418" s="39"/>
      <c r="B418" s="40"/>
      <c r="C418" s="41"/>
      <c r="D418" s="226" t="s">
        <v>161</v>
      </c>
      <c r="E418" s="41"/>
      <c r="F418" s="227" t="s">
        <v>2944</v>
      </c>
      <c r="G418" s="41"/>
      <c r="H418" s="41"/>
      <c r="I418" s="228"/>
      <c r="J418" s="41"/>
      <c r="K418" s="41"/>
      <c r="L418" s="45"/>
      <c r="M418" s="229"/>
      <c r="N418" s="230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161</v>
      </c>
      <c r="AU418" s="18" t="s">
        <v>81</v>
      </c>
    </row>
    <row r="419" s="2" customFormat="1" ht="16.5" customHeight="1">
      <c r="A419" s="39"/>
      <c r="B419" s="40"/>
      <c r="C419" s="256" t="s">
        <v>1699</v>
      </c>
      <c r="D419" s="256" t="s">
        <v>518</v>
      </c>
      <c r="E419" s="257" t="s">
        <v>2945</v>
      </c>
      <c r="F419" s="258" t="s">
        <v>2946</v>
      </c>
      <c r="G419" s="259" t="s">
        <v>451</v>
      </c>
      <c r="H419" s="260">
        <v>6</v>
      </c>
      <c r="I419" s="261"/>
      <c r="J419" s="262">
        <f>ROUND(I419*H419,2)</f>
        <v>0</v>
      </c>
      <c r="K419" s="258" t="s">
        <v>158</v>
      </c>
      <c r="L419" s="263"/>
      <c r="M419" s="264" t="s">
        <v>19</v>
      </c>
      <c r="N419" s="265" t="s">
        <v>43</v>
      </c>
      <c r="O419" s="85"/>
      <c r="P419" s="222">
        <f>O419*H419</f>
        <v>0</v>
      </c>
      <c r="Q419" s="222">
        <v>0</v>
      </c>
      <c r="R419" s="222">
        <f>Q419*H419</f>
        <v>0</v>
      </c>
      <c r="S419" s="222">
        <v>0</v>
      </c>
      <c r="T419" s="223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24" t="s">
        <v>374</v>
      </c>
      <c r="AT419" s="224" t="s">
        <v>518</v>
      </c>
      <c r="AU419" s="224" t="s">
        <v>81</v>
      </c>
      <c r="AY419" s="18" t="s">
        <v>152</v>
      </c>
      <c r="BE419" s="225">
        <f>IF(N419="základní",J419,0)</f>
        <v>0</v>
      </c>
      <c r="BF419" s="225">
        <f>IF(N419="snížená",J419,0)</f>
        <v>0</v>
      </c>
      <c r="BG419" s="225">
        <f>IF(N419="zákl. přenesená",J419,0)</f>
        <v>0</v>
      </c>
      <c r="BH419" s="225">
        <f>IF(N419="sníž. přenesená",J419,0)</f>
        <v>0</v>
      </c>
      <c r="BI419" s="225">
        <f>IF(N419="nulová",J419,0)</f>
        <v>0</v>
      </c>
      <c r="BJ419" s="18" t="s">
        <v>79</v>
      </c>
      <c r="BK419" s="225">
        <f>ROUND(I419*H419,2)</f>
        <v>0</v>
      </c>
      <c r="BL419" s="18" t="s">
        <v>264</v>
      </c>
      <c r="BM419" s="224" t="s">
        <v>2947</v>
      </c>
    </row>
    <row r="420" s="2" customFormat="1" ht="16.5" customHeight="1">
      <c r="A420" s="39"/>
      <c r="B420" s="40"/>
      <c r="C420" s="213" t="s">
        <v>1703</v>
      </c>
      <c r="D420" s="213" t="s">
        <v>154</v>
      </c>
      <c r="E420" s="214" t="s">
        <v>2948</v>
      </c>
      <c r="F420" s="215" t="s">
        <v>2949</v>
      </c>
      <c r="G420" s="216" t="s">
        <v>451</v>
      </c>
      <c r="H420" s="217">
        <v>1</v>
      </c>
      <c r="I420" s="218"/>
      <c r="J420" s="219">
        <f>ROUND(I420*H420,2)</f>
        <v>0</v>
      </c>
      <c r="K420" s="215" t="s">
        <v>158</v>
      </c>
      <c r="L420" s="45"/>
      <c r="M420" s="220" t="s">
        <v>19</v>
      </c>
      <c r="N420" s="221" t="s">
        <v>43</v>
      </c>
      <c r="O420" s="85"/>
      <c r="P420" s="222">
        <f>O420*H420</f>
        <v>0</v>
      </c>
      <c r="Q420" s="222">
        <v>0</v>
      </c>
      <c r="R420" s="222">
        <f>Q420*H420</f>
        <v>0</v>
      </c>
      <c r="S420" s="222">
        <v>0</v>
      </c>
      <c r="T420" s="223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24" t="s">
        <v>264</v>
      </c>
      <c r="AT420" s="224" t="s">
        <v>154</v>
      </c>
      <c r="AU420" s="224" t="s">
        <v>81</v>
      </c>
      <c r="AY420" s="18" t="s">
        <v>152</v>
      </c>
      <c r="BE420" s="225">
        <f>IF(N420="základní",J420,0)</f>
        <v>0</v>
      </c>
      <c r="BF420" s="225">
        <f>IF(N420="snížená",J420,0)</f>
        <v>0</v>
      </c>
      <c r="BG420" s="225">
        <f>IF(N420="zákl. přenesená",J420,0)</f>
        <v>0</v>
      </c>
      <c r="BH420" s="225">
        <f>IF(N420="sníž. přenesená",J420,0)</f>
        <v>0</v>
      </c>
      <c r="BI420" s="225">
        <f>IF(N420="nulová",J420,0)</f>
        <v>0</v>
      </c>
      <c r="BJ420" s="18" t="s">
        <v>79</v>
      </c>
      <c r="BK420" s="225">
        <f>ROUND(I420*H420,2)</f>
        <v>0</v>
      </c>
      <c r="BL420" s="18" t="s">
        <v>264</v>
      </c>
      <c r="BM420" s="224" t="s">
        <v>2950</v>
      </c>
    </row>
    <row r="421" s="2" customFormat="1">
      <c r="A421" s="39"/>
      <c r="B421" s="40"/>
      <c r="C421" s="41"/>
      <c r="D421" s="226" t="s">
        <v>161</v>
      </c>
      <c r="E421" s="41"/>
      <c r="F421" s="227" t="s">
        <v>2951</v>
      </c>
      <c r="G421" s="41"/>
      <c r="H421" s="41"/>
      <c r="I421" s="228"/>
      <c r="J421" s="41"/>
      <c r="K421" s="41"/>
      <c r="L421" s="45"/>
      <c r="M421" s="229"/>
      <c r="N421" s="230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161</v>
      </c>
      <c r="AU421" s="18" t="s">
        <v>81</v>
      </c>
    </row>
    <row r="422" s="2" customFormat="1" ht="24.15" customHeight="1">
      <c r="A422" s="39"/>
      <c r="B422" s="40"/>
      <c r="C422" s="213" t="s">
        <v>1707</v>
      </c>
      <c r="D422" s="213" t="s">
        <v>154</v>
      </c>
      <c r="E422" s="214" t="s">
        <v>2952</v>
      </c>
      <c r="F422" s="215" t="s">
        <v>2953</v>
      </c>
      <c r="G422" s="216" t="s">
        <v>451</v>
      </c>
      <c r="H422" s="217">
        <v>1</v>
      </c>
      <c r="I422" s="218"/>
      <c r="J422" s="219">
        <f>ROUND(I422*H422,2)</f>
        <v>0</v>
      </c>
      <c r="K422" s="215" t="s">
        <v>158</v>
      </c>
      <c r="L422" s="45"/>
      <c r="M422" s="220" t="s">
        <v>19</v>
      </c>
      <c r="N422" s="221" t="s">
        <v>43</v>
      </c>
      <c r="O422" s="85"/>
      <c r="P422" s="222">
        <f>O422*H422</f>
        <v>0</v>
      </c>
      <c r="Q422" s="222">
        <v>0</v>
      </c>
      <c r="R422" s="222">
        <f>Q422*H422</f>
        <v>0</v>
      </c>
      <c r="S422" s="222">
        <v>0</v>
      </c>
      <c r="T422" s="223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24" t="s">
        <v>264</v>
      </c>
      <c r="AT422" s="224" t="s">
        <v>154</v>
      </c>
      <c r="AU422" s="224" t="s">
        <v>81</v>
      </c>
      <c r="AY422" s="18" t="s">
        <v>152</v>
      </c>
      <c r="BE422" s="225">
        <f>IF(N422="základní",J422,0)</f>
        <v>0</v>
      </c>
      <c r="BF422" s="225">
        <f>IF(N422="snížená",J422,0)</f>
        <v>0</v>
      </c>
      <c r="BG422" s="225">
        <f>IF(N422="zákl. přenesená",J422,0)</f>
        <v>0</v>
      </c>
      <c r="BH422" s="225">
        <f>IF(N422="sníž. přenesená",J422,0)</f>
        <v>0</v>
      </c>
      <c r="BI422" s="225">
        <f>IF(N422="nulová",J422,0)</f>
        <v>0</v>
      </c>
      <c r="BJ422" s="18" t="s">
        <v>79</v>
      </c>
      <c r="BK422" s="225">
        <f>ROUND(I422*H422,2)</f>
        <v>0</v>
      </c>
      <c r="BL422" s="18" t="s">
        <v>264</v>
      </c>
      <c r="BM422" s="224" t="s">
        <v>2954</v>
      </c>
    </row>
    <row r="423" s="2" customFormat="1">
      <c r="A423" s="39"/>
      <c r="B423" s="40"/>
      <c r="C423" s="41"/>
      <c r="D423" s="226" t="s">
        <v>161</v>
      </c>
      <c r="E423" s="41"/>
      <c r="F423" s="227" t="s">
        <v>2955</v>
      </c>
      <c r="G423" s="41"/>
      <c r="H423" s="41"/>
      <c r="I423" s="228"/>
      <c r="J423" s="41"/>
      <c r="K423" s="41"/>
      <c r="L423" s="45"/>
      <c r="M423" s="229"/>
      <c r="N423" s="230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161</v>
      </c>
      <c r="AU423" s="18" t="s">
        <v>81</v>
      </c>
    </row>
    <row r="424" s="2" customFormat="1" ht="62.7" customHeight="1">
      <c r="A424" s="39"/>
      <c r="B424" s="40"/>
      <c r="C424" s="213" t="s">
        <v>1714</v>
      </c>
      <c r="D424" s="213" t="s">
        <v>154</v>
      </c>
      <c r="E424" s="214" t="s">
        <v>2956</v>
      </c>
      <c r="F424" s="215" t="s">
        <v>2957</v>
      </c>
      <c r="G424" s="216" t="s">
        <v>174</v>
      </c>
      <c r="H424" s="217">
        <v>8</v>
      </c>
      <c r="I424" s="218"/>
      <c r="J424" s="219">
        <f>ROUND(I424*H424,2)</f>
        <v>0</v>
      </c>
      <c r="K424" s="215" t="s">
        <v>158</v>
      </c>
      <c r="L424" s="45"/>
      <c r="M424" s="220" t="s">
        <v>19</v>
      </c>
      <c r="N424" s="221" t="s">
        <v>43</v>
      </c>
      <c r="O424" s="85"/>
      <c r="P424" s="222">
        <f>O424*H424</f>
        <v>0</v>
      </c>
      <c r="Q424" s="222">
        <v>0</v>
      </c>
      <c r="R424" s="222">
        <f>Q424*H424</f>
        <v>0</v>
      </c>
      <c r="S424" s="222">
        <v>0</v>
      </c>
      <c r="T424" s="223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24" t="s">
        <v>264</v>
      </c>
      <c r="AT424" s="224" t="s">
        <v>154</v>
      </c>
      <c r="AU424" s="224" t="s">
        <v>81</v>
      </c>
      <c r="AY424" s="18" t="s">
        <v>152</v>
      </c>
      <c r="BE424" s="225">
        <f>IF(N424="základní",J424,0)</f>
        <v>0</v>
      </c>
      <c r="BF424" s="225">
        <f>IF(N424="snížená",J424,0)</f>
        <v>0</v>
      </c>
      <c r="BG424" s="225">
        <f>IF(N424="zákl. přenesená",J424,0)</f>
        <v>0</v>
      </c>
      <c r="BH424" s="225">
        <f>IF(N424="sníž. přenesená",J424,0)</f>
        <v>0</v>
      </c>
      <c r="BI424" s="225">
        <f>IF(N424="nulová",J424,0)</f>
        <v>0</v>
      </c>
      <c r="BJ424" s="18" t="s">
        <v>79</v>
      </c>
      <c r="BK424" s="225">
        <f>ROUND(I424*H424,2)</f>
        <v>0</v>
      </c>
      <c r="BL424" s="18" t="s">
        <v>264</v>
      </c>
      <c r="BM424" s="224" t="s">
        <v>2958</v>
      </c>
    </row>
    <row r="425" s="2" customFormat="1">
      <c r="A425" s="39"/>
      <c r="B425" s="40"/>
      <c r="C425" s="41"/>
      <c r="D425" s="226" t="s">
        <v>161</v>
      </c>
      <c r="E425" s="41"/>
      <c r="F425" s="227" t="s">
        <v>2959</v>
      </c>
      <c r="G425" s="41"/>
      <c r="H425" s="41"/>
      <c r="I425" s="228"/>
      <c r="J425" s="41"/>
      <c r="K425" s="41"/>
      <c r="L425" s="45"/>
      <c r="M425" s="229"/>
      <c r="N425" s="230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161</v>
      </c>
      <c r="AU425" s="18" t="s">
        <v>81</v>
      </c>
    </row>
    <row r="426" s="2" customFormat="1" ht="55.5" customHeight="1">
      <c r="A426" s="39"/>
      <c r="B426" s="40"/>
      <c r="C426" s="213" t="s">
        <v>1719</v>
      </c>
      <c r="D426" s="213" t="s">
        <v>154</v>
      </c>
      <c r="E426" s="214" t="s">
        <v>2960</v>
      </c>
      <c r="F426" s="215" t="s">
        <v>2961</v>
      </c>
      <c r="G426" s="216" t="s">
        <v>174</v>
      </c>
      <c r="H426" s="217">
        <v>8</v>
      </c>
      <c r="I426" s="218"/>
      <c r="J426" s="219">
        <f>ROUND(I426*H426,2)</f>
        <v>0</v>
      </c>
      <c r="K426" s="215" t="s">
        <v>158</v>
      </c>
      <c r="L426" s="45"/>
      <c r="M426" s="220" t="s">
        <v>19</v>
      </c>
      <c r="N426" s="221" t="s">
        <v>43</v>
      </c>
      <c r="O426" s="85"/>
      <c r="P426" s="222">
        <f>O426*H426</f>
        <v>0</v>
      </c>
      <c r="Q426" s="222">
        <v>0</v>
      </c>
      <c r="R426" s="222">
        <f>Q426*H426</f>
        <v>0</v>
      </c>
      <c r="S426" s="222">
        <v>0</v>
      </c>
      <c r="T426" s="223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24" t="s">
        <v>264</v>
      </c>
      <c r="AT426" s="224" t="s">
        <v>154</v>
      </c>
      <c r="AU426" s="224" t="s">
        <v>81</v>
      </c>
      <c r="AY426" s="18" t="s">
        <v>152</v>
      </c>
      <c r="BE426" s="225">
        <f>IF(N426="základní",J426,0)</f>
        <v>0</v>
      </c>
      <c r="BF426" s="225">
        <f>IF(N426="snížená",J426,0)</f>
        <v>0</v>
      </c>
      <c r="BG426" s="225">
        <f>IF(N426="zákl. přenesená",J426,0)</f>
        <v>0</v>
      </c>
      <c r="BH426" s="225">
        <f>IF(N426="sníž. přenesená",J426,0)</f>
        <v>0</v>
      </c>
      <c r="BI426" s="225">
        <f>IF(N426="nulová",J426,0)</f>
        <v>0</v>
      </c>
      <c r="BJ426" s="18" t="s">
        <v>79</v>
      </c>
      <c r="BK426" s="225">
        <f>ROUND(I426*H426,2)</f>
        <v>0</v>
      </c>
      <c r="BL426" s="18" t="s">
        <v>264</v>
      </c>
      <c r="BM426" s="224" t="s">
        <v>2962</v>
      </c>
    </row>
    <row r="427" s="2" customFormat="1">
      <c r="A427" s="39"/>
      <c r="B427" s="40"/>
      <c r="C427" s="41"/>
      <c r="D427" s="226" t="s">
        <v>161</v>
      </c>
      <c r="E427" s="41"/>
      <c r="F427" s="227" t="s">
        <v>2963</v>
      </c>
      <c r="G427" s="41"/>
      <c r="H427" s="41"/>
      <c r="I427" s="228"/>
      <c r="J427" s="41"/>
      <c r="K427" s="41"/>
      <c r="L427" s="45"/>
      <c r="M427" s="229"/>
      <c r="N427" s="230"/>
      <c r="O427" s="85"/>
      <c r="P427" s="85"/>
      <c r="Q427" s="85"/>
      <c r="R427" s="85"/>
      <c r="S427" s="85"/>
      <c r="T427" s="86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161</v>
      </c>
      <c r="AU427" s="18" t="s">
        <v>81</v>
      </c>
    </row>
    <row r="428" s="12" customFormat="1" ht="22.8" customHeight="1">
      <c r="A428" s="12"/>
      <c r="B428" s="197"/>
      <c r="C428" s="198"/>
      <c r="D428" s="199" t="s">
        <v>71</v>
      </c>
      <c r="E428" s="211" t="s">
        <v>2964</v>
      </c>
      <c r="F428" s="211" t="s">
        <v>2965</v>
      </c>
      <c r="G428" s="198"/>
      <c r="H428" s="198"/>
      <c r="I428" s="201"/>
      <c r="J428" s="212">
        <f>BK428</f>
        <v>0</v>
      </c>
      <c r="K428" s="198"/>
      <c r="L428" s="203"/>
      <c r="M428" s="204"/>
      <c r="N428" s="205"/>
      <c r="O428" s="205"/>
      <c r="P428" s="206">
        <f>SUM(P429:P430)</f>
        <v>0</v>
      </c>
      <c r="Q428" s="205"/>
      <c r="R428" s="206">
        <f>SUM(R429:R430)</f>
        <v>0</v>
      </c>
      <c r="S428" s="205"/>
      <c r="T428" s="207">
        <f>SUM(T429:T430)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08" t="s">
        <v>81</v>
      </c>
      <c r="AT428" s="209" t="s">
        <v>71</v>
      </c>
      <c r="AU428" s="209" t="s">
        <v>79</v>
      </c>
      <c r="AY428" s="208" t="s">
        <v>152</v>
      </c>
      <c r="BK428" s="210">
        <f>SUM(BK429:BK430)</f>
        <v>0</v>
      </c>
    </row>
    <row r="429" s="2" customFormat="1" ht="44.25" customHeight="1">
      <c r="A429" s="39"/>
      <c r="B429" s="40"/>
      <c r="C429" s="213" t="s">
        <v>1724</v>
      </c>
      <c r="D429" s="213" t="s">
        <v>154</v>
      </c>
      <c r="E429" s="214" t="s">
        <v>2966</v>
      </c>
      <c r="F429" s="215" t="s">
        <v>2967</v>
      </c>
      <c r="G429" s="216" t="s">
        <v>451</v>
      </c>
      <c r="H429" s="217">
        <v>1</v>
      </c>
      <c r="I429" s="218"/>
      <c r="J429" s="219">
        <f>ROUND(I429*H429,2)</f>
        <v>0</v>
      </c>
      <c r="K429" s="215" t="s">
        <v>158</v>
      </c>
      <c r="L429" s="45"/>
      <c r="M429" s="220" t="s">
        <v>19</v>
      </c>
      <c r="N429" s="221" t="s">
        <v>43</v>
      </c>
      <c r="O429" s="85"/>
      <c r="P429" s="222">
        <f>O429*H429</f>
        <v>0</v>
      </c>
      <c r="Q429" s="222">
        <v>0</v>
      </c>
      <c r="R429" s="222">
        <f>Q429*H429</f>
        <v>0</v>
      </c>
      <c r="S429" s="222">
        <v>0</v>
      </c>
      <c r="T429" s="223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24" t="s">
        <v>264</v>
      </c>
      <c r="AT429" s="224" t="s">
        <v>154</v>
      </c>
      <c r="AU429" s="224" t="s">
        <v>81</v>
      </c>
      <c r="AY429" s="18" t="s">
        <v>152</v>
      </c>
      <c r="BE429" s="225">
        <f>IF(N429="základní",J429,0)</f>
        <v>0</v>
      </c>
      <c r="BF429" s="225">
        <f>IF(N429="snížená",J429,0)</f>
        <v>0</v>
      </c>
      <c r="BG429" s="225">
        <f>IF(N429="zákl. přenesená",J429,0)</f>
        <v>0</v>
      </c>
      <c r="BH429" s="225">
        <f>IF(N429="sníž. přenesená",J429,0)</f>
        <v>0</v>
      </c>
      <c r="BI429" s="225">
        <f>IF(N429="nulová",J429,0)</f>
        <v>0</v>
      </c>
      <c r="BJ429" s="18" t="s">
        <v>79</v>
      </c>
      <c r="BK429" s="225">
        <f>ROUND(I429*H429,2)</f>
        <v>0</v>
      </c>
      <c r="BL429" s="18" t="s">
        <v>264</v>
      </c>
      <c r="BM429" s="224" t="s">
        <v>2968</v>
      </c>
    </row>
    <row r="430" s="2" customFormat="1">
      <c r="A430" s="39"/>
      <c r="B430" s="40"/>
      <c r="C430" s="41"/>
      <c r="D430" s="226" t="s">
        <v>161</v>
      </c>
      <c r="E430" s="41"/>
      <c r="F430" s="227" t="s">
        <v>2969</v>
      </c>
      <c r="G430" s="41"/>
      <c r="H430" s="41"/>
      <c r="I430" s="228"/>
      <c r="J430" s="41"/>
      <c r="K430" s="41"/>
      <c r="L430" s="45"/>
      <c r="M430" s="271"/>
      <c r="N430" s="272"/>
      <c r="O430" s="268"/>
      <c r="P430" s="268"/>
      <c r="Q430" s="268"/>
      <c r="R430" s="268"/>
      <c r="S430" s="268"/>
      <c r="T430" s="27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161</v>
      </c>
      <c r="AU430" s="18" t="s">
        <v>81</v>
      </c>
    </row>
    <row r="431" s="2" customFormat="1" ht="6.96" customHeight="1">
      <c r="A431" s="39"/>
      <c r="B431" s="60"/>
      <c r="C431" s="61"/>
      <c r="D431" s="61"/>
      <c r="E431" s="61"/>
      <c r="F431" s="61"/>
      <c r="G431" s="61"/>
      <c r="H431" s="61"/>
      <c r="I431" s="61"/>
      <c r="J431" s="61"/>
      <c r="K431" s="61"/>
      <c r="L431" s="45"/>
      <c r="M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</row>
  </sheetData>
  <sheetProtection sheet="1" autoFilter="0" formatColumns="0" formatRows="0" objects="1" scenarios="1" spinCount="100000" saltValue="X4XadO3qNU8kgJ2m6htuuqX+djx+rlscqNSlYngU3B9AHH49GOb7S2hxD6nr7ddTWDYox6iIm+i19qLed04qIQ==" hashValue="ijcUovnMmEuj5YTNmiTHHMWK/+VUqPRAoWvxanHpD86hIC0pFblWA9W3f6D0ONHQDamimn2jldC5oczi8lxoCg==" algorithmName="SHA-512" password="CC35"/>
  <autoFilter ref="C94:K43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5_01/741310042"/>
    <hyperlink ref="F102" r:id="rId2" display="https://podminky.urs.cz/item/CS_URS_2025_01/741310024"/>
    <hyperlink ref="F105" r:id="rId3" display="https://podminky.urs.cz/item/CS_URS_2025_01/741313231"/>
    <hyperlink ref="F109" r:id="rId4" display="https://podminky.urs.cz/item/CS_URS_2025_01/741322002"/>
    <hyperlink ref="F111" r:id="rId5" display="https://podminky.urs.cz/item/CS_URS_2025_01/741210001"/>
    <hyperlink ref="F114" r:id="rId6" display="https://podminky.urs.cz/item/CS_URS_2025_01/741231014"/>
    <hyperlink ref="F119" r:id="rId7" display="https://podminky.urs.cz/item/CS_URS_2025_01/741210001"/>
    <hyperlink ref="F123" r:id="rId8" display="https://podminky.urs.cz/item/CS_URS_2025_01/741127041"/>
    <hyperlink ref="F125" r:id="rId9" display="https://podminky.urs.cz/item/CS_URS_2025_01/741231014"/>
    <hyperlink ref="F127" r:id="rId10" display="https://podminky.urs.cz/item/CS_URS_2025_01/741130064"/>
    <hyperlink ref="F129" r:id="rId11" display="https://podminky.urs.cz/item/CS_URS_2025_01/741231002"/>
    <hyperlink ref="F131" r:id="rId12" display="https://podminky.urs.cz/item/CS_URS_2025_01/741310211"/>
    <hyperlink ref="F133" r:id="rId13" display="https://podminky.urs.cz/item/CS_URS_2025_01/741320101"/>
    <hyperlink ref="F135" r:id="rId14" display="https://podminky.urs.cz/item/CS_URS_2025_01/741320161"/>
    <hyperlink ref="F137" r:id="rId15" display="https://podminky.urs.cz/item/CS_URS_2025_01/741320171"/>
    <hyperlink ref="F139" r:id="rId16" display="https://podminky.urs.cz/item/CS_URS_2025_01/741320202"/>
    <hyperlink ref="F141" r:id="rId17" display="https://podminky.urs.cz/item/CS_URS_2025_01/741320382"/>
    <hyperlink ref="F143" r:id="rId18" display="https://podminky.urs.cz/item/CS_URS_2025_01/741321001"/>
    <hyperlink ref="F145" r:id="rId19" display="https://podminky.urs.cz/item/CS_URS_2025_01/741321051"/>
    <hyperlink ref="F147" r:id="rId20" display="https://podminky.urs.cz/item/CS_URS_2025_01/741330051"/>
    <hyperlink ref="F149" r:id="rId21" display="https://podminky.urs.cz/item/CS_URS_2025_01/741350031"/>
    <hyperlink ref="F151" r:id="rId22" display="https://podminky.urs.cz/item/CS_URS_2025_01/742310001"/>
    <hyperlink ref="F153" r:id="rId23" display="https://podminky.urs.cz/item/CS_URS_2025_01/741210001"/>
    <hyperlink ref="F188" r:id="rId24" display="https://podminky.urs.cz/item/CS_URS_2025_01/468091332"/>
    <hyperlink ref="F190" r:id="rId25" display="https://podminky.urs.cz/item/CS_URS_2025_01/741210001"/>
    <hyperlink ref="F192" r:id="rId26" display="https://podminky.urs.cz/item/CS_URS_2025_01/741231007"/>
    <hyperlink ref="F194" r:id="rId27" display="https://podminky.urs.cz/item/CS_URS_2025_01/741320202"/>
    <hyperlink ref="F196" r:id="rId28" display="https://podminky.urs.cz/item/CS_URS_2025_01/741322002"/>
    <hyperlink ref="F198" r:id="rId29" display="https://podminky.urs.cz/item/CS_URS_2025_01/741320382"/>
    <hyperlink ref="F200" r:id="rId30" display="https://podminky.urs.cz/item/CS_URS_2025_01/741231014"/>
    <hyperlink ref="F211" r:id="rId31" display="https://podminky.urs.cz/item/CS_URS_2025_01/741110556"/>
    <hyperlink ref="F215" r:id="rId32" display="https://podminky.urs.cz/item/CS_URS_2025_01/741112003"/>
    <hyperlink ref="F218" r:id="rId33" display="https://podminky.urs.cz/item/CS_URS_2025_01/741112111"/>
    <hyperlink ref="F221" r:id="rId34" display="https://podminky.urs.cz/item/CS_URS_2025_01/741120301"/>
    <hyperlink ref="F227" r:id="rId35" display="https://podminky.urs.cz/item/CS_URS_2025_01/741120303"/>
    <hyperlink ref="F230" r:id="rId36" display="https://podminky.urs.cz/item/CS_URS_2025_01/741122015"/>
    <hyperlink ref="F235" r:id="rId37" display="https://podminky.urs.cz/item/CS_URS_2025_01/741122016"/>
    <hyperlink ref="F238" r:id="rId38" display="https://podminky.urs.cz/item/CS_URS_2025_01/741122024"/>
    <hyperlink ref="F241" r:id="rId39" display="https://podminky.urs.cz/item/CS_URS_2025_01/741122031"/>
    <hyperlink ref="F247" r:id="rId40" display="https://podminky.urs.cz/item/CS_URS_2025_01/741123315"/>
    <hyperlink ref="F250" r:id="rId41" display="https://podminky.urs.cz/item/CS_URS_2025_01/741130022"/>
    <hyperlink ref="F252" r:id="rId42" display="https://podminky.urs.cz/item/CS_URS_2025_01/741231012"/>
    <hyperlink ref="F256" r:id="rId43" display="https://podminky.urs.cz/item/CS_URS_2025_01/741310024"/>
    <hyperlink ref="F259" r:id="rId44" display="https://podminky.urs.cz/item/CS_URS_2025_01/741310031"/>
    <hyperlink ref="F262" r:id="rId45" display="https://podminky.urs.cz/item/CS_URS_2025_01/741310032"/>
    <hyperlink ref="F265" r:id="rId46" display="https://podminky.urs.cz/item/CS_URS_2025_01/741310041"/>
    <hyperlink ref="F268" r:id="rId47" display="https://podminky.urs.cz/item/CS_URS_2025_01/741310042"/>
    <hyperlink ref="F271" r:id="rId48" display="https://podminky.urs.cz/item/CS_URS_2025_01/741310413"/>
    <hyperlink ref="F274" r:id="rId49" display="https://podminky.urs.cz/item/CS_URS_2025_01/741313251"/>
    <hyperlink ref="F277" r:id="rId50" display="https://podminky.urs.cz/item/CS_URS_2025_01/741313252"/>
    <hyperlink ref="F280" r:id="rId51" display="https://podminky.urs.cz/item/CS_URS_2025_01/741313301"/>
    <hyperlink ref="F283" r:id="rId52" display="https://podminky.urs.cz/item/CS_URS_2025_01/741313323"/>
    <hyperlink ref="F286" r:id="rId53" display="https://podminky.urs.cz/item/CS_URS_2025_01/741330371"/>
    <hyperlink ref="F290" r:id="rId54" display="https://podminky.urs.cz/item/CS_URS_2025_01/741330731"/>
    <hyperlink ref="F293" r:id="rId55" display="https://podminky.urs.cz/item/CS_URS_2025_01/741370002"/>
    <hyperlink ref="F296" r:id="rId56" display="https://podminky.urs.cz/item/CS_URS_2025_01/741370131"/>
    <hyperlink ref="F299" r:id="rId57" display="https://podminky.urs.cz/item/CS_URS_2025_01/741371012"/>
    <hyperlink ref="F302" r:id="rId58" display="https://podminky.urs.cz/item/CS_URS_2025_01/741371104"/>
    <hyperlink ref="F306" r:id="rId59" display="https://podminky.urs.cz/item/CS_URS_2025_01/741910412"/>
    <hyperlink ref="F310" r:id="rId60" display="https://podminky.urs.cz/item/CS_URS_2025_01/468091313"/>
    <hyperlink ref="F312" r:id="rId61" display="https://podminky.urs.cz/item/CS_URS_2025_01/468101411"/>
    <hyperlink ref="F314" r:id="rId62" display="https://podminky.urs.cz/item/CS_URS_2025_01/468101412"/>
    <hyperlink ref="F319" r:id="rId63" display="https://podminky.urs.cz/item/CS_URS_2025_01/742121001"/>
    <hyperlink ref="F322" r:id="rId64" display="https://podminky.urs.cz/item/CS_URS_2025_01/741110556"/>
    <hyperlink ref="F325" r:id="rId65" display="https://podminky.urs.cz/item/CS_URS_2025_01/741110061"/>
    <hyperlink ref="F328" r:id="rId66" display="https://podminky.urs.cz/item/CS_URS_2025_01/741110062"/>
    <hyperlink ref="F331" r:id="rId67" display="https://podminky.urs.cz/item/CS_URS_2025_01/741110063"/>
    <hyperlink ref="F334" r:id="rId68" display="https://podminky.urs.cz/item/CS_URS_2025_01/741112061"/>
    <hyperlink ref="F337" r:id="rId69" display="https://podminky.urs.cz/item/CS_URS_2025_01/741112001"/>
    <hyperlink ref="F340" r:id="rId70" display="https://podminky.urs.cz/item/CS_URS_2025_01/741112003"/>
    <hyperlink ref="F343" r:id="rId71" display="https://podminky.urs.cz/item/CS_URS_2025_01/741322001"/>
    <hyperlink ref="F347" r:id="rId72" display="https://podminky.urs.cz/item/CS_URS_2025_01/741210001"/>
    <hyperlink ref="F351" r:id="rId73" display="https://podminky.urs.cz/item/CS_URS_2025_01/741231012"/>
    <hyperlink ref="F354" r:id="rId74" display="https://podminky.urs.cz/item/CS_URS_2025_01/742230003"/>
    <hyperlink ref="F356" r:id="rId75" display="https://podminky.urs.cz/item/CS_URS_2025_01/742230007"/>
    <hyperlink ref="F358" r:id="rId76" display="https://podminky.urs.cz/item/CS_URS_2025_01/742330044"/>
    <hyperlink ref="F364" r:id="rId77" display="https://podminky.urs.cz/item/CS_URS_2025_01/742124005"/>
    <hyperlink ref="F367" r:id="rId78" display="https://podminky.urs.cz/item/CS_URS_2025_01/468091311"/>
    <hyperlink ref="F369" r:id="rId79" display="https://podminky.urs.cz/item/CS_URS_2025_01/468091312"/>
    <hyperlink ref="F371" r:id="rId80" display="https://podminky.urs.cz/item/CS_URS_2025_01/468091313"/>
    <hyperlink ref="F373" r:id="rId81" display="https://podminky.urs.cz/item/CS_URS_2025_01/468101411"/>
    <hyperlink ref="F375" r:id="rId82" display="https://podminky.urs.cz/item/CS_URS_2025_01/468101421"/>
    <hyperlink ref="F378" r:id="rId83" display="https://podminky.urs.cz/item/CS_URS_2025_01/741410021"/>
    <hyperlink ref="F382" r:id="rId84" display="https://podminky.urs.cz/item/CS_URS_2025_01/741410041"/>
    <hyperlink ref="F386" r:id="rId85" display="https://podminky.urs.cz/item/CS_URS_2025_01/741420001"/>
    <hyperlink ref="F392" r:id="rId86" display="https://podminky.urs.cz/item/CS_URS_2025_01/741430003"/>
    <hyperlink ref="F395" r:id="rId87" display="https://podminky.urs.cz/item/CS_URS_2025_01/741420021"/>
    <hyperlink ref="F399" r:id="rId88" display="https://podminky.urs.cz/item/CS_URS_2025_01/741420022"/>
    <hyperlink ref="F411" r:id="rId89" display="https://podminky.urs.cz/item/CS_URS_2025_01/741440031"/>
    <hyperlink ref="F414" r:id="rId90" display="https://podminky.urs.cz/item/CS_URS_2025_01/741420051"/>
    <hyperlink ref="F418" r:id="rId91" display="https://podminky.urs.cz/item/CS_URS_2025_01/741420083"/>
    <hyperlink ref="F421" r:id="rId92" display="https://podminky.urs.cz/item/CS_URS_2025_01/741820001"/>
    <hyperlink ref="F423" r:id="rId93" display="https://podminky.urs.cz/item/CS_URS_2025_01/741820011"/>
    <hyperlink ref="F425" r:id="rId94" display="https://podminky.urs.cz/item/CS_URS_2025_01/460161283"/>
    <hyperlink ref="F427" r:id="rId95" display="https://podminky.urs.cz/item/CS_URS_2025_01/460431313"/>
    <hyperlink ref="F430" r:id="rId96" display="https://podminky.urs.cz/item/CS_URS_2025_01/7418100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Dílna pro opravy vozidel v areálu SÚSPK Dvorec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459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2970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26. 1. 2025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ROUND(J90,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ROUND((SUM(BE90:BE129)),  2)</f>
        <v>0</v>
      </c>
      <c r="G35" s="39"/>
      <c r="H35" s="39"/>
      <c r="I35" s="158">
        <v>0.20999999999999999</v>
      </c>
      <c r="J35" s="157">
        <f>ROUND(((SUM(BE90:BE129))*I35),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ROUND((SUM(BF90:BF129)),  2)</f>
        <v>0</v>
      </c>
      <c r="G36" s="39"/>
      <c r="H36" s="39"/>
      <c r="I36" s="158">
        <v>0.12</v>
      </c>
      <c r="J36" s="157">
        <f>ROUND(((SUM(BF90:BF129))*I36),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ROUND((SUM(BG90:BG129)),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ROUND((SUM(BH90:BH129)),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ROUND((SUM(BI90:BI129)),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Dílna pro opravy vozidel v areálu SÚSPK Dvorec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459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06 - Úprava rozvodu plynu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26. 1. 2025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Správa a údržba silnic Plzeňského kraje, p.o.</v>
      </c>
      <c r="G58" s="41"/>
      <c r="H58" s="41"/>
      <c r="I58" s="33" t="s">
        <v>31</v>
      </c>
      <c r="J58" s="37" t="str">
        <f>E23</f>
        <v>Ing. Jiří Olejník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Václav Nový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117</v>
      </c>
      <c r="D61" s="172"/>
      <c r="E61" s="172"/>
      <c r="F61" s="172"/>
      <c r="G61" s="172"/>
      <c r="H61" s="172"/>
      <c r="I61" s="172"/>
      <c r="J61" s="173" t="s">
        <v>118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119</v>
      </c>
    </row>
    <row r="64" s="9" customFormat="1" ht="24.96" customHeight="1">
      <c r="A64" s="9"/>
      <c r="B64" s="175"/>
      <c r="C64" s="176"/>
      <c r="D64" s="177" t="s">
        <v>127</v>
      </c>
      <c r="E64" s="178"/>
      <c r="F64" s="178"/>
      <c r="G64" s="178"/>
      <c r="H64" s="178"/>
      <c r="I64" s="178"/>
      <c r="J64" s="179">
        <f>J91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130</v>
      </c>
      <c r="E65" s="183"/>
      <c r="F65" s="183"/>
      <c r="G65" s="183"/>
      <c r="H65" s="183"/>
      <c r="I65" s="183"/>
      <c r="J65" s="184">
        <f>J92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2971</v>
      </c>
      <c r="E66" s="183"/>
      <c r="F66" s="183"/>
      <c r="G66" s="183"/>
      <c r="H66" s="183"/>
      <c r="I66" s="183"/>
      <c r="J66" s="184">
        <f>J95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481</v>
      </c>
      <c r="E67" s="183"/>
      <c r="F67" s="183"/>
      <c r="G67" s="183"/>
      <c r="H67" s="183"/>
      <c r="I67" s="183"/>
      <c r="J67" s="184">
        <f>J120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5"/>
      <c r="C68" s="176"/>
      <c r="D68" s="177" t="s">
        <v>1854</v>
      </c>
      <c r="E68" s="178"/>
      <c r="F68" s="178"/>
      <c r="G68" s="178"/>
      <c r="H68" s="178"/>
      <c r="I68" s="178"/>
      <c r="J68" s="179">
        <f>J127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137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70" t="str">
        <f>E7</f>
        <v>Dílna pro opravy vozidel v areálu SÚSPK Dvorec</v>
      </c>
      <c r="F78" s="33"/>
      <c r="G78" s="33"/>
      <c r="H78" s="33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113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5" customHeight="1">
      <c r="A80" s="39"/>
      <c r="B80" s="40"/>
      <c r="C80" s="41"/>
      <c r="D80" s="41"/>
      <c r="E80" s="170" t="s">
        <v>459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115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06 - Úprava rozvodu plynu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 xml:space="preserve"> </v>
      </c>
      <c r="G84" s="41"/>
      <c r="H84" s="41"/>
      <c r="I84" s="33" t="s">
        <v>23</v>
      </c>
      <c r="J84" s="73" t="str">
        <f>IF(J14="","",J14)</f>
        <v>26. 1. 2025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E17</f>
        <v>Správa a údržba silnic Plzeňského kraje, p.o.</v>
      </c>
      <c r="G86" s="41"/>
      <c r="H86" s="41"/>
      <c r="I86" s="33" t="s">
        <v>31</v>
      </c>
      <c r="J86" s="37" t="str">
        <f>E23</f>
        <v>Ing. Jiří Olejník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IF(E20="","",E20)</f>
        <v>Vyplň údaj</v>
      </c>
      <c r="G87" s="41"/>
      <c r="H87" s="41"/>
      <c r="I87" s="33" t="s">
        <v>34</v>
      </c>
      <c r="J87" s="37" t="str">
        <f>E26</f>
        <v>Václav Nový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138</v>
      </c>
      <c r="D89" s="189" t="s">
        <v>57</v>
      </c>
      <c r="E89" s="189" t="s">
        <v>53</v>
      </c>
      <c r="F89" s="189" t="s">
        <v>54</v>
      </c>
      <c r="G89" s="189" t="s">
        <v>139</v>
      </c>
      <c r="H89" s="189" t="s">
        <v>140</v>
      </c>
      <c r="I89" s="189" t="s">
        <v>141</v>
      </c>
      <c r="J89" s="189" t="s">
        <v>118</v>
      </c>
      <c r="K89" s="190" t="s">
        <v>142</v>
      </c>
      <c r="L89" s="191"/>
      <c r="M89" s="93" t="s">
        <v>19</v>
      </c>
      <c r="N89" s="94" t="s">
        <v>42</v>
      </c>
      <c r="O89" s="94" t="s">
        <v>143</v>
      </c>
      <c r="P89" s="94" t="s">
        <v>144</v>
      </c>
      <c r="Q89" s="94" t="s">
        <v>145</v>
      </c>
      <c r="R89" s="94" t="s">
        <v>146</v>
      </c>
      <c r="S89" s="94" t="s">
        <v>147</v>
      </c>
      <c r="T89" s="95" t="s">
        <v>148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149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P91+P127</f>
        <v>0</v>
      </c>
      <c r="Q90" s="97"/>
      <c r="R90" s="194">
        <f>R91+R127</f>
        <v>0.034571999999999999</v>
      </c>
      <c r="S90" s="97"/>
      <c r="T90" s="195">
        <f>T91+T127</f>
        <v>0.0046300000000000004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71</v>
      </c>
      <c r="AU90" s="18" t="s">
        <v>119</v>
      </c>
      <c r="BK90" s="196">
        <f>BK91+BK127</f>
        <v>0</v>
      </c>
    </row>
    <row r="91" s="12" customFormat="1" ht="25.92" customHeight="1">
      <c r="A91" s="12"/>
      <c r="B91" s="197"/>
      <c r="C91" s="198"/>
      <c r="D91" s="199" t="s">
        <v>71</v>
      </c>
      <c r="E91" s="200" t="s">
        <v>331</v>
      </c>
      <c r="F91" s="200" t="s">
        <v>332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P92+P95+P120</f>
        <v>0</v>
      </c>
      <c r="Q91" s="205"/>
      <c r="R91" s="206">
        <f>R92+R95+R120</f>
        <v>0.034571999999999999</v>
      </c>
      <c r="S91" s="205"/>
      <c r="T91" s="207">
        <f>T92+T95+T120</f>
        <v>0.0046300000000000004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81</v>
      </c>
      <c r="AT91" s="209" t="s">
        <v>71</v>
      </c>
      <c r="AU91" s="209" t="s">
        <v>72</v>
      </c>
      <c r="AY91" s="208" t="s">
        <v>152</v>
      </c>
      <c r="BK91" s="210">
        <f>BK92+BK95+BK120</f>
        <v>0</v>
      </c>
    </row>
    <row r="92" s="12" customFormat="1" ht="22.8" customHeight="1">
      <c r="A92" s="12"/>
      <c r="B92" s="197"/>
      <c r="C92" s="198"/>
      <c r="D92" s="199" t="s">
        <v>71</v>
      </c>
      <c r="E92" s="211" t="s">
        <v>361</v>
      </c>
      <c r="F92" s="211" t="s">
        <v>362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SUM(P93:P94)</f>
        <v>0</v>
      </c>
      <c r="Q92" s="205"/>
      <c r="R92" s="206">
        <f>SUM(R93:R94)</f>
        <v>0</v>
      </c>
      <c r="S92" s="205"/>
      <c r="T92" s="207">
        <f>SUM(T93:T94)</f>
        <v>0.00052999999999999998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81</v>
      </c>
      <c r="AT92" s="209" t="s">
        <v>71</v>
      </c>
      <c r="AU92" s="209" t="s">
        <v>79</v>
      </c>
      <c r="AY92" s="208" t="s">
        <v>152</v>
      </c>
      <c r="BK92" s="210">
        <f>SUM(BK93:BK94)</f>
        <v>0</v>
      </c>
    </row>
    <row r="93" s="2" customFormat="1" ht="21.75" customHeight="1">
      <c r="A93" s="39"/>
      <c r="B93" s="40"/>
      <c r="C93" s="213" t="s">
        <v>79</v>
      </c>
      <c r="D93" s="213" t="s">
        <v>154</v>
      </c>
      <c r="E93" s="214" t="s">
        <v>2972</v>
      </c>
      <c r="F93" s="215" t="s">
        <v>2973</v>
      </c>
      <c r="G93" s="216" t="s">
        <v>451</v>
      </c>
      <c r="H93" s="217">
        <v>1</v>
      </c>
      <c r="I93" s="218"/>
      <c r="J93" s="219">
        <f>ROUND(I93*H93,2)</f>
        <v>0</v>
      </c>
      <c r="K93" s="215" t="s">
        <v>158</v>
      </c>
      <c r="L93" s="45"/>
      <c r="M93" s="220" t="s">
        <v>19</v>
      </c>
      <c r="N93" s="221" t="s">
        <v>43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0.00052999999999999998</v>
      </c>
      <c r="T93" s="223">
        <f>S93*H93</f>
        <v>0.00052999999999999998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264</v>
      </c>
      <c r="AT93" s="224" t="s">
        <v>154</v>
      </c>
      <c r="AU93" s="224" t="s">
        <v>81</v>
      </c>
      <c r="AY93" s="18" t="s">
        <v>152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79</v>
      </c>
      <c r="BK93" s="225">
        <f>ROUND(I93*H93,2)</f>
        <v>0</v>
      </c>
      <c r="BL93" s="18" t="s">
        <v>264</v>
      </c>
      <c r="BM93" s="224" t="s">
        <v>2974</v>
      </c>
    </row>
    <row r="94" s="2" customFormat="1">
      <c r="A94" s="39"/>
      <c r="B94" s="40"/>
      <c r="C94" s="41"/>
      <c r="D94" s="226" t="s">
        <v>161</v>
      </c>
      <c r="E94" s="41"/>
      <c r="F94" s="227" t="s">
        <v>2975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161</v>
      </c>
      <c r="AU94" s="18" t="s">
        <v>81</v>
      </c>
    </row>
    <row r="95" s="12" customFormat="1" ht="22.8" customHeight="1">
      <c r="A95" s="12"/>
      <c r="B95" s="197"/>
      <c r="C95" s="198"/>
      <c r="D95" s="199" t="s">
        <v>71</v>
      </c>
      <c r="E95" s="211" t="s">
        <v>2976</v>
      </c>
      <c r="F95" s="211" t="s">
        <v>2977</v>
      </c>
      <c r="G95" s="198"/>
      <c r="H95" s="198"/>
      <c r="I95" s="201"/>
      <c r="J95" s="212">
        <f>BK95</f>
        <v>0</v>
      </c>
      <c r="K95" s="198"/>
      <c r="L95" s="203"/>
      <c r="M95" s="204"/>
      <c r="N95" s="205"/>
      <c r="O95" s="205"/>
      <c r="P95" s="206">
        <f>SUM(P96:P119)</f>
        <v>0</v>
      </c>
      <c r="Q95" s="205"/>
      <c r="R95" s="206">
        <f>SUM(R96:R119)</f>
        <v>0.032674000000000002</v>
      </c>
      <c r="S95" s="205"/>
      <c r="T95" s="207">
        <f>SUM(T96:T119)</f>
        <v>0.0041000000000000003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81</v>
      </c>
      <c r="AT95" s="209" t="s">
        <v>71</v>
      </c>
      <c r="AU95" s="209" t="s">
        <v>79</v>
      </c>
      <c r="AY95" s="208" t="s">
        <v>152</v>
      </c>
      <c r="BK95" s="210">
        <f>SUM(BK96:BK119)</f>
        <v>0</v>
      </c>
    </row>
    <row r="96" s="2" customFormat="1" ht="24.15" customHeight="1">
      <c r="A96" s="39"/>
      <c r="B96" s="40"/>
      <c r="C96" s="213" t="s">
        <v>81</v>
      </c>
      <c r="D96" s="213" t="s">
        <v>154</v>
      </c>
      <c r="E96" s="214" t="s">
        <v>2978</v>
      </c>
      <c r="F96" s="215" t="s">
        <v>2979</v>
      </c>
      <c r="G96" s="216" t="s">
        <v>174</v>
      </c>
      <c r="H96" s="217">
        <v>1</v>
      </c>
      <c r="I96" s="218"/>
      <c r="J96" s="219">
        <f>ROUND(I96*H96,2)</f>
        <v>0</v>
      </c>
      <c r="K96" s="215" t="s">
        <v>158</v>
      </c>
      <c r="L96" s="45"/>
      <c r="M96" s="220" t="s">
        <v>19</v>
      </c>
      <c r="N96" s="221" t="s">
        <v>43</v>
      </c>
      <c r="O96" s="85"/>
      <c r="P96" s="222">
        <f>O96*H96</f>
        <v>0</v>
      </c>
      <c r="Q96" s="222">
        <v>0.0037799999999999999</v>
      </c>
      <c r="R96" s="222">
        <f>Q96*H96</f>
        <v>0.0037799999999999999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264</v>
      </c>
      <c r="AT96" s="224" t="s">
        <v>154</v>
      </c>
      <c r="AU96" s="224" t="s">
        <v>81</v>
      </c>
      <c r="AY96" s="18" t="s">
        <v>152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79</v>
      </c>
      <c r="BK96" s="225">
        <f>ROUND(I96*H96,2)</f>
        <v>0</v>
      </c>
      <c r="BL96" s="18" t="s">
        <v>264</v>
      </c>
      <c r="BM96" s="224" t="s">
        <v>2980</v>
      </c>
    </row>
    <row r="97" s="2" customFormat="1">
      <c r="A97" s="39"/>
      <c r="B97" s="40"/>
      <c r="C97" s="41"/>
      <c r="D97" s="226" t="s">
        <v>161</v>
      </c>
      <c r="E97" s="41"/>
      <c r="F97" s="227" t="s">
        <v>2981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161</v>
      </c>
      <c r="AU97" s="18" t="s">
        <v>81</v>
      </c>
    </row>
    <row r="98" s="2" customFormat="1" ht="24.15" customHeight="1">
      <c r="A98" s="39"/>
      <c r="B98" s="40"/>
      <c r="C98" s="213" t="s">
        <v>171</v>
      </c>
      <c r="D98" s="213" t="s">
        <v>154</v>
      </c>
      <c r="E98" s="214" t="s">
        <v>2982</v>
      </c>
      <c r="F98" s="215" t="s">
        <v>2983</v>
      </c>
      <c r="G98" s="216" t="s">
        <v>174</v>
      </c>
      <c r="H98" s="217">
        <v>13.6</v>
      </c>
      <c r="I98" s="218"/>
      <c r="J98" s="219">
        <f>ROUND(I98*H98,2)</f>
        <v>0</v>
      </c>
      <c r="K98" s="215" t="s">
        <v>158</v>
      </c>
      <c r="L98" s="45"/>
      <c r="M98" s="220" t="s">
        <v>19</v>
      </c>
      <c r="N98" s="221" t="s">
        <v>43</v>
      </c>
      <c r="O98" s="85"/>
      <c r="P98" s="222">
        <f>O98*H98</f>
        <v>0</v>
      </c>
      <c r="Q98" s="222">
        <v>0.00124</v>
      </c>
      <c r="R98" s="222">
        <f>Q98*H98</f>
        <v>0.016864000000000001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264</v>
      </c>
      <c r="AT98" s="224" t="s">
        <v>154</v>
      </c>
      <c r="AU98" s="224" t="s">
        <v>81</v>
      </c>
      <c r="AY98" s="18" t="s">
        <v>152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79</v>
      </c>
      <c r="BK98" s="225">
        <f>ROUND(I98*H98,2)</f>
        <v>0</v>
      </c>
      <c r="BL98" s="18" t="s">
        <v>264</v>
      </c>
      <c r="BM98" s="224" t="s">
        <v>2984</v>
      </c>
    </row>
    <row r="99" s="2" customFormat="1">
      <c r="A99" s="39"/>
      <c r="B99" s="40"/>
      <c r="C99" s="41"/>
      <c r="D99" s="226" t="s">
        <v>161</v>
      </c>
      <c r="E99" s="41"/>
      <c r="F99" s="227" t="s">
        <v>2985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161</v>
      </c>
      <c r="AU99" s="18" t="s">
        <v>81</v>
      </c>
    </row>
    <row r="100" s="13" customFormat="1">
      <c r="A100" s="13"/>
      <c r="B100" s="231"/>
      <c r="C100" s="232"/>
      <c r="D100" s="233" t="s">
        <v>167</v>
      </c>
      <c r="E100" s="234" t="s">
        <v>19</v>
      </c>
      <c r="F100" s="235" t="s">
        <v>2986</v>
      </c>
      <c r="G100" s="232"/>
      <c r="H100" s="236">
        <v>13.6</v>
      </c>
      <c r="I100" s="237"/>
      <c r="J100" s="232"/>
      <c r="K100" s="232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167</v>
      </c>
      <c r="AU100" s="242" t="s">
        <v>81</v>
      </c>
      <c r="AV100" s="13" t="s">
        <v>81</v>
      </c>
      <c r="AW100" s="13" t="s">
        <v>33</v>
      </c>
      <c r="AX100" s="13" t="s">
        <v>72</v>
      </c>
      <c r="AY100" s="242" t="s">
        <v>152</v>
      </c>
    </row>
    <row r="101" s="2" customFormat="1" ht="37.8" customHeight="1">
      <c r="A101" s="39"/>
      <c r="B101" s="40"/>
      <c r="C101" s="213" t="s">
        <v>159</v>
      </c>
      <c r="D101" s="213" t="s">
        <v>154</v>
      </c>
      <c r="E101" s="214" t="s">
        <v>2987</v>
      </c>
      <c r="F101" s="215" t="s">
        <v>2988</v>
      </c>
      <c r="G101" s="216" t="s">
        <v>359</v>
      </c>
      <c r="H101" s="217">
        <v>1</v>
      </c>
      <c r="I101" s="218"/>
      <c r="J101" s="219">
        <f>ROUND(I101*H101,2)</f>
        <v>0</v>
      </c>
      <c r="K101" s="215" t="s">
        <v>158</v>
      </c>
      <c r="L101" s="45"/>
      <c r="M101" s="220" t="s">
        <v>19</v>
      </c>
      <c r="N101" s="221" t="s">
        <v>43</v>
      </c>
      <c r="O101" s="85"/>
      <c r="P101" s="222">
        <f>O101*H101</f>
        <v>0</v>
      </c>
      <c r="Q101" s="222">
        <v>0.00679</v>
      </c>
      <c r="R101" s="222">
        <f>Q101*H101</f>
        <v>0.00679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264</v>
      </c>
      <c r="AT101" s="224" t="s">
        <v>154</v>
      </c>
      <c r="AU101" s="224" t="s">
        <v>81</v>
      </c>
      <c r="AY101" s="18" t="s">
        <v>152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79</v>
      </c>
      <c r="BK101" s="225">
        <f>ROUND(I101*H101,2)</f>
        <v>0</v>
      </c>
      <c r="BL101" s="18" t="s">
        <v>264</v>
      </c>
      <c r="BM101" s="224" t="s">
        <v>2989</v>
      </c>
    </row>
    <row r="102" s="2" customFormat="1">
      <c r="A102" s="39"/>
      <c r="B102" s="40"/>
      <c r="C102" s="41"/>
      <c r="D102" s="226" t="s">
        <v>161</v>
      </c>
      <c r="E102" s="41"/>
      <c r="F102" s="227" t="s">
        <v>2990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161</v>
      </c>
      <c r="AU102" s="18" t="s">
        <v>81</v>
      </c>
    </row>
    <row r="103" s="14" customFormat="1">
      <c r="A103" s="14"/>
      <c r="B103" s="243"/>
      <c r="C103" s="244"/>
      <c r="D103" s="233" t="s">
        <v>167</v>
      </c>
      <c r="E103" s="245" t="s">
        <v>19</v>
      </c>
      <c r="F103" s="246" t="s">
        <v>2991</v>
      </c>
      <c r="G103" s="244"/>
      <c r="H103" s="245" t="s">
        <v>19</v>
      </c>
      <c r="I103" s="247"/>
      <c r="J103" s="244"/>
      <c r="K103" s="244"/>
      <c r="L103" s="248"/>
      <c r="M103" s="249"/>
      <c r="N103" s="250"/>
      <c r="O103" s="250"/>
      <c r="P103" s="250"/>
      <c r="Q103" s="250"/>
      <c r="R103" s="250"/>
      <c r="S103" s="250"/>
      <c r="T103" s="25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2" t="s">
        <v>167</v>
      </c>
      <c r="AU103" s="252" t="s">
        <v>81</v>
      </c>
      <c r="AV103" s="14" t="s">
        <v>79</v>
      </c>
      <c r="AW103" s="14" t="s">
        <v>33</v>
      </c>
      <c r="AX103" s="14" t="s">
        <v>72</v>
      </c>
      <c r="AY103" s="252" t="s">
        <v>152</v>
      </c>
    </row>
    <row r="104" s="13" customFormat="1">
      <c r="A104" s="13"/>
      <c r="B104" s="231"/>
      <c r="C104" s="232"/>
      <c r="D104" s="233" t="s">
        <v>167</v>
      </c>
      <c r="E104" s="234" t="s">
        <v>19</v>
      </c>
      <c r="F104" s="235" t="s">
        <v>79</v>
      </c>
      <c r="G104" s="232"/>
      <c r="H104" s="236">
        <v>1</v>
      </c>
      <c r="I104" s="237"/>
      <c r="J104" s="232"/>
      <c r="K104" s="232"/>
      <c r="L104" s="238"/>
      <c r="M104" s="239"/>
      <c r="N104" s="240"/>
      <c r="O104" s="240"/>
      <c r="P104" s="240"/>
      <c r="Q104" s="240"/>
      <c r="R104" s="240"/>
      <c r="S104" s="240"/>
      <c r="T104" s="24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2" t="s">
        <v>167</v>
      </c>
      <c r="AU104" s="242" t="s">
        <v>81</v>
      </c>
      <c r="AV104" s="13" t="s">
        <v>81</v>
      </c>
      <c r="AW104" s="13" t="s">
        <v>33</v>
      </c>
      <c r="AX104" s="13" t="s">
        <v>72</v>
      </c>
      <c r="AY104" s="242" t="s">
        <v>152</v>
      </c>
    </row>
    <row r="105" s="2" customFormat="1" ht="37.8" customHeight="1">
      <c r="A105" s="39"/>
      <c r="B105" s="40"/>
      <c r="C105" s="213" t="s">
        <v>184</v>
      </c>
      <c r="D105" s="213" t="s">
        <v>154</v>
      </c>
      <c r="E105" s="214" t="s">
        <v>2992</v>
      </c>
      <c r="F105" s="215" t="s">
        <v>2993</v>
      </c>
      <c r="G105" s="216" t="s">
        <v>451</v>
      </c>
      <c r="H105" s="217">
        <v>1</v>
      </c>
      <c r="I105" s="218"/>
      <c r="J105" s="219">
        <f>ROUND(I105*H105,2)</f>
        <v>0</v>
      </c>
      <c r="K105" s="215" t="s">
        <v>158</v>
      </c>
      <c r="L105" s="45"/>
      <c r="M105" s="220" t="s">
        <v>19</v>
      </c>
      <c r="N105" s="221" t="s">
        <v>43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264</v>
      </c>
      <c r="AT105" s="224" t="s">
        <v>154</v>
      </c>
      <c r="AU105" s="224" t="s">
        <v>81</v>
      </c>
      <c r="AY105" s="18" t="s">
        <v>152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79</v>
      </c>
      <c r="BK105" s="225">
        <f>ROUND(I105*H105,2)</f>
        <v>0</v>
      </c>
      <c r="BL105" s="18" t="s">
        <v>264</v>
      </c>
      <c r="BM105" s="224" t="s">
        <v>2994</v>
      </c>
    </row>
    <row r="106" s="2" customFormat="1">
      <c r="A106" s="39"/>
      <c r="B106" s="40"/>
      <c r="C106" s="41"/>
      <c r="D106" s="226" t="s">
        <v>161</v>
      </c>
      <c r="E106" s="41"/>
      <c r="F106" s="227" t="s">
        <v>2995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161</v>
      </c>
      <c r="AU106" s="18" t="s">
        <v>81</v>
      </c>
    </row>
    <row r="107" s="14" customFormat="1">
      <c r="A107" s="14"/>
      <c r="B107" s="243"/>
      <c r="C107" s="244"/>
      <c r="D107" s="233" t="s">
        <v>167</v>
      </c>
      <c r="E107" s="245" t="s">
        <v>19</v>
      </c>
      <c r="F107" s="246" t="s">
        <v>2991</v>
      </c>
      <c r="G107" s="244"/>
      <c r="H107" s="245" t="s">
        <v>19</v>
      </c>
      <c r="I107" s="247"/>
      <c r="J107" s="244"/>
      <c r="K107" s="244"/>
      <c r="L107" s="248"/>
      <c r="M107" s="249"/>
      <c r="N107" s="250"/>
      <c r="O107" s="250"/>
      <c r="P107" s="250"/>
      <c r="Q107" s="250"/>
      <c r="R107" s="250"/>
      <c r="S107" s="250"/>
      <c r="T107" s="251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2" t="s">
        <v>167</v>
      </c>
      <c r="AU107" s="252" t="s">
        <v>81</v>
      </c>
      <c r="AV107" s="14" t="s">
        <v>79</v>
      </c>
      <c r="AW107" s="14" t="s">
        <v>33</v>
      </c>
      <c r="AX107" s="14" t="s">
        <v>72</v>
      </c>
      <c r="AY107" s="252" t="s">
        <v>152</v>
      </c>
    </row>
    <row r="108" s="13" customFormat="1">
      <c r="A108" s="13"/>
      <c r="B108" s="231"/>
      <c r="C108" s="232"/>
      <c r="D108" s="233" t="s">
        <v>167</v>
      </c>
      <c r="E108" s="234" t="s">
        <v>19</v>
      </c>
      <c r="F108" s="235" t="s">
        <v>79</v>
      </c>
      <c r="G108" s="232"/>
      <c r="H108" s="236">
        <v>1</v>
      </c>
      <c r="I108" s="237"/>
      <c r="J108" s="232"/>
      <c r="K108" s="232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167</v>
      </c>
      <c r="AU108" s="242" t="s">
        <v>81</v>
      </c>
      <c r="AV108" s="13" t="s">
        <v>81</v>
      </c>
      <c r="AW108" s="13" t="s">
        <v>33</v>
      </c>
      <c r="AX108" s="13" t="s">
        <v>72</v>
      </c>
      <c r="AY108" s="242" t="s">
        <v>152</v>
      </c>
    </row>
    <row r="109" s="2" customFormat="1" ht="33" customHeight="1">
      <c r="A109" s="39"/>
      <c r="B109" s="40"/>
      <c r="C109" s="213" t="s">
        <v>190</v>
      </c>
      <c r="D109" s="213" t="s">
        <v>154</v>
      </c>
      <c r="E109" s="214" t="s">
        <v>2996</v>
      </c>
      <c r="F109" s="215" t="s">
        <v>2997</v>
      </c>
      <c r="G109" s="216" t="s">
        <v>451</v>
      </c>
      <c r="H109" s="217">
        <v>1</v>
      </c>
      <c r="I109" s="218"/>
      <c r="J109" s="219">
        <f>ROUND(I109*H109,2)</f>
        <v>0</v>
      </c>
      <c r="K109" s="215" t="s">
        <v>158</v>
      </c>
      <c r="L109" s="45"/>
      <c r="M109" s="220" t="s">
        <v>19</v>
      </c>
      <c r="N109" s="221" t="s">
        <v>43</v>
      </c>
      <c r="O109" s="85"/>
      <c r="P109" s="222">
        <f>O109*H109</f>
        <v>0</v>
      </c>
      <c r="Q109" s="222">
        <v>0.0012999999999999999</v>
      </c>
      <c r="R109" s="222">
        <f>Q109*H109</f>
        <v>0.0012999999999999999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264</v>
      </c>
      <c r="AT109" s="224" t="s">
        <v>154</v>
      </c>
      <c r="AU109" s="224" t="s">
        <v>81</v>
      </c>
      <c r="AY109" s="18" t="s">
        <v>152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79</v>
      </c>
      <c r="BK109" s="225">
        <f>ROUND(I109*H109,2)</f>
        <v>0</v>
      </c>
      <c r="BL109" s="18" t="s">
        <v>264</v>
      </c>
      <c r="BM109" s="224" t="s">
        <v>2998</v>
      </c>
    </row>
    <row r="110" s="2" customFormat="1">
      <c r="A110" s="39"/>
      <c r="B110" s="40"/>
      <c r="C110" s="41"/>
      <c r="D110" s="226" t="s">
        <v>161</v>
      </c>
      <c r="E110" s="41"/>
      <c r="F110" s="227" t="s">
        <v>2999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161</v>
      </c>
      <c r="AU110" s="18" t="s">
        <v>81</v>
      </c>
    </row>
    <row r="111" s="2" customFormat="1" ht="24.15" customHeight="1">
      <c r="A111" s="39"/>
      <c r="B111" s="40"/>
      <c r="C111" s="213" t="s">
        <v>200</v>
      </c>
      <c r="D111" s="213" t="s">
        <v>154</v>
      </c>
      <c r="E111" s="214" t="s">
        <v>3000</v>
      </c>
      <c r="F111" s="215" t="s">
        <v>3001</v>
      </c>
      <c r="G111" s="216" t="s">
        <v>451</v>
      </c>
      <c r="H111" s="217">
        <v>1</v>
      </c>
      <c r="I111" s="218"/>
      <c r="J111" s="219">
        <f>ROUND(I111*H111,2)</f>
        <v>0</v>
      </c>
      <c r="K111" s="215" t="s">
        <v>158</v>
      </c>
      <c r="L111" s="45"/>
      <c r="M111" s="220" t="s">
        <v>19</v>
      </c>
      <c r="N111" s="221" t="s">
        <v>43</v>
      </c>
      <c r="O111" s="85"/>
      <c r="P111" s="222">
        <f>O111*H111</f>
        <v>0</v>
      </c>
      <c r="Q111" s="222">
        <v>0.00027999999999999998</v>
      </c>
      <c r="R111" s="222">
        <f>Q111*H111</f>
        <v>0.00027999999999999998</v>
      </c>
      <c r="S111" s="222">
        <v>0.0041000000000000003</v>
      </c>
      <c r="T111" s="223">
        <f>S111*H111</f>
        <v>0.0041000000000000003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264</v>
      </c>
      <c r="AT111" s="224" t="s">
        <v>154</v>
      </c>
      <c r="AU111" s="224" t="s">
        <v>81</v>
      </c>
      <c r="AY111" s="18" t="s">
        <v>152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79</v>
      </c>
      <c r="BK111" s="225">
        <f>ROUND(I111*H111,2)</f>
        <v>0</v>
      </c>
      <c r="BL111" s="18" t="s">
        <v>264</v>
      </c>
      <c r="BM111" s="224" t="s">
        <v>3002</v>
      </c>
    </row>
    <row r="112" s="2" customFormat="1">
      <c r="A112" s="39"/>
      <c r="B112" s="40"/>
      <c r="C112" s="41"/>
      <c r="D112" s="226" t="s">
        <v>161</v>
      </c>
      <c r="E112" s="41"/>
      <c r="F112" s="227" t="s">
        <v>3003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161</v>
      </c>
      <c r="AU112" s="18" t="s">
        <v>81</v>
      </c>
    </row>
    <row r="113" s="2" customFormat="1" ht="37.8" customHeight="1">
      <c r="A113" s="39"/>
      <c r="B113" s="40"/>
      <c r="C113" s="213" t="s">
        <v>212</v>
      </c>
      <c r="D113" s="213" t="s">
        <v>154</v>
      </c>
      <c r="E113" s="214" t="s">
        <v>3004</v>
      </c>
      <c r="F113" s="215" t="s">
        <v>3005</v>
      </c>
      <c r="G113" s="216" t="s">
        <v>451</v>
      </c>
      <c r="H113" s="217">
        <v>1</v>
      </c>
      <c r="I113" s="218"/>
      <c r="J113" s="219">
        <f>ROUND(I113*H113,2)</f>
        <v>0</v>
      </c>
      <c r="K113" s="215" t="s">
        <v>158</v>
      </c>
      <c r="L113" s="45"/>
      <c r="M113" s="220" t="s">
        <v>19</v>
      </c>
      <c r="N113" s="221" t="s">
        <v>43</v>
      </c>
      <c r="O113" s="85"/>
      <c r="P113" s="222">
        <f>O113*H113</f>
        <v>0</v>
      </c>
      <c r="Q113" s="222">
        <v>0.00016000000000000001</v>
      </c>
      <c r="R113" s="222">
        <f>Q113*H113</f>
        <v>0.00016000000000000001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264</v>
      </c>
      <c r="AT113" s="224" t="s">
        <v>154</v>
      </c>
      <c r="AU113" s="224" t="s">
        <v>81</v>
      </c>
      <c r="AY113" s="18" t="s">
        <v>152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79</v>
      </c>
      <c r="BK113" s="225">
        <f>ROUND(I113*H113,2)</f>
        <v>0</v>
      </c>
      <c r="BL113" s="18" t="s">
        <v>264</v>
      </c>
      <c r="BM113" s="224" t="s">
        <v>3006</v>
      </c>
    </row>
    <row r="114" s="2" customFormat="1">
      <c r="A114" s="39"/>
      <c r="B114" s="40"/>
      <c r="C114" s="41"/>
      <c r="D114" s="226" t="s">
        <v>161</v>
      </c>
      <c r="E114" s="41"/>
      <c r="F114" s="227" t="s">
        <v>3007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161</v>
      </c>
      <c r="AU114" s="18" t="s">
        <v>81</v>
      </c>
    </row>
    <row r="115" s="2" customFormat="1" ht="24.15" customHeight="1">
      <c r="A115" s="39"/>
      <c r="B115" s="40"/>
      <c r="C115" s="256" t="s">
        <v>169</v>
      </c>
      <c r="D115" s="256" t="s">
        <v>518</v>
      </c>
      <c r="E115" s="257" t="s">
        <v>3008</v>
      </c>
      <c r="F115" s="258" t="s">
        <v>3009</v>
      </c>
      <c r="G115" s="259" t="s">
        <v>451</v>
      </c>
      <c r="H115" s="260">
        <v>1</v>
      </c>
      <c r="I115" s="261"/>
      <c r="J115" s="262">
        <f>ROUND(I115*H115,2)</f>
        <v>0</v>
      </c>
      <c r="K115" s="258" t="s">
        <v>158</v>
      </c>
      <c r="L115" s="263"/>
      <c r="M115" s="264" t="s">
        <v>19</v>
      </c>
      <c r="N115" s="265" t="s">
        <v>43</v>
      </c>
      <c r="O115" s="85"/>
      <c r="P115" s="222">
        <f>O115*H115</f>
        <v>0</v>
      </c>
      <c r="Q115" s="222">
        <v>0.0035000000000000001</v>
      </c>
      <c r="R115" s="222">
        <f>Q115*H115</f>
        <v>0.0035000000000000001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374</v>
      </c>
      <c r="AT115" s="224" t="s">
        <v>518</v>
      </c>
      <c r="AU115" s="224" t="s">
        <v>81</v>
      </c>
      <c r="AY115" s="18" t="s">
        <v>152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79</v>
      </c>
      <c r="BK115" s="225">
        <f>ROUND(I115*H115,2)</f>
        <v>0</v>
      </c>
      <c r="BL115" s="18" t="s">
        <v>264</v>
      </c>
      <c r="BM115" s="224" t="s">
        <v>3010</v>
      </c>
    </row>
    <row r="116" s="2" customFormat="1" ht="16.5" customHeight="1">
      <c r="A116" s="39"/>
      <c r="B116" s="40"/>
      <c r="C116" s="213" t="s">
        <v>224</v>
      </c>
      <c r="D116" s="213" t="s">
        <v>154</v>
      </c>
      <c r="E116" s="214" t="s">
        <v>3011</v>
      </c>
      <c r="F116" s="215" t="s">
        <v>3012</v>
      </c>
      <c r="G116" s="216" t="s">
        <v>451</v>
      </c>
      <c r="H116" s="217">
        <v>1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43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264</v>
      </c>
      <c r="AT116" s="224" t="s">
        <v>154</v>
      </c>
      <c r="AU116" s="224" t="s">
        <v>81</v>
      </c>
      <c r="AY116" s="18" t="s">
        <v>152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79</v>
      </c>
      <c r="BK116" s="225">
        <f>ROUND(I116*H116,2)</f>
        <v>0</v>
      </c>
      <c r="BL116" s="18" t="s">
        <v>264</v>
      </c>
      <c r="BM116" s="224" t="s">
        <v>3013</v>
      </c>
    </row>
    <row r="117" s="2" customFormat="1" ht="16.5" customHeight="1">
      <c r="A117" s="39"/>
      <c r="B117" s="40"/>
      <c r="C117" s="213" t="s">
        <v>229</v>
      </c>
      <c r="D117" s="213" t="s">
        <v>154</v>
      </c>
      <c r="E117" s="214" t="s">
        <v>3014</v>
      </c>
      <c r="F117" s="215" t="s">
        <v>3015</v>
      </c>
      <c r="G117" s="216" t="s">
        <v>451</v>
      </c>
      <c r="H117" s="217">
        <v>1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43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264</v>
      </c>
      <c r="AT117" s="224" t="s">
        <v>154</v>
      </c>
      <c r="AU117" s="224" t="s">
        <v>81</v>
      </c>
      <c r="AY117" s="18" t="s">
        <v>152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79</v>
      </c>
      <c r="BK117" s="225">
        <f>ROUND(I117*H117,2)</f>
        <v>0</v>
      </c>
      <c r="BL117" s="18" t="s">
        <v>264</v>
      </c>
      <c r="BM117" s="224" t="s">
        <v>3016</v>
      </c>
    </row>
    <row r="118" s="2" customFormat="1" ht="49.05" customHeight="1">
      <c r="A118" s="39"/>
      <c r="B118" s="40"/>
      <c r="C118" s="213" t="s">
        <v>8</v>
      </c>
      <c r="D118" s="213" t="s">
        <v>154</v>
      </c>
      <c r="E118" s="214" t="s">
        <v>3017</v>
      </c>
      <c r="F118" s="215" t="s">
        <v>3018</v>
      </c>
      <c r="G118" s="216" t="s">
        <v>238</v>
      </c>
      <c r="H118" s="217">
        <v>0.033000000000000002</v>
      </c>
      <c r="I118" s="218"/>
      <c r="J118" s="219">
        <f>ROUND(I118*H118,2)</f>
        <v>0</v>
      </c>
      <c r="K118" s="215" t="s">
        <v>158</v>
      </c>
      <c r="L118" s="45"/>
      <c r="M118" s="220" t="s">
        <v>19</v>
      </c>
      <c r="N118" s="221" t="s">
        <v>43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264</v>
      </c>
      <c r="AT118" s="224" t="s">
        <v>154</v>
      </c>
      <c r="AU118" s="224" t="s">
        <v>81</v>
      </c>
      <c r="AY118" s="18" t="s">
        <v>152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79</v>
      </c>
      <c r="BK118" s="225">
        <f>ROUND(I118*H118,2)</f>
        <v>0</v>
      </c>
      <c r="BL118" s="18" t="s">
        <v>264</v>
      </c>
      <c r="BM118" s="224" t="s">
        <v>3019</v>
      </c>
    </row>
    <row r="119" s="2" customFormat="1">
      <c r="A119" s="39"/>
      <c r="B119" s="40"/>
      <c r="C119" s="41"/>
      <c r="D119" s="226" t="s">
        <v>161</v>
      </c>
      <c r="E119" s="41"/>
      <c r="F119" s="227" t="s">
        <v>3020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161</v>
      </c>
      <c r="AU119" s="18" t="s">
        <v>81</v>
      </c>
    </row>
    <row r="120" s="12" customFormat="1" ht="22.8" customHeight="1">
      <c r="A120" s="12"/>
      <c r="B120" s="197"/>
      <c r="C120" s="198"/>
      <c r="D120" s="199" t="s">
        <v>71</v>
      </c>
      <c r="E120" s="211" t="s">
        <v>1755</v>
      </c>
      <c r="F120" s="211" t="s">
        <v>1756</v>
      </c>
      <c r="G120" s="198"/>
      <c r="H120" s="198"/>
      <c r="I120" s="201"/>
      <c r="J120" s="212">
        <f>BK120</f>
        <v>0</v>
      </c>
      <c r="K120" s="198"/>
      <c r="L120" s="203"/>
      <c r="M120" s="204"/>
      <c r="N120" s="205"/>
      <c r="O120" s="205"/>
      <c r="P120" s="206">
        <f>SUM(P121:P126)</f>
        <v>0</v>
      </c>
      <c r="Q120" s="205"/>
      <c r="R120" s="206">
        <f>SUM(R121:R126)</f>
        <v>0.001898</v>
      </c>
      <c r="S120" s="205"/>
      <c r="T120" s="207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8" t="s">
        <v>81</v>
      </c>
      <c r="AT120" s="209" t="s">
        <v>71</v>
      </c>
      <c r="AU120" s="209" t="s">
        <v>79</v>
      </c>
      <c r="AY120" s="208" t="s">
        <v>152</v>
      </c>
      <c r="BK120" s="210">
        <f>SUM(BK121:BK126)</f>
        <v>0</v>
      </c>
    </row>
    <row r="121" s="2" customFormat="1" ht="37.8" customHeight="1">
      <c r="A121" s="39"/>
      <c r="B121" s="40"/>
      <c r="C121" s="213" t="s">
        <v>243</v>
      </c>
      <c r="D121" s="213" t="s">
        <v>154</v>
      </c>
      <c r="E121" s="214" t="s">
        <v>3021</v>
      </c>
      <c r="F121" s="215" t="s">
        <v>3022</v>
      </c>
      <c r="G121" s="216" t="s">
        <v>174</v>
      </c>
      <c r="H121" s="217">
        <v>14.6</v>
      </c>
      <c r="I121" s="218"/>
      <c r="J121" s="219">
        <f>ROUND(I121*H121,2)</f>
        <v>0</v>
      </c>
      <c r="K121" s="215" t="s">
        <v>158</v>
      </c>
      <c r="L121" s="45"/>
      <c r="M121" s="220" t="s">
        <v>19</v>
      </c>
      <c r="N121" s="221" t="s">
        <v>43</v>
      </c>
      <c r="O121" s="85"/>
      <c r="P121" s="222">
        <f>O121*H121</f>
        <v>0</v>
      </c>
      <c r="Q121" s="222">
        <v>2.0000000000000002E-05</v>
      </c>
      <c r="R121" s="222">
        <f>Q121*H121</f>
        <v>0.000292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264</v>
      </c>
      <c r="AT121" s="224" t="s">
        <v>154</v>
      </c>
      <c r="AU121" s="224" t="s">
        <v>81</v>
      </c>
      <c r="AY121" s="18" t="s">
        <v>152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79</v>
      </c>
      <c r="BK121" s="225">
        <f>ROUND(I121*H121,2)</f>
        <v>0</v>
      </c>
      <c r="BL121" s="18" t="s">
        <v>264</v>
      </c>
      <c r="BM121" s="224" t="s">
        <v>3023</v>
      </c>
    </row>
    <row r="122" s="2" customFormat="1">
      <c r="A122" s="39"/>
      <c r="B122" s="40"/>
      <c r="C122" s="41"/>
      <c r="D122" s="226" t="s">
        <v>161</v>
      </c>
      <c r="E122" s="41"/>
      <c r="F122" s="227" t="s">
        <v>3024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161</v>
      </c>
      <c r="AU122" s="18" t="s">
        <v>81</v>
      </c>
    </row>
    <row r="123" s="2" customFormat="1" ht="33" customHeight="1">
      <c r="A123" s="39"/>
      <c r="B123" s="40"/>
      <c r="C123" s="213" t="s">
        <v>250</v>
      </c>
      <c r="D123" s="213" t="s">
        <v>154</v>
      </c>
      <c r="E123" s="214" t="s">
        <v>3025</v>
      </c>
      <c r="F123" s="215" t="s">
        <v>3026</v>
      </c>
      <c r="G123" s="216" t="s">
        <v>174</v>
      </c>
      <c r="H123" s="217">
        <v>14.6</v>
      </c>
      <c r="I123" s="218"/>
      <c r="J123" s="219">
        <f>ROUND(I123*H123,2)</f>
        <v>0</v>
      </c>
      <c r="K123" s="215" t="s">
        <v>158</v>
      </c>
      <c r="L123" s="45"/>
      <c r="M123" s="220" t="s">
        <v>19</v>
      </c>
      <c r="N123" s="221" t="s">
        <v>43</v>
      </c>
      <c r="O123" s="85"/>
      <c r="P123" s="222">
        <f>O123*H123</f>
        <v>0</v>
      </c>
      <c r="Q123" s="222">
        <v>3.0000000000000001E-05</v>
      </c>
      <c r="R123" s="222">
        <f>Q123*H123</f>
        <v>0.00043800000000000002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264</v>
      </c>
      <c r="AT123" s="224" t="s">
        <v>154</v>
      </c>
      <c r="AU123" s="224" t="s">
        <v>81</v>
      </c>
      <c r="AY123" s="18" t="s">
        <v>152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79</v>
      </c>
      <c r="BK123" s="225">
        <f>ROUND(I123*H123,2)</f>
        <v>0</v>
      </c>
      <c r="BL123" s="18" t="s">
        <v>264</v>
      </c>
      <c r="BM123" s="224" t="s">
        <v>3027</v>
      </c>
    </row>
    <row r="124" s="2" customFormat="1">
      <c r="A124" s="39"/>
      <c r="B124" s="40"/>
      <c r="C124" s="41"/>
      <c r="D124" s="226" t="s">
        <v>161</v>
      </c>
      <c r="E124" s="41"/>
      <c r="F124" s="227" t="s">
        <v>3028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161</v>
      </c>
      <c r="AU124" s="18" t="s">
        <v>81</v>
      </c>
    </row>
    <row r="125" s="2" customFormat="1" ht="24.15" customHeight="1">
      <c r="A125" s="39"/>
      <c r="B125" s="40"/>
      <c r="C125" s="213" t="s">
        <v>258</v>
      </c>
      <c r="D125" s="213" t="s">
        <v>154</v>
      </c>
      <c r="E125" s="214" t="s">
        <v>3029</v>
      </c>
      <c r="F125" s="215" t="s">
        <v>3030</v>
      </c>
      <c r="G125" s="216" t="s">
        <v>174</v>
      </c>
      <c r="H125" s="217">
        <v>14.6</v>
      </c>
      <c r="I125" s="218"/>
      <c r="J125" s="219">
        <f>ROUND(I125*H125,2)</f>
        <v>0</v>
      </c>
      <c r="K125" s="215" t="s">
        <v>158</v>
      </c>
      <c r="L125" s="45"/>
      <c r="M125" s="220" t="s">
        <v>19</v>
      </c>
      <c r="N125" s="221" t="s">
        <v>43</v>
      </c>
      <c r="O125" s="85"/>
      <c r="P125" s="222">
        <f>O125*H125</f>
        <v>0</v>
      </c>
      <c r="Q125" s="222">
        <v>8.0000000000000007E-05</v>
      </c>
      <c r="R125" s="222">
        <f>Q125*H125</f>
        <v>0.001168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264</v>
      </c>
      <c r="AT125" s="224" t="s">
        <v>154</v>
      </c>
      <c r="AU125" s="224" t="s">
        <v>81</v>
      </c>
      <c r="AY125" s="18" t="s">
        <v>152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79</v>
      </c>
      <c r="BK125" s="225">
        <f>ROUND(I125*H125,2)</f>
        <v>0</v>
      </c>
      <c r="BL125" s="18" t="s">
        <v>264</v>
      </c>
      <c r="BM125" s="224" t="s">
        <v>3031</v>
      </c>
    </row>
    <row r="126" s="2" customFormat="1">
      <c r="A126" s="39"/>
      <c r="B126" s="40"/>
      <c r="C126" s="41"/>
      <c r="D126" s="226" t="s">
        <v>161</v>
      </c>
      <c r="E126" s="41"/>
      <c r="F126" s="227" t="s">
        <v>3032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161</v>
      </c>
      <c r="AU126" s="18" t="s">
        <v>81</v>
      </c>
    </row>
    <row r="127" s="12" customFormat="1" ht="25.92" customHeight="1">
      <c r="A127" s="12"/>
      <c r="B127" s="197"/>
      <c r="C127" s="198"/>
      <c r="D127" s="199" t="s">
        <v>71</v>
      </c>
      <c r="E127" s="200" t="s">
        <v>2148</v>
      </c>
      <c r="F127" s="200" t="s">
        <v>2149</v>
      </c>
      <c r="G127" s="198"/>
      <c r="H127" s="198"/>
      <c r="I127" s="201"/>
      <c r="J127" s="202">
        <f>BK127</f>
        <v>0</v>
      </c>
      <c r="K127" s="198"/>
      <c r="L127" s="203"/>
      <c r="M127" s="204"/>
      <c r="N127" s="205"/>
      <c r="O127" s="205"/>
      <c r="P127" s="206">
        <f>SUM(P128:P129)</f>
        <v>0</v>
      </c>
      <c r="Q127" s="205"/>
      <c r="R127" s="206">
        <f>SUM(R128:R129)</f>
        <v>0</v>
      </c>
      <c r="S127" s="205"/>
      <c r="T127" s="207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159</v>
      </c>
      <c r="AT127" s="209" t="s">
        <v>71</v>
      </c>
      <c r="AU127" s="209" t="s">
        <v>72</v>
      </c>
      <c r="AY127" s="208" t="s">
        <v>152</v>
      </c>
      <c r="BK127" s="210">
        <f>SUM(BK128:BK129)</f>
        <v>0</v>
      </c>
    </row>
    <row r="128" s="2" customFormat="1" ht="24.15" customHeight="1">
      <c r="A128" s="39"/>
      <c r="B128" s="40"/>
      <c r="C128" s="213" t="s">
        <v>264</v>
      </c>
      <c r="D128" s="213" t="s">
        <v>154</v>
      </c>
      <c r="E128" s="214" t="s">
        <v>2150</v>
      </c>
      <c r="F128" s="215" t="s">
        <v>2151</v>
      </c>
      <c r="G128" s="216" t="s">
        <v>1885</v>
      </c>
      <c r="H128" s="217">
        <v>2</v>
      </c>
      <c r="I128" s="218"/>
      <c r="J128" s="219">
        <f>ROUND(I128*H128,2)</f>
        <v>0</v>
      </c>
      <c r="K128" s="215" t="s">
        <v>158</v>
      </c>
      <c r="L128" s="45"/>
      <c r="M128" s="220" t="s">
        <v>19</v>
      </c>
      <c r="N128" s="221" t="s">
        <v>43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1840</v>
      </c>
      <c r="AT128" s="224" t="s">
        <v>154</v>
      </c>
      <c r="AU128" s="224" t="s">
        <v>79</v>
      </c>
      <c r="AY128" s="18" t="s">
        <v>152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79</v>
      </c>
      <c r="BK128" s="225">
        <f>ROUND(I128*H128,2)</f>
        <v>0</v>
      </c>
      <c r="BL128" s="18" t="s">
        <v>1840</v>
      </c>
      <c r="BM128" s="224" t="s">
        <v>3033</v>
      </c>
    </row>
    <row r="129" s="2" customFormat="1">
      <c r="A129" s="39"/>
      <c r="B129" s="40"/>
      <c r="C129" s="41"/>
      <c r="D129" s="226" t="s">
        <v>161</v>
      </c>
      <c r="E129" s="41"/>
      <c r="F129" s="227" t="s">
        <v>2153</v>
      </c>
      <c r="G129" s="41"/>
      <c r="H129" s="41"/>
      <c r="I129" s="228"/>
      <c r="J129" s="41"/>
      <c r="K129" s="41"/>
      <c r="L129" s="45"/>
      <c r="M129" s="271"/>
      <c r="N129" s="272"/>
      <c r="O129" s="268"/>
      <c r="P129" s="268"/>
      <c r="Q129" s="268"/>
      <c r="R129" s="268"/>
      <c r="S129" s="268"/>
      <c r="T129" s="27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161</v>
      </c>
      <c r="AU129" s="18" t="s">
        <v>79</v>
      </c>
    </row>
    <row r="130" s="2" customFormat="1" ht="6.96" customHeight="1">
      <c r="A130" s="39"/>
      <c r="B130" s="60"/>
      <c r="C130" s="61"/>
      <c r="D130" s="61"/>
      <c r="E130" s="61"/>
      <c r="F130" s="61"/>
      <c r="G130" s="61"/>
      <c r="H130" s="61"/>
      <c r="I130" s="61"/>
      <c r="J130" s="61"/>
      <c r="K130" s="61"/>
      <c r="L130" s="45"/>
      <c r="M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</sheetData>
  <sheetProtection sheet="1" autoFilter="0" formatColumns="0" formatRows="0" objects="1" scenarios="1" spinCount="100000" saltValue="HeHvbD3x4eKB2cYc8vnCf6VB9hIVIu1XJIn7vPE6K3P1mLCNgcV3L+dnNxym8LfD91ICrD9jyUuiEZ2+dxkurQ==" hashValue="lhvi/ART8JJ7V4svjvLHKcnxaeSc5nX2411wWpJXp9e0i78rvMO9VA7wbjnVVhKN7apYaUF3TWDiI9PABaVzOg==" algorithmName="SHA-512" password="CC35"/>
  <autoFilter ref="C89:K12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1/722220861"/>
    <hyperlink ref="F97" r:id="rId2" display="https://podminky.urs.cz/item/CS_URS_2025_01/723150366"/>
    <hyperlink ref="F99" r:id="rId3" display="https://podminky.urs.cz/item/CS_URS_2025_01/723181024"/>
    <hyperlink ref="F102" r:id="rId4" display="https://podminky.urs.cz/item/CS_URS_2025_01/723190204"/>
    <hyperlink ref="F106" r:id="rId5" display="https://podminky.urs.cz/item/CS_URS_2025_01/723190253"/>
    <hyperlink ref="F110" r:id="rId6" display="https://podminky.urs.cz/item/CS_URS_2025_01/723231166"/>
    <hyperlink ref="F112" r:id="rId7" display="https://podminky.urs.cz/item/CS_URS_2025_01/723260801"/>
    <hyperlink ref="F114" r:id="rId8" display="https://podminky.urs.cz/item/CS_URS_2025_01/723261913"/>
    <hyperlink ref="F119" r:id="rId9" display="https://podminky.urs.cz/item/CS_URS_2025_01/998723102"/>
    <hyperlink ref="F122" r:id="rId10" display="https://podminky.urs.cz/item/CS_URS_2025_01/783601713"/>
    <hyperlink ref="F124" r:id="rId11" display="https://podminky.urs.cz/item/CS_URS_2025_01/783634651"/>
    <hyperlink ref="F126" r:id="rId12" display="https://podminky.urs.cz/item/CS_URS_2025_01/783637611"/>
    <hyperlink ref="F129" r:id="rId13" display="https://podminky.urs.cz/item/CS_URS_2025_01/HZS13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Dílna pro opravy vozidel v areálu SÚSPK Dvorec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3034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3035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26. 1. 2025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ROUND(J92,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ROUND((SUM(BE92:BE137)),  2)</f>
        <v>0</v>
      </c>
      <c r="G35" s="39"/>
      <c r="H35" s="39"/>
      <c r="I35" s="158">
        <v>0.20999999999999999</v>
      </c>
      <c r="J35" s="157">
        <f>ROUND(((SUM(BE92:BE137))*I35),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ROUND((SUM(BF92:BF137)),  2)</f>
        <v>0</v>
      </c>
      <c r="G36" s="39"/>
      <c r="H36" s="39"/>
      <c r="I36" s="158">
        <v>0.12</v>
      </c>
      <c r="J36" s="157">
        <f>ROUND(((SUM(BF92:BF137))*I36),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ROUND((SUM(BG92:BG137)),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ROUND((SUM(BH92:BH137)),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ROUND((SUM(BI92:BI137)),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Dílna pro opravy vozidel v areálu SÚSPK Dvorec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3034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01 - Zpevněné plochy, okapový chodník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26. 1. 2025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Správa a údržba silnic Plzeňského kraje, p.o.</v>
      </c>
      <c r="G58" s="41"/>
      <c r="H58" s="41"/>
      <c r="I58" s="33" t="s">
        <v>31</v>
      </c>
      <c r="J58" s="37" t="str">
        <f>E23</f>
        <v>Ing. Jiří Olejník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Václav Nový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117</v>
      </c>
      <c r="D61" s="172"/>
      <c r="E61" s="172"/>
      <c r="F61" s="172"/>
      <c r="G61" s="172"/>
      <c r="H61" s="172"/>
      <c r="I61" s="172"/>
      <c r="J61" s="173" t="s">
        <v>118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J92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119</v>
      </c>
    </row>
    <row r="64" s="9" customFormat="1" ht="24.96" customHeight="1">
      <c r="A64" s="9"/>
      <c r="B64" s="175"/>
      <c r="C64" s="176"/>
      <c r="D64" s="177" t="s">
        <v>120</v>
      </c>
      <c r="E64" s="178"/>
      <c r="F64" s="178"/>
      <c r="G64" s="178"/>
      <c r="H64" s="178"/>
      <c r="I64" s="178"/>
      <c r="J64" s="179">
        <f>J93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1849</v>
      </c>
      <c r="E65" s="183"/>
      <c r="F65" s="183"/>
      <c r="G65" s="183"/>
      <c r="H65" s="183"/>
      <c r="I65" s="183"/>
      <c r="J65" s="184">
        <f>J94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3036</v>
      </c>
      <c r="E66" s="183"/>
      <c r="F66" s="183"/>
      <c r="G66" s="183"/>
      <c r="H66" s="183"/>
      <c r="I66" s="183"/>
      <c r="J66" s="184">
        <f>J101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3037</v>
      </c>
      <c r="E67" s="183"/>
      <c r="F67" s="183"/>
      <c r="G67" s="183"/>
      <c r="H67" s="183"/>
      <c r="I67" s="183"/>
      <c r="J67" s="184">
        <f>J108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3038</v>
      </c>
      <c r="E68" s="183"/>
      <c r="F68" s="183"/>
      <c r="G68" s="183"/>
      <c r="H68" s="183"/>
      <c r="I68" s="183"/>
      <c r="J68" s="184">
        <f>J117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122</v>
      </c>
      <c r="E69" s="183"/>
      <c r="F69" s="183"/>
      <c r="G69" s="183"/>
      <c r="H69" s="183"/>
      <c r="I69" s="183"/>
      <c r="J69" s="184">
        <f>J121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474</v>
      </c>
      <c r="E70" s="183"/>
      <c r="F70" s="183"/>
      <c r="G70" s="183"/>
      <c r="H70" s="183"/>
      <c r="I70" s="183"/>
      <c r="J70" s="184">
        <f>J135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137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70" t="str">
        <f>E7</f>
        <v>Dílna pro opravy vozidel v areálu SÚSPK Dvorec</v>
      </c>
      <c r="F80" s="33"/>
      <c r="G80" s="33"/>
      <c r="H80" s="33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" customFormat="1" ht="12" customHeight="1">
      <c r="B81" s="22"/>
      <c r="C81" s="33" t="s">
        <v>113</v>
      </c>
      <c r="D81" s="23"/>
      <c r="E81" s="23"/>
      <c r="F81" s="23"/>
      <c r="G81" s="23"/>
      <c r="H81" s="23"/>
      <c r="I81" s="23"/>
      <c r="J81" s="23"/>
      <c r="K81" s="23"/>
      <c r="L81" s="21"/>
    </row>
    <row r="82" s="2" customFormat="1" ht="16.5" customHeight="1">
      <c r="A82" s="39"/>
      <c r="B82" s="40"/>
      <c r="C82" s="41"/>
      <c r="D82" s="41"/>
      <c r="E82" s="170" t="s">
        <v>3034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115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E11</f>
        <v>01 - Zpevněné plochy, okapový chodník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F14</f>
        <v xml:space="preserve"> </v>
      </c>
      <c r="G86" s="41"/>
      <c r="H86" s="41"/>
      <c r="I86" s="33" t="s">
        <v>23</v>
      </c>
      <c r="J86" s="73" t="str">
        <f>IF(J14="","",J14)</f>
        <v>26. 1. 2025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41"/>
      <c r="E88" s="41"/>
      <c r="F88" s="28" t="str">
        <f>E17</f>
        <v>Správa a údržba silnic Plzeňského kraje, p.o.</v>
      </c>
      <c r="G88" s="41"/>
      <c r="H88" s="41"/>
      <c r="I88" s="33" t="s">
        <v>31</v>
      </c>
      <c r="J88" s="37" t="str">
        <f>E23</f>
        <v>Ing. Jiří Olejník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41"/>
      <c r="E89" s="41"/>
      <c r="F89" s="28" t="str">
        <f>IF(E20="","",E20)</f>
        <v>Vyplň údaj</v>
      </c>
      <c r="G89" s="41"/>
      <c r="H89" s="41"/>
      <c r="I89" s="33" t="s">
        <v>34</v>
      </c>
      <c r="J89" s="37" t="str">
        <f>E26</f>
        <v>Václav Nový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86"/>
      <c r="B91" s="187"/>
      <c r="C91" s="188" t="s">
        <v>138</v>
      </c>
      <c r="D91" s="189" t="s">
        <v>57</v>
      </c>
      <c r="E91" s="189" t="s">
        <v>53</v>
      </c>
      <c r="F91" s="189" t="s">
        <v>54</v>
      </c>
      <c r="G91" s="189" t="s">
        <v>139</v>
      </c>
      <c r="H91" s="189" t="s">
        <v>140</v>
      </c>
      <c r="I91" s="189" t="s">
        <v>141</v>
      </c>
      <c r="J91" s="189" t="s">
        <v>118</v>
      </c>
      <c r="K91" s="190" t="s">
        <v>142</v>
      </c>
      <c r="L91" s="191"/>
      <c r="M91" s="93" t="s">
        <v>19</v>
      </c>
      <c r="N91" s="94" t="s">
        <v>42</v>
      </c>
      <c r="O91" s="94" t="s">
        <v>143</v>
      </c>
      <c r="P91" s="94" t="s">
        <v>144</v>
      </c>
      <c r="Q91" s="94" t="s">
        <v>145</v>
      </c>
      <c r="R91" s="94" t="s">
        <v>146</v>
      </c>
      <c r="S91" s="94" t="s">
        <v>147</v>
      </c>
      <c r="T91" s="95" t="s">
        <v>148</v>
      </c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</row>
    <row r="92" s="2" customFormat="1" ht="22.8" customHeight="1">
      <c r="A92" s="39"/>
      <c r="B92" s="40"/>
      <c r="C92" s="100" t="s">
        <v>149</v>
      </c>
      <c r="D92" s="41"/>
      <c r="E92" s="41"/>
      <c r="F92" s="41"/>
      <c r="G92" s="41"/>
      <c r="H92" s="41"/>
      <c r="I92" s="41"/>
      <c r="J92" s="192">
        <f>BK92</f>
        <v>0</v>
      </c>
      <c r="K92" s="41"/>
      <c r="L92" s="45"/>
      <c r="M92" s="96"/>
      <c r="N92" s="193"/>
      <c r="O92" s="97"/>
      <c r="P92" s="194">
        <f>P93</f>
        <v>0</v>
      </c>
      <c r="Q92" s="97"/>
      <c r="R92" s="194">
        <f>R93</f>
        <v>81.019060879999998</v>
      </c>
      <c r="S92" s="97"/>
      <c r="T92" s="195">
        <f>T93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71</v>
      </c>
      <c r="AU92" s="18" t="s">
        <v>119</v>
      </c>
      <c r="BK92" s="196">
        <f>BK93</f>
        <v>0</v>
      </c>
    </row>
    <row r="93" s="12" customFormat="1" ht="25.92" customHeight="1">
      <c r="A93" s="12"/>
      <c r="B93" s="197"/>
      <c r="C93" s="198"/>
      <c r="D93" s="199" t="s">
        <v>71</v>
      </c>
      <c r="E93" s="200" t="s">
        <v>150</v>
      </c>
      <c r="F93" s="200" t="s">
        <v>151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f>P94+P101+P108+P117+P121+P135</f>
        <v>0</v>
      </c>
      <c r="Q93" s="205"/>
      <c r="R93" s="206">
        <f>R94+R101+R108+R117+R121+R135</f>
        <v>81.019060879999998</v>
      </c>
      <c r="S93" s="205"/>
      <c r="T93" s="207">
        <f>T94+T101+T108+T117+T121+T135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79</v>
      </c>
      <c r="AT93" s="209" t="s">
        <v>71</v>
      </c>
      <c r="AU93" s="209" t="s">
        <v>72</v>
      </c>
      <c r="AY93" s="208" t="s">
        <v>152</v>
      </c>
      <c r="BK93" s="210">
        <f>BK94+BK101+BK108+BK117+BK121+BK135</f>
        <v>0</v>
      </c>
    </row>
    <row r="94" s="12" customFormat="1" ht="22.8" customHeight="1">
      <c r="A94" s="12"/>
      <c r="B94" s="197"/>
      <c r="C94" s="198"/>
      <c r="D94" s="199" t="s">
        <v>71</v>
      </c>
      <c r="E94" s="211" t="s">
        <v>277</v>
      </c>
      <c r="F94" s="211" t="s">
        <v>1908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SUM(P95:P100)</f>
        <v>0</v>
      </c>
      <c r="Q94" s="205"/>
      <c r="R94" s="206">
        <f>SUM(R95:R100)</f>
        <v>0</v>
      </c>
      <c r="S94" s="205"/>
      <c r="T94" s="207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79</v>
      </c>
      <c r="AT94" s="209" t="s">
        <v>71</v>
      </c>
      <c r="AU94" s="209" t="s">
        <v>79</v>
      </c>
      <c r="AY94" s="208" t="s">
        <v>152</v>
      </c>
      <c r="BK94" s="210">
        <f>SUM(BK95:BK100)</f>
        <v>0</v>
      </c>
    </row>
    <row r="95" s="2" customFormat="1" ht="24.15" customHeight="1">
      <c r="A95" s="39"/>
      <c r="B95" s="40"/>
      <c r="C95" s="213" t="s">
        <v>79</v>
      </c>
      <c r="D95" s="213" t="s">
        <v>154</v>
      </c>
      <c r="E95" s="214" t="s">
        <v>1909</v>
      </c>
      <c r="F95" s="215" t="s">
        <v>1910</v>
      </c>
      <c r="G95" s="216" t="s">
        <v>157</v>
      </c>
      <c r="H95" s="217">
        <v>65.363</v>
      </c>
      <c r="I95" s="218"/>
      <c r="J95" s="219">
        <f>ROUND(I95*H95,2)</f>
        <v>0</v>
      </c>
      <c r="K95" s="215" t="s">
        <v>158</v>
      </c>
      <c r="L95" s="45"/>
      <c r="M95" s="220" t="s">
        <v>19</v>
      </c>
      <c r="N95" s="221" t="s">
        <v>43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159</v>
      </c>
      <c r="AT95" s="224" t="s">
        <v>154</v>
      </c>
      <c r="AU95" s="224" t="s">
        <v>81</v>
      </c>
      <c r="AY95" s="18" t="s">
        <v>152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79</v>
      </c>
      <c r="BK95" s="225">
        <f>ROUND(I95*H95,2)</f>
        <v>0</v>
      </c>
      <c r="BL95" s="18" t="s">
        <v>159</v>
      </c>
      <c r="BM95" s="224" t="s">
        <v>3039</v>
      </c>
    </row>
    <row r="96" s="2" customFormat="1">
      <c r="A96" s="39"/>
      <c r="B96" s="40"/>
      <c r="C96" s="41"/>
      <c r="D96" s="226" t="s">
        <v>161</v>
      </c>
      <c r="E96" s="41"/>
      <c r="F96" s="227" t="s">
        <v>1912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161</v>
      </c>
      <c r="AU96" s="18" t="s">
        <v>81</v>
      </c>
    </row>
    <row r="97" s="14" customFormat="1">
      <c r="A97" s="14"/>
      <c r="B97" s="243"/>
      <c r="C97" s="244"/>
      <c r="D97" s="233" t="s">
        <v>167</v>
      </c>
      <c r="E97" s="245" t="s">
        <v>19</v>
      </c>
      <c r="F97" s="246" t="s">
        <v>3040</v>
      </c>
      <c r="G97" s="244"/>
      <c r="H97" s="245" t="s">
        <v>19</v>
      </c>
      <c r="I97" s="247"/>
      <c r="J97" s="244"/>
      <c r="K97" s="244"/>
      <c r="L97" s="248"/>
      <c r="M97" s="249"/>
      <c r="N97" s="250"/>
      <c r="O97" s="250"/>
      <c r="P97" s="250"/>
      <c r="Q97" s="250"/>
      <c r="R97" s="250"/>
      <c r="S97" s="250"/>
      <c r="T97" s="251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2" t="s">
        <v>167</v>
      </c>
      <c r="AU97" s="252" t="s">
        <v>81</v>
      </c>
      <c r="AV97" s="14" t="s">
        <v>79</v>
      </c>
      <c r="AW97" s="14" t="s">
        <v>33</v>
      </c>
      <c r="AX97" s="14" t="s">
        <v>72</v>
      </c>
      <c r="AY97" s="252" t="s">
        <v>152</v>
      </c>
    </row>
    <row r="98" s="13" customFormat="1">
      <c r="A98" s="13"/>
      <c r="B98" s="231"/>
      <c r="C98" s="232"/>
      <c r="D98" s="233" t="s">
        <v>167</v>
      </c>
      <c r="E98" s="234" t="s">
        <v>19</v>
      </c>
      <c r="F98" s="235" t="s">
        <v>3041</v>
      </c>
      <c r="G98" s="232"/>
      <c r="H98" s="236">
        <v>56.963000000000001</v>
      </c>
      <c r="I98" s="237"/>
      <c r="J98" s="232"/>
      <c r="K98" s="232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167</v>
      </c>
      <c r="AU98" s="242" t="s">
        <v>81</v>
      </c>
      <c r="AV98" s="13" t="s">
        <v>81</v>
      </c>
      <c r="AW98" s="13" t="s">
        <v>33</v>
      </c>
      <c r="AX98" s="13" t="s">
        <v>72</v>
      </c>
      <c r="AY98" s="242" t="s">
        <v>152</v>
      </c>
    </row>
    <row r="99" s="14" customFormat="1">
      <c r="A99" s="14"/>
      <c r="B99" s="243"/>
      <c r="C99" s="244"/>
      <c r="D99" s="233" t="s">
        <v>167</v>
      </c>
      <c r="E99" s="245" t="s">
        <v>19</v>
      </c>
      <c r="F99" s="246" t="s">
        <v>3042</v>
      </c>
      <c r="G99" s="244"/>
      <c r="H99" s="245" t="s">
        <v>19</v>
      </c>
      <c r="I99" s="247"/>
      <c r="J99" s="244"/>
      <c r="K99" s="244"/>
      <c r="L99" s="248"/>
      <c r="M99" s="249"/>
      <c r="N99" s="250"/>
      <c r="O99" s="250"/>
      <c r="P99" s="250"/>
      <c r="Q99" s="250"/>
      <c r="R99" s="250"/>
      <c r="S99" s="250"/>
      <c r="T99" s="251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2" t="s">
        <v>167</v>
      </c>
      <c r="AU99" s="252" t="s">
        <v>81</v>
      </c>
      <c r="AV99" s="14" t="s">
        <v>79</v>
      </c>
      <c r="AW99" s="14" t="s">
        <v>33</v>
      </c>
      <c r="AX99" s="14" t="s">
        <v>72</v>
      </c>
      <c r="AY99" s="252" t="s">
        <v>152</v>
      </c>
    </row>
    <row r="100" s="13" customFormat="1">
      <c r="A100" s="13"/>
      <c r="B100" s="231"/>
      <c r="C100" s="232"/>
      <c r="D100" s="233" t="s">
        <v>167</v>
      </c>
      <c r="E100" s="234" t="s">
        <v>19</v>
      </c>
      <c r="F100" s="235" t="s">
        <v>3043</v>
      </c>
      <c r="G100" s="232"/>
      <c r="H100" s="236">
        <v>8.4000000000000004</v>
      </c>
      <c r="I100" s="237"/>
      <c r="J100" s="232"/>
      <c r="K100" s="232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167</v>
      </c>
      <c r="AU100" s="242" t="s">
        <v>81</v>
      </c>
      <c r="AV100" s="13" t="s">
        <v>81</v>
      </c>
      <c r="AW100" s="13" t="s">
        <v>33</v>
      </c>
      <c r="AX100" s="13" t="s">
        <v>72</v>
      </c>
      <c r="AY100" s="242" t="s">
        <v>152</v>
      </c>
    </row>
    <row r="101" s="12" customFormat="1" ht="22.8" customHeight="1">
      <c r="A101" s="12"/>
      <c r="B101" s="197"/>
      <c r="C101" s="198"/>
      <c r="D101" s="199" t="s">
        <v>71</v>
      </c>
      <c r="E101" s="211" t="s">
        <v>830</v>
      </c>
      <c r="F101" s="211" t="s">
        <v>3044</v>
      </c>
      <c r="G101" s="198"/>
      <c r="H101" s="198"/>
      <c r="I101" s="201"/>
      <c r="J101" s="212">
        <f>BK101</f>
        <v>0</v>
      </c>
      <c r="K101" s="198"/>
      <c r="L101" s="203"/>
      <c r="M101" s="204"/>
      <c r="N101" s="205"/>
      <c r="O101" s="205"/>
      <c r="P101" s="206">
        <f>SUM(P102:P107)</f>
        <v>0</v>
      </c>
      <c r="Q101" s="205"/>
      <c r="R101" s="206">
        <f>SUM(R102:R107)</f>
        <v>56.269959999999998</v>
      </c>
      <c r="S101" s="205"/>
      <c r="T101" s="207">
        <f>SUM(T102:T107)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79</v>
      </c>
      <c r="AT101" s="209" t="s">
        <v>71</v>
      </c>
      <c r="AU101" s="209" t="s">
        <v>79</v>
      </c>
      <c r="AY101" s="208" t="s">
        <v>152</v>
      </c>
      <c r="BK101" s="210">
        <f>SUM(BK102:BK107)</f>
        <v>0</v>
      </c>
    </row>
    <row r="102" s="2" customFormat="1" ht="33" customHeight="1">
      <c r="A102" s="39"/>
      <c r="B102" s="40"/>
      <c r="C102" s="213" t="s">
        <v>81</v>
      </c>
      <c r="D102" s="213" t="s">
        <v>154</v>
      </c>
      <c r="E102" s="214" t="s">
        <v>3045</v>
      </c>
      <c r="F102" s="215" t="s">
        <v>3046</v>
      </c>
      <c r="G102" s="216" t="s">
        <v>157</v>
      </c>
      <c r="H102" s="217">
        <v>122.32599999999999</v>
      </c>
      <c r="I102" s="218"/>
      <c r="J102" s="219">
        <f>ROUND(I102*H102,2)</f>
        <v>0</v>
      </c>
      <c r="K102" s="215" t="s">
        <v>158</v>
      </c>
      <c r="L102" s="45"/>
      <c r="M102" s="220" t="s">
        <v>19</v>
      </c>
      <c r="N102" s="221" t="s">
        <v>43</v>
      </c>
      <c r="O102" s="85"/>
      <c r="P102" s="222">
        <f>O102*H102</f>
        <v>0</v>
      </c>
      <c r="Q102" s="222">
        <v>0.46000000000000002</v>
      </c>
      <c r="R102" s="222">
        <f>Q102*H102</f>
        <v>56.269959999999998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159</v>
      </c>
      <c r="AT102" s="224" t="s">
        <v>154</v>
      </c>
      <c r="AU102" s="224" t="s">
        <v>81</v>
      </c>
      <c r="AY102" s="18" t="s">
        <v>152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79</v>
      </c>
      <c r="BK102" s="225">
        <f>ROUND(I102*H102,2)</f>
        <v>0</v>
      </c>
      <c r="BL102" s="18" t="s">
        <v>159</v>
      </c>
      <c r="BM102" s="224" t="s">
        <v>3047</v>
      </c>
    </row>
    <row r="103" s="2" customFormat="1">
      <c r="A103" s="39"/>
      <c r="B103" s="40"/>
      <c r="C103" s="41"/>
      <c r="D103" s="226" t="s">
        <v>161</v>
      </c>
      <c r="E103" s="41"/>
      <c r="F103" s="227" t="s">
        <v>3048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161</v>
      </c>
      <c r="AU103" s="18" t="s">
        <v>81</v>
      </c>
    </row>
    <row r="104" s="14" customFormat="1">
      <c r="A104" s="14"/>
      <c r="B104" s="243"/>
      <c r="C104" s="244"/>
      <c r="D104" s="233" t="s">
        <v>167</v>
      </c>
      <c r="E104" s="245" t="s">
        <v>19</v>
      </c>
      <c r="F104" s="246" t="s">
        <v>3049</v>
      </c>
      <c r="G104" s="244"/>
      <c r="H104" s="245" t="s">
        <v>19</v>
      </c>
      <c r="I104" s="247"/>
      <c r="J104" s="244"/>
      <c r="K104" s="244"/>
      <c r="L104" s="248"/>
      <c r="M104" s="249"/>
      <c r="N104" s="250"/>
      <c r="O104" s="250"/>
      <c r="P104" s="250"/>
      <c r="Q104" s="250"/>
      <c r="R104" s="250"/>
      <c r="S104" s="250"/>
      <c r="T104" s="25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2" t="s">
        <v>167</v>
      </c>
      <c r="AU104" s="252" t="s">
        <v>81</v>
      </c>
      <c r="AV104" s="14" t="s">
        <v>79</v>
      </c>
      <c r="AW104" s="14" t="s">
        <v>33</v>
      </c>
      <c r="AX104" s="14" t="s">
        <v>72</v>
      </c>
      <c r="AY104" s="252" t="s">
        <v>152</v>
      </c>
    </row>
    <row r="105" s="13" customFormat="1">
      <c r="A105" s="13"/>
      <c r="B105" s="231"/>
      <c r="C105" s="232"/>
      <c r="D105" s="233" t="s">
        <v>167</v>
      </c>
      <c r="E105" s="234" t="s">
        <v>19</v>
      </c>
      <c r="F105" s="235" t="s">
        <v>3050</v>
      </c>
      <c r="G105" s="232"/>
      <c r="H105" s="236">
        <v>113.926</v>
      </c>
      <c r="I105" s="237"/>
      <c r="J105" s="232"/>
      <c r="K105" s="232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167</v>
      </c>
      <c r="AU105" s="242" t="s">
        <v>81</v>
      </c>
      <c r="AV105" s="13" t="s">
        <v>81</v>
      </c>
      <c r="AW105" s="13" t="s">
        <v>33</v>
      </c>
      <c r="AX105" s="13" t="s">
        <v>72</v>
      </c>
      <c r="AY105" s="242" t="s">
        <v>152</v>
      </c>
    </row>
    <row r="106" s="14" customFormat="1">
      <c r="A106" s="14"/>
      <c r="B106" s="243"/>
      <c r="C106" s="244"/>
      <c r="D106" s="233" t="s">
        <v>167</v>
      </c>
      <c r="E106" s="245" t="s">
        <v>19</v>
      </c>
      <c r="F106" s="246" t="s">
        <v>3051</v>
      </c>
      <c r="G106" s="244"/>
      <c r="H106" s="245" t="s">
        <v>19</v>
      </c>
      <c r="I106" s="247"/>
      <c r="J106" s="244"/>
      <c r="K106" s="244"/>
      <c r="L106" s="248"/>
      <c r="M106" s="249"/>
      <c r="N106" s="250"/>
      <c r="O106" s="250"/>
      <c r="P106" s="250"/>
      <c r="Q106" s="250"/>
      <c r="R106" s="250"/>
      <c r="S106" s="250"/>
      <c r="T106" s="25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2" t="s">
        <v>167</v>
      </c>
      <c r="AU106" s="252" t="s">
        <v>81</v>
      </c>
      <c r="AV106" s="14" t="s">
        <v>79</v>
      </c>
      <c r="AW106" s="14" t="s">
        <v>33</v>
      </c>
      <c r="AX106" s="14" t="s">
        <v>72</v>
      </c>
      <c r="AY106" s="252" t="s">
        <v>152</v>
      </c>
    </row>
    <row r="107" s="13" customFormat="1">
      <c r="A107" s="13"/>
      <c r="B107" s="231"/>
      <c r="C107" s="232"/>
      <c r="D107" s="233" t="s">
        <v>167</v>
      </c>
      <c r="E107" s="234" t="s">
        <v>19</v>
      </c>
      <c r="F107" s="235" t="s">
        <v>3043</v>
      </c>
      <c r="G107" s="232"/>
      <c r="H107" s="236">
        <v>8.4000000000000004</v>
      </c>
      <c r="I107" s="237"/>
      <c r="J107" s="232"/>
      <c r="K107" s="232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167</v>
      </c>
      <c r="AU107" s="242" t="s">
        <v>81</v>
      </c>
      <c r="AV107" s="13" t="s">
        <v>81</v>
      </c>
      <c r="AW107" s="13" t="s">
        <v>33</v>
      </c>
      <c r="AX107" s="13" t="s">
        <v>72</v>
      </c>
      <c r="AY107" s="242" t="s">
        <v>152</v>
      </c>
    </row>
    <row r="108" s="12" customFormat="1" ht="22.8" customHeight="1">
      <c r="A108" s="12"/>
      <c r="B108" s="197"/>
      <c r="C108" s="198"/>
      <c r="D108" s="199" t="s">
        <v>71</v>
      </c>
      <c r="E108" s="211" t="s">
        <v>823</v>
      </c>
      <c r="F108" s="211" t="s">
        <v>3052</v>
      </c>
      <c r="G108" s="198"/>
      <c r="H108" s="198"/>
      <c r="I108" s="201"/>
      <c r="J108" s="212">
        <f>BK108</f>
        <v>0</v>
      </c>
      <c r="K108" s="198"/>
      <c r="L108" s="203"/>
      <c r="M108" s="204"/>
      <c r="N108" s="205"/>
      <c r="O108" s="205"/>
      <c r="P108" s="206">
        <f>SUM(P109:P116)</f>
        <v>0</v>
      </c>
      <c r="Q108" s="205"/>
      <c r="R108" s="206">
        <f>SUM(R109:R116)</f>
        <v>17.761063399999998</v>
      </c>
      <c r="S108" s="205"/>
      <c r="T108" s="207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8" t="s">
        <v>79</v>
      </c>
      <c r="AT108" s="209" t="s">
        <v>71</v>
      </c>
      <c r="AU108" s="209" t="s">
        <v>79</v>
      </c>
      <c r="AY108" s="208" t="s">
        <v>152</v>
      </c>
      <c r="BK108" s="210">
        <f>SUM(BK109:BK116)</f>
        <v>0</v>
      </c>
    </row>
    <row r="109" s="2" customFormat="1" ht="24.15" customHeight="1">
      <c r="A109" s="39"/>
      <c r="B109" s="40"/>
      <c r="C109" s="213" t="s">
        <v>171</v>
      </c>
      <c r="D109" s="213" t="s">
        <v>154</v>
      </c>
      <c r="E109" s="214" t="s">
        <v>3053</v>
      </c>
      <c r="F109" s="215" t="s">
        <v>3054</v>
      </c>
      <c r="G109" s="216" t="s">
        <v>157</v>
      </c>
      <c r="H109" s="217">
        <v>113.926</v>
      </c>
      <c r="I109" s="218"/>
      <c r="J109" s="219">
        <f>ROUND(I109*H109,2)</f>
        <v>0</v>
      </c>
      <c r="K109" s="215" t="s">
        <v>158</v>
      </c>
      <c r="L109" s="45"/>
      <c r="M109" s="220" t="s">
        <v>19</v>
      </c>
      <c r="N109" s="221" t="s">
        <v>43</v>
      </c>
      <c r="O109" s="85"/>
      <c r="P109" s="222">
        <f>O109*H109</f>
        <v>0</v>
      </c>
      <c r="Q109" s="222">
        <v>0.00031</v>
      </c>
      <c r="R109" s="222">
        <f>Q109*H109</f>
        <v>0.035317059999999997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159</v>
      </c>
      <c r="AT109" s="224" t="s">
        <v>154</v>
      </c>
      <c r="AU109" s="224" t="s">
        <v>81</v>
      </c>
      <c r="AY109" s="18" t="s">
        <v>152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79</v>
      </c>
      <c r="BK109" s="225">
        <f>ROUND(I109*H109,2)</f>
        <v>0</v>
      </c>
      <c r="BL109" s="18" t="s">
        <v>159</v>
      </c>
      <c r="BM109" s="224" t="s">
        <v>3055</v>
      </c>
    </row>
    <row r="110" s="2" customFormat="1">
      <c r="A110" s="39"/>
      <c r="B110" s="40"/>
      <c r="C110" s="41"/>
      <c r="D110" s="226" t="s">
        <v>161</v>
      </c>
      <c r="E110" s="41"/>
      <c r="F110" s="227" t="s">
        <v>3056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161</v>
      </c>
      <c r="AU110" s="18" t="s">
        <v>81</v>
      </c>
    </row>
    <row r="111" s="13" customFormat="1">
      <c r="A111" s="13"/>
      <c r="B111" s="231"/>
      <c r="C111" s="232"/>
      <c r="D111" s="233" t="s">
        <v>167</v>
      </c>
      <c r="E111" s="234" t="s">
        <v>19</v>
      </c>
      <c r="F111" s="235" t="s">
        <v>3050</v>
      </c>
      <c r="G111" s="232"/>
      <c r="H111" s="236">
        <v>113.926</v>
      </c>
      <c r="I111" s="237"/>
      <c r="J111" s="232"/>
      <c r="K111" s="232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167</v>
      </c>
      <c r="AU111" s="242" t="s">
        <v>81</v>
      </c>
      <c r="AV111" s="13" t="s">
        <v>81</v>
      </c>
      <c r="AW111" s="13" t="s">
        <v>33</v>
      </c>
      <c r="AX111" s="13" t="s">
        <v>72</v>
      </c>
      <c r="AY111" s="242" t="s">
        <v>152</v>
      </c>
    </row>
    <row r="112" s="2" customFormat="1" ht="44.25" customHeight="1">
      <c r="A112" s="39"/>
      <c r="B112" s="40"/>
      <c r="C112" s="213" t="s">
        <v>159</v>
      </c>
      <c r="D112" s="213" t="s">
        <v>154</v>
      </c>
      <c r="E112" s="214" t="s">
        <v>3057</v>
      </c>
      <c r="F112" s="215" t="s">
        <v>3058</v>
      </c>
      <c r="G112" s="216" t="s">
        <v>157</v>
      </c>
      <c r="H112" s="217">
        <v>56.963000000000001</v>
      </c>
      <c r="I112" s="218"/>
      <c r="J112" s="219">
        <f>ROUND(I112*H112,2)</f>
        <v>0</v>
      </c>
      <c r="K112" s="215" t="s">
        <v>158</v>
      </c>
      <c r="L112" s="45"/>
      <c r="M112" s="220" t="s">
        <v>19</v>
      </c>
      <c r="N112" s="221" t="s">
        <v>43</v>
      </c>
      <c r="O112" s="85"/>
      <c r="P112" s="222">
        <f>O112*H112</f>
        <v>0</v>
      </c>
      <c r="Q112" s="222">
        <v>0.12966</v>
      </c>
      <c r="R112" s="222">
        <f>Q112*H112</f>
        <v>7.3858225800000001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159</v>
      </c>
      <c r="AT112" s="224" t="s">
        <v>154</v>
      </c>
      <c r="AU112" s="224" t="s">
        <v>81</v>
      </c>
      <c r="AY112" s="18" t="s">
        <v>152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79</v>
      </c>
      <c r="BK112" s="225">
        <f>ROUND(I112*H112,2)</f>
        <v>0</v>
      </c>
      <c r="BL112" s="18" t="s">
        <v>159</v>
      </c>
      <c r="BM112" s="224" t="s">
        <v>3059</v>
      </c>
    </row>
    <row r="113" s="2" customFormat="1">
      <c r="A113" s="39"/>
      <c r="B113" s="40"/>
      <c r="C113" s="41"/>
      <c r="D113" s="226" t="s">
        <v>161</v>
      </c>
      <c r="E113" s="41"/>
      <c r="F113" s="227" t="s">
        <v>3060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161</v>
      </c>
      <c r="AU113" s="18" t="s">
        <v>81</v>
      </c>
    </row>
    <row r="114" s="13" customFormat="1">
      <c r="A114" s="13"/>
      <c r="B114" s="231"/>
      <c r="C114" s="232"/>
      <c r="D114" s="233" t="s">
        <v>167</v>
      </c>
      <c r="E114" s="234" t="s">
        <v>19</v>
      </c>
      <c r="F114" s="235" t="s">
        <v>3061</v>
      </c>
      <c r="G114" s="232"/>
      <c r="H114" s="236">
        <v>56.963000000000001</v>
      </c>
      <c r="I114" s="237"/>
      <c r="J114" s="232"/>
      <c r="K114" s="232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167</v>
      </c>
      <c r="AU114" s="242" t="s">
        <v>81</v>
      </c>
      <c r="AV114" s="13" t="s">
        <v>81</v>
      </c>
      <c r="AW114" s="13" t="s">
        <v>33</v>
      </c>
      <c r="AX114" s="13" t="s">
        <v>72</v>
      </c>
      <c r="AY114" s="242" t="s">
        <v>152</v>
      </c>
    </row>
    <row r="115" s="2" customFormat="1" ht="44.25" customHeight="1">
      <c r="A115" s="39"/>
      <c r="B115" s="40"/>
      <c r="C115" s="213" t="s">
        <v>184</v>
      </c>
      <c r="D115" s="213" t="s">
        <v>154</v>
      </c>
      <c r="E115" s="214" t="s">
        <v>3062</v>
      </c>
      <c r="F115" s="215" t="s">
        <v>3063</v>
      </c>
      <c r="G115" s="216" t="s">
        <v>157</v>
      </c>
      <c r="H115" s="217">
        <v>56.963000000000001</v>
      </c>
      <c r="I115" s="218"/>
      <c r="J115" s="219">
        <f>ROUND(I115*H115,2)</f>
        <v>0</v>
      </c>
      <c r="K115" s="215" t="s">
        <v>158</v>
      </c>
      <c r="L115" s="45"/>
      <c r="M115" s="220" t="s">
        <v>19</v>
      </c>
      <c r="N115" s="221" t="s">
        <v>43</v>
      </c>
      <c r="O115" s="85"/>
      <c r="P115" s="222">
        <f>O115*H115</f>
        <v>0</v>
      </c>
      <c r="Q115" s="222">
        <v>0.18151999999999999</v>
      </c>
      <c r="R115" s="222">
        <f>Q115*H115</f>
        <v>10.33992376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159</v>
      </c>
      <c r="AT115" s="224" t="s">
        <v>154</v>
      </c>
      <c r="AU115" s="224" t="s">
        <v>81</v>
      </c>
      <c r="AY115" s="18" t="s">
        <v>152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79</v>
      </c>
      <c r="BK115" s="225">
        <f>ROUND(I115*H115,2)</f>
        <v>0</v>
      </c>
      <c r="BL115" s="18" t="s">
        <v>159</v>
      </c>
      <c r="BM115" s="224" t="s">
        <v>3064</v>
      </c>
    </row>
    <row r="116" s="2" customFormat="1">
      <c r="A116" s="39"/>
      <c r="B116" s="40"/>
      <c r="C116" s="41"/>
      <c r="D116" s="226" t="s">
        <v>161</v>
      </c>
      <c r="E116" s="41"/>
      <c r="F116" s="227" t="s">
        <v>3065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161</v>
      </c>
      <c r="AU116" s="18" t="s">
        <v>81</v>
      </c>
    </row>
    <row r="117" s="12" customFormat="1" ht="22.8" customHeight="1">
      <c r="A117" s="12"/>
      <c r="B117" s="197"/>
      <c r="C117" s="198"/>
      <c r="D117" s="199" t="s">
        <v>71</v>
      </c>
      <c r="E117" s="211" t="s">
        <v>190</v>
      </c>
      <c r="F117" s="211" t="s">
        <v>3066</v>
      </c>
      <c r="G117" s="198"/>
      <c r="H117" s="198"/>
      <c r="I117" s="201"/>
      <c r="J117" s="212">
        <f>BK117</f>
        <v>0</v>
      </c>
      <c r="K117" s="198"/>
      <c r="L117" s="203"/>
      <c r="M117" s="204"/>
      <c r="N117" s="205"/>
      <c r="O117" s="205"/>
      <c r="P117" s="206">
        <f>SUM(P118:P120)</f>
        <v>0</v>
      </c>
      <c r="Q117" s="205"/>
      <c r="R117" s="206">
        <f>SUM(R118:R120)</f>
        <v>1.3162590000000001</v>
      </c>
      <c r="S117" s="205"/>
      <c r="T117" s="207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79</v>
      </c>
      <c r="AT117" s="209" t="s">
        <v>71</v>
      </c>
      <c r="AU117" s="209" t="s">
        <v>79</v>
      </c>
      <c r="AY117" s="208" t="s">
        <v>152</v>
      </c>
      <c r="BK117" s="210">
        <f>SUM(BK118:BK120)</f>
        <v>0</v>
      </c>
    </row>
    <row r="118" s="2" customFormat="1" ht="33" customHeight="1">
      <c r="A118" s="39"/>
      <c r="B118" s="40"/>
      <c r="C118" s="213" t="s">
        <v>190</v>
      </c>
      <c r="D118" s="213" t="s">
        <v>154</v>
      </c>
      <c r="E118" s="214" t="s">
        <v>3067</v>
      </c>
      <c r="F118" s="215" t="s">
        <v>3068</v>
      </c>
      <c r="G118" s="216" t="s">
        <v>157</v>
      </c>
      <c r="H118" s="217">
        <v>6.2999999999999998</v>
      </c>
      <c r="I118" s="218"/>
      <c r="J118" s="219">
        <f>ROUND(I118*H118,2)</f>
        <v>0</v>
      </c>
      <c r="K118" s="215" t="s">
        <v>158</v>
      </c>
      <c r="L118" s="45"/>
      <c r="M118" s="220" t="s">
        <v>19</v>
      </c>
      <c r="N118" s="221" t="s">
        <v>43</v>
      </c>
      <c r="O118" s="85"/>
      <c r="P118" s="222">
        <f>O118*H118</f>
        <v>0</v>
      </c>
      <c r="Q118" s="222">
        <v>0.20893000000000001</v>
      </c>
      <c r="R118" s="222">
        <f>Q118*H118</f>
        <v>1.3162590000000001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159</v>
      </c>
      <c r="AT118" s="224" t="s">
        <v>154</v>
      </c>
      <c r="AU118" s="224" t="s">
        <v>81</v>
      </c>
      <c r="AY118" s="18" t="s">
        <v>152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79</v>
      </c>
      <c r="BK118" s="225">
        <f>ROUND(I118*H118,2)</f>
        <v>0</v>
      </c>
      <c r="BL118" s="18" t="s">
        <v>159</v>
      </c>
      <c r="BM118" s="224" t="s">
        <v>3069</v>
      </c>
    </row>
    <row r="119" s="2" customFormat="1">
      <c r="A119" s="39"/>
      <c r="B119" s="40"/>
      <c r="C119" s="41"/>
      <c r="D119" s="226" t="s">
        <v>161</v>
      </c>
      <c r="E119" s="41"/>
      <c r="F119" s="227" t="s">
        <v>3070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161</v>
      </c>
      <c r="AU119" s="18" t="s">
        <v>81</v>
      </c>
    </row>
    <row r="120" s="13" customFormat="1">
      <c r="A120" s="13"/>
      <c r="B120" s="231"/>
      <c r="C120" s="232"/>
      <c r="D120" s="233" t="s">
        <v>167</v>
      </c>
      <c r="E120" s="234" t="s">
        <v>19</v>
      </c>
      <c r="F120" s="235" t="s">
        <v>3071</v>
      </c>
      <c r="G120" s="232"/>
      <c r="H120" s="236">
        <v>6.2999999999999998</v>
      </c>
      <c r="I120" s="237"/>
      <c r="J120" s="232"/>
      <c r="K120" s="232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167</v>
      </c>
      <c r="AU120" s="242" t="s">
        <v>81</v>
      </c>
      <c r="AV120" s="13" t="s">
        <v>81</v>
      </c>
      <c r="AW120" s="13" t="s">
        <v>33</v>
      </c>
      <c r="AX120" s="13" t="s">
        <v>72</v>
      </c>
      <c r="AY120" s="242" t="s">
        <v>152</v>
      </c>
    </row>
    <row r="121" s="12" customFormat="1" ht="22.8" customHeight="1">
      <c r="A121" s="12"/>
      <c r="B121" s="197"/>
      <c r="C121" s="198"/>
      <c r="D121" s="199" t="s">
        <v>71</v>
      </c>
      <c r="E121" s="211" t="s">
        <v>169</v>
      </c>
      <c r="F121" s="211" t="s">
        <v>170</v>
      </c>
      <c r="G121" s="198"/>
      <c r="H121" s="198"/>
      <c r="I121" s="201"/>
      <c r="J121" s="212">
        <f>BK121</f>
        <v>0</v>
      </c>
      <c r="K121" s="198"/>
      <c r="L121" s="203"/>
      <c r="M121" s="204"/>
      <c r="N121" s="205"/>
      <c r="O121" s="205"/>
      <c r="P121" s="206">
        <f>SUM(P122:P134)</f>
        <v>0</v>
      </c>
      <c r="Q121" s="205"/>
      <c r="R121" s="206">
        <f>SUM(R122:R134)</f>
        <v>5.6717784799999995</v>
      </c>
      <c r="S121" s="205"/>
      <c r="T121" s="207">
        <f>SUM(T122:T134)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8" t="s">
        <v>79</v>
      </c>
      <c r="AT121" s="209" t="s">
        <v>71</v>
      </c>
      <c r="AU121" s="209" t="s">
        <v>79</v>
      </c>
      <c r="AY121" s="208" t="s">
        <v>152</v>
      </c>
      <c r="BK121" s="210">
        <f>SUM(BK122:BK134)</f>
        <v>0</v>
      </c>
    </row>
    <row r="122" s="2" customFormat="1" ht="49.05" customHeight="1">
      <c r="A122" s="39"/>
      <c r="B122" s="40"/>
      <c r="C122" s="213" t="s">
        <v>200</v>
      </c>
      <c r="D122" s="213" t="s">
        <v>154</v>
      </c>
      <c r="E122" s="214" t="s">
        <v>3072</v>
      </c>
      <c r="F122" s="215" t="s">
        <v>3073</v>
      </c>
      <c r="G122" s="216" t="s">
        <v>174</v>
      </c>
      <c r="H122" s="217">
        <v>21.800000000000001</v>
      </c>
      <c r="I122" s="218"/>
      <c r="J122" s="219">
        <f>ROUND(I122*H122,2)</f>
        <v>0</v>
      </c>
      <c r="K122" s="215" t="s">
        <v>158</v>
      </c>
      <c r="L122" s="45"/>
      <c r="M122" s="220" t="s">
        <v>19</v>
      </c>
      <c r="N122" s="221" t="s">
        <v>43</v>
      </c>
      <c r="O122" s="85"/>
      <c r="P122" s="222">
        <f>O122*H122</f>
        <v>0</v>
      </c>
      <c r="Q122" s="222">
        <v>0.14041999999999999</v>
      </c>
      <c r="R122" s="222">
        <f>Q122*H122</f>
        <v>3.061156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159</v>
      </c>
      <c r="AT122" s="224" t="s">
        <v>154</v>
      </c>
      <c r="AU122" s="224" t="s">
        <v>81</v>
      </c>
      <c r="AY122" s="18" t="s">
        <v>152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79</v>
      </c>
      <c r="BK122" s="225">
        <f>ROUND(I122*H122,2)</f>
        <v>0</v>
      </c>
      <c r="BL122" s="18" t="s">
        <v>159</v>
      </c>
      <c r="BM122" s="224" t="s">
        <v>3074</v>
      </c>
    </row>
    <row r="123" s="2" customFormat="1">
      <c r="A123" s="39"/>
      <c r="B123" s="40"/>
      <c r="C123" s="41"/>
      <c r="D123" s="226" t="s">
        <v>161</v>
      </c>
      <c r="E123" s="41"/>
      <c r="F123" s="227" t="s">
        <v>3075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161</v>
      </c>
      <c r="AU123" s="18" t="s">
        <v>81</v>
      </c>
    </row>
    <row r="124" s="13" customFormat="1">
      <c r="A124" s="13"/>
      <c r="B124" s="231"/>
      <c r="C124" s="232"/>
      <c r="D124" s="233" t="s">
        <v>167</v>
      </c>
      <c r="E124" s="234" t="s">
        <v>19</v>
      </c>
      <c r="F124" s="235" t="s">
        <v>3076</v>
      </c>
      <c r="G124" s="232"/>
      <c r="H124" s="236">
        <v>21.800000000000001</v>
      </c>
      <c r="I124" s="237"/>
      <c r="J124" s="232"/>
      <c r="K124" s="232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167</v>
      </c>
      <c r="AU124" s="242" t="s">
        <v>81</v>
      </c>
      <c r="AV124" s="13" t="s">
        <v>81</v>
      </c>
      <c r="AW124" s="13" t="s">
        <v>33</v>
      </c>
      <c r="AX124" s="13" t="s">
        <v>72</v>
      </c>
      <c r="AY124" s="242" t="s">
        <v>152</v>
      </c>
    </row>
    <row r="125" s="2" customFormat="1" ht="21.75" customHeight="1">
      <c r="A125" s="39"/>
      <c r="B125" s="40"/>
      <c r="C125" s="256" t="s">
        <v>212</v>
      </c>
      <c r="D125" s="256" t="s">
        <v>518</v>
      </c>
      <c r="E125" s="257" t="s">
        <v>3077</v>
      </c>
      <c r="F125" s="258" t="s">
        <v>3078</v>
      </c>
      <c r="G125" s="259" t="s">
        <v>174</v>
      </c>
      <c r="H125" s="260">
        <v>23.98</v>
      </c>
      <c r="I125" s="261"/>
      <c r="J125" s="262">
        <f>ROUND(I125*H125,2)</f>
        <v>0</v>
      </c>
      <c r="K125" s="258" t="s">
        <v>158</v>
      </c>
      <c r="L125" s="263"/>
      <c r="M125" s="264" t="s">
        <v>19</v>
      </c>
      <c r="N125" s="265" t="s">
        <v>43</v>
      </c>
      <c r="O125" s="85"/>
      <c r="P125" s="222">
        <f>O125*H125</f>
        <v>0</v>
      </c>
      <c r="Q125" s="222">
        <v>0.0263</v>
      </c>
      <c r="R125" s="222">
        <f>Q125*H125</f>
        <v>0.63067400000000007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212</v>
      </c>
      <c r="AT125" s="224" t="s">
        <v>518</v>
      </c>
      <c r="AU125" s="224" t="s">
        <v>81</v>
      </c>
      <c r="AY125" s="18" t="s">
        <v>152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79</v>
      </c>
      <c r="BK125" s="225">
        <f>ROUND(I125*H125,2)</f>
        <v>0</v>
      </c>
      <c r="BL125" s="18" t="s">
        <v>159</v>
      </c>
      <c r="BM125" s="224" t="s">
        <v>3079</v>
      </c>
    </row>
    <row r="126" s="13" customFormat="1">
      <c r="A126" s="13"/>
      <c r="B126" s="231"/>
      <c r="C126" s="232"/>
      <c r="D126" s="233" t="s">
        <v>167</v>
      </c>
      <c r="E126" s="234" t="s">
        <v>19</v>
      </c>
      <c r="F126" s="235" t="s">
        <v>3080</v>
      </c>
      <c r="G126" s="232"/>
      <c r="H126" s="236">
        <v>23.98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167</v>
      </c>
      <c r="AU126" s="242" t="s">
        <v>81</v>
      </c>
      <c r="AV126" s="13" t="s">
        <v>81</v>
      </c>
      <c r="AW126" s="13" t="s">
        <v>33</v>
      </c>
      <c r="AX126" s="13" t="s">
        <v>72</v>
      </c>
      <c r="AY126" s="242" t="s">
        <v>152</v>
      </c>
    </row>
    <row r="127" s="2" customFormat="1" ht="24.15" customHeight="1">
      <c r="A127" s="39"/>
      <c r="B127" s="40"/>
      <c r="C127" s="213" t="s">
        <v>169</v>
      </c>
      <c r="D127" s="213" t="s">
        <v>154</v>
      </c>
      <c r="E127" s="214" t="s">
        <v>3081</v>
      </c>
      <c r="F127" s="215" t="s">
        <v>3082</v>
      </c>
      <c r="G127" s="216" t="s">
        <v>193</v>
      </c>
      <c r="H127" s="217">
        <v>0.872</v>
      </c>
      <c r="I127" s="218"/>
      <c r="J127" s="219">
        <f>ROUND(I127*H127,2)</f>
        <v>0</v>
      </c>
      <c r="K127" s="215" t="s">
        <v>158</v>
      </c>
      <c r="L127" s="45"/>
      <c r="M127" s="220" t="s">
        <v>19</v>
      </c>
      <c r="N127" s="221" t="s">
        <v>43</v>
      </c>
      <c r="O127" s="85"/>
      <c r="P127" s="222">
        <f>O127*H127</f>
        <v>0</v>
      </c>
      <c r="Q127" s="222">
        <v>2.2563399999999998</v>
      </c>
      <c r="R127" s="222">
        <f>Q127*H127</f>
        <v>1.9675284799999999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159</v>
      </c>
      <c r="AT127" s="224" t="s">
        <v>154</v>
      </c>
      <c r="AU127" s="224" t="s">
        <v>81</v>
      </c>
      <c r="AY127" s="18" t="s">
        <v>152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79</v>
      </c>
      <c r="BK127" s="225">
        <f>ROUND(I127*H127,2)</f>
        <v>0</v>
      </c>
      <c r="BL127" s="18" t="s">
        <v>159</v>
      </c>
      <c r="BM127" s="224" t="s">
        <v>3083</v>
      </c>
    </row>
    <row r="128" s="2" customFormat="1">
      <c r="A128" s="39"/>
      <c r="B128" s="40"/>
      <c r="C128" s="41"/>
      <c r="D128" s="226" t="s">
        <v>161</v>
      </c>
      <c r="E128" s="41"/>
      <c r="F128" s="227" t="s">
        <v>3084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161</v>
      </c>
      <c r="AU128" s="18" t="s">
        <v>81</v>
      </c>
    </row>
    <row r="129" s="13" customFormat="1">
      <c r="A129" s="13"/>
      <c r="B129" s="231"/>
      <c r="C129" s="232"/>
      <c r="D129" s="233" t="s">
        <v>167</v>
      </c>
      <c r="E129" s="234" t="s">
        <v>19</v>
      </c>
      <c r="F129" s="235" t="s">
        <v>3085</v>
      </c>
      <c r="G129" s="232"/>
      <c r="H129" s="236">
        <v>0.872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167</v>
      </c>
      <c r="AU129" s="242" t="s">
        <v>81</v>
      </c>
      <c r="AV129" s="13" t="s">
        <v>81</v>
      </c>
      <c r="AW129" s="13" t="s">
        <v>33</v>
      </c>
      <c r="AX129" s="13" t="s">
        <v>72</v>
      </c>
      <c r="AY129" s="242" t="s">
        <v>152</v>
      </c>
    </row>
    <row r="130" s="2" customFormat="1" ht="37.8" customHeight="1">
      <c r="A130" s="39"/>
      <c r="B130" s="40"/>
      <c r="C130" s="213" t="s">
        <v>224</v>
      </c>
      <c r="D130" s="213" t="s">
        <v>154</v>
      </c>
      <c r="E130" s="214" t="s">
        <v>3086</v>
      </c>
      <c r="F130" s="215" t="s">
        <v>3087</v>
      </c>
      <c r="G130" s="216" t="s">
        <v>174</v>
      </c>
      <c r="H130" s="217">
        <v>20.699999999999999</v>
      </c>
      <c r="I130" s="218"/>
      <c r="J130" s="219">
        <f>ROUND(I130*H130,2)</f>
        <v>0</v>
      </c>
      <c r="K130" s="215" t="s">
        <v>158</v>
      </c>
      <c r="L130" s="45"/>
      <c r="M130" s="220" t="s">
        <v>19</v>
      </c>
      <c r="N130" s="221" t="s">
        <v>43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159</v>
      </c>
      <c r="AT130" s="224" t="s">
        <v>154</v>
      </c>
      <c r="AU130" s="224" t="s">
        <v>81</v>
      </c>
      <c r="AY130" s="18" t="s">
        <v>152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79</v>
      </c>
      <c r="BK130" s="225">
        <f>ROUND(I130*H130,2)</f>
        <v>0</v>
      </c>
      <c r="BL130" s="18" t="s">
        <v>159</v>
      </c>
      <c r="BM130" s="224" t="s">
        <v>3088</v>
      </c>
    </row>
    <row r="131" s="2" customFormat="1">
      <c r="A131" s="39"/>
      <c r="B131" s="40"/>
      <c r="C131" s="41"/>
      <c r="D131" s="226" t="s">
        <v>161</v>
      </c>
      <c r="E131" s="41"/>
      <c r="F131" s="227" t="s">
        <v>3089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161</v>
      </c>
      <c r="AU131" s="18" t="s">
        <v>81</v>
      </c>
    </row>
    <row r="132" s="13" customFormat="1">
      <c r="A132" s="13"/>
      <c r="B132" s="231"/>
      <c r="C132" s="232"/>
      <c r="D132" s="233" t="s">
        <v>167</v>
      </c>
      <c r="E132" s="234" t="s">
        <v>19</v>
      </c>
      <c r="F132" s="235" t="s">
        <v>3090</v>
      </c>
      <c r="G132" s="232"/>
      <c r="H132" s="236">
        <v>20.699999999999999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167</v>
      </c>
      <c r="AU132" s="242" t="s">
        <v>81</v>
      </c>
      <c r="AV132" s="13" t="s">
        <v>81</v>
      </c>
      <c r="AW132" s="13" t="s">
        <v>33</v>
      </c>
      <c r="AX132" s="13" t="s">
        <v>72</v>
      </c>
      <c r="AY132" s="242" t="s">
        <v>152</v>
      </c>
    </row>
    <row r="133" s="2" customFormat="1" ht="55.5" customHeight="1">
      <c r="A133" s="39"/>
      <c r="B133" s="40"/>
      <c r="C133" s="213" t="s">
        <v>229</v>
      </c>
      <c r="D133" s="213" t="s">
        <v>154</v>
      </c>
      <c r="E133" s="214" t="s">
        <v>3091</v>
      </c>
      <c r="F133" s="215" t="s">
        <v>3092</v>
      </c>
      <c r="G133" s="216" t="s">
        <v>174</v>
      </c>
      <c r="H133" s="217">
        <v>20.699999999999999</v>
      </c>
      <c r="I133" s="218"/>
      <c r="J133" s="219">
        <f>ROUND(I133*H133,2)</f>
        <v>0</v>
      </c>
      <c r="K133" s="215" t="s">
        <v>158</v>
      </c>
      <c r="L133" s="45"/>
      <c r="M133" s="220" t="s">
        <v>19</v>
      </c>
      <c r="N133" s="221" t="s">
        <v>43</v>
      </c>
      <c r="O133" s="85"/>
      <c r="P133" s="222">
        <f>O133*H133</f>
        <v>0</v>
      </c>
      <c r="Q133" s="222">
        <v>0.00059999999999999995</v>
      </c>
      <c r="R133" s="222">
        <f>Q133*H133</f>
        <v>0.012419999999999999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159</v>
      </c>
      <c r="AT133" s="224" t="s">
        <v>154</v>
      </c>
      <c r="AU133" s="224" t="s">
        <v>81</v>
      </c>
      <c r="AY133" s="18" t="s">
        <v>152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79</v>
      </c>
      <c r="BK133" s="225">
        <f>ROUND(I133*H133,2)</f>
        <v>0</v>
      </c>
      <c r="BL133" s="18" t="s">
        <v>159</v>
      </c>
      <c r="BM133" s="224" t="s">
        <v>3093</v>
      </c>
    </row>
    <row r="134" s="2" customFormat="1">
      <c r="A134" s="39"/>
      <c r="B134" s="40"/>
      <c r="C134" s="41"/>
      <c r="D134" s="226" t="s">
        <v>161</v>
      </c>
      <c r="E134" s="41"/>
      <c r="F134" s="227" t="s">
        <v>3094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161</v>
      </c>
      <c r="AU134" s="18" t="s">
        <v>81</v>
      </c>
    </row>
    <row r="135" s="12" customFormat="1" ht="22.8" customHeight="1">
      <c r="A135" s="12"/>
      <c r="B135" s="197"/>
      <c r="C135" s="198"/>
      <c r="D135" s="199" t="s">
        <v>71</v>
      </c>
      <c r="E135" s="211" t="s">
        <v>1145</v>
      </c>
      <c r="F135" s="211" t="s">
        <v>1146</v>
      </c>
      <c r="G135" s="198"/>
      <c r="H135" s="198"/>
      <c r="I135" s="201"/>
      <c r="J135" s="212">
        <f>BK135</f>
        <v>0</v>
      </c>
      <c r="K135" s="198"/>
      <c r="L135" s="203"/>
      <c r="M135" s="204"/>
      <c r="N135" s="205"/>
      <c r="O135" s="205"/>
      <c r="P135" s="206">
        <f>SUM(P136:P137)</f>
        <v>0</v>
      </c>
      <c r="Q135" s="205"/>
      <c r="R135" s="206">
        <f>SUM(R136:R137)</f>
        <v>0</v>
      </c>
      <c r="S135" s="205"/>
      <c r="T135" s="207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8" t="s">
        <v>79</v>
      </c>
      <c r="AT135" s="209" t="s">
        <v>71</v>
      </c>
      <c r="AU135" s="209" t="s">
        <v>79</v>
      </c>
      <c r="AY135" s="208" t="s">
        <v>152</v>
      </c>
      <c r="BK135" s="210">
        <f>SUM(BK136:BK137)</f>
        <v>0</v>
      </c>
    </row>
    <row r="136" s="2" customFormat="1" ht="44.25" customHeight="1">
      <c r="A136" s="39"/>
      <c r="B136" s="40"/>
      <c r="C136" s="213" t="s">
        <v>8</v>
      </c>
      <c r="D136" s="213" t="s">
        <v>154</v>
      </c>
      <c r="E136" s="214" t="s">
        <v>3095</v>
      </c>
      <c r="F136" s="215" t="s">
        <v>3096</v>
      </c>
      <c r="G136" s="216" t="s">
        <v>238</v>
      </c>
      <c r="H136" s="217">
        <v>81.019000000000005</v>
      </c>
      <c r="I136" s="218"/>
      <c r="J136" s="219">
        <f>ROUND(I136*H136,2)</f>
        <v>0</v>
      </c>
      <c r="K136" s="215" t="s">
        <v>158</v>
      </c>
      <c r="L136" s="45"/>
      <c r="M136" s="220" t="s">
        <v>19</v>
      </c>
      <c r="N136" s="221" t="s">
        <v>43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159</v>
      </c>
      <c r="AT136" s="224" t="s">
        <v>154</v>
      </c>
      <c r="AU136" s="224" t="s">
        <v>81</v>
      </c>
      <c r="AY136" s="18" t="s">
        <v>152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79</v>
      </c>
      <c r="BK136" s="225">
        <f>ROUND(I136*H136,2)</f>
        <v>0</v>
      </c>
      <c r="BL136" s="18" t="s">
        <v>159</v>
      </c>
      <c r="BM136" s="224" t="s">
        <v>3097</v>
      </c>
    </row>
    <row r="137" s="2" customFormat="1">
      <c r="A137" s="39"/>
      <c r="B137" s="40"/>
      <c r="C137" s="41"/>
      <c r="D137" s="226" t="s">
        <v>161</v>
      </c>
      <c r="E137" s="41"/>
      <c r="F137" s="227" t="s">
        <v>3098</v>
      </c>
      <c r="G137" s="41"/>
      <c r="H137" s="41"/>
      <c r="I137" s="228"/>
      <c r="J137" s="41"/>
      <c r="K137" s="41"/>
      <c r="L137" s="45"/>
      <c r="M137" s="271"/>
      <c r="N137" s="272"/>
      <c r="O137" s="268"/>
      <c r="P137" s="268"/>
      <c r="Q137" s="268"/>
      <c r="R137" s="268"/>
      <c r="S137" s="268"/>
      <c r="T137" s="27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161</v>
      </c>
      <c r="AU137" s="18" t="s">
        <v>81</v>
      </c>
    </row>
    <row r="138" s="2" customFormat="1" ht="6.96" customHeight="1">
      <c r="A138" s="39"/>
      <c r="B138" s="60"/>
      <c r="C138" s="61"/>
      <c r="D138" s="61"/>
      <c r="E138" s="61"/>
      <c r="F138" s="61"/>
      <c r="G138" s="61"/>
      <c r="H138" s="61"/>
      <c r="I138" s="61"/>
      <c r="J138" s="61"/>
      <c r="K138" s="61"/>
      <c r="L138" s="45"/>
      <c r="M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</sheetData>
  <sheetProtection sheet="1" autoFilter="0" formatColumns="0" formatRows="0" objects="1" scenarios="1" spinCount="100000" saltValue="7GmFgbSHV6eT9IqsBQ0VpsdDAm3Dyh1R1wHmCwLmLSTwf/Oqpx4yIKFhYYI6/IwjXcah5TumoPGgTGNt/WBkDA==" hashValue="p6rOBa6YHfsoT2La/Tk1LSslcm4Z7BDh9ZZotRjaz2AdppPM+OI3zr4UwmmjRrV4hkaf+/eAURWrOnWqo7xlgA==" algorithmName="SHA-512" password="CC35"/>
  <autoFilter ref="C91:K1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5_01/181152302"/>
    <hyperlink ref="F103" r:id="rId2" display="https://podminky.urs.cz/item/CS_URS_2025_01/564861011"/>
    <hyperlink ref="F110" r:id="rId3" display="https://podminky.urs.cz/item/CS_URS_2025_01/573231106"/>
    <hyperlink ref="F113" r:id="rId4" display="https://podminky.urs.cz/item/CS_URS_2025_01/577144141"/>
    <hyperlink ref="F116" r:id="rId5" display="https://podminky.urs.cz/item/CS_URS_2025_01/577165142"/>
    <hyperlink ref="F119" r:id="rId6" display="https://podminky.urs.cz/item/CS_URS_2025_01/637211131"/>
    <hyperlink ref="F123" r:id="rId7" display="https://podminky.urs.cz/item/CS_URS_2025_01/916231213"/>
    <hyperlink ref="F128" r:id="rId8" display="https://podminky.urs.cz/item/CS_URS_2025_01/916991121"/>
    <hyperlink ref="F131" r:id="rId9" display="https://podminky.urs.cz/item/CS_URS_2025_01/919731122"/>
    <hyperlink ref="F134" r:id="rId10" display="https://podminky.urs.cz/item/CS_URS_2025_01/919732221"/>
    <hyperlink ref="F137" r:id="rId11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DESKTOP-70B79HG\PracovniPC</dc:creator>
  <cp:lastModifiedBy>DESKTOP-70B79HG\PracovniPC</cp:lastModifiedBy>
  <dcterms:created xsi:type="dcterms:W3CDTF">2025-02-20T14:36:10Z</dcterms:created>
  <dcterms:modified xsi:type="dcterms:W3CDTF">2025-02-20T14:36:20Z</dcterms:modified>
</cp:coreProperties>
</file>