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6\Asfaltové směsi\"/>
    </mc:Choice>
  </mc:AlternateContent>
  <bookViews>
    <workbookView xWindow="0" yWindow="45" windowWidth="19155" windowHeight="11025"/>
  </bookViews>
  <sheets>
    <sheet name="Množství" sheetId="1" r:id="rId1"/>
  </sheets>
  <calcPr calcId="162913"/>
</workbook>
</file>

<file path=xl/calcChain.xml><?xml version="1.0" encoding="utf-8"?>
<calcChain xmlns="http://schemas.openxmlformats.org/spreadsheetml/2006/main">
  <c r="P28" i="1" l="1"/>
  <c r="H28" i="1" l="1"/>
  <c r="Q26" i="1" l="1"/>
  <c r="P26" i="1"/>
  <c r="O26" i="1"/>
  <c r="N26" i="1"/>
  <c r="N23" i="1"/>
  <c r="M26" i="1"/>
  <c r="L26" i="1"/>
  <c r="K26" i="1"/>
  <c r="G26" i="1"/>
  <c r="H26" i="1" l="1"/>
  <c r="P23" i="1" l="1"/>
  <c r="K23" i="1"/>
  <c r="L23" i="1" s="1"/>
  <c r="H23" i="1"/>
  <c r="G23" i="1"/>
  <c r="M23" i="1" l="1"/>
  <c r="O23" i="1" s="1"/>
  <c r="Q23" i="1" s="1"/>
  <c r="K20" i="1"/>
  <c r="K17" i="1"/>
  <c r="K14" i="1"/>
  <c r="K11" i="1"/>
  <c r="K8" i="1"/>
  <c r="K5" i="1"/>
  <c r="P20" i="1" l="1"/>
  <c r="M20" i="1"/>
  <c r="O20" i="1" s="1"/>
  <c r="H20" i="1"/>
  <c r="G20" i="1"/>
  <c r="L20" i="1" l="1"/>
  <c r="N20" i="1" s="1"/>
  <c r="Q20" i="1" s="1"/>
  <c r="M17" i="1"/>
  <c r="O17" i="1" s="1"/>
  <c r="M14" i="1"/>
  <c r="O14" i="1" s="1"/>
  <c r="M11" i="1"/>
  <c r="O11" i="1" s="1"/>
  <c r="L8" i="1"/>
  <c r="N8" i="1" s="1"/>
  <c r="L11" i="1" l="1"/>
  <c r="N11" i="1" s="1"/>
  <c r="Q11" i="1" s="1"/>
  <c r="L17" i="1"/>
  <c r="N17" i="1" s="1"/>
  <c r="Q17" i="1" s="1"/>
  <c r="L14" i="1"/>
  <c r="N14" i="1" s="1"/>
  <c r="Q14" i="1" s="1"/>
  <c r="M8" i="1"/>
  <c r="O8" i="1" s="1"/>
  <c r="Q8" i="1" s="1"/>
  <c r="L5" i="1" l="1"/>
  <c r="N5" i="1" s="1"/>
  <c r="P17" i="1"/>
  <c r="P14" i="1"/>
  <c r="P11" i="1"/>
  <c r="P8" i="1"/>
  <c r="P5" i="1"/>
  <c r="H17" i="1"/>
  <c r="H14" i="1"/>
  <c r="H11" i="1"/>
  <c r="H8" i="1"/>
  <c r="H5" i="1"/>
  <c r="G17" i="1"/>
  <c r="G14" i="1"/>
  <c r="G11" i="1"/>
  <c r="G8" i="1"/>
  <c r="G5" i="1"/>
  <c r="F28" i="1"/>
  <c r="E28" i="1"/>
  <c r="M5" i="1" l="1"/>
  <c r="O5" i="1" s="1"/>
  <c r="Q5" i="1" s="1"/>
</calcChain>
</file>

<file path=xl/sharedStrings.xml><?xml version="1.0" encoding="utf-8"?>
<sst xmlns="http://schemas.openxmlformats.org/spreadsheetml/2006/main" count="89" uniqueCount="82">
  <si>
    <t>1.</t>
  </si>
  <si>
    <t>2.</t>
  </si>
  <si>
    <t>3.</t>
  </si>
  <si>
    <t>4.</t>
  </si>
  <si>
    <t>5.</t>
  </si>
  <si>
    <t>A</t>
  </si>
  <si>
    <t>B</t>
  </si>
  <si>
    <t>C</t>
  </si>
  <si>
    <t>D</t>
  </si>
  <si>
    <t>E</t>
  </si>
  <si>
    <t>F</t>
  </si>
  <si>
    <t>H</t>
  </si>
  <si>
    <t>I</t>
  </si>
  <si>
    <t>J</t>
  </si>
  <si>
    <t>Část VZ</t>
  </si>
  <si>
    <t>předmět plnění  - předpokládaná množství v tunách</t>
  </si>
  <si>
    <t>maximální jednotková cena za 1t v Kč bez DPH</t>
  </si>
  <si>
    <t>předpokládané množství celkem všechny části (t)</t>
  </si>
  <si>
    <t>celková předpokládáná hodnota</t>
  </si>
  <si>
    <t>Úněšov</t>
  </si>
  <si>
    <t>Přeštice</t>
  </si>
  <si>
    <t>Klatovy</t>
  </si>
  <si>
    <t>ACO 8</t>
  </si>
  <si>
    <t>ACO 11</t>
  </si>
  <si>
    <t xml:space="preserve">jednotková cena za jednu (1) tunu bez dopravy v Kč bez DPH </t>
  </si>
  <si>
    <t>K</t>
  </si>
  <si>
    <t>celkem t (všechny části, všechny směsi)</t>
  </si>
  <si>
    <t>L</t>
  </si>
  <si>
    <t>Rokycany</t>
  </si>
  <si>
    <t>Domažlice</t>
  </si>
  <si>
    <t>49.7439231N, 13.5824644E</t>
  </si>
  <si>
    <t>49.5748006N, 13.3404386E</t>
  </si>
  <si>
    <t>Sadová 324, 
34401 Domažlice</t>
  </si>
  <si>
    <t>49.4418867N, 12.9193425E</t>
  </si>
  <si>
    <t>49.8775125N, 13.1536025E</t>
  </si>
  <si>
    <t>49.3912050N, 13.2869553E</t>
  </si>
  <si>
    <t>M</t>
  </si>
  <si>
    <t xml:space="preserve">stanovené místo (slovní popis) pro určení limitní  vzdálenosti </t>
  </si>
  <si>
    <t xml:space="preserve">stanovené místo (GPS) pro určení limitní  vzdálenosti </t>
  </si>
  <si>
    <t>G</t>
  </si>
  <si>
    <t>N</t>
  </si>
  <si>
    <t>O</t>
  </si>
  <si>
    <t>P</t>
  </si>
  <si>
    <t>ACO 8
součet D+J</t>
  </si>
  <si>
    <t>ACO 11
součet E+J</t>
  </si>
  <si>
    <t>ACO 8
součin DxK</t>
  </si>
  <si>
    <t>ACO 11
součin ExL</t>
  </si>
  <si>
    <t>celkové předpokláda-né množství směsí všech druhů v t součet D+E</t>
  </si>
  <si>
    <t xml:space="preserve">cena Kč/t 
materiál + doprava
</t>
  </si>
  <si>
    <t>hodnotící kritérium - celková nabídková cena asfaltových směsí vč. dopravy v Kč bez DPH 
součet M+N</t>
  </si>
  <si>
    <t xml:space="preserve">nabídková cena v Kč bez DPH (bude podkladem k hodnocení) - vypočte se automaticky z jednotkových cen, 
odběrné místo: obalovna </t>
  </si>
  <si>
    <t>maximální  hodnota pro nabídkovou cenu v místě odběru dané části VZ v Kč bez DPH (viz čl. 4 ZD)</t>
  </si>
  <si>
    <t>celková cena za požadované množství na stanoveném místě v Kč bez DPH (včetně dopravy)</t>
  </si>
  <si>
    <t>sloupec B - stanovené místo</t>
  </si>
  <si>
    <t>sloupec C - GPS souřadnice stanoveného místa</t>
  </si>
  <si>
    <t>sloupec D a E - předpokládané množství asfaltové směsi v t po dobu účinnosti rámcové dohody</t>
  </si>
  <si>
    <t>sloupec G - celková nabídková cena v Kč bez DPH (vypočte se automaticky po doplnění jednotkových cen)</t>
  </si>
  <si>
    <t>sloupec F - limitní hodnota pro celkovou nabídkovou cenu v Kč bez DPH</t>
  </si>
  <si>
    <t>sloupec H - místo odběru (lze uvést i více míst) a GPS souřadnice místa odběru (lze uvést i více míst)</t>
  </si>
  <si>
    <t>sloupec I - dojezdová vzdálenost ze stanoveného místa (sloupec B,C) do místa odběru (sloupec H) - je-li uvedeno více míst odběru uvádí se nejkratší dojezdová vzdálenost</t>
  </si>
  <si>
    <t>sloupec O - souhrnné množství asfaltových směsí všech frakcí v dané části VZ</t>
  </si>
  <si>
    <t xml:space="preserve">hodnoty ve sloupci F a I jsou předmětem hodnocení </t>
  </si>
  <si>
    <t>6.</t>
  </si>
  <si>
    <t>Sušice</t>
  </si>
  <si>
    <t>Za Kasárny 324/IV, 339 01 Klatovy</t>
  </si>
  <si>
    <t>Pražská 917, 342 01 Sušice</t>
  </si>
  <si>
    <t>Roháčova 773, 
337 01 Rokycany</t>
  </si>
  <si>
    <t>Nepomucká 1139, 334 01 Přeštice</t>
  </si>
  <si>
    <t>Úněšov 330 38, č.p. 95 - na počátku obce Úněšov, po levé straně I/20 ve směru od Plzně, proti čerpací stanici</t>
  </si>
  <si>
    <t>49.247786N, 13.542232E</t>
  </si>
  <si>
    <t>dojezdová vzdálenost z místa odběru do stanoveného místa (sloupec B, resp. C) - v km (zaokrouhledno na dvě desetinná místa)
max. 40km</t>
  </si>
  <si>
    <t>místo odběru = obalovna živičných směsí (slovní popis) GPS místa odběru;
pozn. zadavatel určuje:
pevná výpočtová cena dopravy 10 Kč/t/km
bez DPH</t>
  </si>
  <si>
    <t xml:space="preserve">cena dopravy na 1t (vzdálenost místa odběru od stanoveného místa)
I x 10 Kč/t/km </t>
  </si>
  <si>
    <t>7.</t>
  </si>
  <si>
    <t>Kralovice</t>
  </si>
  <si>
    <t>Žatecká 732, 331 41 Kralovice</t>
  </si>
  <si>
    <t>49.989090N, 13.487168E</t>
  </si>
  <si>
    <t>Příloha č. 4 Zadávací dokumentace - Předpokládaná množství a ceny, místa odběru a vzdálenost - všechny části VZ (Asfaltové směsi pro SÚSPK 2026)</t>
  </si>
  <si>
    <t>Kařez</t>
  </si>
  <si>
    <t>Kařez 141, 338 08 Kařez</t>
  </si>
  <si>
    <t>49.8334553N, 13.7866561E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</si>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</sst>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7alibri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/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3" fillId="4" borderId="6" xfId="0" applyFont="1" applyFill="1" applyBorder="1" applyAlignment="1"/>
    <xf numFmtId="0" fontId="3" fillId="4" borderId="6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6" fontId="2" fillId="3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11" fillId="0" borderId="1" xfId="0" applyFont="1" applyBorder="1" applyAlignment="1">
      <alignment vertical="top" wrapText="1"/>
    </xf>
    <xf numFmtId="0" fontId="0" fillId="0" borderId="0" xfId="0" applyFill="1" applyAlignment="1">
      <alignment wrapText="1"/>
    </xf>
    <xf numFmtId="0" fontId="2" fillId="0" borderId="0" xfId="0" applyFont="1" applyFill="1"/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horizontal="center"/>
    </xf>
    <xf numFmtId="0" fontId="0" fillId="4" borderId="4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2" fontId="1" fillId="5" borderId="3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2" fontId="1" fillId="7" borderId="3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1" fillId="5" borderId="11" xfId="0" applyNumberFormat="1" applyFont="1" applyFill="1" applyBorder="1" applyAlignment="1">
      <alignment horizontal="center" vertical="center"/>
    </xf>
    <xf numFmtId="4" fontId="1" fillId="5" borderId="11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4" fontId="3" fillId="6" borderId="2" xfId="1" applyFont="1" applyFill="1" applyBorder="1" applyAlignment="1">
      <alignment vertical="center"/>
    </xf>
    <xf numFmtId="44" fontId="3" fillId="6" borderId="1" xfId="1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4" fontId="2" fillId="3" borderId="3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zoomScaleNormal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M29" sqref="M29"/>
    </sheetView>
  </sheetViews>
  <sheetFormatPr defaultRowHeight="15"/>
  <cols>
    <col min="1" max="1" width="3.140625" bestFit="1" customWidth="1"/>
    <col min="2" max="2" width="14.85546875" customWidth="1"/>
    <col min="3" max="4" width="14.28515625" style="1" customWidth="1"/>
    <col min="5" max="5" width="9.42578125" customWidth="1"/>
    <col min="6" max="6" width="9" style="3" customWidth="1"/>
    <col min="7" max="7" width="18.140625" customWidth="1"/>
    <col min="8" max="8" width="17.28515625" customWidth="1"/>
    <col min="9" max="9" width="16.28515625" customWidth="1"/>
    <col min="10" max="10" width="18.140625" customWidth="1"/>
    <col min="11" max="11" width="14.7109375" style="15" customWidth="1"/>
    <col min="12" max="12" width="11.140625" style="15" customWidth="1"/>
    <col min="13" max="15" width="10.85546875" style="15" customWidth="1"/>
    <col min="16" max="16" width="9.140625" customWidth="1"/>
    <col min="17" max="17" width="13.28515625" style="15" customWidth="1"/>
  </cols>
  <sheetData>
    <row r="1" spans="1:17">
      <c r="B1" s="69" t="s">
        <v>77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43"/>
    </row>
    <row r="2" spans="1:17">
      <c r="A2" s="77" t="s">
        <v>5</v>
      </c>
      <c r="B2" s="77"/>
      <c r="C2" s="6" t="s">
        <v>6</v>
      </c>
      <c r="D2" s="6" t="s">
        <v>7</v>
      </c>
      <c r="E2" s="5" t="s">
        <v>8</v>
      </c>
      <c r="F2" s="5" t="s">
        <v>9</v>
      </c>
      <c r="G2" s="5" t="s">
        <v>10</v>
      </c>
      <c r="H2" s="16" t="s">
        <v>39</v>
      </c>
      <c r="I2" s="16" t="s">
        <v>11</v>
      </c>
      <c r="J2" s="16" t="s">
        <v>12</v>
      </c>
      <c r="K2" s="16" t="s">
        <v>13</v>
      </c>
      <c r="L2" s="46" t="s">
        <v>25</v>
      </c>
      <c r="M2" s="16" t="s">
        <v>27</v>
      </c>
      <c r="N2" s="16" t="s">
        <v>36</v>
      </c>
      <c r="O2" s="16" t="s">
        <v>40</v>
      </c>
      <c r="P2" s="16" t="s">
        <v>41</v>
      </c>
      <c r="Q2" s="16" t="s">
        <v>42</v>
      </c>
    </row>
    <row r="3" spans="1:17" s="3" customFormat="1" ht="37.9" customHeight="1">
      <c r="A3" s="76" t="s">
        <v>14</v>
      </c>
      <c r="B3" s="76"/>
      <c r="C3" s="78" t="s">
        <v>37</v>
      </c>
      <c r="D3" s="78" t="s">
        <v>38</v>
      </c>
      <c r="E3" s="87" t="s">
        <v>15</v>
      </c>
      <c r="F3" s="87"/>
      <c r="G3" s="66" t="s">
        <v>50</v>
      </c>
      <c r="H3" s="66" t="s">
        <v>51</v>
      </c>
      <c r="I3" s="66" t="s">
        <v>71</v>
      </c>
      <c r="J3" s="66" t="s">
        <v>70</v>
      </c>
      <c r="K3" s="64" t="s">
        <v>72</v>
      </c>
      <c r="L3" s="66" t="s">
        <v>48</v>
      </c>
      <c r="M3" s="66"/>
      <c r="N3" s="66" t="s">
        <v>52</v>
      </c>
      <c r="O3" s="66"/>
      <c r="P3" s="66" t="s">
        <v>47</v>
      </c>
      <c r="Q3" s="64" t="s">
        <v>49</v>
      </c>
    </row>
    <row r="4" spans="1:17" s="42" customFormat="1" ht="42" customHeight="1">
      <c r="A4" s="76"/>
      <c r="B4" s="76"/>
      <c r="C4" s="78"/>
      <c r="D4" s="78"/>
      <c r="E4" s="36" t="s">
        <v>22</v>
      </c>
      <c r="F4" s="10" t="s">
        <v>23</v>
      </c>
      <c r="G4" s="66"/>
      <c r="H4" s="66"/>
      <c r="I4" s="75"/>
      <c r="J4" s="66"/>
      <c r="K4" s="65"/>
      <c r="L4" s="36" t="s">
        <v>43</v>
      </c>
      <c r="M4" s="10" t="s">
        <v>44</v>
      </c>
      <c r="N4" s="36" t="s">
        <v>45</v>
      </c>
      <c r="O4" s="10" t="s">
        <v>46</v>
      </c>
      <c r="P4" s="66"/>
      <c r="Q4" s="65"/>
    </row>
    <row r="5" spans="1:17" s="15" customFormat="1" ht="24">
      <c r="A5" s="37" t="s">
        <v>0</v>
      </c>
      <c r="B5" s="38" t="s">
        <v>28</v>
      </c>
      <c r="C5" s="39" t="s">
        <v>66</v>
      </c>
      <c r="D5" s="40" t="s">
        <v>30</v>
      </c>
      <c r="E5" s="41">
        <v>1000</v>
      </c>
      <c r="F5" s="41">
        <v>1000</v>
      </c>
      <c r="G5" s="79">
        <f>E5*E6+F5*F6</f>
        <v>0</v>
      </c>
      <c r="H5" s="85">
        <f>E5*E$29+F5*F$29</f>
        <v>4200000</v>
      </c>
      <c r="I5" s="74"/>
      <c r="J5" s="58"/>
      <c r="K5" s="59">
        <f>10*J5</f>
        <v>0</v>
      </c>
      <c r="L5" s="58">
        <f>K5+E6</f>
        <v>0</v>
      </c>
      <c r="M5" s="58">
        <f>K5+F6</f>
        <v>0</v>
      </c>
      <c r="N5" s="50">
        <f>L5*E5</f>
        <v>0</v>
      </c>
      <c r="O5" s="50">
        <f>M5*F5</f>
        <v>0</v>
      </c>
      <c r="P5" s="52">
        <f>E5+F5</f>
        <v>2000</v>
      </c>
      <c r="Q5" s="53">
        <f>N5+O5</f>
        <v>0</v>
      </c>
    </row>
    <row r="6" spans="1:17" s="15" customFormat="1">
      <c r="A6" s="55" t="s">
        <v>24</v>
      </c>
      <c r="B6" s="56"/>
      <c r="C6" s="56"/>
      <c r="D6" s="56"/>
      <c r="E6" s="27"/>
      <c r="F6" s="13"/>
      <c r="G6" s="80"/>
      <c r="H6" s="86"/>
      <c r="I6" s="57"/>
      <c r="J6" s="51"/>
      <c r="K6" s="60"/>
      <c r="L6" s="51"/>
      <c r="M6" s="51"/>
      <c r="N6" s="51"/>
      <c r="O6" s="51"/>
      <c r="P6" s="52"/>
      <c r="Q6" s="54"/>
    </row>
    <row r="7" spans="1:17" s="30" customFormat="1">
      <c r="A7" s="22"/>
      <c r="B7" s="23"/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44"/>
      <c r="Q7" s="45"/>
    </row>
    <row r="8" spans="1:17" s="15" customFormat="1" ht="24">
      <c r="A8" s="26" t="s">
        <v>1</v>
      </c>
      <c r="B8" s="12" t="s">
        <v>20</v>
      </c>
      <c r="C8" s="29" t="s">
        <v>67</v>
      </c>
      <c r="D8" s="28" t="s">
        <v>31</v>
      </c>
      <c r="E8" s="9">
        <v>1000</v>
      </c>
      <c r="F8" s="9">
        <v>1000</v>
      </c>
      <c r="G8" s="79">
        <f>E8*E9+F8*F9</f>
        <v>0</v>
      </c>
      <c r="H8" s="85">
        <f>E8*E$29+F8*F$29</f>
        <v>4200000</v>
      </c>
      <c r="I8" s="74"/>
      <c r="J8" s="58"/>
      <c r="K8" s="59">
        <f>10*J8</f>
        <v>0</v>
      </c>
      <c r="L8" s="58">
        <f>K8+E9</f>
        <v>0</v>
      </c>
      <c r="M8" s="58">
        <f>K8+F9</f>
        <v>0</v>
      </c>
      <c r="N8" s="50">
        <f>L8*E8</f>
        <v>0</v>
      </c>
      <c r="O8" s="50">
        <f>M8*F8</f>
        <v>0</v>
      </c>
      <c r="P8" s="52">
        <f>E8+F8</f>
        <v>2000</v>
      </c>
      <c r="Q8" s="53">
        <f>N8+O8</f>
        <v>0</v>
      </c>
    </row>
    <row r="9" spans="1:17" s="11" customFormat="1">
      <c r="A9" s="55" t="s">
        <v>24</v>
      </c>
      <c r="B9" s="56"/>
      <c r="C9" s="56"/>
      <c r="D9" s="56"/>
      <c r="E9" s="27"/>
      <c r="F9" s="13"/>
      <c r="G9" s="80"/>
      <c r="H9" s="86"/>
      <c r="I9" s="57"/>
      <c r="J9" s="51"/>
      <c r="K9" s="60"/>
      <c r="L9" s="51"/>
      <c r="M9" s="51"/>
      <c r="N9" s="51"/>
      <c r="O9" s="51"/>
      <c r="P9" s="52"/>
      <c r="Q9" s="54"/>
    </row>
    <row r="10" spans="1:17" s="3" customFormat="1">
      <c r="A10" s="22"/>
      <c r="B10" s="23"/>
      <c r="C10" s="20"/>
      <c r="D10" s="2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4"/>
      <c r="Q10" s="45"/>
    </row>
    <row r="11" spans="1:17" s="15" customFormat="1" ht="24">
      <c r="A11" s="26" t="s">
        <v>2</v>
      </c>
      <c r="B11" s="12" t="s">
        <v>29</v>
      </c>
      <c r="C11" s="29" t="s">
        <v>32</v>
      </c>
      <c r="D11" s="28" t="s">
        <v>33</v>
      </c>
      <c r="E11" s="9">
        <v>1000</v>
      </c>
      <c r="F11" s="9">
        <v>1000</v>
      </c>
      <c r="G11" s="79">
        <f>E11*E12+F11*F12</f>
        <v>0</v>
      </c>
      <c r="H11" s="85">
        <f>E11*E$29+F11*F$29</f>
        <v>4200000</v>
      </c>
      <c r="I11" s="74"/>
      <c r="J11" s="58"/>
      <c r="K11" s="59">
        <f>10*J11</f>
        <v>0</v>
      </c>
      <c r="L11" s="58">
        <f>K11+E12</f>
        <v>0</v>
      </c>
      <c r="M11" s="58">
        <f>K11+F12</f>
        <v>0</v>
      </c>
      <c r="N11" s="50">
        <f>L11*E11</f>
        <v>0</v>
      </c>
      <c r="O11" s="50">
        <f>M11*F11</f>
        <v>0</v>
      </c>
      <c r="P11" s="52">
        <f>E11+F11</f>
        <v>2000</v>
      </c>
      <c r="Q11" s="53">
        <f>N11+O11</f>
        <v>0</v>
      </c>
    </row>
    <row r="12" spans="1:17" s="15" customFormat="1">
      <c r="A12" s="55" t="s">
        <v>24</v>
      </c>
      <c r="B12" s="56"/>
      <c r="C12" s="56"/>
      <c r="D12" s="56"/>
      <c r="E12" s="27"/>
      <c r="F12" s="13"/>
      <c r="G12" s="80"/>
      <c r="H12" s="86"/>
      <c r="I12" s="57"/>
      <c r="J12" s="51"/>
      <c r="K12" s="60"/>
      <c r="L12" s="51"/>
      <c r="M12" s="51"/>
      <c r="N12" s="51"/>
      <c r="O12" s="51"/>
      <c r="P12" s="52"/>
      <c r="Q12" s="54"/>
    </row>
    <row r="13" spans="1:17" s="3" customFormat="1">
      <c r="A13" s="22"/>
      <c r="B13" s="23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44"/>
      <c r="Q13" s="45"/>
    </row>
    <row r="14" spans="1:17" s="15" customFormat="1" ht="58.5">
      <c r="A14" s="7" t="s">
        <v>3</v>
      </c>
      <c r="B14" s="8" t="s">
        <v>19</v>
      </c>
      <c r="C14" s="31" t="s">
        <v>68</v>
      </c>
      <c r="D14" s="28" t="s">
        <v>34</v>
      </c>
      <c r="E14" s="9">
        <v>1000</v>
      </c>
      <c r="F14" s="9">
        <v>1000</v>
      </c>
      <c r="G14" s="79">
        <f>E14*E15+F14*F15</f>
        <v>0</v>
      </c>
      <c r="H14" s="85">
        <f>E14*E$29+F14*F$29</f>
        <v>4200000</v>
      </c>
      <c r="I14" s="57"/>
      <c r="J14" s="58"/>
      <c r="K14" s="59">
        <f>10*J14</f>
        <v>0</v>
      </c>
      <c r="L14" s="58">
        <f>K14+E15</f>
        <v>0</v>
      </c>
      <c r="M14" s="58">
        <f>K14+F15</f>
        <v>0</v>
      </c>
      <c r="N14" s="50">
        <f>L14*E14</f>
        <v>0</v>
      </c>
      <c r="O14" s="50">
        <f>M14*F14</f>
        <v>0</v>
      </c>
      <c r="P14" s="52">
        <f>E14+F14</f>
        <v>2000</v>
      </c>
      <c r="Q14" s="53">
        <f>N14+O14</f>
        <v>0</v>
      </c>
    </row>
    <row r="15" spans="1:17" s="11" customFormat="1">
      <c r="A15" s="55" t="s">
        <v>24</v>
      </c>
      <c r="B15" s="56"/>
      <c r="C15" s="56"/>
      <c r="D15" s="56"/>
      <c r="E15" s="13"/>
      <c r="F15" s="13"/>
      <c r="G15" s="80"/>
      <c r="H15" s="86"/>
      <c r="I15" s="57"/>
      <c r="J15" s="51"/>
      <c r="K15" s="60"/>
      <c r="L15" s="51"/>
      <c r="M15" s="51"/>
      <c r="N15" s="51"/>
      <c r="O15" s="51"/>
      <c r="P15" s="52"/>
      <c r="Q15" s="54"/>
    </row>
    <row r="16" spans="1:17" s="3" customFormat="1">
      <c r="A16" s="22"/>
      <c r="B16" s="23"/>
      <c r="C16" s="20"/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44"/>
      <c r="Q16" s="45"/>
    </row>
    <row r="17" spans="1:17" ht="24">
      <c r="A17" s="26" t="s">
        <v>4</v>
      </c>
      <c r="B17" s="12" t="s">
        <v>21</v>
      </c>
      <c r="C17" s="29" t="s">
        <v>64</v>
      </c>
      <c r="D17" s="28" t="s">
        <v>35</v>
      </c>
      <c r="E17" s="9">
        <v>1000</v>
      </c>
      <c r="F17" s="9">
        <v>1000</v>
      </c>
      <c r="G17" s="79">
        <f>E17*E18+F17*F18</f>
        <v>0</v>
      </c>
      <c r="H17" s="85">
        <f>E17*E$29+F17*F$29</f>
        <v>4200000</v>
      </c>
      <c r="I17" s="57"/>
      <c r="J17" s="58"/>
      <c r="K17" s="59">
        <f>10*J17</f>
        <v>0</v>
      </c>
      <c r="L17" s="58">
        <f>K17+E18</f>
        <v>0</v>
      </c>
      <c r="M17" s="58">
        <f>K17+F18</f>
        <v>0</v>
      </c>
      <c r="N17" s="50">
        <f>L17*E17</f>
        <v>0</v>
      </c>
      <c r="O17" s="50">
        <f>M17*F17</f>
        <v>0</v>
      </c>
      <c r="P17" s="52">
        <f>E17+F17</f>
        <v>2000</v>
      </c>
      <c r="Q17" s="53">
        <f>N17+O17</f>
        <v>0</v>
      </c>
    </row>
    <row r="18" spans="1:17" s="11" customFormat="1">
      <c r="A18" s="55" t="s">
        <v>24</v>
      </c>
      <c r="B18" s="56"/>
      <c r="C18" s="56"/>
      <c r="D18" s="56"/>
      <c r="E18" s="14"/>
      <c r="F18" s="14"/>
      <c r="G18" s="80"/>
      <c r="H18" s="86"/>
      <c r="I18" s="57"/>
      <c r="J18" s="51"/>
      <c r="K18" s="60"/>
      <c r="L18" s="51"/>
      <c r="M18" s="51"/>
      <c r="N18" s="51"/>
      <c r="O18" s="51"/>
      <c r="P18" s="52"/>
      <c r="Q18" s="54"/>
    </row>
    <row r="19" spans="1:17" s="3" customFormat="1">
      <c r="A19" s="22"/>
      <c r="B19" s="23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44"/>
      <c r="Q19" s="45"/>
    </row>
    <row r="20" spans="1:17" s="15" customFormat="1" ht="24">
      <c r="A20" s="26" t="s">
        <v>62</v>
      </c>
      <c r="B20" s="12" t="s">
        <v>63</v>
      </c>
      <c r="C20" s="29" t="s">
        <v>65</v>
      </c>
      <c r="D20" s="28" t="s">
        <v>69</v>
      </c>
      <c r="E20" s="9">
        <v>500</v>
      </c>
      <c r="F20" s="9">
        <v>500</v>
      </c>
      <c r="G20" s="79">
        <f>E20*E21+F20*F21</f>
        <v>0</v>
      </c>
      <c r="H20" s="85">
        <f>E20*E$29+F20*F$29</f>
        <v>2100000</v>
      </c>
      <c r="I20" s="57"/>
      <c r="J20" s="58"/>
      <c r="K20" s="59">
        <f>10*J20</f>
        <v>0</v>
      </c>
      <c r="L20" s="58">
        <f>K20+E21</f>
        <v>0</v>
      </c>
      <c r="M20" s="58">
        <f>K20+F21</f>
        <v>0</v>
      </c>
      <c r="N20" s="50">
        <f>L20*E20</f>
        <v>0</v>
      </c>
      <c r="O20" s="50">
        <f>M20*F20</f>
        <v>0</v>
      </c>
      <c r="P20" s="52">
        <f>E20+F20</f>
        <v>1000</v>
      </c>
      <c r="Q20" s="53">
        <f>N20+O20</f>
        <v>0</v>
      </c>
    </row>
    <row r="21" spans="1:17" s="15" customFormat="1">
      <c r="A21" s="55" t="s">
        <v>24</v>
      </c>
      <c r="B21" s="56"/>
      <c r="C21" s="56"/>
      <c r="D21" s="56"/>
      <c r="E21" s="14"/>
      <c r="F21" s="14"/>
      <c r="G21" s="80"/>
      <c r="H21" s="86"/>
      <c r="I21" s="57"/>
      <c r="J21" s="51"/>
      <c r="K21" s="60"/>
      <c r="L21" s="51"/>
      <c r="M21" s="51"/>
      <c r="N21" s="51"/>
      <c r="O21" s="51"/>
      <c r="P21" s="52"/>
      <c r="Q21" s="54"/>
    </row>
    <row r="22" spans="1:17" s="15" customFormat="1">
      <c r="A22" s="22"/>
      <c r="B22" s="23"/>
      <c r="C22" s="20"/>
      <c r="D22" s="2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44"/>
      <c r="Q22" s="45"/>
    </row>
    <row r="23" spans="1:17" s="15" customFormat="1" ht="24">
      <c r="A23" s="26" t="s">
        <v>73</v>
      </c>
      <c r="B23" s="12" t="s">
        <v>74</v>
      </c>
      <c r="C23" s="29" t="s">
        <v>75</v>
      </c>
      <c r="D23" s="28" t="s">
        <v>76</v>
      </c>
      <c r="E23" s="9">
        <v>500</v>
      </c>
      <c r="F23" s="9">
        <v>500</v>
      </c>
      <c r="G23" s="79">
        <f>E23*E24+F23*F24</f>
        <v>0</v>
      </c>
      <c r="H23" s="85">
        <f>E23*E$29+F23*F$29</f>
        <v>2100000</v>
      </c>
      <c r="I23" s="57"/>
      <c r="J23" s="58"/>
      <c r="K23" s="59">
        <f>10*J23</f>
        <v>0</v>
      </c>
      <c r="L23" s="58">
        <f>K23+E24</f>
        <v>0</v>
      </c>
      <c r="M23" s="58">
        <f>K23+F24</f>
        <v>0</v>
      </c>
      <c r="N23" s="50">
        <f>L23*E23</f>
        <v>0</v>
      </c>
      <c r="O23" s="50">
        <f>M23*F23</f>
        <v>0</v>
      </c>
      <c r="P23" s="52">
        <f>E23+F23</f>
        <v>1000</v>
      </c>
      <c r="Q23" s="53">
        <f>N23+O23</f>
        <v>0</v>
      </c>
    </row>
    <row r="24" spans="1:17" s="15" customFormat="1">
      <c r="A24" s="55" t="s">
        <v>24</v>
      </c>
      <c r="B24" s="56"/>
      <c r="C24" s="56"/>
      <c r="D24" s="56"/>
      <c r="E24" s="14"/>
      <c r="F24" s="14"/>
      <c r="G24" s="80"/>
      <c r="H24" s="86"/>
      <c r="I24" s="57"/>
      <c r="J24" s="51"/>
      <c r="K24" s="60"/>
      <c r="L24" s="51"/>
      <c r="M24" s="51"/>
      <c r="N24" s="51"/>
      <c r="O24" s="51"/>
      <c r="P24" s="52"/>
      <c r="Q24" s="54"/>
    </row>
    <row r="25" spans="1:17" s="15" customFormat="1">
      <c r="A25" s="22"/>
      <c r="B25" s="23"/>
      <c r="C25" s="20"/>
      <c r="D25" s="20"/>
      <c r="E25" s="21"/>
      <c r="F25" s="21"/>
      <c r="G25" s="47"/>
      <c r="H25" s="47"/>
      <c r="I25" s="47"/>
      <c r="J25" s="47"/>
      <c r="K25" s="47"/>
      <c r="L25" s="47"/>
      <c r="M25" s="47"/>
      <c r="N25" s="47"/>
      <c r="O25" s="47"/>
      <c r="P25" s="48"/>
      <c r="Q25" s="49"/>
    </row>
    <row r="26" spans="1:17" s="15" customFormat="1" ht="24">
      <c r="A26" s="26" t="s">
        <v>81</v>
      </c>
      <c r="B26" s="12" t="s">
        <v>78</v>
      </c>
      <c r="C26" s="29" t="s">
        <v>79</v>
      </c>
      <c r="D26" s="28" t="s">
        <v>80</v>
      </c>
      <c r="E26" s="9">
        <v>500</v>
      </c>
      <c r="F26" s="9">
        <v>500</v>
      </c>
      <c r="G26" s="79">
        <f>E26*E27+F26*F27</f>
        <v>0</v>
      </c>
      <c r="H26" s="85">
        <f>E26*E$29+F26*F$29</f>
        <v>2100000</v>
      </c>
      <c r="I26" s="57"/>
      <c r="J26" s="58"/>
      <c r="K26" s="59">
        <f>10*J26</f>
        <v>0</v>
      </c>
      <c r="L26" s="58">
        <f>K26+E27</f>
        <v>0</v>
      </c>
      <c r="M26" s="58">
        <f>K26+F27</f>
        <v>0</v>
      </c>
      <c r="N26" s="50">
        <f>L26*E26</f>
        <v>0</v>
      </c>
      <c r="O26" s="50">
        <f>M26*F26</f>
        <v>0</v>
      </c>
      <c r="P26" s="52">
        <f>E26+F26</f>
        <v>1000</v>
      </c>
      <c r="Q26" s="53">
        <f>N26+O26</f>
        <v>0</v>
      </c>
    </row>
    <row r="27" spans="1:17" s="15" customFormat="1">
      <c r="A27" s="55" t="s">
        <v>24</v>
      </c>
      <c r="B27" s="56"/>
      <c r="C27" s="56"/>
      <c r="D27" s="56"/>
      <c r="E27" s="14"/>
      <c r="F27" s="14"/>
      <c r="G27" s="80"/>
      <c r="H27" s="86"/>
      <c r="I27" s="57"/>
      <c r="J27" s="51"/>
      <c r="K27" s="60"/>
      <c r="L27" s="51"/>
      <c r="M27" s="51"/>
      <c r="N27" s="51"/>
      <c r="O27" s="51"/>
      <c r="P27" s="52"/>
      <c r="Q27" s="54"/>
    </row>
    <row r="28" spans="1:17" ht="15" customHeight="1">
      <c r="A28" s="18" t="s">
        <v>17</v>
      </c>
      <c r="B28" s="19"/>
      <c r="C28" s="19"/>
      <c r="D28" s="19"/>
      <c r="E28" s="17">
        <f>E5+E8+E11+E14+E17</f>
        <v>5000</v>
      </c>
      <c r="F28" s="17">
        <f>F5+F8+F11+F14+F17</f>
        <v>5000</v>
      </c>
      <c r="G28" s="81" t="s">
        <v>18</v>
      </c>
      <c r="H28" s="83">
        <f>SUM(H5:H27)</f>
        <v>27300000</v>
      </c>
      <c r="I28" s="70" t="s">
        <v>26</v>
      </c>
      <c r="J28" s="71"/>
      <c r="K28" s="34"/>
      <c r="L28" s="34"/>
      <c r="M28" s="34"/>
      <c r="N28" s="34"/>
      <c r="O28" s="34"/>
      <c r="P28" s="67">
        <f>SUM(P5:P27)</f>
        <v>13000</v>
      </c>
      <c r="Q28" s="67"/>
    </row>
    <row r="29" spans="1:17" s="15" customFormat="1">
      <c r="A29" s="18" t="s">
        <v>16</v>
      </c>
      <c r="B29" s="19"/>
      <c r="C29" s="19"/>
      <c r="D29" s="19"/>
      <c r="E29" s="24">
        <v>2100</v>
      </c>
      <c r="F29" s="24">
        <v>2100</v>
      </c>
      <c r="G29" s="82"/>
      <c r="H29" s="84"/>
      <c r="I29" s="72"/>
      <c r="J29" s="73"/>
      <c r="K29" s="35"/>
      <c r="L29" s="35"/>
      <c r="M29" s="35"/>
      <c r="N29" s="35"/>
      <c r="O29" s="35"/>
      <c r="P29" s="68"/>
      <c r="Q29" s="68"/>
    </row>
    <row r="30" spans="1:17" s="2" customFormat="1" ht="12.75" customHeight="1">
      <c r="A30" s="4"/>
      <c r="B30" s="63" t="s">
        <v>53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1:17" s="2" customFormat="1" ht="12.75" customHeight="1">
      <c r="B31" s="61" t="s">
        <v>54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2" spans="1:17" s="2" customFormat="1" ht="12.75" customHeight="1">
      <c r="B32" s="61" t="s">
        <v>55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</row>
    <row r="33" spans="2:16" s="2" customFormat="1" ht="12.75" customHeight="1">
      <c r="B33" s="61" t="s">
        <v>56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  <row r="34" spans="2:16" s="2" customFormat="1" ht="12.75" customHeight="1">
      <c r="B34" s="61" t="s">
        <v>57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2:16">
      <c r="B35" s="61" t="s">
        <v>58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</row>
    <row r="36" spans="2:16">
      <c r="B36" s="61" t="s">
        <v>59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2:16">
      <c r="B37" s="61" t="s">
        <v>60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</row>
    <row r="38" spans="2:16">
      <c r="B38" s="62" t="s">
        <v>61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2:16">
      <c r="B39" s="25"/>
      <c r="C39" s="32"/>
      <c r="D39" s="32"/>
    </row>
    <row r="40" spans="2:16">
      <c r="B40" s="25"/>
      <c r="C40" s="25"/>
      <c r="D40" s="25"/>
      <c r="E40" s="25"/>
      <c r="F40" s="25"/>
      <c r="G40" s="25"/>
    </row>
    <row r="41" spans="2:16">
      <c r="B41" s="25"/>
    </row>
    <row r="42" spans="2:16" s="15" customFormat="1">
      <c r="B42" s="33"/>
      <c r="C42" s="1"/>
      <c r="D42" s="1"/>
    </row>
    <row r="47" spans="2:16" s="15" customFormat="1">
      <c r="B47" s="33"/>
      <c r="C47" s="1"/>
      <c r="D47" s="1"/>
    </row>
  </sheetData>
  <mergeCells count="125"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H28:H29"/>
    <mergeCell ref="G17:G18"/>
    <mergeCell ref="H17:H18"/>
    <mergeCell ref="E3:F3"/>
    <mergeCell ref="G14:G15"/>
    <mergeCell ref="H14:H15"/>
    <mergeCell ref="H8:H9"/>
    <mergeCell ref="G11:G12"/>
    <mergeCell ref="H11:H12"/>
    <mergeCell ref="H3:H4"/>
    <mergeCell ref="G3:G4"/>
    <mergeCell ref="G5:G6"/>
    <mergeCell ref="H5:H6"/>
    <mergeCell ref="G20:G21"/>
    <mergeCell ref="H20:H21"/>
    <mergeCell ref="G23:G24"/>
    <mergeCell ref="H23:H24"/>
    <mergeCell ref="G26:G27"/>
    <mergeCell ref="H26:H27"/>
    <mergeCell ref="C3:C4"/>
    <mergeCell ref="D3:D4"/>
    <mergeCell ref="G8:G9"/>
    <mergeCell ref="A18:D18"/>
    <mergeCell ref="A6:D6"/>
    <mergeCell ref="A9:D9"/>
    <mergeCell ref="A12:D12"/>
    <mergeCell ref="A15:D15"/>
    <mergeCell ref="G28:G29"/>
    <mergeCell ref="A24:D24"/>
    <mergeCell ref="A27:D27"/>
    <mergeCell ref="Q28:Q29"/>
    <mergeCell ref="B1:P1"/>
    <mergeCell ref="I28:J29"/>
    <mergeCell ref="P28:P29"/>
    <mergeCell ref="P17:P18"/>
    <mergeCell ref="P3:P4"/>
    <mergeCell ref="P5:P6"/>
    <mergeCell ref="P8:P9"/>
    <mergeCell ref="P11:P12"/>
    <mergeCell ref="P14:P15"/>
    <mergeCell ref="J14:J15"/>
    <mergeCell ref="I17:I18"/>
    <mergeCell ref="J17:J18"/>
    <mergeCell ref="J3:J4"/>
    <mergeCell ref="J11:J12"/>
    <mergeCell ref="I5:I6"/>
    <mergeCell ref="J5:J6"/>
    <mergeCell ref="I8:I9"/>
    <mergeCell ref="J8:J9"/>
    <mergeCell ref="I3:I4"/>
    <mergeCell ref="I14:I15"/>
    <mergeCell ref="I11:I12"/>
    <mergeCell ref="A3:B4"/>
    <mergeCell ref="A2:B2"/>
    <mergeCell ref="K11:K12"/>
    <mergeCell ref="K14:K15"/>
    <mergeCell ref="K17:K18"/>
    <mergeCell ref="Q3:Q4"/>
    <mergeCell ref="K8:K9"/>
    <mergeCell ref="L8:L9"/>
    <mergeCell ref="L11:L12"/>
    <mergeCell ref="M8:M9"/>
    <mergeCell ref="M11:M12"/>
    <mergeCell ref="O8:O9"/>
    <mergeCell ref="O11:O12"/>
    <mergeCell ref="K3:K4"/>
    <mergeCell ref="L3:M3"/>
    <mergeCell ref="L5:L6"/>
    <mergeCell ref="K5:K6"/>
    <mergeCell ref="M5:M6"/>
    <mergeCell ref="N3:O3"/>
    <mergeCell ref="N5:N6"/>
    <mergeCell ref="O5:O6"/>
    <mergeCell ref="Q5:Q6"/>
    <mergeCell ref="Q8:Q9"/>
    <mergeCell ref="Q11:Q12"/>
    <mergeCell ref="Q14:Q15"/>
    <mergeCell ref="Q17:Q18"/>
    <mergeCell ref="O14:O15"/>
    <mergeCell ref="O17:O18"/>
    <mergeCell ref="M14:M15"/>
    <mergeCell ref="M17:M18"/>
    <mergeCell ref="N8:N9"/>
    <mergeCell ref="N11:N12"/>
    <mergeCell ref="N14:N15"/>
    <mergeCell ref="N17:N18"/>
    <mergeCell ref="L14:L15"/>
    <mergeCell ref="L17:L18"/>
    <mergeCell ref="B35:P35"/>
    <mergeCell ref="B36:P36"/>
    <mergeCell ref="B37:P37"/>
    <mergeCell ref="B38:P38"/>
    <mergeCell ref="B30:P30"/>
    <mergeCell ref="B31:P31"/>
    <mergeCell ref="B32:P32"/>
    <mergeCell ref="B33:P33"/>
    <mergeCell ref="B34:P34"/>
    <mergeCell ref="N20:N21"/>
    <mergeCell ref="O20:O21"/>
    <mergeCell ref="P20:P21"/>
    <mergeCell ref="Q20:Q21"/>
    <mergeCell ref="A21:D21"/>
    <mergeCell ref="I20:I21"/>
    <mergeCell ref="J20:J21"/>
    <mergeCell ref="K20:K21"/>
    <mergeCell ref="L20:L21"/>
    <mergeCell ref="M20:M21"/>
  </mergeCells>
  <pageMargins left="0.7" right="0.7" top="0.78740157499999996" bottom="0.78740157499999996" header="0.3" footer="0.3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Množství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Ulašín Miroslav ml.</cp:lastModifiedBy>
  <cp:lastPrinted>2019-01-07T11:30:36Z</cp:lastPrinted>
  <dcterms:created xsi:type="dcterms:W3CDTF">2014-01-06T12:56:53Z</dcterms:created>
  <dcterms:modified xsi:type="dcterms:W3CDTF">2025-11-04T09:13:59Z</dcterms:modified>
</cp:coreProperties>
</file>