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1 - Architektonicko-stav..." sheetId="2" r:id="rId2"/>
    <sheet name="D.2.2 - Zdravotně technic..." sheetId="3" r:id="rId3"/>
    <sheet name="D.2.3 - Vytápění a klimat..." sheetId="4" r:id="rId4"/>
    <sheet name="D.2.4 - Silnoproud" sheetId="5" r:id="rId5"/>
    <sheet name="D.2.5 - Systémy technické..." sheetId="6" r:id="rId6"/>
    <sheet name="D.2.6 - Venkovní úpravy" sheetId="7" r:id="rId7"/>
    <sheet name="x - VRN" sheetId="8" r:id="rId8"/>
  </sheets>
  <definedNames>
    <definedName name="_xlnm.Print_Area" localSheetId="0">'Rekapitulace stavby'!$D$4:$AO$36,'Rekapitulace stavby'!$C$42:$AQ$62</definedName>
    <definedName name="_xlnm.Print_Titles" localSheetId="0">'Rekapitulace stavby'!$52:$52</definedName>
    <definedName name="_xlnm._FilterDatabase" localSheetId="1" hidden="1">'D1 - Architektonicko-stav...'!$C$101:$K$810</definedName>
    <definedName name="_xlnm.Print_Area" localSheetId="1">'D1 - Architektonicko-stav...'!$C$4:$J$39,'D1 - Architektonicko-stav...'!$C$89:$K$810</definedName>
    <definedName name="_xlnm.Print_Titles" localSheetId="1">'D1 - Architektonicko-stav...'!$101:$101</definedName>
    <definedName name="_xlnm._FilterDatabase" localSheetId="2" hidden="1">'D.2.2 - Zdravotně technic...'!$C$101:$K$575</definedName>
    <definedName name="_xlnm.Print_Area" localSheetId="2">'D.2.2 - Zdravotně technic...'!$C$4:$J$39,'D.2.2 - Zdravotně technic...'!$C$89:$K$575</definedName>
    <definedName name="_xlnm.Print_Titles" localSheetId="2">'D.2.2 - Zdravotně technic...'!$101:$101</definedName>
    <definedName name="_xlnm._FilterDatabase" localSheetId="3" hidden="1">'D.2.3 - Vytápění a klimat...'!$C$81:$K$92</definedName>
    <definedName name="_xlnm.Print_Area" localSheetId="3">'D.2.3 - Vytápění a klimat...'!$C$4:$J$39,'D.2.3 - Vytápění a klimat...'!$C$69:$K$92</definedName>
    <definedName name="_xlnm.Print_Titles" localSheetId="3">'D.2.3 - Vytápění a klimat...'!$81:$81</definedName>
    <definedName name="_xlnm._FilterDatabase" localSheetId="4" hidden="1">'D.2.4 - Silnoproud'!$C$89:$K$390</definedName>
    <definedName name="_xlnm.Print_Area" localSheetId="4">'D.2.4 - Silnoproud'!$C$4:$J$39,'D.2.4 - Silnoproud'!$C$77:$K$390</definedName>
    <definedName name="_xlnm.Print_Titles" localSheetId="4">'D.2.4 - Silnoproud'!$89:$89</definedName>
    <definedName name="_xlnm._FilterDatabase" localSheetId="5" hidden="1">'D.2.5 - Systémy technické...'!$C$80:$K$216</definedName>
    <definedName name="_xlnm.Print_Area" localSheetId="5">'D.2.5 - Systémy technické...'!$C$4:$J$39,'D.2.5 - Systémy technické...'!$C$68:$K$216</definedName>
    <definedName name="_xlnm.Print_Titles" localSheetId="5">'D.2.5 - Systémy technické...'!$80:$80</definedName>
    <definedName name="_xlnm._FilterDatabase" localSheetId="6" hidden="1">'D.2.6 - Venkovní úpravy'!$C$85:$K$287</definedName>
    <definedName name="_xlnm.Print_Area" localSheetId="6">'D.2.6 - Venkovní úpravy'!$C$4:$J$39,'D.2.6 - Venkovní úpravy'!$C$73:$K$287</definedName>
    <definedName name="_xlnm.Print_Titles" localSheetId="6">'D.2.6 - Venkovní úpravy'!$85:$85</definedName>
    <definedName name="_xlnm._FilterDatabase" localSheetId="7" hidden="1">'x - VRN'!$C$84:$K$120</definedName>
    <definedName name="_xlnm.Print_Area" localSheetId="7">'x - VRN'!$C$4:$J$39,'x - VRN'!$C$72:$K$120</definedName>
    <definedName name="_xlnm.Print_Titles" localSheetId="7">'x - VRN'!$84:$84</definedName>
  </definedNames>
  <calcPr/>
</workbook>
</file>

<file path=xl/calcChain.xml><?xml version="1.0" encoding="utf-8"?>
<calcChain xmlns="http://schemas.openxmlformats.org/spreadsheetml/2006/main">
  <c i="8" l="1" r="T116"/>
  <c r="J37"/>
  <c r="J36"/>
  <c i="1" r="AY61"/>
  <c i="8" r="J35"/>
  <c i="1" r="AX61"/>
  <c i="8"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T113"/>
  <c r="R114"/>
  <c r="R113"/>
  <c r="P114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79"/>
  <c r="E7"/>
  <c r="E48"/>
  <c i="7" r="J37"/>
  <c r="J36"/>
  <c i="1" r="AY60"/>
  <c i="7" r="J35"/>
  <c i="1" r="AX60"/>
  <c i="7" r="BI286"/>
  <c r="BH286"/>
  <c r="BG286"/>
  <c r="BF286"/>
  <c r="T286"/>
  <c r="T285"/>
  <c r="R286"/>
  <c r="R285"/>
  <c r="P286"/>
  <c r="P285"/>
  <c r="BI283"/>
  <c r="BH283"/>
  <c r="BG283"/>
  <c r="BF283"/>
  <c r="T283"/>
  <c r="R283"/>
  <c r="P283"/>
  <c r="BI281"/>
  <c r="BH281"/>
  <c r="BG281"/>
  <c r="BF281"/>
  <c r="T281"/>
  <c r="R281"/>
  <c r="P281"/>
  <c r="BI278"/>
  <c r="BH278"/>
  <c r="BG278"/>
  <c r="BF278"/>
  <c r="T278"/>
  <c r="R278"/>
  <c r="P278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5"/>
  <c r="BH245"/>
  <c r="BG245"/>
  <c r="BF245"/>
  <c r="T245"/>
  <c r="R245"/>
  <c r="P245"/>
  <c r="BI242"/>
  <c r="BH242"/>
  <c r="BG242"/>
  <c r="BF242"/>
  <c r="T242"/>
  <c r="R242"/>
  <c r="P242"/>
  <c r="BI239"/>
  <c r="BH239"/>
  <c r="BG239"/>
  <c r="BF239"/>
  <c r="T239"/>
  <c r="R239"/>
  <c r="P239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5"/>
  <c r="BH215"/>
  <c r="BG215"/>
  <c r="BF215"/>
  <c r="T215"/>
  <c r="R215"/>
  <c r="P215"/>
  <c r="BI212"/>
  <c r="BH212"/>
  <c r="BG212"/>
  <c r="BF212"/>
  <c r="T212"/>
  <c r="R212"/>
  <c r="P212"/>
  <c r="BI208"/>
  <c r="BH208"/>
  <c r="BG208"/>
  <c r="BF208"/>
  <c r="T208"/>
  <c r="R208"/>
  <c r="P208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7"/>
  <c r="BH167"/>
  <c r="BG167"/>
  <c r="BF167"/>
  <c r="T167"/>
  <c r="R167"/>
  <c r="P167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3"/>
  <c r="BH153"/>
  <c r="BG153"/>
  <c r="BF153"/>
  <c r="T153"/>
  <c r="R153"/>
  <c r="P153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98"/>
  <c r="BH98"/>
  <c r="BG98"/>
  <c r="BF98"/>
  <c r="T98"/>
  <c r="R98"/>
  <c r="P98"/>
  <c r="BI91"/>
  <c r="BH91"/>
  <c r="BG91"/>
  <c r="BF91"/>
  <c r="T91"/>
  <c r="R91"/>
  <c r="P91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80"/>
  <c r="E7"/>
  <c r="E76"/>
  <c i="6" r="J37"/>
  <c r="J36"/>
  <c i="1" r="AY59"/>
  <c i="6" r="J35"/>
  <c i="1" r="AX59"/>
  <c i="6"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J78"/>
  <c r="J77"/>
  <c r="F77"/>
  <c r="F75"/>
  <c r="E73"/>
  <c r="J55"/>
  <c r="J54"/>
  <c r="F54"/>
  <c r="F52"/>
  <c r="E50"/>
  <c r="J18"/>
  <c r="E18"/>
  <c r="F55"/>
  <c r="J17"/>
  <c r="J12"/>
  <c r="J75"/>
  <c r="E7"/>
  <c r="E71"/>
  <c i="5" r="J37"/>
  <c r="J36"/>
  <c i="1" r="AY58"/>
  <c i="5" r="J35"/>
  <c i="1" r="AX58"/>
  <c i="5" r="BI389"/>
  <c r="BH389"/>
  <c r="BG389"/>
  <c r="BF389"/>
  <c r="T389"/>
  <c r="R389"/>
  <c r="P389"/>
  <c r="BI387"/>
  <c r="BH387"/>
  <c r="BG387"/>
  <c r="BF387"/>
  <c r="T387"/>
  <c r="R387"/>
  <c r="P387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81"/>
  <c r="BH381"/>
  <c r="BG381"/>
  <c r="BF381"/>
  <c r="T381"/>
  <c r="R381"/>
  <c r="P381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7"/>
  <c r="BH367"/>
  <c r="BG367"/>
  <c r="BF367"/>
  <c r="T367"/>
  <c r="R367"/>
  <c r="P367"/>
  <c r="BI365"/>
  <c r="BH365"/>
  <c r="BG365"/>
  <c r="BF365"/>
  <c r="T365"/>
  <c r="R365"/>
  <c r="P365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60"/>
  <c r="BH360"/>
  <c r="BG360"/>
  <c r="BF360"/>
  <c r="T360"/>
  <c r="R360"/>
  <c r="P360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1"/>
  <c r="BH341"/>
  <c r="BG341"/>
  <c r="BF341"/>
  <c r="T341"/>
  <c r="R341"/>
  <c r="P341"/>
  <c r="BI340"/>
  <c r="BH340"/>
  <c r="BG340"/>
  <c r="BF340"/>
  <c r="T340"/>
  <c r="R340"/>
  <c r="P340"/>
  <c r="BI338"/>
  <c r="BH338"/>
  <c r="BG338"/>
  <c r="BF338"/>
  <c r="T338"/>
  <c r="R338"/>
  <c r="P338"/>
  <c r="BI336"/>
  <c r="BH336"/>
  <c r="BG336"/>
  <c r="BF336"/>
  <c r="T336"/>
  <c r="R336"/>
  <c r="P336"/>
  <c r="BI335"/>
  <c r="BH335"/>
  <c r="BG335"/>
  <c r="BF335"/>
  <c r="T335"/>
  <c r="R335"/>
  <c r="P335"/>
  <c r="BI334"/>
  <c r="BH334"/>
  <c r="BG334"/>
  <c r="BF334"/>
  <c r="T334"/>
  <c r="R334"/>
  <c r="P334"/>
  <c r="BI333"/>
  <c r="BH333"/>
  <c r="BG333"/>
  <c r="BF333"/>
  <c r="T333"/>
  <c r="R333"/>
  <c r="P333"/>
  <c r="BI331"/>
  <c r="BH331"/>
  <c r="BG331"/>
  <c r="BF331"/>
  <c r="T331"/>
  <c r="R331"/>
  <c r="P331"/>
  <c r="BI330"/>
  <c r="BH330"/>
  <c r="BG330"/>
  <c r="BF330"/>
  <c r="T330"/>
  <c r="R330"/>
  <c r="P330"/>
  <c r="BI328"/>
  <c r="BH328"/>
  <c r="BG328"/>
  <c r="BF328"/>
  <c r="T328"/>
  <c r="R328"/>
  <c r="P328"/>
  <c r="BI327"/>
  <c r="BH327"/>
  <c r="BG327"/>
  <c r="BF327"/>
  <c r="T327"/>
  <c r="R327"/>
  <c r="P327"/>
  <c r="BI325"/>
  <c r="BH325"/>
  <c r="BG325"/>
  <c r="BF325"/>
  <c r="T325"/>
  <c r="R325"/>
  <c r="P325"/>
  <c r="BI324"/>
  <c r="BH324"/>
  <c r="BG324"/>
  <c r="BF324"/>
  <c r="T324"/>
  <c r="R324"/>
  <c r="P324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8"/>
  <c r="BH298"/>
  <c r="BG298"/>
  <c r="BF298"/>
  <c r="T298"/>
  <c r="R298"/>
  <c r="P298"/>
  <c r="BI297"/>
  <c r="BH297"/>
  <c r="BG297"/>
  <c r="BF297"/>
  <c r="T297"/>
  <c r="R297"/>
  <c r="P297"/>
  <c r="BI295"/>
  <c r="BH295"/>
  <c r="BG295"/>
  <c r="BF295"/>
  <c r="T295"/>
  <c r="R295"/>
  <c r="P295"/>
  <c r="BI294"/>
  <c r="BH294"/>
  <c r="BG294"/>
  <c r="BF294"/>
  <c r="T294"/>
  <c r="R294"/>
  <c r="P294"/>
  <c r="BI292"/>
  <c r="BH292"/>
  <c r="BG292"/>
  <c r="BF292"/>
  <c r="T292"/>
  <c r="R292"/>
  <c r="P292"/>
  <c r="BI291"/>
  <c r="BH291"/>
  <c r="BG291"/>
  <c r="BF291"/>
  <c r="T291"/>
  <c r="R291"/>
  <c r="P291"/>
  <c r="BI289"/>
  <c r="BH289"/>
  <c r="BG289"/>
  <c r="BF289"/>
  <c r="T289"/>
  <c r="R289"/>
  <c r="P289"/>
  <c r="BI288"/>
  <c r="BH288"/>
  <c r="BG288"/>
  <c r="BF288"/>
  <c r="T288"/>
  <c r="R288"/>
  <c r="P288"/>
  <c r="BI286"/>
  <c r="BH286"/>
  <c r="BG286"/>
  <c r="BF286"/>
  <c r="T286"/>
  <c r="R286"/>
  <c r="P286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9"/>
  <c r="BH279"/>
  <c r="BG279"/>
  <c r="BF279"/>
  <c r="T279"/>
  <c r="R279"/>
  <c r="P279"/>
  <c r="BI277"/>
  <c r="BH277"/>
  <c r="BG277"/>
  <c r="BF277"/>
  <c r="T277"/>
  <c r="R277"/>
  <c r="P277"/>
  <c r="BI276"/>
  <c r="BH276"/>
  <c r="BG276"/>
  <c r="BF276"/>
  <c r="T276"/>
  <c r="R276"/>
  <c r="P276"/>
  <c r="BI274"/>
  <c r="BH274"/>
  <c r="BG274"/>
  <c r="BF274"/>
  <c r="T274"/>
  <c r="R274"/>
  <c r="P274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3"/>
  <c r="BH263"/>
  <c r="BG263"/>
  <c r="BF263"/>
  <c r="T263"/>
  <c r="R263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1"/>
  <c r="BH221"/>
  <c r="BG221"/>
  <c r="BF221"/>
  <c r="T221"/>
  <c r="R221"/>
  <c r="P221"/>
  <c r="BI219"/>
  <c r="BH219"/>
  <c r="BG219"/>
  <c r="BF219"/>
  <c r="T219"/>
  <c r="R219"/>
  <c r="P219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BI118"/>
  <c r="BH118"/>
  <c r="BG118"/>
  <c r="BF118"/>
  <c r="T118"/>
  <c r="R118"/>
  <c r="P118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1"/>
  <c r="BH101"/>
  <c r="BG101"/>
  <c r="BF101"/>
  <c r="T101"/>
  <c r="R101"/>
  <c r="P101"/>
  <c r="BI100"/>
  <c r="BH100"/>
  <c r="BG100"/>
  <c r="BF100"/>
  <c r="T100"/>
  <c r="R100"/>
  <c r="P100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2"/>
  <c r="BH92"/>
  <c r="BG92"/>
  <c r="BF92"/>
  <c r="T92"/>
  <c r="R92"/>
  <c r="P92"/>
  <c r="J87"/>
  <c r="J86"/>
  <c r="F86"/>
  <c r="F84"/>
  <c r="E82"/>
  <c r="J55"/>
  <c r="J54"/>
  <c r="F54"/>
  <c r="F52"/>
  <c r="E50"/>
  <c r="J18"/>
  <c r="E18"/>
  <c r="F87"/>
  <c r="J17"/>
  <c r="J12"/>
  <c r="J52"/>
  <c r="E7"/>
  <c r="E80"/>
  <c i="4" r="J37"/>
  <c r="J36"/>
  <c i="1" r="AY57"/>
  <c i="4" r="J35"/>
  <c i="1" r="AX57"/>
  <c i="4" r="BI92"/>
  <c r="BH92"/>
  <c r="BG92"/>
  <c r="BF92"/>
  <c r="T92"/>
  <c r="R92"/>
  <c r="P92"/>
  <c r="BI91"/>
  <c r="BH91"/>
  <c r="BG91"/>
  <c r="BF91"/>
  <c r="T91"/>
  <c r="R91"/>
  <c r="R90"/>
  <c r="P91"/>
  <c r="BI89"/>
  <c r="BH89"/>
  <c r="BG89"/>
  <c r="BF89"/>
  <c r="T89"/>
  <c r="T88"/>
  <c r="R89"/>
  <c r="R88"/>
  <c r="P89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48"/>
  <c i="3" r="J401"/>
  <c r="J344"/>
  <c r="J37"/>
  <c r="J36"/>
  <c i="1" r="AY56"/>
  <c i="3" r="J35"/>
  <c i="1" r="AX56"/>
  <c i="3" r="BI572"/>
  <c r="BH572"/>
  <c r="BG572"/>
  <c r="BF572"/>
  <c r="T572"/>
  <c r="T571"/>
  <c r="R572"/>
  <c r="R571"/>
  <c r="P572"/>
  <c r="P571"/>
  <c r="BI567"/>
  <c r="BH567"/>
  <c r="BG567"/>
  <c r="BF567"/>
  <c r="T567"/>
  <c r="R567"/>
  <c r="P567"/>
  <c r="BI563"/>
  <c r="BH563"/>
  <c r="BG563"/>
  <c r="BF563"/>
  <c r="T563"/>
  <c r="R563"/>
  <c r="P563"/>
  <c r="BI560"/>
  <c r="BH560"/>
  <c r="BG560"/>
  <c r="BF560"/>
  <c r="T560"/>
  <c r="R560"/>
  <c r="P560"/>
  <c r="BI559"/>
  <c r="BH559"/>
  <c r="BG559"/>
  <c r="BF559"/>
  <c r="T559"/>
  <c r="R559"/>
  <c r="P559"/>
  <c r="BI557"/>
  <c r="BH557"/>
  <c r="BG557"/>
  <c r="BF557"/>
  <c r="T557"/>
  <c r="R557"/>
  <c r="P557"/>
  <c r="BI554"/>
  <c r="BH554"/>
  <c r="BG554"/>
  <c r="BF554"/>
  <c r="T554"/>
  <c r="R554"/>
  <c r="P554"/>
  <c r="BI553"/>
  <c r="BH553"/>
  <c r="BG553"/>
  <c r="BF553"/>
  <c r="T553"/>
  <c r="R553"/>
  <c r="P553"/>
  <c r="BI551"/>
  <c r="BH551"/>
  <c r="BG551"/>
  <c r="BF551"/>
  <c r="T551"/>
  <c r="R551"/>
  <c r="P551"/>
  <c r="BI548"/>
  <c r="BH548"/>
  <c r="BG548"/>
  <c r="BF548"/>
  <c r="T548"/>
  <c r="R548"/>
  <c r="P548"/>
  <c r="BI546"/>
  <c r="BH546"/>
  <c r="BG546"/>
  <c r="BF546"/>
  <c r="T546"/>
  <c r="R546"/>
  <c r="P546"/>
  <c r="BI544"/>
  <c r="BH544"/>
  <c r="BG544"/>
  <c r="BF544"/>
  <c r="T544"/>
  <c r="R544"/>
  <c r="P544"/>
  <c r="BI542"/>
  <c r="BH542"/>
  <c r="BG542"/>
  <c r="BF542"/>
  <c r="T542"/>
  <c r="R542"/>
  <c r="P542"/>
  <c r="BI539"/>
  <c r="BH539"/>
  <c r="BG539"/>
  <c r="BF539"/>
  <c r="T539"/>
  <c r="R539"/>
  <c r="P539"/>
  <c r="BI537"/>
  <c r="BH537"/>
  <c r="BG537"/>
  <c r="BF537"/>
  <c r="T537"/>
  <c r="R537"/>
  <c r="P537"/>
  <c r="BI535"/>
  <c r="BH535"/>
  <c r="BG535"/>
  <c r="BF535"/>
  <c r="T535"/>
  <c r="R535"/>
  <c r="P535"/>
  <c r="BI531"/>
  <c r="BH531"/>
  <c r="BG531"/>
  <c r="BF531"/>
  <c r="T531"/>
  <c r="R531"/>
  <c r="P531"/>
  <c r="BI528"/>
  <c r="BH528"/>
  <c r="BG528"/>
  <c r="BF528"/>
  <c r="T528"/>
  <c r="R528"/>
  <c r="P528"/>
  <c r="BI527"/>
  <c r="BH527"/>
  <c r="BG527"/>
  <c r="BF527"/>
  <c r="T527"/>
  <c r="R527"/>
  <c r="P527"/>
  <c r="BI525"/>
  <c r="BH525"/>
  <c r="BG525"/>
  <c r="BF525"/>
  <c r="T525"/>
  <c r="R525"/>
  <c r="P525"/>
  <c r="BI524"/>
  <c r="BH524"/>
  <c r="BG524"/>
  <c r="BF524"/>
  <c r="T524"/>
  <c r="R524"/>
  <c r="P524"/>
  <c r="BI522"/>
  <c r="BH522"/>
  <c r="BG522"/>
  <c r="BF522"/>
  <c r="T522"/>
  <c r="R522"/>
  <c r="P522"/>
  <c r="BI521"/>
  <c r="BH521"/>
  <c r="BG521"/>
  <c r="BF521"/>
  <c r="T521"/>
  <c r="R521"/>
  <c r="P521"/>
  <c r="BI519"/>
  <c r="BH519"/>
  <c r="BG519"/>
  <c r="BF519"/>
  <c r="T519"/>
  <c r="R519"/>
  <c r="P519"/>
  <c r="BI516"/>
  <c r="BH516"/>
  <c r="BG516"/>
  <c r="BF516"/>
  <c r="T516"/>
  <c r="R516"/>
  <c r="P516"/>
  <c r="BI515"/>
  <c r="BH515"/>
  <c r="BG515"/>
  <c r="BF515"/>
  <c r="T515"/>
  <c r="R515"/>
  <c r="P515"/>
  <c r="BI514"/>
  <c r="BH514"/>
  <c r="BG514"/>
  <c r="BF514"/>
  <c r="T514"/>
  <c r="R514"/>
  <c r="P514"/>
  <c r="BI512"/>
  <c r="BH512"/>
  <c r="BG512"/>
  <c r="BF512"/>
  <c r="T512"/>
  <c r="R512"/>
  <c r="P512"/>
  <c r="BI510"/>
  <c r="BH510"/>
  <c r="BG510"/>
  <c r="BF510"/>
  <c r="T510"/>
  <c r="R510"/>
  <c r="P510"/>
  <c r="BI508"/>
  <c r="BH508"/>
  <c r="BG508"/>
  <c r="BF508"/>
  <c r="T508"/>
  <c r="R508"/>
  <c r="P508"/>
  <c r="BI506"/>
  <c r="BH506"/>
  <c r="BG506"/>
  <c r="BF506"/>
  <c r="T506"/>
  <c r="R506"/>
  <c r="P506"/>
  <c r="BI504"/>
  <c r="BH504"/>
  <c r="BG504"/>
  <c r="BF504"/>
  <c r="T504"/>
  <c r="R504"/>
  <c r="P504"/>
  <c r="BI502"/>
  <c r="BH502"/>
  <c r="BG502"/>
  <c r="BF502"/>
  <c r="T502"/>
  <c r="R502"/>
  <c r="P502"/>
  <c r="BI500"/>
  <c r="BH500"/>
  <c r="BG500"/>
  <c r="BF500"/>
  <c r="T500"/>
  <c r="R500"/>
  <c r="P500"/>
  <c r="BI498"/>
  <c r="BH498"/>
  <c r="BG498"/>
  <c r="BF498"/>
  <c r="T498"/>
  <c r="R498"/>
  <c r="P498"/>
  <c r="BI496"/>
  <c r="BH496"/>
  <c r="BG496"/>
  <c r="BF496"/>
  <c r="T496"/>
  <c r="R496"/>
  <c r="P496"/>
  <c r="BI494"/>
  <c r="BH494"/>
  <c r="BG494"/>
  <c r="BF494"/>
  <c r="T494"/>
  <c r="R494"/>
  <c r="P494"/>
  <c r="BI492"/>
  <c r="BH492"/>
  <c r="BG492"/>
  <c r="BF492"/>
  <c r="T492"/>
  <c r="R492"/>
  <c r="P492"/>
  <c r="BI488"/>
  <c r="BH488"/>
  <c r="BG488"/>
  <c r="BF488"/>
  <c r="T488"/>
  <c r="R488"/>
  <c r="P488"/>
  <c r="BI483"/>
  <c r="BH483"/>
  <c r="BG483"/>
  <c r="BF483"/>
  <c r="T483"/>
  <c r="R483"/>
  <c r="P483"/>
  <c r="BI481"/>
  <c r="BH481"/>
  <c r="BG481"/>
  <c r="BF481"/>
  <c r="T481"/>
  <c r="R481"/>
  <c r="P481"/>
  <c r="BI479"/>
  <c r="BH479"/>
  <c r="BG479"/>
  <c r="BF479"/>
  <c r="T479"/>
  <c r="R479"/>
  <c r="P479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0"/>
  <c r="BH470"/>
  <c r="BG470"/>
  <c r="BF470"/>
  <c r="T470"/>
  <c r="R470"/>
  <c r="P470"/>
  <c r="BI469"/>
  <c r="BH469"/>
  <c r="BG469"/>
  <c r="BF469"/>
  <c r="T469"/>
  <c r="R469"/>
  <c r="P469"/>
  <c r="BI467"/>
  <c r="BH467"/>
  <c r="BG467"/>
  <c r="BF467"/>
  <c r="T467"/>
  <c r="R467"/>
  <c r="P467"/>
  <c r="BI465"/>
  <c r="BH465"/>
  <c r="BG465"/>
  <c r="BF465"/>
  <c r="T465"/>
  <c r="R465"/>
  <c r="P465"/>
  <c r="BI463"/>
  <c r="BH463"/>
  <c r="BG463"/>
  <c r="BF463"/>
  <c r="T463"/>
  <c r="R463"/>
  <c r="P463"/>
  <c r="BI461"/>
  <c r="BH461"/>
  <c r="BG461"/>
  <c r="BF461"/>
  <c r="T461"/>
  <c r="R461"/>
  <c r="P461"/>
  <c r="BI459"/>
  <c r="BH459"/>
  <c r="BG459"/>
  <c r="BF459"/>
  <c r="T459"/>
  <c r="R459"/>
  <c r="P459"/>
  <c r="BI457"/>
  <c r="BH457"/>
  <c r="BG457"/>
  <c r="BF457"/>
  <c r="T457"/>
  <c r="R457"/>
  <c r="P457"/>
  <c r="BI455"/>
  <c r="BH455"/>
  <c r="BG455"/>
  <c r="BF455"/>
  <c r="T455"/>
  <c r="R455"/>
  <c r="P455"/>
  <c r="BI454"/>
  <c r="BH454"/>
  <c r="BG454"/>
  <c r="BF454"/>
  <c r="T454"/>
  <c r="R454"/>
  <c r="P454"/>
  <c r="BI453"/>
  <c r="BH453"/>
  <c r="BG453"/>
  <c r="BF453"/>
  <c r="T453"/>
  <c r="R453"/>
  <c r="P453"/>
  <c r="BI451"/>
  <c r="BH451"/>
  <c r="BG451"/>
  <c r="BF451"/>
  <c r="T451"/>
  <c r="R451"/>
  <c r="P451"/>
  <c r="BI449"/>
  <c r="BH449"/>
  <c r="BG449"/>
  <c r="BF449"/>
  <c r="T449"/>
  <c r="R449"/>
  <c r="P449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5"/>
  <c r="BH435"/>
  <c r="BG435"/>
  <c r="BF435"/>
  <c r="T435"/>
  <c r="R435"/>
  <c r="P435"/>
  <c r="BI431"/>
  <c r="BH431"/>
  <c r="BG431"/>
  <c r="BF431"/>
  <c r="T431"/>
  <c r="T430"/>
  <c r="R431"/>
  <c r="R430"/>
  <c r="P431"/>
  <c r="P430"/>
  <c r="BI428"/>
  <c r="BH428"/>
  <c r="BG428"/>
  <c r="BF428"/>
  <c r="T428"/>
  <c r="R428"/>
  <c r="P428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5"/>
  <c r="BH415"/>
  <c r="BG415"/>
  <c r="BF415"/>
  <c r="T415"/>
  <c r="T414"/>
  <c r="R415"/>
  <c r="R414"/>
  <c r="P415"/>
  <c r="P414"/>
  <c r="BI412"/>
  <c r="BH412"/>
  <c r="BG412"/>
  <c r="BF412"/>
  <c r="T412"/>
  <c r="R412"/>
  <c r="P412"/>
  <c r="BI410"/>
  <c r="BH410"/>
  <c r="BG410"/>
  <c r="BF410"/>
  <c r="T410"/>
  <c r="R410"/>
  <c r="P410"/>
  <c r="BI403"/>
  <c r="BH403"/>
  <c r="BG403"/>
  <c r="BF403"/>
  <c r="T403"/>
  <c r="R403"/>
  <c r="P403"/>
  <c r="J68"/>
  <c r="BI396"/>
  <c r="BH396"/>
  <c r="BG396"/>
  <c r="BF396"/>
  <c r="T396"/>
  <c r="R396"/>
  <c r="P396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71"/>
  <c r="BH371"/>
  <c r="BG371"/>
  <c r="BF371"/>
  <c r="T371"/>
  <c r="R371"/>
  <c r="P371"/>
  <c r="BI369"/>
  <c r="BH369"/>
  <c r="BG369"/>
  <c r="BF369"/>
  <c r="T369"/>
  <c r="R369"/>
  <c r="P369"/>
  <c r="BI365"/>
  <c r="BH365"/>
  <c r="BG365"/>
  <c r="BF365"/>
  <c r="T365"/>
  <c r="R365"/>
  <c r="P365"/>
  <c r="BI364"/>
  <c r="BH364"/>
  <c r="BG364"/>
  <c r="BF364"/>
  <c r="T364"/>
  <c r="R364"/>
  <c r="P364"/>
  <c r="BI362"/>
  <c r="BH362"/>
  <c r="BG362"/>
  <c r="BF362"/>
  <c r="T362"/>
  <c r="R362"/>
  <c r="P362"/>
  <c r="BI361"/>
  <c r="BH361"/>
  <c r="BG361"/>
  <c r="BF361"/>
  <c r="T361"/>
  <c r="R361"/>
  <c r="P361"/>
  <c r="BI360"/>
  <c r="BH360"/>
  <c r="BG360"/>
  <c r="BF360"/>
  <c r="T360"/>
  <c r="R360"/>
  <c r="P360"/>
  <c r="BI359"/>
  <c r="BH359"/>
  <c r="BG359"/>
  <c r="BF359"/>
  <c r="T359"/>
  <c r="R359"/>
  <c r="P359"/>
  <c r="BI358"/>
  <c r="BH358"/>
  <c r="BG358"/>
  <c r="BF358"/>
  <c r="T358"/>
  <c r="R358"/>
  <c r="P358"/>
  <c r="BI357"/>
  <c r="BH357"/>
  <c r="BG357"/>
  <c r="BF357"/>
  <c r="T357"/>
  <c r="R357"/>
  <c r="P357"/>
  <c r="BI355"/>
  <c r="BH355"/>
  <c r="BG355"/>
  <c r="BF355"/>
  <c r="T355"/>
  <c r="R355"/>
  <c r="P355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J65"/>
  <c r="BI340"/>
  <c r="BH340"/>
  <c r="BG340"/>
  <c r="BF340"/>
  <c r="T340"/>
  <c r="R340"/>
  <c r="P340"/>
  <c r="BI288"/>
  <c r="BH288"/>
  <c r="BG288"/>
  <c r="BF288"/>
  <c r="T288"/>
  <c r="R288"/>
  <c r="P288"/>
  <c r="BI282"/>
  <c r="BH282"/>
  <c r="BG282"/>
  <c r="BF282"/>
  <c r="T282"/>
  <c r="T281"/>
  <c r="R282"/>
  <c r="R281"/>
  <c r="P282"/>
  <c r="P281"/>
  <c r="BI278"/>
  <c r="BH278"/>
  <c r="BG278"/>
  <c r="BF278"/>
  <c r="T278"/>
  <c r="R278"/>
  <c r="P278"/>
  <c r="BI276"/>
  <c r="BH276"/>
  <c r="BG276"/>
  <c r="BF276"/>
  <c r="T276"/>
  <c r="R276"/>
  <c r="P276"/>
  <c r="BI273"/>
  <c r="BH273"/>
  <c r="BG273"/>
  <c r="BF273"/>
  <c r="T273"/>
  <c r="R273"/>
  <c r="P273"/>
  <c r="BI270"/>
  <c r="BH270"/>
  <c r="BG270"/>
  <c r="BF270"/>
  <c r="T270"/>
  <c r="R270"/>
  <c r="P270"/>
  <c r="BI263"/>
  <c r="BH263"/>
  <c r="BG263"/>
  <c r="BF263"/>
  <c r="T263"/>
  <c r="R263"/>
  <c r="P263"/>
  <c r="BI259"/>
  <c r="BH259"/>
  <c r="BG259"/>
  <c r="BF259"/>
  <c r="T259"/>
  <c r="R259"/>
  <c r="P259"/>
  <c r="BI255"/>
  <c r="BH255"/>
  <c r="BG255"/>
  <c r="BF255"/>
  <c r="T255"/>
  <c r="R255"/>
  <c r="P255"/>
  <c r="BI213"/>
  <c r="BH213"/>
  <c r="BG213"/>
  <c r="BF213"/>
  <c r="T213"/>
  <c r="R213"/>
  <c r="P213"/>
  <c r="BI210"/>
  <c r="BH210"/>
  <c r="BG210"/>
  <c r="BF210"/>
  <c r="T210"/>
  <c r="R210"/>
  <c r="P210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30"/>
  <c r="BH130"/>
  <c r="BG130"/>
  <c r="BF130"/>
  <c r="T130"/>
  <c r="R130"/>
  <c r="P130"/>
  <c r="BI109"/>
  <c r="BH109"/>
  <c r="BG109"/>
  <c r="BF109"/>
  <c r="T109"/>
  <c r="R109"/>
  <c r="P109"/>
  <c r="BI105"/>
  <c r="BH105"/>
  <c r="BG105"/>
  <c r="BF105"/>
  <c r="T105"/>
  <c r="R105"/>
  <c r="P105"/>
  <c r="J99"/>
  <c r="J98"/>
  <c r="F98"/>
  <c r="F96"/>
  <c r="E94"/>
  <c r="J55"/>
  <c r="J54"/>
  <c r="F54"/>
  <c r="F52"/>
  <c r="E50"/>
  <c r="J18"/>
  <c r="E18"/>
  <c r="F99"/>
  <c r="J17"/>
  <c r="J12"/>
  <c r="J52"/>
  <c r="E7"/>
  <c r="E92"/>
  <c i="1" r="AY55"/>
  <c i="2" r="J37"/>
  <c r="J36"/>
  <c r="J35"/>
  <c i="1" r="AX55"/>
  <c i="2" r="BI810"/>
  <c r="BH810"/>
  <c r="BG810"/>
  <c r="BF810"/>
  <c r="T810"/>
  <c r="R810"/>
  <c r="P810"/>
  <c r="BI809"/>
  <c r="BH809"/>
  <c r="BG809"/>
  <c r="BF809"/>
  <c r="T809"/>
  <c r="R809"/>
  <c r="P809"/>
  <c r="BI808"/>
  <c r="BH808"/>
  <c r="BG808"/>
  <c r="BF808"/>
  <c r="T808"/>
  <c r="R808"/>
  <c r="P808"/>
  <c r="BI807"/>
  <c r="BH807"/>
  <c r="BG807"/>
  <c r="BF807"/>
  <c r="T807"/>
  <c r="R807"/>
  <c r="P807"/>
  <c r="BI806"/>
  <c r="BH806"/>
  <c r="BG806"/>
  <c r="BF806"/>
  <c r="T806"/>
  <c r="R806"/>
  <c r="P806"/>
  <c r="BI805"/>
  <c r="BH805"/>
  <c r="BG805"/>
  <c r="BF805"/>
  <c r="T805"/>
  <c r="R805"/>
  <c r="P805"/>
  <c r="BI804"/>
  <c r="BH804"/>
  <c r="BG804"/>
  <c r="BF804"/>
  <c r="T804"/>
  <c r="R804"/>
  <c r="P804"/>
  <c r="BI803"/>
  <c r="BH803"/>
  <c r="BG803"/>
  <c r="BF803"/>
  <c r="T803"/>
  <c r="R803"/>
  <c r="P803"/>
  <c r="BI802"/>
  <c r="BH802"/>
  <c r="BG802"/>
  <c r="BF802"/>
  <c r="T802"/>
  <c r="R802"/>
  <c r="P802"/>
  <c r="BI801"/>
  <c r="BH801"/>
  <c r="BG801"/>
  <c r="BF801"/>
  <c r="T801"/>
  <c r="R801"/>
  <c r="P801"/>
  <c r="BI800"/>
  <c r="BH800"/>
  <c r="BG800"/>
  <c r="BF800"/>
  <c r="T800"/>
  <c r="R800"/>
  <c r="P800"/>
  <c r="BI799"/>
  <c r="BH799"/>
  <c r="BG799"/>
  <c r="BF799"/>
  <c r="T799"/>
  <c r="R799"/>
  <c r="P799"/>
  <c r="BI798"/>
  <c r="BH798"/>
  <c r="BG798"/>
  <c r="BF798"/>
  <c r="T798"/>
  <c r="R798"/>
  <c r="P798"/>
  <c r="BI797"/>
  <c r="BH797"/>
  <c r="BG797"/>
  <c r="BF797"/>
  <c r="T797"/>
  <c r="R797"/>
  <c r="P797"/>
  <c r="BI796"/>
  <c r="BH796"/>
  <c r="BG796"/>
  <c r="BF796"/>
  <c r="T796"/>
  <c r="R796"/>
  <c r="P796"/>
  <c r="BI795"/>
  <c r="BH795"/>
  <c r="BG795"/>
  <c r="BF795"/>
  <c r="T795"/>
  <c r="R795"/>
  <c r="P795"/>
  <c r="BI794"/>
  <c r="BH794"/>
  <c r="BG794"/>
  <c r="BF794"/>
  <c r="T794"/>
  <c r="R794"/>
  <c r="P794"/>
  <c r="BI793"/>
  <c r="BH793"/>
  <c r="BG793"/>
  <c r="BF793"/>
  <c r="T793"/>
  <c r="R793"/>
  <c r="P793"/>
  <c r="BI792"/>
  <c r="BH792"/>
  <c r="BG792"/>
  <c r="BF792"/>
  <c r="T792"/>
  <c r="R792"/>
  <c r="P792"/>
  <c r="BI791"/>
  <c r="BH791"/>
  <c r="BG791"/>
  <c r="BF791"/>
  <c r="T791"/>
  <c r="R791"/>
  <c r="P791"/>
  <c r="BI790"/>
  <c r="BH790"/>
  <c r="BG790"/>
  <c r="BF790"/>
  <c r="T790"/>
  <c r="R790"/>
  <c r="P790"/>
  <c r="BI789"/>
  <c r="BH789"/>
  <c r="BG789"/>
  <c r="BF789"/>
  <c r="T789"/>
  <c r="R789"/>
  <c r="P789"/>
  <c r="BI788"/>
  <c r="BH788"/>
  <c r="BG788"/>
  <c r="BF788"/>
  <c r="T788"/>
  <c r="R788"/>
  <c r="P788"/>
  <c r="BI787"/>
  <c r="BH787"/>
  <c r="BG787"/>
  <c r="BF787"/>
  <c r="T787"/>
  <c r="R787"/>
  <c r="P787"/>
  <c r="BI786"/>
  <c r="BH786"/>
  <c r="BG786"/>
  <c r="BF786"/>
  <c r="T786"/>
  <c r="R786"/>
  <c r="P786"/>
  <c r="BI785"/>
  <c r="BH785"/>
  <c r="BG785"/>
  <c r="BF785"/>
  <c r="T785"/>
  <c r="R785"/>
  <c r="P785"/>
  <c r="BI784"/>
  <c r="BH784"/>
  <c r="BG784"/>
  <c r="BF784"/>
  <c r="T784"/>
  <c r="R784"/>
  <c r="P784"/>
  <c r="BI783"/>
  <c r="BH783"/>
  <c r="BG783"/>
  <c r="BF783"/>
  <c r="T783"/>
  <c r="R783"/>
  <c r="P783"/>
  <c r="BI782"/>
  <c r="BH782"/>
  <c r="BG782"/>
  <c r="BF782"/>
  <c r="T782"/>
  <c r="R782"/>
  <c r="P782"/>
  <c r="BI781"/>
  <c r="BH781"/>
  <c r="BG781"/>
  <c r="BF781"/>
  <c r="T781"/>
  <c r="R781"/>
  <c r="P781"/>
  <c r="BI780"/>
  <c r="BH780"/>
  <c r="BG780"/>
  <c r="BF780"/>
  <c r="T780"/>
  <c r="R780"/>
  <c r="P780"/>
  <c r="BI779"/>
  <c r="BH779"/>
  <c r="BG779"/>
  <c r="BF779"/>
  <c r="T779"/>
  <c r="R779"/>
  <c r="P779"/>
  <c r="BI778"/>
  <c r="BH778"/>
  <c r="BG778"/>
  <c r="BF778"/>
  <c r="T778"/>
  <c r="R778"/>
  <c r="P778"/>
  <c r="BI777"/>
  <c r="BH777"/>
  <c r="BG777"/>
  <c r="BF777"/>
  <c r="T777"/>
  <c r="R777"/>
  <c r="P777"/>
  <c r="BI776"/>
  <c r="BH776"/>
  <c r="BG776"/>
  <c r="BF776"/>
  <c r="T776"/>
  <c r="R776"/>
  <c r="P776"/>
  <c r="BI775"/>
  <c r="BH775"/>
  <c r="BG775"/>
  <c r="BF775"/>
  <c r="T775"/>
  <c r="R775"/>
  <c r="P775"/>
  <c r="BI774"/>
  <c r="BH774"/>
  <c r="BG774"/>
  <c r="BF774"/>
  <c r="T774"/>
  <c r="R774"/>
  <c r="P774"/>
  <c r="BI773"/>
  <c r="BH773"/>
  <c r="BG773"/>
  <c r="BF773"/>
  <c r="T773"/>
  <c r="R773"/>
  <c r="P773"/>
  <c r="BI772"/>
  <c r="BH772"/>
  <c r="BG772"/>
  <c r="BF772"/>
  <c r="T772"/>
  <c r="R772"/>
  <c r="P772"/>
  <c r="BI771"/>
  <c r="BH771"/>
  <c r="BG771"/>
  <c r="BF771"/>
  <c r="T771"/>
  <c r="R771"/>
  <c r="P771"/>
  <c r="BI770"/>
  <c r="BH770"/>
  <c r="BG770"/>
  <c r="BF770"/>
  <c r="T770"/>
  <c r="R770"/>
  <c r="P770"/>
  <c r="BI769"/>
  <c r="BH769"/>
  <c r="BG769"/>
  <c r="BF769"/>
  <c r="T769"/>
  <c r="R769"/>
  <c r="P769"/>
  <c r="BI768"/>
  <c r="BH768"/>
  <c r="BG768"/>
  <c r="BF768"/>
  <c r="T768"/>
  <c r="R768"/>
  <c r="P768"/>
  <c r="BI767"/>
  <c r="BH767"/>
  <c r="BG767"/>
  <c r="BF767"/>
  <c r="T767"/>
  <c r="R767"/>
  <c r="P767"/>
  <c r="BI766"/>
  <c r="BH766"/>
  <c r="BG766"/>
  <c r="BF766"/>
  <c r="T766"/>
  <c r="R766"/>
  <c r="P766"/>
  <c r="BI765"/>
  <c r="BH765"/>
  <c r="BG765"/>
  <c r="BF765"/>
  <c r="T765"/>
  <c r="R765"/>
  <c r="P765"/>
  <c r="BI764"/>
  <c r="BH764"/>
  <c r="BG764"/>
  <c r="BF764"/>
  <c r="T764"/>
  <c r="R764"/>
  <c r="P764"/>
  <c r="BI763"/>
  <c r="BH763"/>
  <c r="BG763"/>
  <c r="BF763"/>
  <c r="T763"/>
  <c r="R763"/>
  <c r="P763"/>
  <c r="BI762"/>
  <c r="BH762"/>
  <c r="BG762"/>
  <c r="BF762"/>
  <c r="T762"/>
  <c r="R762"/>
  <c r="P762"/>
  <c r="BI761"/>
  <c r="BH761"/>
  <c r="BG761"/>
  <c r="BF761"/>
  <c r="T761"/>
  <c r="R761"/>
  <c r="P761"/>
  <c r="BI760"/>
  <c r="BH760"/>
  <c r="BG760"/>
  <c r="BF760"/>
  <c r="T760"/>
  <c r="R760"/>
  <c r="P760"/>
  <c r="BI759"/>
  <c r="BH759"/>
  <c r="BG759"/>
  <c r="BF759"/>
  <c r="T759"/>
  <c r="R759"/>
  <c r="P759"/>
  <c r="BI758"/>
  <c r="BH758"/>
  <c r="BG758"/>
  <c r="BF758"/>
  <c r="T758"/>
  <c r="R758"/>
  <c r="P758"/>
  <c r="BI757"/>
  <c r="BH757"/>
  <c r="BG757"/>
  <c r="BF757"/>
  <c r="T757"/>
  <c r="R757"/>
  <c r="P757"/>
  <c r="BI756"/>
  <c r="BH756"/>
  <c r="BG756"/>
  <c r="BF756"/>
  <c r="T756"/>
  <c r="R756"/>
  <c r="P756"/>
  <c r="BI751"/>
  <c r="BH751"/>
  <c r="BG751"/>
  <c r="BF751"/>
  <c r="T751"/>
  <c r="T750"/>
  <c r="R751"/>
  <c r="R750"/>
  <c r="P751"/>
  <c r="P750"/>
  <c r="BI748"/>
  <c r="BH748"/>
  <c r="BG748"/>
  <c r="BF748"/>
  <c r="T748"/>
  <c r="R748"/>
  <c r="P748"/>
  <c r="BI745"/>
  <c r="BH745"/>
  <c r="BG745"/>
  <c r="BF745"/>
  <c r="T745"/>
  <c r="R745"/>
  <c r="P745"/>
  <c r="BI743"/>
  <c r="BH743"/>
  <c r="BG743"/>
  <c r="BF743"/>
  <c r="T743"/>
  <c r="R743"/>
  <c r="P743"/>
  <c r="BI741"/>
  <c r="BH741"/>
  <c r="BG741"/>
  <c r="BF741"/>
  <c r="T741"/>
  <c r="R741"/>
  <c r="P741"/>
  <c r="BI739"/>
  <c r="BH739"/>
  <c r="BG739"/>
  <c r="BF739"/>
  <c r="T739"/>
  <c r="R739"/>
  <c r="P739"/>
  <c r="BI737"/>
  <c r="BH737"/>
  <c r="BG737"/>
  <c r="BF737"/>
  <c r="T737"/>
  <c r="R737"/>
  <c r="P737"/>
  <c r="BI735"/>
  <c r="BH735"/>
  <c r="BG735"/>
  <c r="BF735"/>
  <c r="T735"/>
  <c r="R735"/>
  <c r="P735"/>
  <c r="BI732"/>
  <c r="BH732"/>
  <c r="BG732"/>
  <c r="BF732"/>
  <c r="T732"/>
  <c r="R732"/>
  <c r="P732"/>
  <c r="BI730"/>
  <c r="BH730"/>
  <c r="BG730"/>
  <c r="BF730"/>
  <c r="T730"/>
  <c r="R730"/>
  <c r="P730"/>
  <c r="BI728"/>
  <c r="BH728"/>
  <c r="BG728"/>
  <c r="BF728"/>
  <c r="T728"/>
  <c r="R728"/>
  <c r="P728"/>
  <c r="BI726"/>
  <c r="BH726"/>
  <c r="BG726"/>
  <c r="BF726"/>
  <c r="T726"/>
  <c r="R726"/>
  <c r="P726"/>
  <c r="BI723"/>
  <c r="BH723"/>
  <c r="BG723"/>
  <c r="BF723"/>
  <c r="T723"/>
  <c r="R723"/>
  <c r="P723"/>
  <c r="BI719"/>
  <c r="BH719"/>
  <c r="BG719"/>
  <c r="BF719"/>
  <c r="T719"/>
  <c r="R719"/>
  <c r="P719"/>
  <c r="BI716"/>
  <c r="BH716"/>
  <c r="BG716"/>
  <c r="BF716"/>
  <c r="T716"/>
  <c r="R716"/>
  <c r="P716"/>
  <c r="BI714"/>
  <c r="BH714"/>
  <c r="BG714"/>
  <c r="BF714"/>
  <c r="T714"/>
  <c r="R714"/>
  <c r="P714"/>
  <c r="BI712"/>
  <c r="BH712"/>
  <c r="BG712"/>
  <c r="BF712"/>
  <c r="T712"/>
  <c r="R712"/>
  <c r="P712"/>
  <c r="BI710"/>
  <c r="BH710"/>
  <c r="BG710"/>
  <c r="BF710"/>
  <c r="T710"/>
  <c r="R710"/>
  <c r="P710"/>
  <c r="BI701"/>
  <c r="BH701"/>
  <c r="BG701"/>
  <c r="BF701"/>
  <c r="T701"/>
  <c r="R701"/>
  <c r="P701"/>
  <c r="BI699"/>
  <c r="BH699"/>
  <c r="BG699"/>
  <c r="BF699"/>
  <c r="T699"/>
  <c r="R699"/>
  <c r="P699"/>
  <c r="BI697"/>
  <c r="BH697"/>
  <c r="BG697"/>
  <c r="BF697"/>
  <c r="T697"/>
  <c r="R697"/>
  <c r="P697"/>
  <c r="BI695"/>
  <c r="BH695"/>
  <c r="BG695"/>
  <c r="BF695"/>
  <c r="T695"/>
  <c r="R695"/>
  <c r="P695"/>
  <c r="BI691"/>
  <c r="BH691"/>
  <c r="BG691"/>
  <c r="BF691"/>
  <c r="T691"/>
  <c r="R691"/>
  <c r="P691"/>
  <c r="BI689"/>
  <c r="BH689"/>
  <c r="BG689"/>
  <c r="BF689"/>
  <c r="T689"/>
  <c r="R689"/>
  <c r="P689"/>
  <c r="BI686"/>
  <c r="BH686"/>
  <c r="BG686"/>
  <c r="BF686"/>
  <c r="T686"/>
  <c r="R686"/>
  <c r="P686"/>
  <c r="BI684"/>
  <c r="BH684"/>
  <c r="BG684"/>
  <c r="BF684"/>
  <c r="T684"/>
  <c r="R684"/>
  <c r="P684"/>
  <c r="BI682"/>
  <c r="BH682"/>
  <c r="BG682"/>
  <c r="BF682"/>
  <c r="T682"/>
  <c r="R682"/>
  <c r="P682"/>
  <c r="BI675"/>
  <c r="BH675"/>
  <c r="BG675"/>
  <c r="BF675"/>
  <c r="T675"/>
  <c r="R675"/>
  <c r="P675"/>
  <c r="BI673"/>
  <c r="BH673"/>
  <c r="BG673"/>
  <c r="BF673"/>
  <c r="T673"/>
  <c r="R673"/>
  <c r="P673"/>
  <c r="BI670"/>
  <c r="BH670"/>
  <c r="BG670"/>
  <c r="BF670"/>
  <c r="T670"/>
  <c r="R670"/>
  <c r="P670"/>
  <c r="BI668"/>
  <c r="BH668"/>
  <c r="BG668"/>
  <c r="BF668"/>
  <c r="T668"/>
  <c r="R668"/>
  <c r="P668"/>
  <c r="BI659"/>
  <c r="BH659"/>
  <c r="BG659"/>
  <c r="BF659"/>
  <c r="T659"/>
  <c r="R659"/>
  <c r="P659"/>
  <c r="BI657"/>
  <c r="BH657"/>
  <c r="BG657"/>
  <c r="BF657"/>
  <c r="T657"/>
  <c r="R657"/>
  <c r="P657"/>
  <c r="BI654"/>
  <c r="BH654"/>
  <c r="BG654"/>
  <c r="BF654"/>
  <c r="T654"/>
  <c r="R654"/>
  <c r="P654"/>
  <c r="BI652"/>
  <c r="BH652"/>
  <c r="BG652"/>
  <c r="BF652"/>
  <c r="T652"/>
  <c r="R652"/>
  <c r="P652"/>
  <c r="BI649"/>
  <c r="BH649"/>
  <c r="BG649"/>
  <c r="BF649"/>
  <c r="T649"/>
  <c r="R649"/>
  <c r="P649"/>
  <c r="BI647"/>
  <c r="BH647"/>
  <c r="BG647"/>
  <c r="BF647"/>
  <c r="T647"/>
  <c r="R647"/>
  <c r="P647"/>
  <c r="BI635"/>
  <c r="BH635"/>
  <c r="BG635"/>
  <c r="BF635"/>
  <c r="T635"/>
  <c r="R635"/>
  <c r="P635"/>
  <c r="BI633"/>
  <c r="BH633"/>
  <c r="BG633"/>
  <c r="BF633"/>
  <c r="T633"/>
  <c r="R633"/>
  <c r="P633"/>
  <c r="BI630"/>
  <c r="BH630"/>
  <c r="BG630"/>
  <c r="BF630"/>
  <c r="T630"/>
  <c r="R630"/>
  <c r="P630"/>
  <c r="BI626"/>
  <c r="BH626"/>
  <c r="BG626"/>
  <c r="BF626"/>
  <c r="T626"/>
  <c r="R626"/>
  <c r="P626"/>
  <c r="BI621"/>
  <c r="BH621"/>
  <c r="BG621"/>
  <c r="BF621"/>
  <c r="T621"/>
  <c r="R621"/>
  <c r="P621"/>
  <c r="BI620"/>
  <c r="BH620"/>
  <c r="BG620"/>
  <c r="BF620"/>
  <c r="T620"/>
  <c r="R620"/>
  <c r="P620"/>
  <c r="BI616"/>
  <c r="BH616"/>
  <c r="BG616"/>
  <c r="BF616"/>
  <c r="T616"/>
  <c r="R616"/>
  <c r="P616"/>
  <c r="BI615"/>
  <c r="BH615"/>
  <c r="BG615"/>
  <c r="BF615"/>
  <c r="T615"/>
  <c r="R615"/>
  <c r="P615"/>
  <c r="BI609"/>
  <c r="BH609"/>
  <c r="BG609"/>
  <c r="BF609"/>
  <c r="T609"/>
  <c r="R609"/>
  <c r="P609"/>
  <c r="BI606"/>
  <c r="BH606"/>
  <c r="BG606"/>
  <c r="BF606"/>
  <c r="T606"/>
  <c r="R606"/>
  <c r="P606"/>
  <c r="BI605"/>
  <c r="BH605"/>
  <c r="BG605"/>
  <c r="BF605"/>
  <c r="T605"/>
  <c r="R605"/>
  <c r="P605"/>
  <c r="BI601"/>
  <c r="BH601"/>
  <c r="BG601"/>
  <c r="BF601"/>
  <c r="T601"/>
  <c r="R601"/>
  <c r="P601"/>
  <c r="BI600"/>
  <c r="BH600"/>
  <c r="BG600"/>
  <c r="BF600"/>
  <c r="T600"/>
  <c r="R600"/>
  <c r="P600"/>
  <c r="BI599"/>
  <c r="BH599"/>
  <c r="BG599"/>
  <c r="BF599"/>
  <c r="T599"/>
  <c r="R599"/>
  <c r="P599"/>
  <c r="BI595"/>
  <c r="BH595"/>
  <c r="BG595"/>
  <c r="BF595"/>
  <c r="T595"/>
  <c r="R595"/>
  <c r="P595"/>
  <c r="BI594"/>
  <c r="BH594"/>
  <c r="BG594"/>
  <c r="BF594"/>
  <c r="T594"/>
  <c r="R594"/>
  <c r="P594"/>
  <c r="BI590"/>
  <c r="BH590"/>
  <c r="BG590"/>
  <c r="BF590"/>
  <c r="T590"/>
  <c r="R590"/>
  <c r="P590"/>
  <c r="BI589"/>
  <c r="BH589"/>
  <c r="BG589"/>
  <c r="BF589"/>
  <c r="T589"/>
  <c r="R589"/>
  <c r="P589"/>
  <c r="BI588"/>
  <c r="BH588"/>
  <c r="BG588"/>
  <c r="BF588"/>
  <c r="T588"/>
  <c r="R588"/>
  <c r="P588"/>
  <c r="BI586"/>
  <c r="BH586"/>
  <c r="BG586"/>
  <c r="BF586"/>
  <c r="T586"/>
  <c r="R586"/>
  <c r="P586"/>
  <c r="BI584"/>
  <c r="BH584"/>
  <c r="BG584"/>
  <c r="BF584"/>
  <c r="T584"/>
  <c r="R584"/>
  <c r="P584"/>
  <c r="BI580"/>
  <c r="BH580"/>
  <c r="BG580"/>
  <c r="BF580"/>
  <c r="T580"/>
  <c r="R580"/>
  <c r="P580"/>
  <c r="BI579"/>
  <c r="BH579"/>
  <c r="BG579"/>
  <c r="BF579"/>
  <c r="T579"/>
  <c r="R579"/>
  <c r="P579"/>
  <c r="BI575"/>
  <c r="BH575"/>
  <c r="BG575"/>
  <c r="BF575"/>
  <c r="T575"/>
  <c r="R575"/>
  <c r="P575"/>
  <c r="BI569"/>
  <c r="BH569"/>
  <c r="BG569"/>
  <c r="BF569"/>
  <c r="T569"/>
  <c r="R569"/>
  <c r="P569"/>
  <c r="BI564"/>
  <c r="BH564"/>
  <c r="BG564"/>
  <c r="BF564"/>
  <c r="T564"/>
  <c r="R564"/>
  <c r="P564"/>
  <c r="BI555"/>
  <c r="BH555"/>
  <c r="BG555"/>
  <c r="BF555"/>
  <c r="T555"/>
  <c r="R555"/>
  <c r="P555"/>
  <c r="BI553"/>
  <c r="BH553"/>
  <c r="BG553"/>
  <c r="BF553"/>
  <c r="T553"/>
  <c r="R553"/>
  <c r="P553"/>
  <c r="BI549"/>
  <c r="BH549"/>
  <c r="BG549"/>
  <c r="BF549"/>
  <c r="T549"/>
  <c r="R549"/>
  <c r="P549"/>
  <c r="BI548"/>
  <c r="BH548"/>
  <c r="BG548"/>
  <c r="BF548"/>
  <c r="T548"/>
  <c r="R548"/>
  <c r="P548"/>
  <c r="BI544"/>
  <c r="BH544"/>
  <c r="BG544"/>
  <c r="BF544"/>
  <c r="T544"/>
  <c r="R544"/>
  <c r="P544"/>
  <c r="BI541"/>
  <c r="BH541"/>
  <c r="BG541"/>
  <c r="BF541"/>
  <c r="T541"/>
  <c r="R541"/>
  <c r="P541"/>
  <c r="BI539"/>
  <c r="BH539"/>
  <c r="BG539"/>
  <c r="BF539"/>
  <c r="T539"/>
  <c r="R539"/>
  <c r="P539"/>
  <c r="BI537"/>
  <c r="BH537"/>
  <c r="BG537"/>
  <c r="BF537"/>
  <c r="T537"/>
  <c r="R537"/>
  <c r="P537"/>
  <c r="BI534"/>
  <c r="BH534"/>
  <c r="BG534"/>
  <c r="BF534"/>
  <c r="T534"/>
  <c r="R534"/>
  <c r="P534"/>
  <c r="BI532"/>
  <c r="BH532"/>
  <c r="BG532"/>
  <c r="BF532"/>
  <c r="T532"/>
  <c r="R532"/>
  <c r="P532"/>
  <c r="BI529"/>
  <c r="BH529"/>
  <c r="BG529"/>
  <c r="BF529"/>
  <c r="T529"/>
  <c r="R529"/>
  <c r="P529"/>
  <c r="BI527"/>
  <c r="BH527"/>
  <c r="BG527"/>
  <c r="BF527"/>
  <c r="T527"/>
  <c r="R527"/>
  <c r="P527"/>
  <c r="BI523"/>
  <c r="BH523"/>
  <c r="BG523"/>
  <c r="BF523"/>
  <c r="T523"/>
  <c r="R523"/>
  <c r="P523"/>
  <c r="BI520"/>
  <c r="BH520"/>
  <c r="BG520"/>
  <c r="BF520"/>
  <c r="T520"/>
  <c r="R520"/>
  <c r="P520"/>
  <c r="BI518"/>
  <c r="BH518"/>
  <c r="BG518"/>
  <c r="BF518"/>
  <c r="T518"/>
  <c r="R518"/>
  <c r="P518"/>
  <c r="BI515"/>
  <c r="BH515"/>
  <c r="BG515"/>
  <c r="BF515"/>
  <c r="T515"/>
  <c r="R515"/>
  <c r="P515"/>
  <c r="BI513"/>
  <c r="BH513"/>
  <c r="BG513"/>
  <c r="BF513"/>
  <c r="T513"/>
  <c r="R513"/>
  <c r="P513"/>
  <c r="BI510"/>
  <c r="BH510"/>
  <c r="BG510"/>
  <c r="BF510"/>
  <c r="T510"/>
  <c r="R510"/>
  <c r="P510"/>
  <c r="BI506"/>
  <c r="BH506"/>
  <c r="BG506"/>
  <c r="BF506"/>
  <c r="T506"/>
  <c r="R506"/>
  <c r="P506"/>
  <c r="BI502"/>
  <c r="BH502"/>
  <c r="BG502"/>
  <c r="BF502"/>
  <c r="T502"/>
  <c r="R502"/>
  <c r="P502"/>
  <c r="BI498"/>
  <c r="BH498"/>
  <c r="BG498"/>
  <c r="BF498"/>
  <c r="T498"/>
  <c r="R498"/>
  <c r="P498"/>
  <c r="BI494"/>
  <c r="BH494"/>
  <c r="BG494"/>
  <c r="BF494"/>
  <c r="T494"/>
  <c r="R494"/>
  <c r="P494"/>
  <c r="BI491"/>
  <c r="BH491"/>
  <c r="BG491"/>
  <c r="BF491"/>
  <c r="T491"/>
  <c r="R491"/>
  <c r="P491"/>
  <c r="BI488"/>
  <c r="BH488"/>
  <c r="BG488"/>
  <c r="BF488"/>
  <c r="T488"/>
  <c r="R488"/>
  <c r="P488"/>
  <c r="BI486"/>
  <c r="BH486"/>
  <c r="BG486"/>
  <c r="BF486"/>
  <c r="T486"/>
  <c r="R486"/>
  <c r="P486"/>
  <c r="BI482"/>
  <c r="BH482"/>
  <c r="BG482"/>
  <c r="BF482"/>
  <c r="T482"/>
  <c r="R482"/>
  <c r="P482"/>
  <c r="BI480"/>
  <c r="BH480"/>
  <c r="BG480"/>
  <c r="BF480"/>
  <c r="T480"/>
  <c r="R480"/>
  <c r="P480"/>
  <c r="BI477"/>
  <c r="BH477"/>
  <c r="BG477"/>
  <c r="BF477"/>
  <c r="T477"/>
  <c r="R477"/>
  <c r="P477"/>
  <c r="BI475"/>
  <c r="BH475"/>
  <c r="BG475"/>
  <c r="BF475"/>
  <c r="T475"/>
  <c r="R475"/>
  <c r="P475"/>
  <c r="BI473"/>
  <c r="BH473"/>
  <c r="BG473"/>
  <c r="BF473"/>
  <c r="T473"/>
  <c r="R473"/>
  <c r="P473"/>
  <c r="BI470"/>
  <c r="BH470"/>
  <c r="BG470"/>
  <c r="BF470"/>
  <c r="T470"/>
  <c r="R470"/>
  <c r="P470"/>
  <c r="BI468"/>
  <c r="BH468"/>
  <c r="BG468"/>
  <c r="BF468"/>
  <c r="T468"/>
  <c r="R468"/>
  <c r="P468"/>
  <c r="BI466"/>
  <c r="BH466"/>
  <c r="BG466"/>
  <c r="BF466"/>
  <c r="T466"/>
  <c r="R466"/>
  <c r="P466"/>
  <c r="BI464"/>
  <c r="BH464"/>
  <c r="BG464"/>
  <c r="BF464"/>
  <c r="T464"/>
  <c r="R464"/>
  <c r="P464"/>
  <c r="BI460"/>
  <c r="BH460"/>
  <c r="BG460"/>
  <c r="BF460"/>
  <c r="T460"/>
  <c r="R460"/>
  <c r="P460"/>
  <c r="BI457"/>
  <c r="BH457"/>
  <c r="BG457"/>
  <c r="BF457"/>
  <c r="T457"/>
  <c r="R457"/>
  <c r="P457"/>
  <c r="BI455"/>
  <c r="BH455"/>
  <c r="BG455"/>
  <c r="BF455"/>
  <c r="T455"/>
  <c r="R455"/>
  <c r="P455"/>
  <c r="BI453"/>
  <c r="BH453"/>
  <c r="BG453"/>
  <c r="BF453"/>
  <c r="T453"/>
  <c r="R453"/>
  <c r="P453"/>
  <c r="BI449"/>
  <c r="BH449"/>
  <c r="BG449"/>
  <c r="BF449"/>
  <c r="T449"/>
  <c r="R449"/>
  <c r="P449"/>
  <c r="BI446"/>
  <c r="BH446"/>
  <c r="BG446"/>
  <c r="BF446"/>
  <c r="T446"/>
  <c r="R446"/>
  <c r="P446"/>
  <c r="BI443"/>
  <c r="BH443"/>
  <c r="BG443"/>
  <c r="BF443"/>
  <c r="T443"/>
  <c r="R443"/>
  <c r="P443"/>
  <c r="BI440"/>
  <c r="BH440"/>
  <c r="BG440"/>
  <c r="BF440"/>
  <c r="T440"/>
  <c r="R440"/>
  <c r="P440"/>
  <c r="BI438"/>
  <c r="BH438"/>
  <c r="BG438"/>
  <c r="BF438"/>
  <c r="T438"/>
  <c r="R438"/>
  <c r="P438"/>
  <c r="BI436"/>
  <c r="BH436"/>
  <c r="BG436"/>
  <c r="BF436"/>
  <c r="T436"/>
  <c r="R436"/>
  <c r="P436"/>
  <c r="BI433"/>
  <c r="BH433"/>
  <c r="BG433"/>
  <c r="BF433"/>
  <c r="T433"/>
  <c r="R433"/>
  <c r="P433"/>
  <c r="BI429"/>
  <c r="BH429"/>
  <c r="BG429"/>
  <c r="BF429"/>
  <c r="T429"/>
  <c r="R429"/>
  <c r="P429"/>
  <c r="BI428"/>
  <c r="BH428"/>
  <c r="BG428"/>
  <c r="BF428"/>
  <c r="T428"/>
  <c r="R428"/>
  <c r="P428"/>
  <c r="BI424"/>
  <c r="BH424"/>
  <c r="BG424"/>
  <c r="BF424"/>
  <c r="T424"/>
  <c r="R424"/>
  <c r="P424"/>
  <c r="BI422"/>
  <c r="BH422"/>
  <c r="BG422"/>
  <c r="BF422"/>
  <c r="T422"/>
  <c r="R422"/>
  <c r="P422"/>
  <c r="BI419"/>
  <c r="BH419"/>
  <c r="BG419"/>
  <c r="BF419"/>
  <c r="T419"/>
  <c r="R419"/>
  <c r="P419"/>
  <c r="BI417"/>
  <c r="BH417"/>
  <c r="BG417"/>
  <c r="BF417"/>
  <c r="T417"/>
  <c r="R417"/>
  <c r="P417"/>
  <c r="BI413"/>
  <c r="BH413"/>
  <c r="BG413"/>
  <c r="BF413"/>
  <c r="T413"/>
  <c r="R413"/>
  <c r="P413"/>
  <c r="BI411"/>
  <c r="BH411"/>
  <c r="BG411"/>
  <c r="BF411"/>
  <c r="T411"/>
  <c r="R411"/>
  <c r="P411"/>
  <c r="BI409"/>
  <c r="BH409"/>
  <c r="BG409"/>
  <c r="BF409"/>
  <c r="T409"/>
  <c r="R409"/>
  <c r="P409"/>
  <c r="BI402"/>
  <c r="BH402"/>
  <c r="BG402"/>
  <c r="BF402"/>
  <c r="T402"/>
  <c r="R402"/>
  <c r="P402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0"/>
  <c r="BH390"/>
  <c r="BG390"/>
  <c r="BF390"/>
  <c r="T390"/>
  <c r="R390"/>
  <c r="P390"/>
  <c r="BI388"/>
  <c r="BH388"/>
  <c r="BG388"/>
  <c r="BF388"/>
  <c r="T388"/>
  <c r="R388"/>
  <c r="P388"/>
  <c r="BI382"/>
  <c r="BH382"/>
  <c r="BG382"/>
  <c r="BF382"/>
  <c r="T382"/>
  <c r="R382"/>
  <c r="P382"/>
  <c r="BI380"/>
  <c r="BH380"/>
  <c r="BG380"/>
  <c r="BF380"/>
  <c r="T380"/>
  <c r="R380"/>
  <c r="P380"/>
  <c r="BI377"/>
  <c r="BH377"/>
  <c r="BG377"/>
  <c r="BF377"/>
  <c r="T377"/>
  <c r="R377"/>
  <c r="P377"/>
  <c r="BI373"/>
  <c r="BH373"/>
  <c r="BG373"/>
  <c r="BF373"/>
  <c r="T373"/>
  <c r="T372"/>
  <c r="R373"/>
  <c r="R372"/>
  <c r="P373"/>
  <c r="P372"/>
  <c r="BI371"/>
  <c r="BH371"/>
  <c r="BG371"/>
  <c r="BF371"/>
  <c r="T371"/>
  <c r="R371"/>
  <c r="P371"/>
  <c r="BI369"/>
  <c r="BH369"/>
  <c r="BG369"/>
  <c r="BF369"/>
  <c r="T369"/>
  <c r="R369"/>
  <c r="P369"/>
  <c r="BI367"/>
  <c r="BH367"/>
  <c r="BG367"/>
  <c r="BF367"/>
  <c r="T367"/>
  <c r="R367"/>
  <c r="P367"/>
  <c r="BI365"/>
  <c r="BH365"/>
  <c r="BG365"/>
  <c r="BF365"/>
  <c r="T365"/>
  <c r="R365"/>
  <c r="P365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9"/>
  <c r="BH349"/>
  <c r="BG349"/>
  <c r="BF349"/>
  <c r="T349"/>
  <c r="R349"/>
  <c r="P349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3"/>
  <c r="BH333"/>
  <c r="BG333"/>
  <c r="BF333"/>
  <c r="T333"/>
  <c r="R333"/>
  <c r="P333"/>
  <c r="BI325"/>
  <c r="BH325"/>
  <c r="BG325"/>
  <c r="BF325"/>
  <c r="T325"/>
  <c r="R325"/>
  <c r="P325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7"/>
  <c r="BH317"/>
  <c r="BG317"/>
  <c r="BF317"/>
  <c r="T317"/>
  <c r="R317"/>
  <c r="P317"/>
  <c r="BI313"/>
  <c r="BH313"/>
  <c r="BG313"/>
  <c r="BF313"/>
  <c r="T313"/>
  <c r="R313"/>
  <c r="P313"/>
  <c r="BI308"/>
  <c r="BH308"/>
  <c r="BG308"/>
  <c r="BF308"/>
  <c r="T308"/>
  <c r="R308"/>
  <c r="P308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6"/>
  <c r="BH296"/>
  <c r="BG296"/>
  <c r="BF296"/>
  <c r="T296"/>
  <c r="R296"/>
  <c r="P296"/>
  <c r="BI294"/>
  <c r="BH294"/>
  <c r="BG294"/>
  <c r="BF294"/>
  <c r="T294"/>
  <c r="R294"/>
  <c r="P294"/>
  <c r="BI292"/>
  <c r="BH292"/>
  <c r="BG292"/>
  <c r="BF292"/>
  <c r="T292"/>
  <c r="R292"/>
  <c r="P292"/>
  <c r="BI289"/>
  <c r="BH289"/>
  <c r="BG289"/>
  <c r="BF289"/>
  <c r="T289"/>
  <c r="R289"/>
  <c r="P289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4"/>
  <c r="BH274"/>
  <c r="BG274"/>
  <c r="BF274"/>
  <c r="T274"/>
  <c r="R274"/>
  <c r="P274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1"/>
  <c r="BH261"/>
  <c r="BG261"/>
  <c r="BF261"/>
  <c r="T261"/>
  <c r="R261"/>
  <c r="P261"/>
  <c r="BI259"/>
  <c r="BH259"/>
  <c r="BG259"/>
  <c r="BF259"/>
  <c r="T259"/>
  <c r="R259"/>
  <c r="P259"/>
  <c r="BI256"/>
  <c r="BH256"/>
  <c r="BG256"/>
  <c r="BF256"/>
  <c r="T256"/>
  <c r="R256"/>
  <c r="P256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34"/>
  <c r="BH234"/>
  <c r="BG234"/>
  <c r="BF234"/>
  <c r="T234"/>
  <c r="R234"/>
  <c r="P234"/>
  <c r="BI229"/>
  <c r="BH229"/>
  <c r="BG229"/>
  <c r="BF229"/>
  <c r="T229"/>
  <c r="R229"/>
  <c r="P229"/>
  <c r="BI225"/>
  <c r="BH225"/>
  <c r="BG225"/>
  <c r="BF225"/>
  <c r="T225"/>
  <c r="R225"/>
  <c r="P225"/>
  <c r="BI221"/>
  <c r="BH221"/>
  <c r="BG221"/>
  <c r="BF221"/>
  <c r="T221"/>
  <c r="R221"/>
  <c r="P221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203"/>
  <c r="BH203"/>
  <c r="BG203"/>
  <c r="BF203"/>
  <c r="T203"/>
  <c r="R203"/>
  <c r="P203"/>
  <c r="BI193"/>
  <c r="BH193"/>
  <c r="BG193"/>
  <c r="BF193"/>
  <c r="T193"/>
  <c r="R193"/>
  <c r="P193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1"/>
  <c r="BH171"/>
  <c r="BG171"/>
  <c r="BF171"/>
  <c r="T171"/>
  <c r="R171"/>
  <c r="P171"/>
  <c r="BI165"/>
  <c r="BH165"/>
  <c r="BG165"/>
  <c r="BF165"/>
  <c r="T165"/>
  <c r="R165"/>
  <c r="P165"/>
  <c r="BI158"/>
  <c r="BH158"/>
  <c r="BG158"/>
  <c r="BF158"/>
  <c r="T158"/>
  <c r="R158"/>
  <c r="P158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J99"/>
  <c r="J98"/>
  <c r="F98"/>
  <c r="F96"/>
  <c r="E94"/>
  <c r="J55"/>
  <c r="J54"/>
  <c r="F54"/>
  <c r="F52"/>
  <c r="E50"/>
  <c r="J18"/>
  <c r="E18"/>
  <c r="F55"/>
  <c r="J17"/>
  <c r="J12"/>
  <c r="J52"/>
  <c r="E7"/>
  <c r="E92"/>
  <c i="1" r="L50"/>
  <c r="AM50"/>
  <c r="AM49"/>
  <c r="L49"/>
  <c r="AM47"/>
  <c r="L47"/>
  <c r="L45"/>
  <c r="L44"/>
  <c i="2" r="J779"/>
  <c r="BK762"/>
  <c r="BK757"/>
  <c r="BK728"/>
  <c r="J699"/>
  <c r="BK654"/>
  <c r="BK595"/>
  <c r="J317"/>
  <c r="BK242"/>
  <c r="BK768"/>
  <c r="J686"/>
  <c r="J208"/>
  <c r="J480"/>
  <c r="BK449"/>
  <c r="J349"/>
  <c r="BK256"/>
  <c r="J127"/>
  <c r="J761"/>
  <c r="J748"/>
  <c r="BK695"/>
  <c r="BK633"/>
  <c r="J609"/>
  <c r="J588"/>
  <c r="BK520"/>
  <c r="J373"/>
  <c r="BK215"/>
  <c r="J527"/>
  <c r="J282"/>
  <c r="BK120"/>
  <c r="J633"/>
  <c r="J323"/>
  <c r="BK111"/>
  <c r="BK532"/>
  <c r="J801"/>
  <c r="BK772"/>
  <c r="BK748"/>
  <c r="BK601"/>
  <c r="J513"/>
  <c r="BK480"/>
  <c r="BK127"/>
  <c r="J808"/>
  <c r="BK800"/>
  <c r="BK792"/>
  <c r="J788"/>
  <c r="J778"/>
  <c r="BK770"/>
  <c r="BK758"/>
  <c r="J728"/>
  <c r="BK686"/>
  <c r="J605"/>
  <c r="J589"/>
  <c r="J537"/>
  <c r="J470"/>
  <c r="J446"/>
  <c r="BK390"/>
  <c r="BK367"/>
  <c r="J325"/>
  <c r="BK280"/>
  <c r="BK177"/>
  <c r="J806"/>
  <c r="J793"/>
  <c i="3" r="BK377"/>
  <c r="J352"/>
  <c r="BK273"/>
  <c r="J255"/>
  <c r="BK178"/>
  <c r="J572"/>
  <c r="J361"/>
  <c r="J288"/>
  <c r="BK259"/>
  <c r="J475"/>
  <c r="J447"/>
  <c r="BK415"/>
  <c r="BK369"/>
  <c r="J263"/>
  <c r="J180"/>
  <c i="4" r="J87"/>
  <c r="BK84"/>
  <c i="5" r="J387"/>
  <c r="BK383"/>
  <c r="BK362"/>
  <c r="J347"/>
  <c r="BK333"/>
  <c r="BK322"/>
  <c r="BK309"/>
  <c r="J298"/>
  <c r="BK274"/>
  <c r="J262"/>
  <c r="J256"/>
  <c r="J242"/>
  <c r="J227"/>
  <c r="J221"/>
  <c r="J209"/>
  <c r="BK205"/>
  <c r="BK194"/>
  <c r="J179"/>
  <c r="J161"/>
  <c r="J156"/>
  <c r="BK145"/>
  <c r="BK137"/>
  <c r="BK131"/>
  <c r="BK122"/>
  <c r="BK107"/>
  <c r="J97"/>
  <c r="J375"/>
  <c r="J370"/>
  <c r="J357"/>
  <c r="BK341"/>
  <c r="BK327"/>
  <c r="BK313"/>
  <c r="J307"/>
  <c r="J289"/>
  <c r="J276"/>
  <c r="J254"/>
  <c r="J233"/>
  <c r="BK224"/>
  <c r="BK209"/>
  <c r="BK189"/>
  <c r="BK179"/>
  <c r="J168"/>
  <c r="J162"/>
  <c r="J143"/>
  <c r="J137"/>
  <c r="J131"/>
  <c r="J115"/>
  <c r="BK103"/>
  <c r="BK97"/>
  <c r="J377"/>
  <c r="J334"/>
  <c r="BK273"/>
  <c r="BK227"/>
  <c r="J174"/>
  <c r="J145"/>
  <c r="BK115"/>
  <c r="J368"/>
  <c r="J322"/>
  <c i="6" r="BK147"/>
  <c r="BK137"/>
  <c r="BK126"/>
  <c r="J120"/>
  <c r="BK109"/>
  <c r="J98"/>
  <c r="J93"/>
  <c r="J86"/>
  <c r="BK210"/>
  <c r="BK201"/>
  <c r="BK194"/>
  <c r="J189"/>
  <c r="J182"/>
  <c r="J172"/>
  <c r="BK162"/>
  <c r="BK149"/>
  <c r="J142"/>
  <c r="BK128"/>
  <c r="BK118"/>
  <c r="J112"/>
  <c r="J99"/>
  <c r="BK91"/>
  <c r="J212"/>
  <c r="BK177"/>
  <c r="J164"/>
  <c r="J113"/>
  <c r="J111"/>
  <c r="J109"/>
  <c r="J101"/>
  <c r="BK97"/>
  <c r="BK92"/>
  <c r="J84"/>
  <c r="BK208"/>
  <c r="J201"/>
  <c r="BK197"/>
  <c r="J196"/>
  <c r="J193"/>
  <c r="J188"/>
  <c r="BK185"/>
  <c r="J183"/>
  <c r="J181"/>
  <c r="BK174"/>
  <c r="J171"/>
  <c r="J162"/>
  <c r="J161"/>
  <c r="BK155"/>
  <c r="J140"/>
  <c r="J133"/>
  <c r="J124"/>
  <c r="J122"/>
  <c r="J104"/>
  <c r="BK98"/>
  <c i="7" r="BK286"/>
  <c r="BK281"/>
  <c r="BK278"/>
  <c r="J273"/>
  <c r="J267"/>
  <c r="BK263"/>
  <c r="J259"/>
  <c r="J255"/>
  <c r="BK250"/>
  <c r="J245"/>
  <c r="BK235"/>
  <c r="BK212"/>
  <c r="BK206"/>
  <c r="J197"/>
  <c r="BK188"/>
  <c r="BK177"/>
  <c r="BK165"/>
  <c r="BK145"/>
  <c r="BK133"/>
  <c r="BK126"/>
  <c r="BK122"/>
  <c r="BK118"/>
  <c r="J104"/>
  <c r="BK102"/>
  <c r="BK89"/>
  <c r="J257"/>
  <c r="BK239"/>
  <c r="J224"/>
  <c r="J191"/>
  <c r="BK139"/>
  <c r="BK130"/>
  <c r="J113"/>
  <c r="J278"/>
  <c r="BK267"/>
  <c r="J261"/>
  <c r="J242"/>
  <c r="BK227"/>
  <c r="J219"/>
  <c r="BK198"/>
  <c r="J179"/>
  <c r="BK170"/>
  <c r="J145"/>
  <c r="J128"/>
  <c r="J231"/>
  <c r="BK197"/>
  <c r="J159"/>
  <c r="J91"/>
  <c r="J235"/>
  <c r="J201"/>
  <c r="BK162"/>
  <c r="BK106"/>
  <c i="8" r="BK119"/>
  <c r="J119"/>
  <c r="BK111"/>
  <c r="BK92"/>
  <c r="J90"/>
  <c i="2" r="BK778"/>
  <c r="J768"/>
  <c r="J759"/>
  <c r="J732"/>
  <c r="BK701"/>
  <c r="BK635"/>
  <c r="BK605"/>
  <c r="J580"/>
  <c r="BK549"/>
  <c r="BK518"/>
  <c r="BK466"/>
  <c r="J429"/>
  <c r="J411"/>
  <c r="J402"/>
  <c r="J390"/>
  <c r="J361"/>
  <c r="J289"/>
  <c r="BK158"/>
  <c r="J130"/>
  <c r="J296"/>
  <c r="J124"/>
  <c r="J475"/>
  <c r="BK413"/>
  <c r="BK261"/>
  <c r="J111"/>
  <c r="J762"/>
  <c r="BK751"/>
  <c r="BK699"/>
  <c r="J682"/>
  <c r="BK621"/>
  <c r="J595"/>
  <c r="J422"/>
  <c r="J359"/>
  <c r="J689"/>
  <c r="BK457"/>
  <c r="BK292"/>
  <c r="BK259"/>
  <c r="BK142"/>
  <c r="J599"/>
  <c r="BK303"/>
  <c r="J555"/>
  <c r="BK354"/>
  <c r="J313"/>
  <c r="BK793"/>
  <c r="BK773"/>
  <c r="BK787"/>
  <c r="BK763"/>
  <c r="J714"/>
  <c r="J515"/>
  <c r="J498"/>
  <c r="BK473"/>
  <c r="J115"/>
  <c r="BK806"/>
  <c r="BK794"/>
  <c r="J789"/>
  <c r="J784"/>
  <c r="BK774"/>
  <c r="BK759"/>
  <c r="J741"/>
  <c r="J691"/>
  <c r="BK609"/>
  <c r="BK590"/>
  <c r="J541"/>
  <c r="J523"/>
  <c r="J491"/>
  <c r="J449"/>
  <c r="BK436"/>
  <c r="J382"/>
  <c r="BK361"/>
  <c r="J319"/>
  <c r="BK282"/>
  <c r="BK186"/>
  <c r="BK804"/>
  <c r="J796"/>
  <c r="BK782"/>
  <c r="BK446"/>
  <c r="BK151"/>
  <c r="J635"/>
  <c i="3" r="BK557"/>
  <c r="BK537"/>
  <c r="J519"/>
  <c r="J508"/>
  <c r="BK483"/>
  <c r="BK469"/>
  <c r="BK455"/>
  <c r="J441"/>
  <c r="BK431"/>
  <c r="BK412"/>
  <c r="J381"/>
  <c r="J364"/>
  <c r="BK346"/>
  <c r="J259"/>
  <c r="BK185"/>
  <c r="BK105"/>
  <c r="J567"/>
  <c r="J554"/>
  <c r="BK548"/>
  <c r="BK535"/>
  <c r="BK524"/>
  <c r="J514"/>
  <c r="J504"/>
  <c r="J494"/>
  <c r="BK473"/>
  <c r="J455"/>
  <c r="BK443"/>
  <c r="BK424"/>
  <c r="J385"/>
  <c r="BK364"/>
  <c r="BK352"/>
  <c r="J270"/>
  <c r="BK546"/>
  <c r="BK470"/>
  <c r="BK422"/>
  <c r="BK373"/>
  <c r="J189"/>
  <c r="J172"/>
  <c i="4" r="J89"/>
  <c r="BK89"/>
  <c i="5" r="J389"/>
  <c r="J379"/>
  <c r="J363"/>
  <c r="BK357"/>
  <c r="J331"/>
  <c r="BK321"/>
  <c r="BK307"/>
  <c r="BK291"/>
  <c r="BK276"/>
  <c r="J267"/>
  <c r="BK257"/>
  <c r="J246"/>
  <c r="BK240"/>
  <c r="BK197"/>
  <c r="J186"/>
  <c r="BK167"/>
  <c r="BK159"/>
  <c r="BK149"/>
  <c r="J136"/>
  <c r="BK128"/>
  <c r="J114"/>
  <c r="BK106"/>
  <c r="J103"/>
  <c r="BK379"/>
  <c r="J365"/>
  <c r="J349"/>
  <c r="J333"/>
  <c r="BK315"/>
  <c r="J309"/>
  <c r="BK288"/>
  <c r="J263"/>
  <c r="BK252"/>
  <c r="BK231"/>
  <c r="J327"/>
  <c r="J288"/>
  <c r="BK236"/>
  <c r="J165"/>
  <c r="J146"/>
  <c r="BK125"/>
  <c r="J105"/>
  <c r="J301"/>
  <c r="BK265"/>
  <c r="BK233"/>
  <c r="J188"/>
  <c r="BK154"/>
  <c r="J116"/>
  <c i="6" r="BK216"/>
  <c r="J210"/>
  <c r="BK204"/>
  <c r="J191"/>
  <c r="J184"/>
  <c r="J173"/>
  <c r="BK164"/>
  <c r="J153"/>
  <c r="BK144"/>
  <c r="J131"/>
  <c r="BK123"/>
  <c r="BK110"/>
  <c r="BK134"/>
  <c r="J125"/>
  <c r="BK113"/>
  <c r="J100"/>
  <c r="J94"/>
  <c r="BK215"/>
  <c r="J186"/>
  <c r="BK175"/>
  <c r="BK141"/>
  <c r="J118"/>
  <c i="7" r="BK253"/>
  <c r="BK183"/>
  <c r="J153"/>
  <c r="BK215"/>
  <c r="BK283"/>
  <c r="BK179"/>
  <c i="8" r="BK90"/>
  <c r="BK88"/>
  <c i="2" r="BK777"/>
  <c r="BK743"/>
  <c r="BK689"/>
  <c r="J621"/>
  <c r="BK586"/>
  <c r="J532"/>
  <c r="BK468"/>
  <c r="J433"/>
  <c r="J409"/>
  <c r="BK380"/>
  <c r="BK294"/>
  <c r="BK153"/>
  <c r="J730"/>
  <c r="J203"/>
  <c r="J473"/>
  <c r="J350"/>
  <c r="J259"/>
  <c r="J763"/>
  <c r="BK723"/>
  <c r="BK652"/>
  <c r="BK600"/>
  <c r="J466"/>
  <c r="BK534"/>
  <c r="BK325"/>
  <c r="J803"/>
  <c r="J743"/>
  <c r="BK741"/>
  <c r="J716"/>
  <c r="BK424"/>
  <c r="J269"/>
  <c r="BK253"/>
  <c r="BK211"/>
  <c r="BK181"/>
  <c r="J151"/>
  <c r="BK808"/>
  <c r="BK801"/>
  <c r="J794"/>
  <c r="J776"/>
  <c r="J670"/>
  <c r="BK491"/>
  <c r="J120"/>
  <c r="BK807"/>
  <c r="BK796"/>
  <c r="J787"/>
  <c r="J771"/>
  <c r="BK697"/>
  <c r="BK599"/>
  <c r="BK544"/>
  <c r="J510"/>
  <c r="J468"/>
  <c r="J388"/>
  <c r="J321"/>
  <c r="BK271"/>
  <c r="BK115"/>
  <c r="J785"/>
  <c r="J333"/>
  <c r="BK289"/>
  <c i="3" r="BK544"/>
  <c r="J424"/>
  <c r="BK403"/>
  <c r="J369"/>
  <c r="BK288"/>
  <c r="BK213"/>
  <c r="BK130"/>
  <c r="BK525"/>
  <c r="BK515"/>
  <c r="J479"/>
  <c r="BK447"/>
  <c r="J410"/>
  <c r="J362"/>
  <c r="J350"/>
  <c r="BK506"/>
  <c r="BK435"/>
  <c r="J357"/>
  <c r="J178"/>
  <c i="4" r="J85"/>
  <c i="5" r="BK387"/>
  <c r="BK375"/>
  <c r="BK358"/>
  <c r="BK335"/>
  <c r="J318"/>
  <c r="J300"/>
  <c r="J273"/>
  <c r="J249"/>
  <c r="J228"/>
  <c r="BK213"/>
  <c r="BK198"/>
  <c r="J176"/>
  <c r="J155"/>
  <c r="J142"/>
  <c r="BK126"/>
  <c r="BK105"/>
  <c r="J383"/>
  <c r="J343"/>
  <c r="J321"/>
  <c r="BK298"/>
  <c r="BK282"/>
  <c r="BK255"/>
  <c r="J234"/>
  <c r="BK221"/>
  <c r="J198"/>
  <c r="BK182"/>
  <c r="J167"/>
  <c r="J150"/>
  <c r="J134"/>
  <c r="BK114"/>
  <c r="J94"/>
  <c r="BK336"/>
  <c r="BK266"/>
  <c r="BK222"/>
  <c r="BK143"/>
  <c r="J106"/>
  <c r="BK338"/>
  <c r="BK292"/>
  <c r="J201"/>
  <c r="BK173"/>
  <c r="BK101"/>
  <c i="6" r="BK209"/>
  <c r="J192"/>
  <c r="J174"/>
  <c r="BK166"/>
  <c r="BK150"/>
  <c r="J135"/>
  <c r="J117"/>
  <c r="J102"/>
  <c r="BK85"/>
  <c r="BK207"/>
  <c r="BK192"/>
  <c r="BK119"/>
  <c r="BK105"/>
  <c r="J187"/>
  <c r="J165"/>
  <c r="J158"/>
  <c r="J156"/>
  <c r="BK146"/>
  <c r="BK138"/>
  <c r="BK127"/>
  <c r="J114"/>
  <c r="BK102"/>
  <c r="J88"/>
  <c r="J83"/>
  <c i="7" r="J286"/>
  <c r="J281"/>
  <c r="J276"/>
  <c r="BK270"/>
  <c r="J265"/>
  <c r="BK261"/>
  <c r="BK257"/>
  <c r="J253"/>
  <c r="BK247"/>
  <c r="BK242"/>
  <c r="J233"/>
  <c r="BK219"/>
  <c r="J208"/>
  <c r="J203"/>
  <c r="BK191"/>
  <c r="J185"/>
  <c r="BK174"/>
  <c r="BK148"/>
  <c r="BK136"/>
  <c r="BK128"/>
  <c r="J124"/>
  <c r="BK120"/>
  <c r="BK113"/>
  <c r="J102"/>
  <c r="J98"/>
  <c r="J89"/>
  <c r="BK255"/>
  <c r="BK229"/>
  <c r="J215"/>
  <c r="J170"/>
  <c r="J133"/>
  <c r="BK124"/>
  <c r="J111"/>
  <c r="BK273"/>
  <c r="BK265"/>
  <c r="BK259"/>
  <c r="BK245"/>
  <c r="J229"/>
  <c r="BK222"/>
  <c r="J206"/>
  <c r="J188"/>
  <c r="J174"/>
  <c r="J165"/>
  <c r="J130"/>
  <c r="J120"/>
  <c r="J227"/>
  <c r="J162"/>
  <c r="BK98"/>
  <c r="BK208"/>
  <c r="BK194"/>
  <c r="BK159"/>
  <c r="BK91"/>
  <c i="8" r="BK107"/>
  <c r="BK102"/>
  <c r="J114"/>
  <c r="BK94"/>
  <c r="J107"/>
  <c i="2" r="BK510"/>
  <c r="BK428"/>
  <c r="J397"/>
  <c r="BK363"/>
  <c r="J139"/>
  <c r="BK730"/>
  <c r="J668"/>
  <c r="J601"/>
  <c r="J539"/>
  <c r="BK296"/>
  <c r="BK357"/>
  <c r="BK145"/>
  <c r="J781"/>
  <c r="BK767"/>
  <c r="J735"/>
  <c r="BK649"/>
  <c r="J553"/>
  <c r="J520"/>
  <c r="BK475"/>
  <c r="J369"/>
  <c r="BK305"/>
  <c r="BK267"/>
  <c r="BK805"/>
  <c r="J790"/>
  <c r="BK488"/>
  <c r="J647"/>
  <c i="3" r="J551"/>
  <c r="J525"/>
  <c r="J500"/>
  <c r="J473"/>
  <c r="J454"/>
  <c r="J437"/>
  <c r="BK395"/>
  <c r="BK358"/>
  <c r="J278"/>
  <c r="BK174"/>
  <c r="J563"/>
  <c r="BK551"/>
  <c r="BK528"/>
  <c r="BK519"/>
  <c r="BK500"/>
  <c r="BK465"/>
  <c r="BK439"/>
  <c r="J391"/>
  <c r="BK360"/>
  <c r="J273"/>
  <c r="BK477"/>
  <c r="J412"/>
  <c r="J187"/>
  <c r="J109"/>
  <c i="4" r="BK87"/>
  <c i="5" r="BK385"/>
  <c r="BK364"/>
  <c r="BK345"/>
  <c r="BK328"/>
  <c r="BK306"/>
  <c r="J277"/>
  <c r="J260"/>
  <c r="J182"/>
  <c r="J160"/>
  <c r="BK146"/>
  <c r="BK134"/>
  <c r="BK118"/>
  <c r="BK94"/>
  <c r="BK367"/>
  <c r="J353"/>
  <c r="BK324"/>
  <c r="J294"/>
  <c r="BK280"/>
  <c r="BK262"/>
  <c r="J243"/>
  <c r="BK218"/>
  <c r="J194"/>
  <c r="BK176"/>
  <c r="BK156"/>
  <c r="J139"/>
  <c r="J126"/>
  <c r="J112"/>
  <c r="J95"/>
  <c r="J335"/>
  <c r="J240"/>
  <c r="J170"/>
  <c r="BK136"/>
  <c r="BK370"/>
  <c r="BK297"/>
  <c r="J222"/>
  <c r="J158"/>
  <c r="BK113"/>
  <c i="6" r="J216"/>
  <c r="J202"/>
  <c r="BK180"/>
  <c r="J169"/>
  <c r="J149"/>
  <c r="BK125"/>
  <c r="J116"/>
  <c r="BK103"/>
  <c r="J91"/>
  <c r="J213"/>
  <c r="BK202"/>
  <c r="J185"/>
  <c r="J176"/>
  <c r="BK157"/>
  <c r="J144"/>
  <c r="J127"/>
  <c r="J110"/>
  <c r="BK101"/>
  <c r="BK87"/>
  <c r="BK196"/>
  <c r="J155"/>
  <c i="7" r="J270"/>
  <c r="BK201"/>
  <c r="BK172"/>
  <c r="J108"/>
  <c r="J122"/>
  <c r="BK203"/>
  <c r="J118"/>
  <c i="8" r="J111"/>
  <c r="J102"/>
  <c r="J98"/>
  <c i="2" r="BK780"/>
  <c r="J770"/>
  <c r="BK761"/>
  <c r="BK735"/>
  <c r="BK719"/>
  <c r="BK668"/>
  <c r="BK630"/>
  <c r="J590"/>
  <c r="J575"/>
  <c r="J544"/>
  <c r="J502"/>
  <c r="J457"/>
  <c r="J436"/>
  <c r="J399"/>
  <c r="BK393"/>
  <c r="BK321"/>
  <c r="J256"/>
  <c r="BK171"/>
  <c r="J548"/>
  <c r="BK419"/>
  <c r="J371"/>
  <c r="J723"/>
  <c r="J564"/>
  <c r="BK369"/>
  <c r="J280"/>
  <c r="J242"/>
  <c r="BK130"/>
  <c r="J657"/>
  <c r="BK352"/>
  <c r="J248"/>
  <c r="BK539"/>
  <c r="BK460"/>
  <c r="BK333"/>
  <c r="J805"/>
  <c r="J798"/>
  <c r="BK784"/>
  <c r="BK781"/>
  <c r="BK745"/>
  <c r="J649"/>
  <c r="J506"/>
  <c r="BK317"/>
  <c r="J810"/>
  <c r="J807"/>
  <c r="BK798"/>
  <c r="BK791"/>
  <c r="BK786"/>
  <c r="J775"/>
  <c r="BK771"/>
  <c r="J758"/>
  <c r="J673"/>
  <c r="J615"/>
  <c r="BK579"/>
  <c r="BK527"/>
  <c r="BK482"/>
  <c r="BK433"/>
  <c r="BK409"/>
  <c r="J395"/>
  <c r="BK319"/>
  <c r="J234"/>
  <c r="J105"/>
  <c r="J205"/>
  <c r="J455"/>
  <c r="J345"/>
  <c r="J141"/>
  <c r="BK765"/>
  <c r="J719"/>
  <c r="BK626"/>
  <c r="BK541"/>
  <c r="J250"/>
  <c r="J569"/>
  <c r="J438"/>
  <c r="J181"/>
  <c r="BK682"/>
  <c r="J413"/>
  <c r="BK108"/>
  <c r="BK340"/>
  <c r="BK788"/>
  <c r="J760"/>
  <c r="J701"/>
  <c r="J630"/>
  <c r="J586"/>
  <c r="BK269"/>
  <c r="J148"/>
  <c r="BK789"/>
  <c r="J486"/>
  <c r="BK250"/>
  <c i="3" r="J542"/>
  <c r="J512"/>
  <c r="BK492"/>
  <c r="J461"/>
  <c r="BK449"/>
  <c r="BK420"/>
  <c r="J393"/>
  <c r="BK365"/>
  <c r="J340"/>
  <c r="BK210"/>
  <c r="BK109"/>
  <c r="BK559"/>
  <c r="J546"/>
  <c r="J531"/>
  <c r="J516"/>
  <c r="J496"/>
  <c r="BK463"/>
  <c r="BK437"/>
  <c r="J373"/>
  <c r="BK340"/>
  <c r="BK514"/>
  <c r="BK428"/>
  <c r="J355"/>
  <c i="4" r="BK86"/>
  <c i="5" r="BK384"/>
  <c r="BK365"/>
  <c r="BK334"/>
  <c r="J316"/>
  <c r="BK303"/>
  <c r="BK268"/>
  <c r="J251"/>
  <c r="BK238"/>
  <c r="J224"/>
  <c r="BK200"/>
  <c r="BK188"/>
  <c r="BK162"/>
  <c r="BK150"/>
  <c r="J138"/>
  <c r="BK124"/>
  <c r="J104"/>
  <c r="J92"/>
  <c r="J345"/>
  <c r="BK318"/>
  <c r="J297"/>
  <c r="J274"/>
  <c r="BK251"/>
  <c r="BK228"/>
  <c r="BK207"/>
  <c r="BK185"/>
  <c r="J171"/>
  <c r="BK155"/>
  <c r="J135"/>
  <c r="J124"/>
  <c r="J107"/>
  <c r="J381"/>
  <c r="BK295"/>
  <c r="J252"/>
  <c r="BK160"/>
  <c r="J119"/>
  <c r="J341"/>
  <c i="6" r="J203"/>
  <c r="BK189"/>
  <c r="BK171"/>
  <c r="J159"/>
  <c r="J90"/>
  <c r="BK212"/>
  <c r="BK200"/>
  <c r="BK188"/>
  <c r="J175"/>
  <c r="BK156"/>
  <c r="J137"/>
  <c r="J126"/>
  <c r="BK108"/>
  <c r="J97"/>
  <c r="BK83"/>
  <c r="J170"/>
  <c i="7" r="J183"/>
  <c r="BK276"/>
  <c r="J263"/>
  <c r="BK224"/>
  <c r="J194"/>
  <c r="J126"/>
  <c r="J148"/>
  <c r="J250"/>
  <c r="J167"/>
  <c i="8" r="J117"/>
  <c r="J94"/>
  <c r="BK109"/>
  <c r="J92"/>
  <c i="2" r="J782"/>
  <c r="J766"/>
  <c r="BK737"/>
  <c r="J697"/>
  <c r="J616"/>
  <c r="BK564"/>
  <c r="BK529"/>
  <c r="BK453"/>
  <c r="BK411"/>
  <c r="BK395"/>
  <c r="J308"/>
  <c r="BK246"/>
  <c r="BK139"/>
  <c r="BK301"/>
  <c r="J518"/>
  <c r="J424"/>
  <c r="BK244"/>
  <c r="J767"/>
  <c r="J737"/>
  <c r="J659"/>
  <c r="BK584"/>
  <c r="BK377"/>
  <c r="J171"/>
  <c r="J549"/>
  <c r="J365"/>
  <c r="BK234"/>
  <c r="BK710"/>
  <c r="BK350"/>
  <c r="BK537"/>
  <c r="BK343"/>
  <c r="J795"/>
  <c r="J769"/>
  <c r="BK712"/>
  <c r="J626"/>
  <c r="BK580"/>
  <c r="J261"/>
  <c r="BK797"/>
  <c r="BK779"/>
  <c r="J305"/>
  <c i="3" r="J559"/>
  <c r="J535"/>
  <c r="BK496"/>
  <c r="BK475"/>
  <c r="J451"/>
  <c r="J435"/>
  <c r="BK410"/>
  <c r="BK371"/>
  <c r="J348"/>
  <c r="BK255"/>
  <c r="BK172"/>
  <c r="J560"/>
  <c r="J453"/>
  <c r="J396"/>
  <c r="J371"/>
  <c r="J346"/>
  <c r="J528"/>
  <c r="J449"/>
  <c r="BK396"/>
  <c r="J213"/>
  <c r="BK176"/>
  <c i="4" r="J92"/>
  <c r="J84"/>
  <c i="5" r="J385"/>
  <c r="J367"/>
  <c r="BK349"/>
  <c r="J324"/>
  <c r="J304"/>
  <c r="J282"/>
  <c r="BK263"/>
  <c r="BK243"/>
  <c r="J231"/>
  <c r="J219"/>
  <c r="BK201"/>
  <c r="J189"/>
  <c r="BK165"/>
  <c r="BK147"/>
  <c r="BK135"/>
  <c r="BK112"/>
  <c r="BK95"/>
  <c r="BK368"/>
  <c r="J351"/>
  <c r="J328"/>
  <c r="J303"/>
  <c r="BK284"/>
  <c r="J268"/>
  <c r="J238"/>
  <c r="BK216"/>
  <c r="BK183"/>
  <c r="BK170"/>
  <c r="J149"/>
  <c r="BK129"/>
  <c r="J113"/>
  <c r="J374"/>
  <c r="J325"/>
  <c r="J257"/>
  <c r="BK242"/>
  <c r="J177"/>
  <c r="J125"/>
  <c i="6" r="BK214"/>
  <c r="BK198"/>
  <c r="BK183"/>
  <c r="BK167"/>
  <c r="J151"/>
  <c r="BK132"/>
  <c r="J119"/>
  <c r="J105"/>
  <c r="BK96"/>
  <c r="J215"/>
  <c r="BK203"/>
  <c r="BK191"/>
  <c r="J177"/>
  <c r="BK153"/>
  <c r="J146"/>
  <c r="J132"/>
  <c r="BK114"/>
  <c r="BK104"/>
  <c r="BK89"/>
  <c r="J206"/>
  <c r="BK160"/>
  <c r="J130"/>
  <c i="7" r="BK233"/>
  <c r="J177"/>
  <c r="J142"/>
  <c r="BK104"/>
  <c r="J172"/>
  <c r="J283"/>
  <c r="BK142"/>
  <c i="8" r="BK114"/>
  <c r="BK117"/>
  <c r="J100"/>
  <c i="2" r="J774"/>
  <c r="J739"/>
  <c r="BK675"/>
  <c r="BK323"/>
  <c r="BK193"/>
  <c r="BK732"/>
  <c r="BK225"/>
  <c r="BK477"/>
  <c r="J292"/>
  <c r="BK775"/>
  <c r="J757"/>
  <c r="J684"/>
  <c r="BK615"/>
  <c r="BK470"/>
  <c r="J284"/>
  <c r="BK657"/>
  <c r="BK455"/>
  <c r="BK274"/>
  <c r="J108"/>
  <c r="J579"/>
  <c r="J246"/>
  <c r="J464"/>
  <c r="J193"/>
  <c r="J783"/>
  <c r="J745"/>
  <c r="J675"/>
  <c r="BK548"/>
  <c r="BK506"/>
  <c r="J460"/>
  <c r="J393"/>
  <c r="BK313"/>
  <c r="J654"/>
  <c i="3" r="J548"/>
  <c r="J515"/>
  <c r="BK488"/>
  <c r="J463"/>
  <c r="J445"/>
  <c r="J415"/>
  <c r="BK385"/>
  <c r="BK359"/>
  <c r="J276"/>
  <c r="BK189"/>
  <c r="J544"/>
  <c r="J522"/>
  <c r="BK508"/>
  <c r="J488"/>
  <c r="J467"/>
  <c r="BK445"/>
  <c r="BK393"/>
  <c r="BK357"/>
  <c r="BK278"/>
  <c r="BK461"/>
  <c r="BK276"/>
  <c r="J105"/>
  <c i="4" r="BK85"/>
  <c i="5" r="J386"/>
  <c r="BK372"/>
  <c r="J360"/>
  <c r="BK340"/>
  <c r="BK310"/>
  <c r="BK294"/>
  <c r="J265"/>
  <c r="J248"/>
  <c r="J225"/>
  <c r="J207"/>
  <c r="J191"/>
  <c r="BK168"/>
  <c r="J152"/>
  <c r="BK141"/>
  <c r="BK121"/>
  <c r="BK100"/>
  <c r="BK374"/>
  <c r="BK363"/>
  <c r="BK331"/>
  <c r="BK312"/>
  <c r="J203"/>
  <c r="BK177"/>
  <c r="BK161"/>
  <c r="J144"/>
  <c r="J132"/>
  <c r="BK116"/>
  <c r="BK98"/>
  <c r="J358"/>
  <c r="BK301"/>
  <c r="J205"/>
  <c r="J141"/>
  <c r="BK109"/>
  <c i="6" r="BK206"/>
  <c r="BK195"/>
  <c r="BK186"/>
  <c r="BK158"/>
  <c r="BK139"/>
  <c r="J129"/>
  <c r="J115"/>
  <c r="BK100"/>
  <c r="J87"/>
  <c r="J208"/>
  <c r="J198"/>
  <c r="BK181"/>
  <c r="BK165"/>
  <c r="J150"/>
  <c r="J139"/>
  <c r="BK131"/>
  <c r="BK115"/>
  <c r="J103"/>
  <c r="BK90"/>
  <c r="J200"/>
  <c r="J157"/>
  <c r="J128"/>
  <c i="2" r="J764"/>
  <c r="BK726"/>
  <c r="BK670"/>
  <c r="BK402"/>
  <c r="BK373"/>
  <c r="J265"/>
  <c r="BK148"/>
  <c r="J229"/>
  <c r="J488"/>
  <c r="BK438"/>
  <c r="J225"/>
  <c r="J772"/>
  <c r="J726"/>
  <c r="BK616"/>
  <c r="BK494"/>
  <c r="BK229"/>
  <c r="BK575"/>
  <c r="J380"/>
  <c r="J186"/>
  <c r="BK684"/>
  <c r="BK349"/>
  <c r="BK105"/>
  <c r="BK345"/>
  <c r="BK308"/>
  <c r="J800"/>
  <c r="J777"/>
  <c r="J756"/>
  <c r="J652"/>
  <c r="J594"/>
  <c r="J529"/>
  <c r="J477"/>
  <c r="J419"/>
  <c r="J357"/>
  <c r="BK205"/>
  <c r="J482"/>
  <c i="3" r="BK560"/>
  <c r="BK531"/>
  <c r="BK502"/>
  <c r="BK479"/>
  <c r="BK457"/>
  <c r="J422"/>
  <c r="BK391"/>
  <c r="BK362"/>
  <c r="J537"/>
  <c r="BK510"/>
  <c r="BK498"/>
  <c r="J469"/>
  <c r="BK454"/>
  <c r="J420"/>
  <c r="BK375"/>
  <c r="J358"/>
  <c r="J527"/>
  <c r="J403"/>
  <c r="BK348"/>
  <c i="4" r="BK92"/>
  <c i="5" r="BK389"/>
  <c r="BK381"/>
  <c r="J362"/>
  <c r="BK343"/>
  <c r="J315"/>
  <c r="J284"/>
  <c r="J266"/>
  <c r="J245"/>
  <c r="J230"/>
  <c r="BK211"/>
  <c r="BK195"/>
  <c r="BK171"/>
  <c r="BK153"/>
  <c r="J364"/>
  <c r="J336"/>
  <c r="J295"/>
  <c r="BK279"/>
  <c r="BK256"/>
  <c r="BK230"/>
  <c r="J211"/>
  <c r="J118"/>
  <c r="J100"/>
  <c r="BK347"/>
  <c r="BK259"/>
  <c r="BK191"/>
  <c r="J129"/>
  <c r="BK351"/>
  <c r="BK289"/>
  <c r="J195"/>
  <c r="BK119"/>
  <c i="6" r="J160"/>
  <c r="BK142"/>
  <c r="BK124"/>
  <c r="BK106"/>
  <c r="J92"/>
  <c r="J211"/>
  <c r="J195"/>
  <c r="J180"/>
  <c r="BK169"/>
  <c r="J148"/>
  <c r="BK136"/>
  <c r="BK120"/>
  <c r="J106"/>
  <c r="BK93"/>
  <c r="BK182"/>
  <c r="J152"/>
  <c i="7" r="J198"/>
  <c r="BK108"/>
  <c r="J247"/>
  <c r="J212"/>
  <c r="J181"/>
  <c r="J139"/>
  <c r="BK181"/>
  <c r="J239"/>
  <c r="BK185"/>
  <c r="BK111"/>
  <c i="8" r="J104"/>
  <c r="BK104"/>
  <c r="BK98"/>
  <c i="2" r="J710"/>
  <c r="BK594"/>
  <c r="BK553"/>
  <c r="BK515"/>
  <c r="J443"/>
  <c r="J417"/>
  <c r="BK397"/>
  <c r="J343"/>
  <c r="J253"/>
  <c r="BK141"/>
  <c r="J294"/>
  <c i="1" r="AS54"/>
  <c i="2" r="BK760"/>
  <c r="BK691"/>
  <c r="BK620"/>
  <c r="BK133"/>
  <c r="BK388"/>
  <c r="J809"/>
  <c r="J786"/>
  <c r="J765"/>
  <c r="BK714"/>
  <c r="BK606"/>
  <c r="BK569"/>
  <c r="BK502"/>
  <c r="BK464"/>
  <c r="BK417"/>
  <c r="J340"/>
  <c r="J274"/>
  <c r="BK165"/>
  <c r="BK799"/>
  <c r="J780"/>
  <c r="J135"/>
  <c i="3" r="BK554"/>
  <c r="BK516"/>
  <c r="J498"/>
  <c r="BK467"/>
  <c r="BK282"/>
  <c r="BK180"/>
  <c r="BK567"/>
  <c r="BK553"/>
  <c r="J539"/>
  <c r="J521"/>
  <c r="J502"/>
  <c r="J483"/>
  <c r="J457"/>
  <c r="J431"/>
  <c r="J377"/>
  <c r="J359"/>
  <c r="J174"/>
  <c i="4" r="J91"/>
  <c i="5" r="BK386"/>
  <c r="BK377"/>
  <c r="BK353"/>
  <c r="BK330"/>
  <c r="J312"/>
  <c r="J286"/>
  <c r="J271"/>
  <c r="J255"/>
  <c r="BK234"/>
  <c r="J218"/>
  <c r="BK203"/>
  <c r="BK192"/>
  <c r="BK163"/>
  <c r="BK144"/>
  <c r="BK132"/>
  <c r="J109"/>
  <c r="J98"/>
  <c r="J372"/>
  <c r="BK355"/>
  <c r="BK325"/>
  <c r="J306"/>
  <c r="J291"/>
  <c r="BK271"/>
  <c r="BK245"/>
  <c r="BK219"/>
  <c r="J192"/>
  <c r="J173"/>
  <c r="J159"/>
  <c r="BK142"/>
  <c r="J121"/>
  <c r="J108"/>
  <c r="BK92"/>
  <c r="J340"/>
  <c r="BK246"/>
  <c r="J153"/>
  <c r="BK110"/>
  <c r="J319"/>
  <c r="BK260"/>
  <c r="J185"/>
  <c r="J128"/>
  <c i="6" r="BK211"/>
  <c r="J197"/>
  <c r="BK187"/>
  <c r="BK168"/>
  <c r="J154"/>
  <c r="J138"/>
  <c r="BK122"/>
  <c r="J108"/>
  <c r="BK94"/>
  <c r="J214"/>
  <c r="BK205"/>
  <c r="BK193"/>
  <c r="J179"/>
  <c r="J167"/>
  <c r="BK151"/>
  <c r="BK135"/>
  <c r="J123"/>
  <c r="BK111"/>
  <c r="J96"/>
  <c r="BK86"/>
  <c r="J178"/>
  <c r="BK154"/>
  <c i="7" r="BK231"/>
  <c r="BK167"/>
  <c r="J106"/>
  <c r="J136"/>
  <c r="J222"/>
  <c r="BK153"/>
  <c i="8" r="J109"/>
  <c r="BK100"/>
  <c r="J88"/>
  <c i="2" r="BK783"/>
  <c r="BK769"/>
  <c r="BK756"/>
  <c r="BK716"/>
  <c r="BK659"/>
  <c r="J620"/>
  <c r="BK589"/>
  <c r="BK555"/>
  <c r="BK523"/>
  <c r="BK498"/>
  <c r="J440"/>
  <c r="BK422"/>
  <c r="BK399"/>
  <c r="BK382"/>
  <c r="BK359"/>
  <c r="BK284"/>
  <c r="BK248"/>
  <c r="J142"/>
  <c r="J712"/>
  <c r="J211"/>
  <c r="J165"/>
  <c r="J606"/>
  <c r="BK440"/>
  <c r="J363"/>
  <c r="J244"/>
  <c r="J133"/>
  <c r="BK673"/>
  <c r="J367"/>
  <c r="J301"/>
  <c r="BK766"/>
  <c r="BK429"/>
  <c r="J428"/>
  <c r="BK371"/>
  <c r="J271"/>
  <c r="J267"/>
  <c r="BK265"/>
  <c r="J221"/>
  <c r="J215"/>
  <c r="BK208"/>
  <c r="BK203"/>
  <c r="J177"/>
  <c r="BK135"/>
  <c r="BK810"/>
  <c r="J804"/>
  <c r="BK802"/>
  <c r="J799"/>
  <c r="J797"/>
  <c r="J791"/>
  <c r="BK764"/>
  <c r="BK739"/>
  <c r="J584"/>
  <c r="J494"/>
  <c r="J352"/>
  <c r="BK124"/>
  <c r="BK809"/>
  <c r="J802"/>
  <c r="BK795"/>
  <c r="BK790"/>
  <c r="BK785"/>
  <c r="J773"/>
  <c r="J751"/>
  <c r="J695"/>
  <c r="BK647"/>
  <c r="J600"/>
  <c r="BK588"/>
  <c r="J534"/>
  <c r="BK513"/>
  <c r="BK486"/>
  <c r="J453"/>
  <c r="BK443"/>
  <c r="J377"/>
  <c r="J354"/>
  <c r="J303"/>
  <c r="BK221"/>
  <c r="J153"/>
  <c r="BK803"/>
  <c r="J792"/>
  <c r="BK776"/>
  <c r="BK365"/>
  <c r="J158"/>
  <c r="J145"/>
  <c i="3" r="BK539"/>
  <c r="BK522"/>
  <c r="J510"/>
  <c r="BK504"/>
  <c r="BK494"/>
  <c r="BK481"/>
  <c r="J470"/>
  <c r="J459"/>
  <c r="BK453"/>
  <c r="J439"/>
  <c r="J428"/>
  <c r="BK389"/>
  <c r="J375"/>
  <c r="J360"/>
  <c r="BK350"/>
  <c r="BK270"/>
  <c r="BK187"/>
  <c r="J176"/>
  <c r="BK572"/>
  <c r="BK563"/>
  <c r="J557"/>
  <c r="J553"/>
  <c r="BK542"/>
  <c r="BK527"/>
  <c r="J524"/>
  <c r="BK521"/>
  <c r="BK512"/>
  <c r="J506"/>
  <c r="J492"/>
  <c r="J477"/>
  <c r="BK459"/>
  <c r="BK451"/>
  <c r="BK441"/>
  <c r="J395"/>
  <c r="BK381"/>
  <c r="J365"/>
  <c r="BK355"/>
  <c r="J282"/>
  <c r="BK263"/>
  <c r="J481"/>
  <c r="J465"/>
  <c r="J443"/>
  <c r="J389"/>
  <c r="BK361"/>
  <c r="J210"/>
  <c r="J185"/>
  <c r="J130"/>
  <c i="4" r="BK91"/>
  <c r="J86"/>
  <c i="5" r="F37"/>
  <c r="J330"/>
  <c r="BK316"/>
  <c r="J310"/>
  <c r="BK304"/>
  <c r="J292"/>
  <c r="BK286"/>
  <c r="BK277"/>
  <c r="BK267"/>
  <c r="J259"/>
  <c r="BK249"/>
  <c r="J236"/>
  <c r="BK225"/>
  <c r="J213"/>
  <c r="J197"/>
  <c r="BK186"/>
  <c r="J180"/>
  <c r="BK174"/>
  <c r="J163"/>
  <c r="J154"/>
  <c r="J147"/>
  <c r="J122"/>
  <c r="J110"/>
  <c r="J101"/>
  <c r="J384"/>
  <c r="J355"/>
  <c r="J338"/>
  <c r="BK319"/>
  <c r="J280"/>
  <c r="BK248"/>
  <c r="J200"/>
  <c r="J183"/>
  <c r="BK158"/>
  <c r="BK138"/>
  <c r="BK108"/>
  <c r="BK360"/>
  <c r="J313"/>
  <c r="BK300"/>
  <c r="J279"/>
  <c r="BK254"/>
  <c r="J216"/>
  <c r="BK180"/>
  <c r="BK152"/>
  <c r="BK139"/>
  <c r="BK104"/>
  <c i="6" r="BK213"/>
  <c r="J205"/>
  <c r="J199"/>
  <c r="J194"/>
  <c r="BK190"/>
  <c r="BK176"/>
  <c r="BK172"/>
  <c r="BK170"/>
  <c r="BK161"/>
  <c r="BK148"/>
  <c r="J141"/>
  <c r="J136"/>
  <c r="BK130"/>
  <c r="J121"/>
  <c r="BK112"/>
  <c r="BK107"/>
  <c r="BK99"/>
  <c r="J95"/>
  <c r="J89"/>
  <c r="BK84"/>
  <c r="J209"/>
  <c r="J204"/>
  <c r="BK199"/>
  <c r="J190"/>
  <c r="BK184"/>
  <c r="BK178"/>
  <c r="BK173"/>
  <c r="J166"/>
  <c r="BK159"/>
  <c r="BK152"/>
  <c r="J147"/>
  <c r="BK140"/>
  <c r="BK133"/>
  <c r="BK129"/>
  <c r="BK121"/>
  <c r="BK117"/>
  <c r="J107"/>
  <c r="BK95"/>
  <c r="BK88"/>
  <c r="J85"/>
  <c r="J207"/>
  <c r="BK179"/>
  <c r="J168"/>
  <c r="J134"/>
  <c r="BK116"/>
  <c i="2" l="1" r="T241"/>
  <c r="T104"/>
  <c r="P185"/>
  <c r="R351"/>
  <c r="T421"/>
  <c r="T512"/>
  <c r="R632"/>
  <c r="T718"/>
  <c r="P241"/>
  <c r="BK376"/>
  <c r="J376"/>
  <c r="J69"/>
  <c r="R459"/>
  <c r="P512"/>
  <c r="P632"/>
  <c r="T755"/>
  <c r="T138"/>
  <c r="T273"/>
  <c r="P421"/>
  <c r="BK512"/>
  <c r="J512"/>
  <c r="J74"/>
  <c r="BK608"/>
  <c r="J608"/>
  <c r="J76"/>
  <c r="BK688"/>
  <c r="J688"/>
  <c r="J78"/>
  <c r="BK734"/>
  <c r="J734"/>
  <c r="J80"/>
  <c r="R241"/>
  <c r="R376"/>
  <c r="BK459"/>
  <c r="J459"/>
  <c r="J72"/>
  <c r="R512"/>
  <c r="BK632"/>
  <c r="J632"/>
  <c r="J77"/>
  <c r="BK755"/>
  <c r="J755"/>
  <c r="J82"/>
  <c r="BK104"/>
  <c r="BK241"/>
  <c r="J241"/>
  <c r="J64"/>
  <c r="P351"/>
  <c r="BK421"/>
  <c r="J421"/>
  <c r="J71"/>
  <c r="P493"/>
  <c r="T543"/>
  <c r="R608"/>
  <c r="T688"/>
  <c r="R718"/>
  <c r="P734"/>
  <c r="R138"/>
  <c r="R273"/>
  <c r="R421"/>
  <c r="P543"/>
  <c r="P608"/>
  <c r="P688"/>
  <c r="BK718"/>
  <c r="J718"/>
  <c r="J79"/>
  <c r="R734"/>
  <c i="3" r="P104"/>
  <c r="BK258"/>
  <c r="J258"/>
  <c r="J62"/>
  <c r="P287"/>
  <c r="P345"/>
  <c r="P349"/>
  <c r="R402"/>
  <c r="BK419"/>
  <c r="J419"/>
  <c r="J71"/>
  <c r="P434"/>
  <c r="P472"/>
  <c r="R518"/>
  <c r="BK541"/>
  <c r="J541"/>
  <c r="J78"/>
  <c r="R550"/>
  <c r="T556"/>
  <c i="4" r="R83"/>
  <c r="R82"/>
  <c r="T90"/>
  <c i="5" r="R91"/>
  <c r="P215"/>
  <c r="P270"/>
  <c r="R278"/>
  <c r="P285"/>
  <c r="R342"/>
  <c i="6" r="BK82"/>
  <c r="J82"/>
  <c r="J60"/>
  <c r="P163"/>
  <c i="2" r="BK138"/>
  <c r="J138"/>
  <c r="J62"/>
  <c r="R185"/>
  <c r="T351"/>
  <c r="R401"/>
  <c r="R493"/>
  <c r="R104"/>
  <c r="R103"/>
  <c r="BK273"/>
  <c r="J273"/>
  <c r="J65"/>
  <c r="T376"/>
  <c r="T459"/>
  <c r="T493"/>
  <c r="R755"/>
  <c i="3" r="BK104"/>
  <c r="P258"/>
  <c r="BK287"/>
  <c r="J287"/>
  <c r="J64"/>
  <c r="BK349"/>
  <c r="J349"/>
  <c r="J67"/>
  <c r="BK402"/>
  <c r="J402"/>
  <c r="J69"/>
  <c r="R419"/>
  <c r="BK472"/>
  <c r="J472"/>
  <c r="J75"/>
  <c r="BK518"/>
  <c r="J518"/>
  <c r="J76"/>
  <c r="P530"/>
  <c r="P541"/>
  <c r="T550"/>
  <c r="P562"/>
  <c i="4" r="P83"/>
  <c r="BK90"/>
  <c r="J90"/>
  <c r="J62"/>
  <c i="5" r="P164"/>
  <c r="P204"/>
  <c r="R215"/>
  <c r="BK285"/>
  <c r="J285"/>
  <c r="J67"/>
  <c r="BK342"/>
  <c r="J342"/>
  <c r="J69"/>
  <c r="P382"/>
  <c i="6" r="P82"/>
  <c r="P81"/>
  <c i="1" r="AU59"/>
  <c i="6" r="BK163"/>
  <c r="J163"/>
  <c r="J61"/>
  <c i="7" r="P88"/>
  <c r="BK238"/>
  <c r="J238"/>
  <c r="J62"/>
  <c r="P252"/>
  <c r="R269"/>
  <c i="2" r="P104"/>
  <c r="BK185"/>
  <c r="J185"/>
  <c r="J63"/>
  <c r="P273"/>
  <c r="P376"/>
  <c r="P401"/>
  <c r="T401"/>
  <c r="BK493"/>
  <c r="J493"/>
  <c r="J73"/>
  <c r="R543"/>
  <c r="T608"/>
  <c r="R688"/>
  <c r="P718"/>
  <c r="T734"/>
  <c i="3" r="R104"/>
  <c r="R258"/>
  <c r="T287"/>
  <c r="R345"/>
  <c r="R349"/>
  <c r="T402"/>
  <c r="P419"/>
  <c r="BK434"/>
  <c r="J434"/>
  <c r="J74"/>
  <c r="R434"/>
  <c r="T472"/>
  <c r="P518"/>
  <c r="BK530"/>
  <c r="J530"/>
  <c r="J77"/>
  <c r="T530"/>
  <c r="R541"/>
  <c r="BK550"/>
  <c r="J550"/>
  <c r="J79"/>
  <c r="BK556"/>
  <c r="J556"/>
  <c r="J80"/>
  <c r="R556"/>
  <c r="T562"/>
  <c i="4" r="BK83"/>
  <c r="J83"/>
  <c r="J60"/>
  <c r="T83"/>
  <c r="T82"/>
  <c r="P90"/>
  <c i="5" r="BK91"/>
  <c r="T91"/>
  <c r="R164"/>
  <c r="BK215"/>
  <c r="J215"/>
  <c r="J63"/>
  <c r="T215"/>
  <c r="R270"/>
  <c r="BK278"/>
  <c r="J278"/>
  <c r="J65"/>
  <c r="T278"/>
  <c r="P281"/>
  <c r="T281"/>
  <c r="R285"/>
  <c r="P339"/>
  <c r="T339"/>
  <c r="T342"/>
  <c r="T382"/>
  <c i="6" r="T82"/>
  <c r="R163"/>
  <c i="7" r="BK88"/>
  <c r="T88"/>
  <c r="R238"/>
  <c r="BK252"/>
  <c r="J252"/>
  <c r="J63"/>
  <c r="R252"/>
  <c r="BK269"/>
  <c r="J269"/>
  <c r="J64"/>
  <c r="T269"/>
  <c r="P275"/>
  <c r="T275"/>
  <c i="8" r="BK87"/>
  <c r="J87"/>
  <c r="J61"/>
  <c r="P87"/>
  <c r="R87"/>
  <c r="T87"/>
  <c r="BK97"/>
  <c r="J97"/>
  <c r="J62"/>
  <c r="P97"/>
  <c r="R97"/>
  <c r="T97"/>
  <c r="BK106"/>
  <c r="J106"/>
  <c r="J63"/>
  <c r="P106"/>
  <c r="R106"/>
  <c r="T106"/>
  <c r="BK116"/>
  <c r="J116"/>
  <c r="J65"/>
  <c r="P116"/>
  <c r="R116"/>
  <c i="2" r="P138"/>
  <c r="T185"/>
  <c r="BK351"/>
  <c r="J351"/>
  <c r="J66"/>
  <c r="BK401"/>
  <c r="J401"/>
  <c r="J70"/>
  <c r="P459"/>
  <c r="BK543"/>
  <c r="J543"/>
  <c r="J75"/>
  <c r="T632"/>
  <c r="P755"/>
  <c i="3" r="T104"/>
  <c r="T258"/>
  <c r="R287"/>
  <c r="BK345"/>
  <c r="J345"/>
  <c r="J66"/>
  <c r="T345"/>
  <c r="T349"/>
  <c r="P402"/>
  <c r="T419"/>
  <c r="T434"/>
  <c r="T433"/>
  <c r="R472"/>
  <c r="T518"/>
  <c r="R530"/>
  <c r="T541"/>
  <c r="P550"/>
  <c r="P556"/>
  <c r="BK562"/>
  <c r="J562"/>
  <c r="J81"/>
  <c r="R562"/>
  <c i="5" r="P91"/>
  <c r="P90"/>
  <c i="1" r="AU58"/>
  <c i="5" r="BK164"/>
  <c r="J164"/>
  <c r="J61"/>
  <c r="T164"/>
  <c r="BK204"/>
  <c r="J204"/>
  <c r="J62"/>
  <c r="R204"/>
  <c r="T204"/>
  <c r="BK270"/>
  <c r="J270"/>
  <c r="J64"/>
  <c r="T270"/>
  <c r="P278"/>
  <c r="BK281"/>
  <c r="J281"/>
  <c r="J66"/>
  <c r="R281"/>
  <c r="T285"/>
  <c r="BK339"/>
  <c r="J339"/>
  <c r="J68"/>
  <c r="R339"/>
  <c r="P342"/>
  <c r="BK382"/>
  <c r="J382"/>
  <c r="J70"/>
  <c r="R382"/>
  <c i="6" r="R82"/>
  <c r="R81"/>
  <c r="T163"/>
  <c i="7" r="R88"/>
  <c r="R87"/>
  <c r="R86"/>
  <c r="P238"/>
  <c r="T238"/>
  <c r="T252"/>
  <c r="P269"/>
  <c r="BK275"/>
  <c r="J275"/>
  <c r="J65"/>
  <c r="R275"/>
  <c i="2" r="BK750"/>
  <c r="J750"/>
  <c r="J81"/>
  <c r="BK372"/>
  <c r="J372"/>
  <c r="J67"/>
  <c i="3" r="BK430"/>
  <c r="J430"/>
  <c r="J72"/>
  <c r="BK571"/>
  <c r="J571"/>
  <c r="J82"/>
  <c i="4" r="BK88"/>
  <c r="J88"/>
  <c r="J61"/>
  <c i="8" r="BK113"/>
  <c r="J113"/>
  <c r="J64"/>
  <c i="3" r="BK281"/>
  <c r="J281"/>
  <c r="J63"/>
  <c r="BK414"/>
  <c r="J414"/>
  <c r="J70"/>
  <c i="7" r="BK285"/>
  <c r="J285"/>
  <c r="J66"/>
  <c r="J88"/>
  <c r="J61"/>
  <c i="8" r="E75"/>
  <c r="BE109"/>
  <c r="J52"/>
  <c r="F82"/>
  <c r="BE88"/>
  <c r="BE90"/>
  <c r="BE94"/>
  <c r="BE100"/>
  <c r="BE102"/>
  <c r="BE104"/>
  <c r="BE107"/>
  <c r="BE114"/>
  <c r="BE119"/>
  <c r="BE92"/>
  <c r="BE98"/>
  <c r="BE111"/>
  <c r="BE117"/>
  <c i="7" r="E48"/>
  <c r="F55"/>
  <c r="BE89"/>
  <c r="BE122"/>
  <c r="BE172"/>
  <c r="BE215"/>
  <c r="BE229"/>
  <c r="BE231"/>
  <c r="BE245"/>
  <c r="BE283"/>
  <c r="BE104"/>
  <c r="BE120"/>
  <c r="BE153"/>
  <c r="BE183"/>
  <c r="BE185"/>
  <c r="BE206"/>
  <c r="BE235"/>
  <c r="BE257"/>
  <c r="BE111"/>
  <c r="BE113"/>
  <c r="BE118"/>
  <c r="BE130"/>
  <c r="BE145"/>
  <c r="BE162"/>
  <c r="BE170"/>
  <c r="BE174"/>
  <c r="BE188"/>
  <c r="BE194"/>
  <c r="BE201"/>
  <c r="BE203"/>
  <c r="BE208"/>
  <c r="BE212"/>
  <c r="BE222"/>
  <c r="BE227"/>
  <c r="BE242"/>
  <c r="BE247"/>
  <c r="BE255"/>
  <c r="BE263"/>
  <c r="BE270"/>
  <c r="BE276"/>
  <c i="6" r="BK81"/>
  <c r="J81"/>
  <c r="J59"/>
  <c i="7" r="J52"/>
  <c r="BE253"/>
  <c r="BE91"/>
  <c r="BE98"/>
  <c r="BE102"/>
  <c r="BE106"/>
  <c r="BE108"/>
  <c r="BE124"/>
  <c r="BE126"/>
  <c r="BE128"/>
  <c r="BE133"/>
  <c r="BE136"/>
  <c r="BE139"/>
  <c r="BE142"/>
  <c r="BE148"/>
  <c r="BE159"/>
  <c r="BE165"/>
  <c r="BE167"/>
  <c r="BE177"/>
  <c r="BE179"/>
  <c r="BE181"/>
  <c r="BE191"/>
  <c r="BE197"/>
  <c r="BE198"/>
  <c r="BE219"/>
  <c r="BE224"/>
  <c r="BE233"/>
  <c r="BE239"/>
  <c r="BE250"/>
  <c r="BE259"/>
  <c r="BE261"/>
  <c r="BE265"/>
  <c r="BE267"/>
  <c r="BE273"/>
  <c r="BE278"/>
  <c r="BE281"/>
  <c r="BE286"/>
  <c i="6" r="J52"/>
  <c r="BE96"/>
  <c r="BE97"/>
  <c r="BE101"/>
  <c r="BE125"/>
  <c r="BE126"/>
  <c r="BE137"/>
  <c r="BE139"/>
  <c r="BE144"/>
  <c r="BE153"/>
  <c r="BE154"/>
  <c r="BE179"/>
  <c r="BE180"/>
  <c r="BE205"/>
  <c r="BE206"/>
  <c i="5" r="J91"/>
  <c r="J60"/>
  <c i="6" r="BE89"/>
  <c r="BE90"/>
  <c r="BE91"/>
  <c r="BE102"/>
  <c r="BE129"/>
  <c r="BE140"/>
  <c r="BE167"/>
  <c r="BE172"/>
  <c r="BE173"/>
  <c r="BE174"/>
  <c r="BE176"/>
  <c r="BE191"/>
  <c r="BE192"/>
  <c r="BE193"/>
  <c r="BE210"/>
  <c r="BE211"/>
  <c r="F78"/>
  <c r="BE84"/>
  <c r="BE85"/>
  <c r="BE87"/>
  <c r="BE92"/>
  <c r="BE93"/>
  <c r="BE94"/>
  <c r="BE100"/>
  <c r="BE103"/>
  <c r="BE104"/>
  <c r="BE105"/>
  <c r="BE106"/>
  <c r="BE107"/>
  <c r="BE110"/>
  <c r="BE112"/>
  <c r="BE113"/>
  <c r="BE114"/>
  <c r="BE115"/>
  <c r="BE116"/>
  <c r="BE117"/>
  <c r="BE119"/>
  <c r="BE124"/>
  <c r="BE127"/>
  <c r="BE132"/>
  <c r="BE133"/>
  <c r="BE134"/>
  <c r="BE136"/>
  <c r="BE138"/>
  <c r="BE141"/>
  <c r="BE147"/>
  <c r="BE149"/>
  <c r="BE150"/>
  <c r="BE151"/>
  <c r="BE152"/>
  <c r="BE155"/>
  <c r="BE156"/>
  <c r="BE162"/>
  <c r="BE166"/>
  <c r="BE168"/>
  <c r="BE177"/>
  <c r="BE178"/>
  <c r="BE182"/>
  <c r="BE183"/>
  <c r="BE184"/>
  <c r="BE187"/>
  <c r="BE190"/>
  <c r="BE195"/>
  <c r="BE199"/>
  <c r="BE200"/>
  <c r="BE201"/>
  <c r="BE204"/>
  <c r="BE207"/>
  <c r="BE209"/>
  <c r="E48"/>
  <c r="BE83"/>
  <c r="BE86"/>
  <c r="BE88"/>
  <c r="BE95"/>
  <c r="BE98"/>
  <c r="BE99"/>
  <c r="BE108"/>
  <c r="BE109"/>
  <c r="BE111"/>
  <c r="BE118"/>
  <c r="BE120"/>
  <c r="BE121"/>
  <c r="BE122"/>
  <c r="BE123"/>
  <c r="BE128"/>
  <c r="BE130"/>
  <c r="BE131"/>
  <c r="BE135"/>
  <c r="BE142"/>
  <c r="BE146"/>
  <c r="BE148"/>
  <c r="BE157"/>
  <c r="BE158"/>
  <c r="BE159"/>
  <c r="BE160"/>
  <c r="BE161"/>
  <c r="BE164"/>
  <c r="BE165"/>
  <c r="BE169"/>
  <c r="BE170"/>
  <c r="BE171"/>
  <c r="BE175"/>
  <c r="BE181"/>
  <c r="BE185"/>
  <c r="BE186"/>
  <c r="BE188"/>
  <c r="BE189"/>
  <c r="BE194"/>
  <c r="BE196"/>
  <c r="BE197"/>
  <c r="BE198"/>
  <c r="BE202"/>
  <c r="BE203"/>
  <c r="BE208"/>
  <c r="BE212"/>
  <c r="BE213"/>
  <c r="BE214"/>
  <c r="BE215"/>
  <c r="BE216"/>
  <c i="5" r="F55"/>
  <c r="J84"/>
  <c r="BE108"/>
  <c r="BE129"/>
  <c r="BE131"/>
  <c r="BE150"/>
  <c r="BE191"/>
  <c r="BE192"/>
  <c r="BE194"/>
  <c r="BE251"/>
  <c r="BE252"/>
  <c r="BE262"/>
  <c r="BE263"/>
  <c r="BE288"/>
  <c r="BE327"/>
  <c r="BE336"/>
  <c r="BE347"/>
  <c r="BE349"/>
  <c r="BE355"/>
  <c r="BE357"/>
  <c r="BE358"/>
  <c r="BE372"/>
  <c r="BE118"/>
  <c r="BE142"/>
  <c r="BE144"/>
  <c r="BE154"/>
  <c r="BE155"/>
  <c r="BE156"/>
  <c r="BE162"/>
  <c r="BE163"/>
  <c r="BE179"/>
  <c r="BE180"/>
  <c r="BE182"/>
  <c r="BE201"/>
  <c r="BE203"/>
  <c r="BE221"/>
  <c r="BE300"/>
  <c r="BE322"/>
  <c r="BE324"/>
  <c r="BE333"/>
  <c r="BE364"/>
  <c r="BE92"/>
  <c r="BE94"/>
  <c r="BE97"/>
  <c r="BE101"/>
  <c r="BE103"/>
  <c r="BE104"/>
  <c r="BE105"/>
  <c r="BE107"/>
  <c r="BE109"/>
  <c r="BE110"/>
  <c r="BE112"/>
  <c r="BE113"/>
  <c r="BE114"/>
  <c r="BE115"/>
  <c r="BE116"/>
  <c r="BE124"/>
  <c r="BE128"/>
  <c r="BE134"/>
  <c r="BE136"/>
  <c r="BE138"/>
  <c r="BE141"/>
  <c r="BE143"/>
  <c r="BE145"/>
  <c r="BE146"/>
  <c r="BE147"/>
  <c r="BE153"/>
  <c r="BE160"/>
  <c r="BE161"/>
  <c r="BE168"/>
  <c r="BE171"/>
  <c r="BE173"/>
  <c r="BE174"/>
  <c r="BE176"/>
  <c r="BE177"/>
  <c r="BE185"/>
  <c r="BE186"/>
  <c r="BE188"/>
  <c r="BE189"/>
  <c r="BE205"/>
  <c r="BE207"/>
  <c r="BE213"/>
  <c r="BE216"/>
  <c r="BE218"/>
  <c r="BE219"/>
  <c r="BE222"/>
  <c r="BE224"/>
  <c r="BE225"/>
  <c r="BE228"/>
  <c r="BE234"/>
  <c r="BE240"/>
  <c r="BE242"/>
  <c r="BE243"/>
  <c r="BE245"/>
  <c r="BE248"/>
  <c r="BE249"/>
  <c r="BE254"/>
  <c r="BE257"/>
  <c r="BE265"/>
  <c r="BE266"/>
  <c r="BE268"/>
  <c r="BE276"/>
  <c r="BE279"/>
  <c r="BE280"/>
  <c r="BE282"/>
  <c r="BE284"/>
  <c r="BE286"/>
  <c r="BE291"/>
  <c r="BE295"/>
  <c r="BE297"/>
  <c r="BE301"/>
  <c r="BE312"/>
  <c r="BE313"/>
  <c r="BE315"/>
  <c r="BE316"/>
  <c r="BE325"/>
  <c r="BE330"/>
  <c r="BE338"/>
  <c r="BE340"/>
  <c r="BE353"/>
  <c r="BE362"/>
  <c r="BE363"/>
  <c r="BE365"/>
  <c r="BE367"/>
  <c r="BE368"/>
  <c r="BE370"/>
  <c r="BE379"/>
  <c r="BE381"/>
  <c r="E48"/>
  <c r="BE95"/>
  <c r="BE98"/>
  <c r="BE100"/>
  <c r="BE106"/>
  <c r="BE119"/>
  <c r="BE121"/>
  <c r="BE122"/>
  <c r="BE125"/>
  <c r="BE126"/>
  <c r="BE132"/>
  <c r="BE135"/>
  <c r="BE137"/>
  <c r="BE139"/>
  <c r="BE149"/>
  <c r="BE152"/>
  <c r="BE158"/>
  <c r="BE159"/>
  <c r="BE165"/>
  <c r="BE167"/>
  <c r="BE170"/>
  <c r="BE183"/>
  <c r="BE195"/>
  <c r="BE197"/>
  <c r="BE198"/>
  <c r="BE200"/>
  <c r="BE209"/>
  <c r="BE211"/>
  <c r="BE227"/>
  <c r="BE230"/>
  <c r="BE231"/>
  <c r="BE233"/>
  <c r="BE236"/>
  <c r="BE238"/>
  <c r="BE246"/>
  <c r="BE255"/>
  <c r="BE256"/>
  <c r="BE259"/>
  <c r="BE260"/>
  <c r="BE267"/>
  <c r="BE271"/>
  <c r="BE273"/>
  <c r="BE274"/>
  <c r="BE277"/>
  <c r="BE289"/>
  <c r="BE292"/>
  <c r="BE294"/>
  <c r="BE298"/>
  <c r="BE303"/>
  <c r="BE304"/>
  <c r="BE306"/>
  <c r="BE307"/>
  <c r="BE309"/>
  <c r="BE310"/>
  <c r="BE318"/>
  <c r="BE319"/>
  <c r="BE321"/>
  <c r="BE328"/>
  <c r="BE331"/>
  <c r="BE334"/>
  <c r="BE335"/>
  <c r="BE341"/>
  <c r="BE343"/>
  <c r="BE345"/>
  <c r="BE351"/>
  <c r="BE360"/>
  <c r="BE374"/>
  <c r="BE375"/>
  <c r="BE377"/>
  <c r="BE383"/>
  <c r="BE384"/>
  <c r="BE385"/>
  <c r="BE386"/>
  <c r="BE387"/>
  <c r="BE389"/>
  <c i="1" r="BD58"/>
  <c i="4" r="J52"/>
  <c i="3" r="J104"/>
  <c r="J61"/>
  <c i="4" r="F55"/>
  <c r="E72"/>
  <c r="BE85"/>
  <c r="BE89"/>
  <c i="3" r="BK433"/>
  <c r="J433"/>
  <c r="J73"/>
  <c i="4" r="BE84"/>
  <c r="BE86"/>
  <c r="BE87"/>
  <c r="BE91"/>
  <c r="BE92"/>
  <c i="2" r="J104"/>
  <c r="J61"/>
  <c i="3" r="J96"/>
  <c r="BE213"/>
  <c r="BE255"/>
  <c r="BE259"/>
  <c r="BE273"/>
  <c r="BE346"/>
  <c r="BE350"/>
  <c r="BE352"/>
  <c r="BE360"/>
  <c r="BE371"/>
  <c r="BE381"/>
  <c r="BE385"/>
  <c r="BE410"/>
  <c r="BE424"/>
  <c r="BE431"/>
  <c r="BE445"/>
  <c r="BE463"/>
  <c r="BE473"/>
  <c r="BE504"/>
  <c r="BE510"/>
  <c r="BE512"/>
  <c r="BE263"/>
  <c r="BE270"/>
  <c r="BE276"/>
  <c r="BE282"/>
  <c r="BE288"/>
  <c r="BE340"/>
  <c r="BE355"/>
  <c r="BE365"/>
  <c r="BE369"/>
  <c r="BE375"/>
  <c r="BE377"/>
  <c r="BE389"/>
  <c r="BE393"/>
  <c r="BE403"/>
  <c r="BE415"/>
  <c r="BE447"/>
  <c r="BE451"/>
  <c r="BE454"/>
  <c r="BE465"/>
  <c r="BE467"/>
  <c r="BE470"/>
  <c r="BE477"/>
  <c r="BE479"/>
  <c r="BE488"/>
  <c r="BE494"/>
  <c r="BE496"/>
  <c r="BE498"/>
  <c r="BE500"/>
  <c r="BE502"/>
  <c r="BE506"/>
  <c r="BE519"/>
  <c r="BE521"/>
  <c r="BE522"/>
  <c r="BE524"/>
  <c r="BE525"/>
  <c r="BE535"/>
  <c r="BE537"/>
  <c r="BE542"/>
  <c r="BE546"/>
  <c r="BE553"/>
  <c r="BE554"/>
  <c r="BE557"/>
  <c r="BE559"/>
  <c r="BE560"/>
  <c r="BE563"/>
  <c r="BE567"/>
  <c r="BE572"/>
  <c r="E48"/>
  <c r="F55"/>
  <c r="BE105"/>
  <c r="BE109"/>
  <c r="BE130"/>
  <c r="BE172"/>
  <c r="BE174"/>
  <c r="BE176"/>
  <c r="BE178"/>
  <c r="BE180"/>
  <c r="BE185"/>
  <c r="BE187"/>
  <c r="BE189"/>
  <c r="BE210"/>
  <c r="BE278"/>
  <c r="BE348"/>
  <c r="BE357"/>
  <c r="BE358"/>
  <c r="BE359"/>
  <c r="BE361"/>
  <c r="BE362"/>
  <c r="BE364"/>
  <c r="BE373"/>
  <c r="BE391"/>
  <c r="BE395"/>
  <c r="BE396"/>
  <c r="BE412"/>
  <c r="BE420"/>
  <c r="BE422"/>
  <c r="BE428"/>
  <c r="BE435"/>
  <c r="BE437"/>
  <c r="BE439"/>
  <c r="BE441"/>
  <c r="BE443"/>
  <c r="BE449"/>
  <c r="BE453"/>
  <c r="BE455"/>
  <c r="BE457"/>
  <c r="BE459"/>
  <c r="BE461"/>
  <c r="BE469"/>
  <c r="BE475"/>
  <c r="BE481"/>
  <c r="BE483"/>
  <c r="BE492"/>
  <c r="BE508"/>
  <c r="BE514"/>
  <c r="BE515"/>
  <c r="BE516"/>
  <c r="BE527"/>
  <c r="BE528"/>
  <c r="BE531"/>
  <c r="BE539"/>
  <c r="BE544"/>
  <c r="BE548"/>
  <c r="BE551"/>
  <c i="2" r="BE225"/>
  <c r="BE274"/>
  <c r="BE810"/>
  <c r="BE120"/>
  <c r="BE145"/>
  <c r="BE267"/>
  <c r="BE269"/>
  <c r="BE296"/>
  <c r="BE321"/>
  <c r="BE367"/>
  <c r="BE422"/>
  <c r="BE428"/>
  <c r="BE429"/>
  <c r="BE455"/>
  <c r="BE460"/>
  <c r="BE781"/>
  <c r="BE783"/>
  <c r="BE784"/>
  <c r="BE787"/>
  <c r="BE795"/>
  <c r="BE798"/>
  <c r="BE802"/>
  <c r="BE808"/>
  <c r="J96"/>
  <c r="BE108"/>
  <c r="BE181"/>
  <c r="BE208"/>
  <c r="BE265"/>
  <c r="BE282"/>
  <c r="BE333"/>
  <c r="BE354"/>
  <c r="BE380"/>
  <c r="BE382"/>
  <c r="BE388"/>
  <c r="BE393"/>
  <c r="BE438"/>
  <c r="BE440"/>
  <c r="BE443"/>
  <c r="BE446"/>
  <c r="BE449"/>
  <c r="BE457"/>
  <c r="BE480"/>
  <c r="BE498"/>
  <c r="BE532"/>
  <c r="BE564"/>
  <c r="BE616"/>
  <c r="BE620"/>
  <c r="BE621"/>
  <c r="BE635"/>
  <c r="BE673"/>
  <c r="BE699"/>
  <c r="BE716"/>
  <c r="BE739"/>
  <c r="BE748"/>
  <c r="BE762"/>
  <c r="BE766"/>
  <c r="BE769"/>
  <c r="BE772"/>
  <c r="BE777"/>
  <c r="BE779"/>
  <c r="BE791"/>
  <c r="BE792"/>
  <c r="BE799"/>
  <c r="BE800"/>
  <c r="BE801"/>
  <c r="BE804"/>
  <c r="BE805"/>
  <c r="BE809"/>
  <c r="E48"/>
  <c r="BE105"/>
  <c r="BE133"/>
  <c r="BE343"/>
  <c r="BE357"/>
  <c r="BE475"/>
  <c r="BE518"/>
  <c r="BE523"/>
  <c r="BE579"/>
  <c r="BE743"/>
  <c r="BE759"/>
  <c r="BE773"/>
  <c r="BE778"/>
  <c r="BE785"/>
  <c r="BE788"/>
  <c r="BE789"/>
  <c r="BE790"/>
  <c r="BE793"/>
  <c r="BE796"/>
  <c r="BE803"/>
  <c r="BE807"/>
  <c r="F99"/>
  <c r="BE111"/>
  <c r="BE130"/>
  <c r="BE244"/>
  <c r="BE248"/>
  <c r="BE359"/>
  <c r="BE373"/>
  <c r="BE413"/>
  <c r="BE689"/>
  <c r="BE695"/>
  <c r="BE710"/>
  <c r="BE730"/>
  <c r="BE732"/>
  <c r="BE735"/>
  <c r="BE737"/>
  <c r="BE751"/>
  <c r="BE758"/>
  <c r="BE760"/>
  <c r="BE761"/>
  <c r="BE794"/>
  <c r="BE797"/>
  <c r="BE806"/>
  <c r="BE203"/>
  <c r="BE301"/>
  <c r="BE349"/>
  <c r="BE350"/>
  <c r="BE363"/>
  <c r="BE365"/>
  <c r="BE377"/>
  <c r="BE433"/>
  <c r="BE453"/>
  <c r="BE466"/>
  <c r="BE541"/>
  <c r="BE135"/>
  <c r="BE253"/>
  <c r="BE261"/>
  <c r="BE284"/>
  <c r="BE313"/>
  <c r="BE369"/>
  <c r="BE494"/>
  <c r="BE510"/>
  <c r="BE515"/>
  <c r="BE520"/>
  <c r="BE548"/>
  <c r="BE553"/>
  <c r="BE580"/>
  <c r="BE615"/>
  <c r="BE697"/>
  <c r="BE124"/>
  <c r="BE151"/>
  <c r="BE158"/>
  <c r="BE171"/>
  <c r="BE193"/>
  <c r="BE205"/>
  <c r="BE215"/>
  <c r="BE250"/>
  <c r="BE294"/>
  <c r="BE317"/>
  <c r="BE319"/>
  <c r="BE325"/>
  <c r="BE352"/>
  <c r="BE470"/>
  <c r="BE482"/>
  <c r="BE502"/>
  <c r="BE506"/>
  <c r="BE513"/>
  <c r="BE537"/>
  <c r="BE588"/>
  <c r="BE594"/>
  <c r="BE601"/>
  <c r="BE630"/>
  <c r="BE633"/>
  <c r="BE668"/>
  <c r="BE670"/>
  <c r="BE682"/>
  <c r="BE714"/>
  <c r="BE177"/>
  <c r="BE221"/>
  <c r="BE234"/>
  <c r="BE256"/>
  <c r="BE271"/>
  <c r="BE308"/>
  <c r="BE323"/>
  <c r="BE345"/>
  <c r="BE361"/>
  <c r="BE390"/>
  <c r="BE436"/>
  <c r="BE468"/>
  <c r="BE477"/>
  <c r="BE486"/>
  <c r="BE529"/>
  <c r="BE569"/>
  <c r="BE586"/>
  <c r="BE589"/>
  <c r="BE599"/>
  <c r="BE606"/>
  <c r="BE649"/>
  <c r="BE675"/>
  <c r="BE684"/>
  <c r="BE686"/>
  <c r="BE701"/>
  <c r="BE726"/>
  <c r="BE728"/>
  <c r="BE741"/>
  <c r="BE745"/>
  <c r="BE756"/>
  <c r="BE768"/>
  <c r="BE165"/>
  <c r="BE211"/>
  <c r="BE246"/>
  <c r="BE371"/>
  <c r="BE419"/>
  <c r="BE464"/>
  <c r="BE491"/>
  <c r="BE544"/>
  <c r="BE555"/>
  <c r="BE575"/>
  <c r="BE584"/>
  <c r="BE600"/>
  <c r="BE142"/>
  <c r="BE148"/>
  <c r="BE153"/>
  <c r="BE242"/>
  <c r="BE280"/>
  <c r="BE289"/>
  <c r="BE303"/>
  <c r="BE473"/>
  <c r="BE719"/>
  <c r="BE763"/>
  <c r="BE765"/>
  <c r="BE115"/>
  <c r="BE127"/>
  <c r="BE139"/>
  <c r="BE141"/>
  <c r="BE186"/>
  <c r="BE229"/>
  <c r="BE259"/>
  <c r="BE292"/>
  <c r="BE305"/>
  <c r="BE340"/>
  <c r="BE395"/>
  <c r="BE397"/>
  <c r="BE399"/>
  <c r="BE402"/>
  <c r="BE409"/>
  <c r="BE411"/>
  <c r="BE417"/>
  <c r="BE424"/>
  <c r="BE488"/>
  <c r="BE527"/>
  <c r="BE534"/>
  <c r="BE539"/>
  <c r="BE549"/>
  <c r="BE590"/>
  <c r="BE595"/>
  <c r="BE605"/>
  <c r="BE609"/>
  <c r="BE626"/>
  <c r="BE647"/>
  <c r="BE652"/>
  <c r="BE654"/>
  <c r="BE657"/>
  <c r="BE659"/>
  <c r="BE691"/>
  <c r="BE712"/>
  <c r="BE723"/>
  <c r="BE757"/>
  <c r="BE764"/>
  <c r="BE767"/>
  <c r="BE770"/>
  <c r="BE771"/>
  <c r="BE774"/>
  <c r="BE775"/>
  <c r="BE776"/>
  <c r="BE780"/>
  <c r="BE782"/>
  <c r="BE786"/>
  <c i="3" r="F35"/>
  <c i="1" r="BB56"/>
  <c i="5" r="F34"/>
  <c i="1" r="BA58"/>
  <c i="6" r="F34"/>
  <c i="1" r="BA59"/>
  <c i="7" r="F35"/>
  <c i="1" r="BB60"/>
  <c i="2" r="J34"/>
  <c i="1" r="AW55"/>
  <c i="3" r="J34"/>
  <c i="1" r="AW56"/>
  <c i="5" r="F36"/>
  <c i="1" r="BC58"/>
  <c i="2" r="F35"/>
  <c i="1" r="BB55"/>
  <c i="8" r="F35"/>
  <c i="1" r="BB61"/>
  <c i="4" r="F35"/>
  <c i="1" r="BB57"/>
  <c i="4" r="J34"/>
  <c i="1" r="AW57"/>
  <c i="5" r="J34"/>
  <c i="1" r="AW58"/>
  <c i="7" r="F34"/>
  <c i="1" r="BA60"/>
  <c i="3" r="F37"/>
  <c i="1" r="BD56"/>
  <c i="6" r="J34"/>
  <c i="1" r="AW59"/>
  <c i="7" r="F36"/>
  <c i="1" r="BC60"/>
  <c i="3" r="F36"/>
  <c i="1" r="BC56"/>
  <c i="6" r="F35"/>
  <c i="1" r="BB59"/>
  <c i="7" r="F37"/>
  <c i="1" r="BD60"/>
  <c i="2" r="F36"/>
  <c i="1" r="BC55"/>
  <c i="8" r="J34"/>
  <c i="1" r="AW61"/>
  <c i="3" r="F34"/>
  <c i="1" r="BA56"/>
  <c i="6" r="F36"/>
  <c i="1" r="BC59"/>
  <c i="7" r="J34"/>
  <c i="1" r="AW60"/>
  <c i="2" r="F34"/>
  <c i="1" r="BA55"/>
  <c i="8" r="F36"/>
  <c i="1" r="BC61"/>
  <c i="4" r="F34"/>
  <c i="1" r="BA57"/>
  <c i="4" r="F37"/>
  <c i="1" r="BD57"/>
  <c i="4" r="F36"/>
  <c i="1" r="BC57"/>
  <c i="5" r="F35"/>
  <c i="1" r="BB58"/>
  <c i="6" r="F37"/>
  <c i="1" r="BD59"/>
  <c i="8" r="F34"/>
  <c i="1" r="BA61"/>
  <c i="2" r="F37"/>
  <c i="1" r="BD55"/>
  <c i="8" r="F37"/>
  <c i="1" r="BD61"/>
  <c i="5" l="1" r="BK90"/>
  <c r="J90"/>
  <c r="J59"/>
  <c i="8" r="P86"/>
  <c r="P85"/>
  <c i="1" r="AU61"/>
  <c i="2" r="T375"/>
  <c i="8" r="R86"/>
  <c r="R85"/>
  <c i="7" r="BK87"/>
  <c r="J87"/>
  <c r="J60"/>
  <c i="3" r="BK103"/>
  <c r="J103"/>
  <c r="J60"/>
  <c r="P103"/>
  <c r="R103"/>
  <c i="2" r="P375"/>
  <c i="3" r="P433"/>
  <c r="R433"/>
  <c i="2" r="P103"/>
  <c r="P102"/>
  <c i="1" r="AU55"/>
  <c i="3" r="T103"/>
  <c r="T102"/>
  <c i="7" r="T87"/>
  <c r="T86"/>
  <c i="2" r="BK103"/>
  <c i="5" r="T90"/>
  <c i="6" r="T81"/>
  <c i="7" r="P87"/>
  <c r="P86"/>
  <c i="1" r="AU60"/>
  <c i="8" r="T86"/>
  <c r="T85"/>
  <c i="4" r="P82"/>
  <c i="1" r="AU57"/>
  <c i="5" r="R90"/>
  <c i="2" r="R375"/>
  <c r="R102"/>
  <c r="T103"/>
  <c r="T102"/>
  <c r="BK375"/>
  <c r="J375"/>
  <c r="J68"/>
  <c i="4" r="BK82"/>
  <c r="J82"/>
  <c r="J59"/>
  <c i="8" r="BK86"/>
  <c r="J86"/>
  <c r="J60"/>
  <c i="3" r="BK102"/>
  <c r="J102"/>
  <c r="J59"/>
  <c i="4" r="F33"/>
  <c i="1" r="AZ57"/>
  <c i="6" r="J30"/>
  <c i="1" r="AG59"/>
  <c i="7" r="J33"/>
  <c i="1" r="AV60"/>
  <c r="AT60"/>
  <c r="BA54"/>
  <c r="W30"/>
  <c i="3" r="F33"/>
  <c i="1" r="AZ56"/>
  <c i="2" r="F33"/>
  <c i="1" r="AZ55"/>
  <c i="5" r="J33"/>
  <c i="1" r="AV58"/>
  <c r="AT58"/>
  <c i="2" r="J33"/>
  <c i="1" r="AV55"/>
  <c r="AT55"/>
  <c i="6" r="F33"/>
  <c i="1" r="AZ59"/>
  <c i="3" r="J33"/>
  <c i="1" r="AV56"/>
  <c r="AT56"/>
  <c i="5" r="F33"/>
  <c i="1" r="AZ58"/>
  <c i="4" r="J33"/>
  <c i="1" r="AV57"/>
  <c r="AT57"/>
  <c i="8" r="F33"/>
  <c i="1" r="AZ61"/>
  <c r="BB54"/>
  <c r="W31"/>
  <c i="6" r="J33"/>
  <c i="1" r="AV59"/>
  <c r="AT59"/>
  <c i="7" r="F33"/>
  <c i="1" r="AZ60"/>
  <c i="8" r="J33"/>
  <c i="1" r="AV61"/>
  <c r="AT61"/>
  <c r="BC54"/>
  <c r="W32"/>
  <c r="BD54"/>
  <c r="W33"/>
  <c i="3" l="1" r="P102"/>
  <c i="1" r="AU56"/>
  <c i="2" r="BK102"/>
  <c r="J102"/>
  <c i="3" r="R102"/>
  <c i="7" r="BK86"/>
  <c r="J86"/>
  <c r="J59"/>
  <c i="2" r="J103"/>
  <c r="J60"/>
  <c i="8" r="BK85"/>
  <c r="J85"/>
  <c r="J59"/>
  <c i="1" r="AN59"/>
  <c i="6" r="J39"/>
  <c i="1" r="AU54"/>
  <c i="2" r="J30"/>
  <c i="1" r="AG55"/>
  <c i="5" r="J30"/>
  <c i="1" r="AG58"/>
  <c i="4" r="J30"/>
  <c i="1" r="AG57"/>
  <c r="AX54"/>
  <c i="3" r="J30"/>
  <c i="1" r="AG56"/>
  <c r="AY54"/>
  <c r="AW54"/>
  <c r="AK30"/>
  <c r="AZ54"/>
  <c r="W29"/>
  <c i="2" l="1" r="J39"/>
  <c i="5" r="J39"/>
  <c i="4" r="J39"/>
  <c i="2" r="J59"/>
  <c i="3" r="J39"/>
  <c i="1" r="AN56"/>
  <c r="AN58"/>
  <c r="AN55"/>
  <c r="AN57"/>
  <c i="7" r="J30"/>
  <c i="1" r="AG60"/>
  <c r="AN60"/>
  <c i="8" r="J30"/>
  <c i="1" r="AG61"/>
  <c r="AV54"/>
  <c r="AK29"/>
  <c i="8" l="1" r="J39"/>
  <c i="7" r="J39"/>
  <c i="1" r="AN61"/>
  <c r="AG54"/>
  <c r="AK26"/>
  <c r="AT54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<sst xmlns="http://schemas.openxmlformats.org/spreadsheetml/2006/main">
  <si>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</si>
  <si>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</si>
  <si>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</si>
  <si>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</si>
  <si>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</si>
  <si>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{558c42db-9483-41a3-9f46-1e2496ebe374}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</si>
  <si>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</si>
  <si>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</si>
  <si>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</si>
  <si>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</si>
  <si>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</si>
  <si>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</si>
  <si>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</si>
  <si>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</si>
  <si>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48/2025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</si>
  <si>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</si>
  <si>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</si>
  <si>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Výstavba depozitáře ZČM - UMPRUM</t>
  </si>
  <si>
    <t>KSO:</t>
  </si>
  <si>
    <t/>
  </si>
  <si>
    <t>CC-CZ:</t>
  </si>
  <si>
    <t>Místo:</t>
  </si>
  <si>
    <t>p.č.: 72/1, Plzeň</t>
  </si>
  <si>
    <t>Datum:</t>
  </si>
  <si>
    <t>28. 7. 2025</t>
  </si>
  <si>
    <t>Zadavatel:</t>
  </si>
  <si>
    <t>IČ:</t>
  </si>
  <si>
    <t>00228745</t>
  </si>
  <si>
    <t>Západočeské muzeum v Plzni</t>
  </si>
  <si>
    <t>DIČ:</t>
  </si>
  <si>
    <t>CZ00228745</t>
  </si>
  <si>
    <t>Účastník:</t>
  </si>
  <si>
    <t>Vyplň údaj</t>
  </si>
  <si>
    <t>Projektant:</t>
  </si>
  <si>
    <t>Pavel Sutnar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</si>
  <si>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</si>
  <si>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</si>
  <si>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</si>
  <si>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</si>
  <si>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</si>
  <si>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</si>
  <si>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</si>
  <si>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</si>
  <si>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</si>
  <si>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</si>
  <si>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</si>
  <si>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</si>
  <si>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</si>
  <si>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</si>
  <si>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</si>
  <si>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</si>
  <si>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</si>
  <si>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</si>
  <si>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</si>
  <si>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</si>
  <si>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</si>
  <si>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</si>
  <si>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</si>
  <si>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</si>
  <si>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</si>
  <si>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</si>
  <si>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</si>
  <si>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</si>
  <si>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</si>
  <si>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</si>
  <si>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</si>
  <si>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</si>
  <si>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</si>
  <si>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</si>
  <si>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</si>
  <si>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</si>
  <si>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</si>
  <si>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</si>
  <si>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</si>
  <si>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</si>
  <si>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</si>
  <si>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</si>
  <si>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</si>
  <si>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</si>
  <si>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D1</t>
  </si>
  <si>
    <t>Architektonicko-stavební řešení</t>
  </si>
  <si>
    <t>STA</t>
  </si>
  <si>
    <t>1</t>
  </si>
  <si>
    <t>{b23db989-ac2c-4445-9539-4348e8baaa19}</t>
  </si>
  <si>
    <t>2</t>
  </si>
  <si>
    <t>D.2.2</t>
  </si>
  <si>
    <t>Zdravotně technické instalace</t>
  </si>
  <si>
    <t>{f13b473e-e7af-4f03-99a5-c00e99366ff7}</t>
  </si>
  <si>
    <t>D.2.3</t>
  </si>
  <si>
    <t>Vytápění a klimatizace</t>
  </si>
  <si>
    <t>{bf8714e7-deb2-44f8-adc1-d680b99bffe8}</t>
  </si>
  <si>
    <t>D.2.4</t>
  </si>
  <si>
    <t>Silnoproud</t>
  </si>
  <si>
    <t>{02a03904-f3b0-43f8-a521-e0321241c74f}</t>
  </si>
  <si>
    <t>D.2.5</t>
  </si>
  <si>
    <t>Systémy technické ochrany(EPS, EZS)</t>
  </si>
  <si>
    <t>{64ff896f-2fc4-4259-9839-6ea7eb30a3b7}</t>
  </si>
  <si>
    <t>D.2.6</t>
  </si>
  <si>
    <t>Venkovní úpravy</t>
  </si>
  <si>
    <t>{01bd9395-628f-4d30-abaf-c9bc103878c5}</t>
  </si>
  <si>
    <t>x</t>
  </si>
  <si>
    <t>VRN</t>
  </si>
  <si>
    <t>{1aab0ccf-483c-4b3b-900b-084fffc8c9d7}</t>
  </si>
  <si>
    <t>KRYCÍ LIST SOUPISU PRACÍ</t>
  </si>
  <si>
    <t>Objekt:</t>
  </si>
  <si>
    <t>D1 - Architektonicko-stavební řešení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</si>
  <si>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</si>
  <si>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</si>
  <si>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</si>
  <si>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</si>
  <si>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</si>
  <si>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</si>
  <si>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</si>
  <si>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</si>
  <si>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</si>
  <si>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</si>
  <si>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</si>
  <si>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</si>
  <si>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</si>
  <si>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</si>
  <si>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</si>
  <si>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</si>
  <si>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</si>
  <si>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</si>
  <si>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</si>
  <si>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</si>
  <si>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</si>
  <si>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</si>
  <si>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</si>
  <si>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</si>
  <si>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</si>
  <si>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HZS - Hodinové zúčtovací sazby</t>
  </si>
  <si>
    <t>OST - Ostatní - regálové vybavení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</si>
  <si>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</si>
  <si>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</si>
  <si>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</si>
  <si>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</si>
  <si>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</si>
  <si>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</si>
  <si>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</si>
  <si>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</si>
  <si>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</si>
  <si>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</si>
  <si>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</si>
  <si>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</si>
  <si>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</si>
  <si>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</si>
  <si>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</si>
  <si>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</si>
  <si>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</si>
  <si>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</si>
  <si>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121151103</t>
  </si>
  <si>
    <t>Sejmutí ornice strojně při souvislé ploše do 100 m2, tl. vrstvy do 200 mm</t>
  </si>
  <si>
    <t>m2</t>
  </si>
  <si>
    <t>CS ÚRS 2025 02</t>
  </si>
  <si>
    <t>4</t>
  </si>
  <si>
    <t>-1233137065</t>
  </si>
  <si>
    <t>Online PSC</t>
  </si>
  <si>
    <t>https://podminky.urs.cz/item/CS_URS_2025_02/121151103</t>
  </si>
  <si>
    <t>VV</t>
  </si>
  <si>
    <t>20*15</t>
  </si>
  <si>
    <t>122251104</t>
  </si>
  <si>
    <t>Odkopávky a prokopávky nezapažené strojně v hornině třídy těžitelnosti I skupiny 3 přes 100 do 500 m3</t>
  </si>
  <si>
    <t>m3</t>
  </si>
  <si>
    <t>-1599631478</t>
  </si>
  <si>
    <t>https://podminky.urs.cz/item/CS_URS_2025_02/122251104</t>
  </si>
  <si>
    <t>(12*18*1,8)*0,6</t>
  </si>
  <si>
    <t>258</t>
  </si>
  <si>
    <t>131213701</t>
  </si>
  <si>
    <t>Hloubení nezapažených jam ručně s urovnáním dna do předepsaného profilu a spádu v hornině třídy těžitelnosti I skupiny 3 soudržných</t>
  </si>
  <si>
    <t>875243170</t>
  </si>
  <si>
    <t>https://podminky.urs.cz/item/CS_URS_2025_02/131213701</t>
  </si>
  <si>
    <t>sondy sousední objekt</t>
  </si>
  <si>
    <t>(1*1*1,5)*2</t>
  </si>
  <si>
    <t>3</t>
  </si>
  <si>
    <t>132251103</t>
  </si>
  <si>
    <t>Hloubení nezapažených rýh šířky do 800 mm strojně s urovnáním dna do předepsaného profilu a spádu v hornině třídy těžitelnosti I skupiny 3 přes 50 do 100 m3</t>
  </si>
  <si>
    <t>957024132</t>
  </si>
  <si>
    <t>https://podminky.urs.cz/item/CS_URS_2025_02/132251103</t>
  </si>
  <si>
    <t>(16,4*2+10,4*2)*0,9*1,1</t>
  </si>
  <si>
    <t>(5,7+3,35)*0,6*1,1</t>
  </si>
  <si>
    <t>Součet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</si>
  <si>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</si>
  <si>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</si>
  <si>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778040185</t>
  </si>
  <si>
    <t>https://podminky.urs.cz/item/CS_URS_2025_02/162251102</t>
  </si>
  <si>
    <t>ornice v místě stavby</t>
  </si>
  <si>
    <t>(300,000*0,2)*2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</si>
  <si>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</si>
  <si>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</si>
  <si>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</si>
  <si>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1800963986</t>
  </si>
  <si>
    <t>https://podminky.urs.cz/item/CS_URS_2025_02/162751117</t>
  </si>
  <si>
    <t>59,037+233,28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</si>
  <si>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</si>
  <si>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</si>
  <si>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</si>
  <si>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-1946409040</t>
  </si>
  <si>
    <t>https://podminky.urs.cz/item/CS_URS_2025_02/162751119</t>
  </si>
  <si>
    <t>293,317*14</t>
  </si>
  <si>
    <t>7</t>
  </si>
  <si>
    <t>171201231</t>
  </si>
  <si>
    <t>Poplatek za uložení stavebního odpadu na recyklační skládce (skládkovné) zeminy a kamení zatříděného do Katalogu odpadů pod kódem 17 05 04</t>
  </si>
  <si>
    <t>t</t>
  </si>
  <si>
    <t>514316574</t>
  </si>
  <si>
    <t>https://podminky.urs.cz/item/CS_URS_2025_02/171201231</t>
  </si>
  <si>
    <t>293,317*1,8</t>
  </si>
  <si>
    <t>8</t>
  </si>
  <si>
    <t>171251201</t>
  </si>
  <si>
    <t>Uložení sypaniny na skládky nebo meziskládky bez hutnění s upravením uložené sypaniny do předepsaného tvaru</t>
  </si>
  <si>
    <t>-37564106</t>
  </si>
  <si>
    <t>https://podminky.urs.cz/item/CS_URS_2025_02/171251201</t>
  </si>
  <si>
    <t>9</t>
  </si>
  <si>
    <t>181912112</t>
  </si>
  <si>
    <t>Úprava pláně vyrovnáním výškových rozdílů ručně v hornině třídy těžitelnosti I skupiny 3 se zhutněním</t>
  </si>
  <si>
    <t>-851070332</t>
  </si>
  <si>
    <t>https://podminky.urs.cz/item/CS_URS_2025_02/181912112</t>
  </si>
  <si>
    <t>10,4*16,4</t>
  </si>
  <si>
    <t>Zakládání</t>
  </si>
  <si>
    <t>10</t>
  </si>
  <si>
    <t>270001112</t>
  </si>
  <si>
    <t>Vytvoření prostupů v základových konstrukcích z monolitického betonu nebo železobetonu osazením trub, prefabrikovaných dílců, dutinových tvarovek, apod., do bednění vnější průřezové plochy přes 0,02 do 0,05 m2, tloušťky zdi přes 0,5 do 1,0 m</t>
  </si>
  <si>
    <t>kus</t>
  </si>
  <si>
    <t>-62967476</t>
  </si>
  <si>
    <t>https://podminky.urs.cz/item/CS_URS_2025_02/270001112</t>
  </si>
  <si>
    <t>11</t>
  </si>
  <si>
    <t>M</t>
  </si>
  <si>
    <t>28611252</t>
  </si>
  <si>
    <t>trubka kanalizační PVC-U plnostěnná jednovrstvá s rázovou odolností DN 250x3000mm SN16</t>
  </si>
  <si>
    <t>m</t>
  </si>
  <si>
    <t>-1464998495</t>
  </si>
  <si>
    <t>271532213</t>
  </si>
  <si>
    <t>Podsyp pod základové konstrukce se zhutněním a urovnáním povrchu z kameniva hrubého, frakce 8 - 16 mm</t>
  </si>
  <si>
    <t>-642772309</t>
  </si>
  <si>
    <t>https://podminky.urs.cz/item/CS_URS_2025_02/271532213</t>
  </si>
  <si>
    <t>8,6*14,6*0,1</t>
  </si>
  <si>
    <t>13</t>
  </si>
  <si>
    <t>273321411</t>
  </si>
  <si>
    <t>Základy z betonu železového (bez výztuže) desky z betonu bez zvláštních nároků na prostředí tř. C 20/25</t>
  </si>
  <si>
    <t>1657260252</t>
  </si>
  <si>
    <t>https://podminky.urs.cz/item/CS_URS_2025_02/273321411</t>
  </si>
  <si>
    <t>10,4*16,4*0,1</t>
  </si>
  <si>
    <t>14</t>
  </si>
  <si>
    <t>273351121</t>
  </si>
  <si>
    <t>Bednění základů desek zřízení</t>
  </si>
  <si>
    <t>-1028989155</t>
  </si>
  <si>
    <t>https://podminky.urs.cz/item/CS_URS_2025_02/273351121</t>
  </si>
  <si>
    <t>(10,4+16,4)*2*0,1</t>
  </si>
  <si>
    <t>15</t>
  </si>
  <si>
    <t>273351122</t>
  </si>
  <si>
    <t>Bednění základů desek odstranění</t>
  </si>
  <si>
    <t>-704870975</t>
  </si>
  <si>
    <t>https://podminky.urs.cz/item/CS_URS_2025_02/273351122</t>
  </si>
  <si>
    <t>16</t>
  </si>
  <si>
    <t>273362021</t>
  </si>
  <si>
    <t>Výztuž základů desek ze svařovaných sítí z drátů typu KARI</t>
  </si>
  <si>
    <t>-223424388</t>
  </si>
  <si>
    <t>https://podminky.urs.cz/item/CS_URS_2025_02/273362021</t>
  </si>
  <si>
    <t xml:space="preserve">kari 8/150/150   5,4kg/m2</t>
  </si>
  <si>
    <t>(10,4*16,4*0,0054)*2</t>
  </si>
  <si>
    <t>1,842*1,2 "Přepočtené koeficientem množství</t>
  </si>
  <si>
    <t>17</t>
  </si>
  <si>
    <t>274313611</t>
  </si>
  <si>
    <t>Základy z betonu prostého pasy betonu kamenem neprokládaného tř. C 16/20</t>
  </si>
  <si>
    <t>-1934331610</t>
  </si>
  <si>
    <t>https://podminky.urs.cz/item/CS_URS_2025_02/274313611</t>
  </si>
  <si>
    <t>podkladní beton</t>
  </si>
  <si>
    <t>(16,4*2+10,4*2)*0,9*0,1</t>
  </si>
  <si>
    <t>(5,7+3,35)*0,6*0,1</t>
  </si>
  <si>
    <t>5,367*1,2 "Přepočtené koeficientem množství</t>
  </si>
  <si>
    <t>18</t>
  </si>
  <si>
    <t>274313811</t>
  </si>
  <si>
    <t>Základy z betonu prostého pasy betonu kamenem neprokládaného tř. C 25/30</t>
  </si>
  <si>
    <t>-1518294306</t>
  </si>
  <si>
    <t>https://podminky.urs.cz/item/CS_URS_2025_02/274313811</t>
  </si>
  <si>
    <t>(16,4*2+10,4*2)*0,9*0,65</t>
  </si>
  <si>
    <t>(5,7+3,35)*0,6*0,65</t>
  </si>
  <si>
    <t>34,886*1,2 "Přepočtené koeficientem množství</t>
  </si>
  <si>
    <t>19</t>
  </si>
  <si>
    <t>279113142</t>
  </si>
  <si>
    <t>Základové zdi z tvárnic ztraceného bednění včetně výplně z betonu bez zvláštních nároků na vliv prostředí třídy C 20/25, tloušťky zdiva přes 150 do 200 mm</t>
  </si>
  <si>
    <t>564267872</t>
  </si>
  <si>
    <t>https://podminky.urs.cz/item/CS_URS_2025_02/279113142</t>
  </si>
  <si>
    <t>izolační přizdívka</t>
  </si>
  <si>
    <t>16,4*1,75</t>
  </si>
  <si>
    <t>(10,4*0,8)*2</t>
  </si>
  <si>
    <t>20</t>
  </si>
  <si>
    <t>279232513</t>
  </si>
  <si>
    <t>Postupná podezdívka základového zdiva jakékoliv tloušťky, bez výkopu a zapažení na maltu cementovou cihlami betonovými</t>
  </si>
  <si>
    <t>1854843451</t>
  </si>
  <si>
    <t>https://podminky.urs.cz/item/CS_URS_2025_02/279232513</t>
  </si>
  <si>
    <t>odhad sousedící objekt</t>
  </si>
  <si>
    <t>4*0,5*0,8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</si>
  <si>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</si>
  <si>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</si>
  <si>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-269608078</t>
  </si>
  <si>
    <t>https://podminky.urs.cz/item/CS_URS_2025_02/279361821</t>
  </si>
  <si>
    <t>12kg/m2</t>
  </si>
  <si>
    <t>45,34*0,012</t>
  </si>
  <si>
    <t>Svislé a kompletní konstrukce</t>
  </si>
  <si>
    <t>22</t>
  </si>
  <si>
    <t>311238650</t>
  </si>
  <si>
    <t>Zdivo jednovrstvé tepelně izolační z cihel děrovaných broušených s integrovanou izolací z hydrofobizované minerální vlny na tenkovrstvou maltu, součinitel prostupu tepla U přes 0,18 do 0,22 W/m2K, pevnost cihel P8, tl. zdiva 300 mm</t>
  </si>
  <si>
    <t>1606897683</t>
  </si>
  <si>
    <t>https://podminky.urs.cz/item/CS_URS_2025_02/311238650</t>
  </si>
  <si>
    <t>1.np</t>
  </si>
  <si>
    <t>(6,22+3,1)*3,5</t>
  </si>
  <si>
    <t>šťíty</t>
  </si>
  <si>
    <t>23*2</t>
  </si>
  <si>
    <t>23</t>
  </si>
  <si>
    <t>311238656</t>
  </si>
  <si>
    <t>Zdivo jednovrstvé tepelně izolační z cihel děrovaných broušených s integrovanou izolací z hydrofobizované minerální vlny na tenkovrstvou maltu, součinitel prostupu tepla U do 0,14 W/m2K, pevnost cihel P8, tl. zdiva 500 mm</t>
  </si>
  <si>
    <t>1906549580</t>
  </si>
  <si>
    <t>https://podminky.urs.cz/item/CS_URS_2025_02/311238656</t>
  </si>
  <si>
    <t>(16+10*2)*2*3,25</t>
  </si>
  <si>
    <t>2.np</t>
  </si>
  <si>
    <t>(16+10)*2*2,5</t>
  </si>
  <si>
    <t>odečet otvory</t>
  </si>
  <si>
    <t>(0,6*1,3*5+3*2,5+1*0,5*2)*-1</t>
  </si>
  <si>
    <t>(0,6*1,5*6+1*0,5)*-1</t>
  </si>
  <si>
    <t>24</t>
  </si>
  <si>
    <t>317168022</t>
  </si>
  <si>
    <t>Překlady keramické ploché osazené do maltového lože, výšky překladu 71 mm šířky 145 mm, délky 1250 mm</t>
  </si>
  <si>
    <t>-795738799</t>
  </si>
  <si>
    <t>https://podminky.urs.cz/item/CS_URS_2025_02/317168022</t>
  </si>
  <si>
    <t>25</t>
  </si>
  <si>
    <t>317168052</t>
  </si>
  <si>
    <t>Překlady keramické vysoké osazené do maltového lože, šířky překladu 70 mm výšky 238 mm, délky 1250 mm</t>
  </si>
  <si>
    <t>585372170</t>
  </si>
  <si>
    <t>https://podminky.urs.cz/item/CS_URS_2025_02/317168052</t>
  </si>
  <si>
    <t>5+5</t>
  </si>
  <si>
    <t>26</t>
  </si>
  <si>
    <t>317941123</t>
  </si>
  <si>
    <t>Osazování ocelových válcovaných nosníků na zdivu I nebo IE nebo U nebo UE nebo L, výšky přes 120 do 220 mm</t>
  </si>
  <si>
    <t>1598132813</t>
  </si>
  <si>
    <t>https://podminky.urs.cz/item/CS_URS_2025_02/317941123</t>
  </si>
  <si>
    <t>0,004+0,104+0,123+0,278</t>
  </si>
  <si>
    <t>27</t>
  </si>
  <si>
    <t>13010420</t>
  </si>
  <si>
    <t>úhelník ocelový rovnostranný jakost S235JR (11 375) 50x50x5mm</t>
  </si>
  <si>
    <t>-1759632021</t>
  </si>
  <si>
    <t>4,03kg/m</t>
  </si>
  <si>
    <t>0,9*0,00403</t>
  </si>
  <si>
    <t>0,004*1,1 "Přepočtené koeficientem množství</t>
  </si>
  <si>
    <t>28</t>
  </si>
  <si>
    <t>13010746</t>
  </si>
  <si>
    <t>ocel profilová jakost S235JR (11 375) průřez IPE 140</t>
  </si>
  <si>
    <t>-1612772717</t>
  </si>
  <si>
    <t>13,4kg/m</t>
  </si>
  <si>
    <t>(1,5*0,0134)*4</t>
  </si>
  <si>
    <t>(0,9*0,0134)*2</t>
  </si>
  <si>
    <t>0,104*1,1 "Přepočtené koeficientem množství</t>
  </si>
  <si>
    <t>29</t>
  </si>
  <si>
    <t>13010748</t>
  </si>
  <si>
    <t>ocel profilová jakost S235JR (11 375) průřez IPE 160</t>
  </si>
  <si>
    <t>1700804918</t>
  </si>
  <si>
    <t>15,8kg/m</t>
  </si>
  <si>
    <t>(2,6*0,0158)*3</t>
  </si>
  <si>
    <t>0,123*1,1 "Přepočtené koeficientem množství</t>
  </si>
  <si>
    <t>30</t>
  </si>
  <si>
    <t>13010750</t>
  </si>
  <si>
    <t>ocel profilová jakost S235JR (11 375) průřez IPE 180</t>
  </si>
  <si>
    <t>1789016664</t>
  </si>
  <si>
    <t>19,3kg/m</t>
  </si>
  <si>
    <t>(3,6*0,0193)*4</t>
  </si>
  <si>
    <t>0,278*1,1 "Přepočtené koeficientem množství</t>
  </si>
  <si>
    <t>31</t>
  </si>
  <si>
    <t>317998111</t>
  </si>
  <si>
    <t>Izolace tepelná mezi překlady z pěnového polystyrenu výšky 24 cm, tloušťky přes 30 do 50 mm</t>
  </si>
  <si>
    <t>-1754824837</t>
  </si>
  <si>
    <t>https://podminky.urs.cz/item/CS_URS_2025_02/317998111</t>
  </si>
  <si>
    <t>0,6*5+0,5*2+3</t>
  </si>
  <si>
    <t>0,6*6+1</t>
  </si>
  <si>
    <t>32</t>
  </si>
  <si>
    <t>342244121</t>
  </si>
  <si>
    <t>Příčky jednoduché z cihel děrovaných klasických spojených na pero a drážku na maltu M5, pevnost cihel do P15, tl. příčky 140 mm</t>
  </si>
  <si>
    <t>121295087</t>
  </si>
  <si>
    <t>https://podminky.urs.cz/item/CS_URS_2025_02/342244121</t>
  </si>
  <si>
    <t>(1,65+2+1,45)*2,5</t>
  </si>
  <si>
    <t>(3,1+5,92)*2,75</t>
  </si>
  <si>
    <t>Vodorovné konstrukce</t>
  </si>
  <si>
    <t>33</t>
  </si>
  <si>
    <t>411121121</t>
  </si>
  <si>
    <t>Montáž prefabrikovaných železobetonových stropů se zalitím spár, včetně podpěrné konstrukce, na cementovou maltu ze stropních panelů šířky do 1200 mm a délky do 3800 mm</t>
  </si>
  <si>
    <t>-1704207921</t>
  </si>
  <si>
    <t>https://podminky.urs.cz/item/CS_URS_2025_02/411121121</t>
  </si>
  <si>
    <t>34</t>
  </si>
  <si>
    <t>59346866</t>
  </si>
  <si>
    <t>panel stropní předpjatý š 1190mm v 320mm, počet lan 10 + 2</t>
  </si>
  <si>
    <t>1765455112</t>
  </si>
  <si>
    <t>6*3,05</t>
  </si>
  <si>
    <t>35</t>
  </si>
  <si>
    <t>411121127</t>
  </si>
  <si>
    <t>Montáž prefabrikovaných železobetonových stropů se zalitím spár, včetně podpěrné konstrukce, na cementovou maltu ze stropních panelů šířky do 1200 mm a délky přes 7000 mm</t>
  </si>
  <si>
    <t>-1062505715</t>
  </si>
  <si>
    <t>https://podminky.urs.cz/item/CS_URS_2025_02/411121127</t>
  </si>
  <si>
    <t>36</t>
  </si>
  <si>
    <t>59346863</t>
  </si>
  <si>
    <t>panel stropní předpjatý š 1190mm v 250mm, počet lan 10 + 2</t>
  </si>
  <si>
    <t>1204952267</t>
  </si>
  <si>
    <t>11*9,3</t>
  </si>
  <si>
    <t>37</t>
  </si>
  <si>
    <t>417272111</t>
  </si>
  <si>
    <t>Obezdívka ztužujícího věnce pórobetonovými věncovkami jednostranná včetně tepelné izolace z pěnového polystyrenu tl. 75 mm výška věnce 250 mm</t>
  </si>
  <si>
    <t>2039049364</t>
  </si>
  <si>
    <t>https://podminky.urs.cz/item/CS_URS_2025_02/417272111</t>
  </si>
  <si>
    <t>(15+10)*2*2</t>
  </si>
  <si>
    <t>38</t>
  </si>
  <si>
    <t>417321515</t>
  </si>
  <si>
    <t>Ztužující pásy a věnce z betonu železového (bez výztuže) tř. C 25/30</t>
  </si>
  <si>
    <t>708610045</t>
  </si>
  <si>
    <t>https://podminky.urs.cz/item/CS_URS_2025_02/417321515</t>
  </si>
  <si>
    <t>(((15+10)*2)*(0,25*0,25))*2</t>
  </si>
  <si>
    <t>39</t>
  </si>
  <si>
    <t>417351115</t>
  </si>
  <si>
    <t>Bednění bočnic ztužujících pásů a věnců včetně vzpěr zřízení</t>
  </si>
  <si>
    <t>-651337520</t>
  </si>
  <si>
    <t>https://podminky.urs.cz/item/CS_URS_2025_02/417351115</t>
  </si>
  <si>
    <t>(((15+10)*2)*0,25)*2*2</t>
  </si>
  <si>
    <t>40</t>
  </si>
  <si>
    <t>417351116</t>
  </si>
  <si>
    <t>Bednění bočnic ztužujících pásů a věnců včetně vzpěr odstranění</t>
  </si>
  <si>
    <t>-964877415</t>
  </si>
  <si>
    <t>https://podminky.urs.cz/item/CS_URS_2025_02/417351116</t>
  </si>
  <si>
    <t>41</t>
  </si>
  <si>
    <t>417361821</t>
  </si>
  <si>
    <t>Výztuž ztužujících pásů a věnců z betonářské oceli 10 505 (R) nebo BSt 500</t>
  </si>
  <si>
    <t>763927239</t>
  </si>
  <si>
    <t>https://podminky.urs.cz/item/CS_URS_2025_02/417361821</t>
  </si>
  <si>
    <t>150kg/m3</t>
  </si>
  <si>
    <t>6,25*0,15</t>
  </si>
  <si>
    <t>42</t>
  </si>
  <si>
    <t>431124121</t>
  </si>
  <si>
    <t>Montáž podestových panelů s nesvařovanými spoji, hmotnosti přes 1,5 do 3,0 t, v budovách výšky do 12 m</t>
  </si>
  <si>
    <t>1159232742</t>
  </si>
  <si>
    <t>https://podminky.urs.cz/item/CS_URS_2025_02/431124121</t>
  </si>
  <si>
    <t>43</t>
  </si>
  <si>
    <t>59343002</t>
  </si>
  <si>
    <t>podesta ŽB včetně výztuže do 150kg/m3 objem prefabrikátu do 1m3</t>
  </si>
  <si>
    <t>2086973133</t>
  </si>
  <si>
    <t>(2,8*1,5*0,2)*2</t>
  </si>
  <si>
    <t>44</t>
  </si>
  <si>
    <t>435124121</t>
  </si>
  <si>
    <t>Montáž schodišťových konstrukcí ramen bez podest s nesvařovanými spoji, hmotnosti přes 1,5 do 3,5 t, v budovách výšky do 12 m</t>
  </si>
  <si>
    <t>-767960947</t>
  </si>
  <si>
    <t>https://podminky.urs.cz/item/CS_URS_2025_02/435124121</t>
  </si>
  <si>
    <t>45</t>
  </si>
  <si>
    <t>59372191</t>
  </si>
  <si>
    <t>schodiště ŽB včetně výztuže do 120kg/m3 objem prefabrikátu do 1m3</t>
  </si>
  <si>
    <t>-526203623</t>
  </si>
  <si>
    <t>(3,65*1,5*0,25)*2</t>
  </si>
  <si>
    <t>Úpravy povrchů, podlahy a osazování výplní</t>
  </si>
  <si>
    <t>46</t>
  </si>
  <si>
    <t>612131121</t>
  </si>
  <si>
    <t>Podkladní a spojovací vrstva vnitřních omítaných ploch penetrace disperzní nanášená ručně stěn</t>
  </si>
  <si>
    <t>-796090344</t>
  </si>
  <si>
    <t>https://podminky.urs.cz/item/CS_URS_2025_02/612131121</t>
  </si>
  <si>
    <t>32,62*2</t>
  </si>
  <si>
    <t>345,7</t>
  </si>
  <si>
    <t>37,555*2</t>
  </si>
  <si>
    <t>47</t>
  </si>
  <si>
    <t>612321121</t>
  </si>
  <si>
    <t>Omítka vápenocementová vnitřních ploch nanášená ručně jednovrstvá, tloušťky do 10 mm hladká svislých konstrukcí stěn</t>
  </si>
  <si>
    <t>1507075498</t>
  </si>
  <si>
    <t>https://podminky.urs.cz/item/CS_URS_2025_02/612321121</t>
  </si>
  <si>
    <t>48</t>
  </si>
  <si>
    <t>612321191</t>
  </si>
  <si>
    <t>Omítka vápenocementová vnitřních ploch nanášená ručně Příplatek k cenám za každých dalších i započatých 5 mm tloušťky omítky přes 10 mm stěn</t>
  </si>
  <si>
    <t>1420536747</t>
  </si>
  <si>
    <t>https://podminky.urs.cz/item/CS_URS_2025_02/612321191</t>
  </si>
  <si>
    <t>49</t>
  </si>
  <si>
    <t>612325301</t>
  </si>
  <si>
    <t>Vápenocementová omítka ostění nebo nadpraží hladká</t>
  </si>
  <si>
    <t>836302362</t>
  </si>
  <si>
    <t>https://podminky.urs.cz/item/CS_URS_2025_02/612325301</t>
  </si>
  <si>
    <t>((0,6+1,3)*2*5+(3+2,5)*2+(1+0,5)*2*2)*0,4</t>
  </si>
  <si>
    <t>((0,6+1,5)*2*6+(1+0,5)*2)*0,4</t>
  </si>
  <si>
    <t>50</t>
  </si>
  <si>
    <t>622131101</t>
  </si>
  <si>
    <t>Podkladní a spojovací vrstva vnějších omítaných ploch cementový postřik nanášený ručně celoplošně stěn</t>
  </si>
  <si>
    <t>-1350939529</t>
  </si>
  <si>
    <t>https://podminky.urs.cz/item/CS_URS_2025_02/622131101</t>
  </si>
  <si>
    <t>51</t>
  </si>
  <si>
    <t>622143003</t>
  </si>
  <si>
    <t>Montáž omítkových profilů plastových, pozinkovaných nebo dřevěných upevněných vtlačením do podkladní vrstvy nebo přibitím rohových s tkaninou</t>
  </si>
  <si>
    <t>-1535514080</t>
  </si>
  <si>
    <t>https://podminky.urs.cz/item/CS_URS_2025_02/622143003</t>
  </si>
  <si>
    <t>52</t>
  </si>
  <si>
    <t>55343026</t>
  </si>
  <si>
    <t>profil rohový Pz+PVC pro vnější omítky tl 15mm</t>
  </si>
  <si>
    <t>-277267473</t>
  </si>
  <si>
    <t>85*1,05 "Přepočtené koeficientem množství</t>
  </si>
  <si>
    <t>53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</si>
  <si>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</si>
  <si>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</si>
  <si>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-1051494536</t>
  </si>
  <si>
    <t>https://podminky.urs.cz/item/CS_URS_2025_02/622143004</t>
  </si>
  <si>
    <t>((0,6+1,3)*2*5+(3+2,5)*2+(1+0,5)*2*2)</t>
  </si>
  <si>
    <t>((0,6+1,5)*2*6+(1+0,5)*2)</t>
  </si>
  <si>
    <t>54</t>
  </si>
  <si>
    <t>59051476</t>
  </si>
  <si>
    <t>profil napojovací okenní PVC s výztužnou tkaninou 9mm</t>
  </si>
  <si>
    <t>941356602</t>
  </si>
  <si>
    <t>64,2*1,05 "Přepočtené koeficientem množství</t>
  </si>
  <si>
    <t>55</t>
  </si>
  <si>
    <t>622321141</t>
  </si>
  <si>
    <t>Omítka vápenocementová vnějších ploch nanášená ručně dvouvrstvá, tloušťky jádrové omítky do 15 mm a tloušťky štuku do 3 mm štuková stěn</t>
  </si>
  <si>
    <t>817319582</t>
  </si>
  <si>
    <t>https://podminky.urs.cz/item/CS_URS_2025_02/622321141</t>
  </si>
  <si>
    <t>56</t>
  </si>
  <si>
    <t>622321191</t>
  </si>
  <si>
    <t>Omítka vápenocementová vnějších ploch nanášená ručně Příplatek k cenám za každých dalších i započatých 5 mm tloušťky omítky přes 15 mm stěn</t>
  </si>
  <si>
    <t>1115836264</t>
  </si>
  <si>
    <t>https://podminky.urs.cz/item/CS_URS_2025_02/622321191</t>
  </si>
  <si>
    <t>345,700*2</t>
  </si>
  <si>
    <t>57</t>
  </si>
  <si>
    <t>631311116</t>
  </si>
  <si>
    <t>Mazanina z betonu prostého bez zvýšených nároků na prostředí tl. přes 50 do 80 mm tř. C 25/30</t>
  </si>
  <si>
    <t>-2085117723</t>
  </si>
  <si>
    <t>https://podminky.urs.cz/item/CS_URS_2025_02/631311116</t>
  </si>
  <si>
    <t>skladba B</t>
  </si>
  <si>
    <t>115,27*0,05</t>
  </si>
  <si>
    <t>262</t>
  </si>
  <si>
    <t>631311126</t>
  </si>
  <si>
    <t>Mazanina z betonu prostého bez zvýšených nároků na prostředí tl. přes 80 do 120 mm tř. C 25/30</t>
  </si>
  <si>
    <t>412704781</t>
  </si>
  <si>
    <t>https://podminky.urs.cz/item/CS_URS_2025_02/631311126</t>
  </si>
  <si>
    <t>skladba A</t>
  </si>
  <si>
    <t>132,202*0,1</t>
  </si>
  <si>
    <t>263</t>
  </si>
  <si>
    <t>631319011</t>
  </si>
  <si>
    <t>Příplatek k cenám mazanin za úpravu povrchu mazaniny přehlazením, mazanina tl. přes 50 do 80 mm</t>
  </si>
  <si>
    <t>538772839</t>
  </si>
  <si>
    <t>https://podminky.urs.cz/item/CS_URS_2025_02/631319011</t>
  </si>
  <si>
    <t>58</t>
  </si>
  <si>
    <t>631319012</t>
  </si>
  <si>
    <t>Příplatek k cenám mazanin za úpravu povrchu mazaniny přehlazením, mazanina tl. přes 80 do 120 mm</t>
  </si>
  <si>
    <t>-2043944951</t>
  </si>
  <si>
    <t>https://podminky.urs.cz/item/CS_URS_2025_02/631319012</t>
  </si>
  <si>
    <t>264</t>
  </si>
  <si>
    <t>631319171</t>
  </si>
  <si>
    <t>Příplatek k cenám mazanin za stržení povrchu spodní vrstvy mazaniny latí před vložením výztuže nebo pletiva pro tl. obou vrstev mazaniny přes 50 do 80 mm</t>
  </si>
  <si>
    <t>-861711316</t>
  </si>
  <si>
    <t>https://podminky.urs.cz/item/CS_URS_2025_02/631319171</t>
  </si>
  <si>
    <t>59</t>
  </si>
  <si>
    <t>631319173</t>
  </si>
  <si>
    <t>Příplatek k cenám mazanin za stržení povrchu spodní vrstvy mazaniny latí před vložením výztuže nebo pletiva pro tl. obou vrstev mazaniny přes 80 do 120 mm</t>
  </si>
  <si>
    <t>238985609</t>
  </si>
  <si>
    <t>https://podminky.urs.cz/item/CS_URS_2025_02/631319173</t>
  </si>
  <si>
    <t>60</t>
  </si>
  <si>
    <t>631362021</t>
  </si>
  <si>
    <t>Výztuž mazanin ze svařovaných sítí z drátů typu KARI</t>
  </si>
  <si>
    <t>1102506785</t>
  </si>
  <si>
    <t>https://podminky.urs.cz/item/CS_URS_2025_02/631362021</t>
  </si>
  <si>
    <t xml:space="preserve">skladba A 150/150/8    5,4kg/m2</t>
  </si>
  <si>
    <t>132,202*0,0054*2</t>
  </si>
  <si>
    <t xml:space="preserve">skladba B 150/150/6   3,03kg/m2</t>
  </si>
  <si>
    <t>115,27*0,00303*2</t>
  </si>
  <si>
    <t>2,127*1,15 'Přepočtené koeficientem množství</t>
  </si>
  <si>
    <t>61</t>
  </si>
  <si>
    <t>632481213</t>
  </si>
  <si>
    <t>Separační vrstva k oddělení podlahových vrstev z polyetylénové fólie</t>
  </si>
  <si>
    <t>2055879767</t>
  </si>
  <si>
    <t>https://podminky.urs.cz/item/CS_URS_2025_02/632481213</t>
  </si>
  <si>
    <t>132,202</t>
  </si>
  <si>
    <t>skaldba B</t>
  </si>
  <si>
    <t>115,27</t>
  </si>
  <si>
    <t>62</t>
  </si>
  <si>
    <t>634112127</t>
  </si>
  <si>
    <t>Obvodová dilatace mezi stěnou a mazaninou nebo potěrem podlahovým páskem z pěnového PE s fólií tl. do 10 mm, výšky 120 mm</t>
  </si>
  <si>
    <t>-1009818608</t>
  </si>
  <si>
    <t>https://podminky.urs.cz/item/CS_URS_2025_02/634112127</t>
  </si>
  <si>
    <t>(132,202+115,27)*1,3</t>
  </si>
  <si>
    <t>63</t>
  </si>
  <si>
    <t>637211114</t>
  </si>
  <si>
    <t>Okapový chodník z dlaždic betonových do cementové malty MC-10 se zalitím spár cementovou maltou, tl. dlaždic 50 mm</t>
  </si>
  <si>
    <t>-1784897958</t>
  </si>
  <si>
    <t>https://podminky.urs.cz/item/CS_URS_2025_02/637211114</t>
  </si>
  <si>
    <t>64</t>
  </si>
  <si>
    <t>642942111</t>
  </si>
  <si>
    <t>Osazování zárubní nebo rámů kovových dveřních lisovaných nebo z úhelníků bez dveřních křídel na cementovou maltu, plochy otvoru do 2,5 m2</t>
  </si>
  <si>
    <t>166373765</t>
  </si>
  <si>
    <t>https://podminky.urs.cz/item/CS_URS_2025_02/642942111</t>
  </si>
  <si>
    <t>C</t>
  </si>
  <si>
    <t>65</t>
  </si>
  <si>
    <t>55331488</t>
  </si>
  <si>
    <t>zárubeň jednokřídlá ocelová pro zdění tl stěny 110-150mm rozměru 900/1970, 2100mm</t>
  </si>
  <si>
    <t>-1174458141</t>
  </si>
  <si>
    <t>66</t>
  </si>
  <si>
    <t>RMAT0003</t>
  </si>
  <si>
    <t>nátěr zárubně</t>
  </si>
  <si>
    <t>-1178449419</t>
  </si>
  <si>
    <t>Ostatní konstrukce a práce, bourání</t>
  </si>
  <si>
    <t>67</t>
  </si>
  <si>
    <t>941211111</t>
  </si>
  <si>
    <t>Lešení řadové rámové lehké pracovní s podlahami s provozním zatížením tř. 3 do 200 kg/m2 šířky tř. SW06 od 0,6 do 0,9 m výšky do 10 m montáž</t>
  </si>
  <si>
    <t>-1388162265</t>
  </si>
  <si>
    <t>https://podminky.urs.cz/item/CS_URS_2025_02/941211111</t>
  </si>
  <si>
    <t>68</t>
  </si>
  <si>
    <t>941211211</t>
  </si>
  <si>
    <t>Lešení řadové rámové lehké pracovní s podlahami s provozním zatížením tř. 3 do 200 kg/m2 šířky tř. SW06 od 0,6 do 0,9 m výšky do 10 m příplatek za každý den použití</t>
  </si>
  <si>
    <t>1819997494</t>
  </si>
  <si>
    <t>https://podminky.urs.cz/item/CS_URS_2025_02/941211211</t>
  </si>
  <si>
    <t>370*150</t>
  </si>
  <si>
    <t>69</t>
  </si>
  <si>
    <t>941211811</t>
  </si>
  <si>
    <t>Lešení řadové rámové lehké pracovní s podlahami s provozním zatížením tř. 3 do 200 kg/m2 šířky tř. SW06 od 0,6 do 0,9 m výšky do 10 m demontáž</t>
  </si>
  <si>
    <t>613060898</t>
  </si>
  <si>
    <t>https://podminky.urs.cz/item/CS_URS_2025_02/941211811</t>
  </si>
  <si>
    <t>70</t>
  </si>
  <si>
    <t>944511111</t>
  </si>
  <si>
    <t>Síť ochranná zavěšená na konstrukci lešení z textilie z umělých vláken montáž</t>
  </si>
  <si>
    <t>912582273</t>
  </si>
  <si>
    <t>https://podminky.urs.cz/item/CS_URS_2025_02/944511111</t>
  </si>
  <si>
    <t>71</t>
  </si>
  <si>
    <t>944511211</t>
  </si>
  <si>
    <t>Síť ochranná zavěšená na konstrukci lešení z textilie z umělých vláken příplatek k ceně za každý den použití</t>
  </si>
  <si>
    <t>1056290096</t>
  </si>
  <si>
    <t>https://podminky.urs.cz/item/CS_URS_2025_02/944511211</t>
  </si>
  <si>
    <t>72</t>
  </si>
  <si>
    <t>944511811</t>
  </si>
  <si>
    <t>Síť ochranná zavěšená na konstrukci lešení z textilie z umělých vláken demontáž</t>
  </si>
  <si>
    <t>-712267585</t>
  </si>
  <si>
    <t>https://podminky.urs.cz/item/CS_URS_2025_02/944511811</t>
  </si>
  <si>
    <t>73</t>
  </si>
  <si>
    <t>949101111</t>
  </si>
  <si>
    <t>Lešení pomocné pracovní pro objekty pozemních staveb pro zatížení do 150 kg/m2, o výšce lešeňové podlahy do 1,9 m</t>
  </si>
  <si>
    <t>464108307</t>
  </si>
  <si>
    <t>https://podminky.urs.cz/item/CS_URS_2025_02/949101111</t>
  </si>
  <si>
    <t>74</t>
  </si>
  <si>
    <t>952901111</t>
  </si>
  <si>
    <t>Vyčištění budov nebo objektů před předáním do užívání budov bytové nebo občanské výstavby, světlé výšky podlaží do 4 m</t>
  </si>
  <si>
    <t>-1979367445</t>
  </si>
  <si>
    <t>https://podminky.urs.cz/item/CS_URS_2025_02/952901111</t>
  </si>
  <si>
    <t>75</t>
  </si>
  <si>
    <t>953943211</t>
  </si>
  <si>
    <t>Osazování drobných kovových předmětů kotvených do stěny hasicího přístroje</t>
  </si>
  <si>
    <t>1710629083</t>
  </si>
  <si>
    <t>https://podminky.urs.cz/item/CS_URS_2025_02/953943211</t>
  </si>
  <si>
    <t>76</t>
  </si>
  <si>
    <t>44932114</t>
  </si>
  <si>
    <t>přístroj hasicí ruční práškový nástěnný hasební schopnost 27A, 183B, C</t>
  </si>
  <si>
    <t>756775310</t>
  </si>
  <si>
    <t>998</t>
  </si>
  <si>
    <t>Přesun hmot</t>
  </si>
  <si>
    <t>77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</si>
  <si>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</si>
  <si>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</si>
  <si>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-1264552134</t>
  </si>
  <si>
    <t>https://podminky.urs.cz/item/CS_URS_2025_02/998011009</t>
  </si>
  <si>
    <t>PSV</t>
  </si>
  <si>
    <t>Práce a dodávky PSV</t>
  </si>
  <si>
    <t>711</t>
  </si>
  <si>
    <t>Izolace proti vodě, vlhkosti a plynům</t>
  </si>
  <si>
    <t>78</t>
  </si>
  <si>
    <t>711111001</t>
  </si>
  <si>
    <t>Provedení izolace proti zemní vlhkosti natěradly a tmely za studena na ploše vodorovné V jednonásobným nátěrem penetračním</t>
  </si>
  <si>
    <t>-1504468292</t>
  </si>
  <si>
    <t>https://podminky.urs.cz/item/CS_URS_2025_02/711111001</t>
  </si>
  <si>
    <t>79</t>
  </si>
  <si>
    <t>11163150</t>
  </si>
  <si>
    <t>lak penetrační asfaltový</t>
  </si>
  <si>
    <t>2116494332</t>
  </si>
  <si>
    <t>170,56*0,0003 "Přepočtené koeficientem množství</t>
  </si>
  <si>
    <t>80</t>
  </si>
  <si>
    <t>711112001</t>
  </si>
  <si>
    <t>Provedení izolace proti zemní vlhkosti natěradly a tmely za studena na ploše svislé S jednonásobným nátěrem penetračním</t>
  </si>
  <si>
    <t>-1504274526</t>
  </si>
  <si>
    <t>https://podminky.urs.cz/item/CS_URS_2025_02/711112001</t>
  </si>
  <si>
    <t>81</t>
  </si>
  <si>
    <t>-1488066690</t>
  </si>
  <si>
    <t>45,34*0,00034 "Přepočtené koeficientem množství</t>
  </si>
  <si>
    <t>82</t>
  </si>
  <si>
    <t>711141559</t>
  </si>
  <si>
    <t>Provedení izolace proti zemní vlhkosti pásy přitavením NAIP na ploše vodorovné V</t>
  </si>
  <si>
    <t>353138165</t>
  </si>
  <si>
    <t>https://podminky.urs.cz/item/CS_URS_2025_02/711141559</t>
  </si>
  <si>
    <t>(10,4*16,4)*2</t>
  </si>
  <si>
    <t>83</t>
  </si>
  <si>
    <t>62855002</t>
  </si>
  <si>
    <t>pás asfaltový natavitelný modifikovaný SBS s vložkou z polyesterové rohože a spalitelnou PE fólií nebo jemnozrnným minerálním posypem na horním povrchu tl 5,0mm</t>
  </si>
  <si>
    <t>357840128</t>
  </si>
  <si>
    <t>341,12*1,1655 "Přepočtené koeficientem množství</t>
  </si>
  <si>
    <t>84</t>
  </si>
  <si>
    <t>711142559</t>
  </si>
  <si>
    <t>Provedení izolace proti zemní vlhkosti pásy přitavením NAIP na ploše svislé S</t>
  </si>
  <si>
    <t>1284457167</t>
  </si>
  <si>
    <t>https://podminky.urs.cz/item/CS_URS_2025_02/711142559</t>
  </si>
  <si>
    <t>85</t>
  </si>
  <si>
    <t>1277268031</t>
  </si>
  <si>
    <t>45,34*1,221 "Přepočtené koeficientem množství</t>
  </si>
  <si>
    <t>86</t>
  </si>
  <si>
    <t>998711122</t>
  </si>
  <si>
    <t>Přesun hmot pro izolace proti vodě, vlhkosti a plynům stanovený z hmotnosti přesunovaného materiálu vodorovná dopravní vzdálenost do 50 m ruční (bez užití mechanizace) v objektech výšky přes 6 do 12 m</t>
  </si>
  <si>
    <t>-1826167183</t>
  </si>
  <si>
    <t>https://podminky.urs.cz/item/CS_URS_2025_02/998711122</t>
  </si>
  <si>
    <t>713</t>
  </si>
  <si>
    <t>Izolace tepelné</t>
  </si>
  <si>
    <t>87</t>
  </si>
  <si>
    <t>713121111</t>
  </si>
  <si>
    <t>Montáž tepelné izolace podlah rohožemi, pásy, deskami, dílci, bloky (izolační materiál ve specifikaci) kladenými volně jednovrstvá</t>
  </si>
  <si>
    <t>359529650</t>
  </si>
  <si>
    <t>https://podminky.urs.cz/item/CS_URS_2025_02/713121111</t>
  </si>
  <si>
    <t>113,85+(3,1*5,92)</t>
  </si>
  <si>
    <t>88</t>
  </si>
  <si>
    <t>28375928</t>
  </si>
  <si>
    <t>deska EPS 200 pro konstrukce s velmi vysokým zatížením λ=0,034 tl 130mm</t>
  </si>
  <si>
    <t>-459724249</t>
  </si>
  <si>
    <t>132,202*1,05 "Přepočtené koeficientem množství</t>
  </si>
  <si>
    <t>265</t>
  </si>
  <si>
    <t>28376558</t>
  </si>
  <si>
    <t>deska polystyrénová pro snížení kročejového hluku (max. zatížení 6,5 kN/m2) tl 40mm</t>
  </si>
  <si>
    <t>-1888381931</t>
  </si>
  <si>
    <t>115,27*1,05 'Přepočtené koeficientem množství</t>
  </si>
  <si>
    <t>89</t>
  </si>
  <si>
    <t>713131141</t>
  </si>
  <si>
    <t>Montáž tepelné izolace stěn rohožemi, pásy, deskami, dílci, bloky (izolační materiál ve specifikaci) lepením celoplošně bez mechanického kotvení</t>
  </si>
  <si>
    <t>-1653323890</t>
  </si>
  <si>
    <t>https://podminky.urs.cz/item/CS_URS_2025_02/713131141</t>
  </si>
  <si>
    <t>zateplení věnce</t>
  </si>
  <si>
    <t>((10+15)*2*0,25)*2</t>
  </si>
  <si>
    <t>90</t>
  </si>
  <si>
    <t>28376525</t>
  </si>
  <si>
    <t>deska izolační PIR s oboustranným textilním rounem λ=0,025-0,026 tl 50mm</t>
  </si>
  <si>
    <t>905036369</t>
  </si>
  <si>
    <t>25*1,05 "Přepočtené koeficientem množství</t>
  </si>
  <si>
    <t>91</t>
  </si>
  <si>
    <t>998713122</t>
  </si>
  <si>
    <t>Přesun hmot pro izolace tepelné stanovený z hmotnosti přesunovaného materiálu vodorovná dopravní vzdálenost do 50 m ruční (bez užití mechanizace) v objektech výšky přes 6 m do 12 m</t>
  </si>
  <si>
    <t>1853477494</t>
  </si>
  <si>
    <t>https://podminky.urs.cz/item/CS_URS_2025_02/998713122</t>
  </si>
  <si>
    <t>762</t>
  </si>
  <si>
    <t>Konstrukce tesařské</t>
  </si>
  <si>
    <t>92</t>
  </si>
  <si>
    <t>762083122</t>
  </si>
  <si>
    <t>Impregnace řeziva máčením proti dřevokaznému hmyzu, houbám a plísním, třída ohrožení 3 a 4 (dřevo v exteriéru)</t>
  </si>
  <si>
    <t>-1635001945</t>
  </si>
  <si>
    <t>https://podminky.urs.cz/item/CS_URS_2025_02/762083122</t>
  </si>
  <si>
    <t>93</t>
  </si>
  <si>
    <t>762086111</t>
  </si>
  <si>
    <t>Montáž kovových doplňkových konstrukcí (materiál ve specifikaci) hmotnosti prvku do 5 kg</t>
  </si>
  <si>
    <t>kg</t>
  </si>
  <si>
    <t>-1058185760</t>
  </si>
  <si>
    <t>https://podminky.urs.cz/item/CS_URS_2025_02/762086111</t>
  </si>
  <si>
    <t>kotva pozednice</t>
  </si>
  <si>
    <t>14*2</t>
  </si>
  <si>
    <t>94</t>
  </si>
  <si>
    <t>RMAT0004</t>
  </si>
  <si>
    <t>ks</t>
  </si>
  <si>
    <t>-979802782</t>
  </si>
  <si>
    <t>95</t>
  </si>
  <si>
    <t>762332122</t>
  </si>
  <si>
    <t>Montáž vázaných konstrukcí krovů střech pultových, sedlových, valbových, stanových čtvercového nebo obdélníkového půdorysu z řeziva hraněného pomocí ocelových spojek (spojky ve specifikaci) průřezové plochy přes 120 do 224 cm2</t>
  </si>
  <si>
    <t>224512285</t>
  </si>
  <si>
    <t>https://podminky.urs.cz/item/CS_URS_2025_02/762332122</t>
  </si>
  <si>
    <t>pozednice</t>
  </si>
  <si>
    <t>14,5*2</t>
  </si>
  <si>
    <t>96</t>
  </si>
  <si>
    <t>60512131</t>
  </si>
  <si>
    <t>hranol stavební řezivo průřezu do 224cm2 dl 6-8m</t>
  </si>
  <si>
    <t>780050725</t>
  </si>
  <si>
    <t>29*0,25*0,05</t>
  </si>
  <si>
    <t>0,363*1,1 "Přepočtené koeficientem množství</t>
  </si>
  <si>
    <t>97</t>
  </si>
  <si>
    <t>762342214</t>
  </si>
  <si>
    <t>Montáž laťování střech jednoduchých sklonu do 60° při osové vzdálenosti latí přes 150 do 360 mm</t>
  </si>
  <si>
    <t>212520412</t>
  </si>
  <si>
    <t>https://podminky.urs.cz/item/CS_URS_2025_02/762342214</t>
  </si>
  <si>
    <t>98</t>
  </si>
  <si>
    <t>60514101</t>
  </si>
  <si>
    <t>řezivo jehličnaté lať 10-25cm2</t>
  </si>
  <si>
    <t>-448381051</t>
  </si>
  <si>
    <t>(220,48*6,5)*0,06*0,04</t>
  </si>
  <si>
    <t>99</t>
  </si>
  <si>
    <t>762342511</t>
  </si>
  <si>
    <t>Montáž laťování montáž kontralatí na podklad bez tepelné izolace</t>
  </si>
  <si>
    <t>-62055973</t>
  </si>
  <si>
    <t>https://podminky.urs.cz/item/CS_URS_2025_02/762342511</t>
  </si>
  <si>
    <t>(6,89*2)*16</t>
  </si>
  <si>
    <t>100</t>
  </si>
  <si>
    <t>1184101272</t>
  </si>
  <si>
    <t>220,48*0,06*0,04</t>
  </si>
  <si>
    <t>0,529*1,1 "Přepočtené koeficientem množství</t>
  </si>
  <si>
    <t>101</t>
  </si>
  <si>
    <t>762395000</t>
  </si>
  <si>
    <t>Spojovací prostředky krovů, bednění a laťování, nadstřešních konstrukcí svorníky, prkna, hřebíky, pásová ocel, vruty</t>
  </si>
  <si>
    <t>-1654780689</t>
  </si>
  <si>
    <t>https://podminky.urs.cz/item/CS_URS_2025_02/762395000</t>
  </si>
  <si>
    <t>0,399+0,529+0,582+3,439</t>
  </si>
  <si>
    <t>102</t>
  </si>
  <si>
    <t>762524104</t>
  </si>
  <si>
    <t>Položení podlah hoblovaných na pero a drážku z prken</t>
  </si>
  <si>
    <t>-408671234</t>
  </si>
  <si>
    <t>https://podminky.urs.cz/item/CS_URS_2025_02/762524104</t>
  </si>
  <si>
    <t>T2</t>
  </si>
  <si>
    <t>56,4</t>
  </si>
  <si>
    <t>103</t>
  </si>
  <si>
    <t>61198015</t>
  </si>
  <si>
    <t>palubky podlahové borovice tl 28mm A/B</t>
  </si>
  <si>
    <t>589704049</t>
  </si>
  <si>
    <t>56,4*1,1 "Přepočtené koeficientem množství</t>
  </si>
  <si>
    <t>104</t>
  </si>
  <si>
    <t>762595001</t>
  </si>
  <si>
    <t>Spojovací prostředky podlah a podkladových konstrukcí hřebíky, vruty</t>
  </si>
  <si>
    <t>40666359</t>
  </si>
  <si>
    <t>https://podminky.urs.cz/item/CS_URS_2025_02/762595001</t>
  </si>
  <si>
    <t>105</t>
  </si>
  <si>
    <t>998762122</t>
  </si>
  <si>
    <t>Přesun hmot pro konstrukce tesařské stanovený z hmotnosti přesunovaného materiálu vodorovná dopravní vzdálenost do 50 m ruční (bez užití mechanizace) v objektech výšky přes 6 do 12 m</t>
  </si>
  <si>
    <t>-1868861160</t>
  </si>
  <si>
    <t>https://podminky.urs.cz/item/CS_URS_2025_02/998762122</t>
  </si>
  <si>
    <t>763</t>
  </si>
  <si>
    <t>Konstrukce suché výstavby</t>
  </si>
  <si>
    <t>106</t>
  </si>
  <si>
    <t>763131441</t>
  </si>
  <si>
    <t>Podhled ze sádrokartonových desek dvouvrstvá zavěšená spodní konstrukce z ocelových profilů CD, UD dvojitě opláštěná deskami protipožárními DF, tl. 2 x 12,5 mm, bez izolace, REI do 120</t>
  </si>
  <si>
    <t>1849959702</t>
  </si>
  <si>
    <t>https://podminky.urs.cz/item/CS_URS_2025_02/763131441</t>
  </si>
  <si>
    <t>skladba C</t>
  </si>
  <si>
    <t>115,27+18,35</t>
  </si>
  <si>
    <t>107</t>
  </si>
  <si>
    <t>763131714</t>
  </si>
  <si>
    <t>Podhled ze sádrokartonových desek ostatní práce a konstrukce na podhledech ze sádrokartonových desek základní penetrační nátěr</t>
  </si>
  <si>
    <t>1657960897</t>
  </si>
  <si>
    <t>https://podminky.urs.cz/item/CS_URS_2025_02/763131714</t>
  </si>
  <si>
    <t>108</t>
  </si>
  <si>
    <t>763131751</t>
  </si>
  <si>
    <t>Podhled ze sádrokartonových desek ostatní práce a konstrukce na podhledech ze sádrokartonových desek montáž parotěsné zábrany</t>
  </si>
  <si>
    <t>1585125768</t>
  </si>
  <si>
    <t>https://podminky.urs.cz/item/CS_URS_2025_02/763131751</t>
  </si>
  <si>
    <t>109</t>
  </si>
  <si>
    <t>28329276</t>
  </si>
  <si>
    <t>fólie PE vyztužená pro parotěsnou vrstvu (reakce na oheň - třída E) 140g/m2</t>
  </si>
  <si>
    <t>-283399108</t>
  </si>
  <si>
    <t>133,62*1,1235 "Přepočtené koeficientem množství</t>
  </si>
  <si>
    <t>110</t>
  </si>
  <si>
    <t>763131752</t>
  </si>
  <si>
    <t>Podhled ze sádrokartonových desek ostatní práce a konstrukce na podhledech ze sádrokartonových desek montáž jedné vrstvy tepelné izolace</t>
  </si>
  <si>
    <t>-1817077648</t>
  </si>
  <si>
    <t>https://podminky.urs.cz/item/CS_URS_2025_02/763131752</t>
  </si>
  <si>
    <t>133,620*2+((16+10)*2*1)*2</t>
  </si>
  <si>
    <t>111</t>
  </si>
  <si>
    <t>63152102</t>
  </si>
  <si>
    <t>pás tepelně izolační univerzální λ=0,032-0,033 tl 140mm</t>
  </si>
  <si>
    <t>-715613048</t>
  </si>
  <si>
    <t>371,24*0,55 "Přepočtené koeficientem množství</t>
  </si>
  <si>
    <t>112</t>
  </si>
  <si>
    <t>63152104</t>
  </si>
  <si>
    <t>pás tepelně izolační univerzální λ=0,032-0,033 tl 160mm</t>
  </si>
  <si>
    <t>146548876</t>
  </si>
  <si>
    <t>113</t>
  </si>
  <si>
    <t>763732114</t>
  </si>
  <si>
    <t>Montáž střešní konstrukce z vazníků příhradových, konstrukční délky přes 9,0 do 12,5 m</t>
  </si>
  <si>
    <t>1937040566</t>
  </si>
  <si>
    <t>https://podminky.urs.cz/item/CS_URS_2025_02/763732114</t>
  </si>
  <si>
    <t>10,858*16</t>
  </si>
  <si>
    <t>114</t>
  </si>
  <si>
    <t>60512201</t>
  </si>
  <si>
    <t>příhradový vazník sedlový sušený neimpregnovaný dl do 12,5m</t>
  </si>
  <si>
    <t>-971893104</t>
  </si>
  <si>
    <t>173,728*1,02 "Přepočtené koeficientem množství</t>
  </si>
  <si>
    <t>115</t>
  </si>
  <si>
    <t>763734112</t>
  </si>
  <si>
    <t>Montáž střešní konstrukce z ostatních prvků, krokví, vaznic, ztužidel, zavětrování, průřezové plochy přes 50 do 150 cm2</t>
  </si>
  <si>
    <t>381792788</t>
  </si>
  <si>
    <t>https://podminky.urs.cz/item/CS_URS_2025_02/763734112</t>
  </si>
  <si>
    <t>W1,W2,W3</t>
  </si>
  <si>
    <t>120</t>
  </si>
  <si>
    <t>116</t>
  </si>
  <si>
    <t>60512125</t>
  </si>
  <si>
    <t>hranol stavební řezivo průřezu do 120cm2 do dl 6m</t>
  </si>
  <si>
    <t>2119590326</t>
  </si>
  <si>
    <t>120*0,025 "Přepočtené koeficientem množství</t>
  </si>
  <si>
    <t>117</t>
  </si>
  <si>
    <t>998763113</t>
  </si>
  <si>
    <t>Přesun hmot pro dřevostavby stanovený z hmotnosti přesunovaného materiálu vodorovná dopravní vzdálenost do 50 m s omezením mechanizace v objektech výšky přes 6 do 12 m</t>
  </si>
  <si>
    <t>2017868035</t>
  </si>
  <si>
    <t>https://podminky.urs.cz/item/CS_URS_2025_02/998763113</t>
  </si>
  <si>
    <t>2,126+1,65</t>
  </si>
  <si>
    <t>118</t>
  </si>
  <si>
    <t>998763332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</si>
  <si>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6 do 12 m</t>
  </si>
  <si>
    <t>1788714164</t>
  </si>
  <si>
    <t>https://podminky.urs.cz/item/CS_URS_2025_02/998763332</t>
  </si>
  <si>
    <t>764</t>
  </si>
  <si>
    <t>Konstrukce klempířské</t>
  </si>
  <si>
    <t>119</t>
  </si>
  <si>
    <t>764216606</t>
  </si>
  <si>
    <t>Oplechování parapetů z pozinkovaného plechu s povrchovou úpravou rovných mechanicky kotvené, bez rohů rš 500 mm</t>
  </si>
  <si>
    <t>1186400447</t>
  </si>
  <si>
    <t>https://podminky.urs.cz/item/CS_URS_2025_02/764216606</t>
  </si>
  <si>
    <t>K1</t>
  </si>
  <si>
    <t>6,6</t>
  </si>
  <si>
    <t>764511603</t>
  </si>
  <si>
    <t>Žlab podokapní z pozinkovaného plechu s povrchovou úpravou včetně háků a čel půlkruhový rš 400 mm</t>
  </si>
  <si>
    <t>463756590</t>
  </si>
  <si>
    <t>https://podminky.urs.cz/item/CS_URS_2025_02/764511603</t>
  </si>
  <si>
    <t>KS1</t>
  </si>
  <si>
    <t>32,6</t>
  </si>
  <si>
    <t>121</t>
  </si>
  <si>
    <t>764511644</t>
  </si>
  <si>
    <t>Žlab podokapní z pozinkovaného plechu s povrchovou úpravou kotlík oválný (trychtýřový), rš žlabu/průměr svodu 400/100 mm</t>
  </si>
  <si>
    <t>-81755537</t>
  </si>
  <si>
    <t>https://podminky.urs.cz/item/CS_URS_2025_02/764511644</t>
  </si>
  <si>
    <t>122</t>
  </si>
  <si>
    <t>764518622</t>
  </si>
  <si>
    <t>Svod z pozinkovaného plechu s upraveným povrchem včetně objímek, kolen a odskoků kruhový, průměru 100 mm</t>
  </si>
  <si>
    <t>676057393</t>
  </si>
  <si>
    <t>https://podminky.urs.cz/item/CS_URS_2025_02/764518622</t>
  </si>
  <si>
    <t>123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</si>
  <si>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</si>
  <si>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</si>
  <si>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-1642396227</t>
  </si>
  <si>
    <t>https://podminky.urs.cz/item/CS_URS_2025_02/998764122</t>
  </si>
  <si>
    <t>765</t>
  </si>
  <si>
    <t>Krytina skládaná</t>
  </si>
  <si>
    <t>124</t>
  </si>
  <si>
    <t>765113011</t>
  </si>
  <si>
    <t>Krytina keramická drážková sklonu střechy do 30° na sucho velkoformátová (do 12ks/m2) režná</t>
  </si>
  <si>
    <t>1466920867</t>
  </si>
  <si>
    <t>https://podminky.urs.cz/item/CS_URS_2025_02/765113011</t>
  </si>
  <si>
    <t>125</t>
  </si>
  <si>
    <t>765113121</t>
  </si>
  <si>
    <t>Krytina keramická drážková sklonu střechy do 30° okapová hrana s větrací mřížkou jednoduchou</t>
  </si>
  <si>
    <t>514859672</t>
  </si>
  <si>
    <t>https://podminky.urs.cz/item/CS_URS_2025_02/765113121</t>
  </si>
  <si>
    <t>16*2</t>
  </si>
  <si>
    <t>126</t>
  </si>
  <si>
    <t>765113321</t>
  </si>
  <si>
    <t>Krytina keramická drážková sklonu střechy do 30° hřeben na sucho s větracím pásem hliníkovým z hřebenáčů režných</t>
  </si>
  <si>
    <t>1768155090</t>
  </si>
  <si>
    <t>https://podminky.urs.cz/item/CS_URS_2025_02/765113321</t>
  </si>
  <si>
    <t>127</t>
  </si>
  <si>
    <t>765113555</t>
  </si>
  <si>
    <t>Krytina keramická drážková sklonu střechy do 30° štítová hrana na sucho z okrajových tašek maloformátových (přes 3ks/m) režných</t>
  </si>
  <si>
    <t>-713850394</t>
  </si>
  <si>
    <t>https://podminky.urs.cz/item/CS_URS_2025_02/765113555</t>
  </si>
  <si>
    <t>6,89*4</t>
  </si>
  <si>
    <t>128</t>
  </si>
  <si>
    <t>765113561</t>
  </si>
  <si>
    <t>Krytina keramická drážková sklonu střechy do 30° štítová hrana na sucho lištou závětrnou</t>
  </si>
  <si>
    <t>-1482092822</t>
  </si>
  <si>
    <t>https://podminky.urs.cz/item/CS_URS_2025_02/765113561</t>
  </si>
  <si>
    <t>ks2</t>
  </si>
  <si>
    <t>129</t>
  </si>
  <si>
    <t>765113911</t>
  </si>
  <si>
    <t>Krytina keramická drážková sklonu střechy do 30° Příplatek cenám za sklon přes 30° do 40°</t>
  </si>
  <si>
    <t>-636636062</t>
  </si>
  <si>
    <t>https://podminky.urs.cz/item/CS_URS_2025_02/765113911</t>
  </si>
  <si>
    <t>130</t>
  </si>
  <si>
    <t>765191021</t>
  </si>
  <si>
    <t>Montáž pojistné hydroizolační nebo parotěsné fólie kladené ve sklonu přes 20° s lepenými přesahy na krokve</t>
  </si>
  <si>
    <t>-2011625766</t>
  </si>
  <si>
    <t>https://podminky.urs.cz/item/CS_URS_2025_02/765191021</t>
  </si>
  <si>
    <t>(16*6,89)*2</t>
  </si>
  <si>
    <t>131</t>
  </si>
  <si>
    <t>28329070</t>
  </si>
  <si>
    <t>fólie PU/PP nekontaktní, difuzně propustná, integrované samolepicí pásky, 120g/m2</t>
  </si>
  <si>
    <t>-349759568</t>
  </si>
  <si>
    <t>220,48*1,1 "Přepočtené koeficientem množství</t>
  </si>
  <si>
    <t>132</t>
  </si>
  <si>
    <t>765191031</t>
  </si>
  <si>
    <t>Montáž pojistné hydroizolační nebo parotěsné fólie lepení těsnících pásků pod kontralatě</t>
  </si>
  <si>
    <t>1312489763</t>
  </si>
  <si>
    <t>https://podminky.urs.cz/item/CS_URS_2025_02/765191031</t>
  </si>
  <si>
    <t>133</t>
  </si>
  <si>
    <t>28329303</t>
  </si>
  <si>
    <t>páska těsnící jednostranně lepící butylkaučuková pod kontralatě š 50mm</t>
  </si>
  <si>
    <t>1558686369</t>
  </si>
  <si>
    <t>134</t>
  </si>
  <si>
    <t>765191091</t>
  </si>
  <si>
    <t>Montáž pojistné hydroizolační nebo parotěsné fólie Příplatek k cenám montáže na bednění nebo tepelnou izolaci za sklon přes 30°</t>
  </si>
  <si>
    <t>429987294</t>
  </si>
  <si>
    <t>https://podminky.urs.cz/item/CS_URS_2025_02/765191091</t>
  </si>
  <si>
    <t>135</t>
  </si>
  <si>
    <t>998765122</t>
  </si>
  <si>
    <t>Přesun hmot pro krytiny skládané stanovený z hmotnosti přesunovaného materiálu vodorovná dopravní vzdálenost do 50 m ruční (bez užití mechanizace) na objektech výšky přes 6 do 12 m</t>
  </si>
  <si>
    <t>-2060267003</t>
  </si>
  <si>
    <t>https://podminky.urs.cz/item/CS_URS_2025_02/998765122</t>
  </si>
  <si>
    <t>766</t>
  </si>
  <si>
    <t>Konstrukce truhlářské</t>
  </si>
  <si>
    <t>136</t>
  </si>
  <si>
    <t>766231113</t>
  </si>
  <si>
    <t>Montáž sklápěcích schodů na půdu s vyřezáním otvoru a kompletizací</t>
  </si>
  <si>
    <t>536619061</t>
  </si>
  <si>
    <t>https://podminky.urs.cz/item/CS_URS_2025_02/766231113</t>
  </si>
  <si>
    <t>T3</t>
  </si>
  <si>
    <t>137</t>
  </si>
  <si>
    <t>61233167</t>
  </si>
  <si>
    <t>schody půdní skládací protipožární dřevěné se zesílenou izolací, pro výšku max. 280cm, 12 schodnic El 15, 110x70cm</t>
  </si>
  <si>
    <t>1508069037</t>
  </si>
  <si>
    <t>138</t>
  </si>
  <si>
    <t>766421213</t>
  </si>
  <si>
    <t>Montáž obložení podhledů jednoduchých palubkami na pero a drážku z měkkého dřeva, šířky přes 80 do 100 mm</t>
  </si>
  <si>
    <t>-1889690898</t>
  </si>
  <si>
    <t>https://podminky.urs.cz/item/CS_URS_2025_02/766421213</t>
  </si>
  <si>
    <t>přesah střecha</t>
  </si>
  <si>
    <t>(16+10)*2*0,5</t>
  </si>
  <si>
    <t>139</t>
  </si>
  <si>
    <t>61191180</t>
  </si>
  <si>
    <t>palubky obkladové smrk profil klasický 19x146mm jakost A/B</t>
  </si>
  <si>
    <t>1742608856</t>
  </si>
  <si>
    <t>26*1,1 "Přepočtené koeficientem množství</t>
  </si>
  <si>
    <t>140</t>
  </si>
  <si>
    <t>766621622</t>
  </si>
  <si>
    <t>Montáž oken dřevěných plochy do 1 m2 včetně montáže rámu otevíravých do zdiva</t>
  </si>
  <si>
    <t>-1647474452</t>
  </si>
  <si>
    <t>https://podminky.urs.cz/item/CS_URS_2025_02/766621622</t>
  </si>
  <si>
    <t>a</t>
  </si>
  <si>
    <t>b</t>
  </si>
  <si>
    <t>c</t>
  </si>
  <si>
    <t>141</t>
  </si>
  <si>
    <t>61110009</t>
  </si>
  <si>
    <t>okno dřevěné otevíravé/sklopné trojsklo do plochy 1m2</t>
  </si>
  <si>
    <t>485199832</t>
  </si>
  <si>
    <t>(0,6*1,3)*5</t>
  </si>
  <si>
    <t>(0,6*1,5)*6</t>
  </si>
  <si>
    <t>(1*0,5)*3</t>
  </si>
  <si>
    <t>142</t>
  </si>
  <si>
    <t>766629214</t>
  </si>
  <si>
    <t>Montáž oken dřevěných Příplatek k cenám za izolaci mezi ostěním a rámem okna při rovném ostění, připojovací spára tl. do 15 mm, páska</t>
  </si>
  <si>
    <t>1750809716</t>
  </si>
  <si>
    <t>https://podminky.urs.cz/item/CS_URS_2025_02/766629214</t>
  </si>
  <si>
    <t>(0,6+1,3)*2*5</t>
  </si>
  <si>
    <t>(0,6+1,5)*2*6</t>
  </si>
  <si>
    <t>(1+0,5)*2*3</t>
  </si>
  <si>
    <t>143</t>
  </si>
  <si>
    <t>766660002</t>
  </si>
  <si>
    <t>Montáž dveřních křídel dřevěných nebo plastových otevíravých do ocelové zárubně povrchově upravených jednokřídlových, šířky přes 800 mm</t>
  </si>
  <si>
    <t>-593322345</t>
  </si>
  <si>
    <t>https://podminky.urs.cz/item/CS_URS_2025_02/766660002</t>
  </si>
  <si>
    <t>144</t>
  </si>
  <si>
    <t>61162087</t>
  </si>
  <si>
    <t>dveře jednokřídlé dřevotřískové povrch laminátový plné 900x1970-2100mm</t>
  </si>
  <si>
    <t>-406227009</t>
  </si>
  <si>
    <t>260</t>
  </si>
  <si>
    <t>766660031</t>
  </si>
  <si>
    <t>Montáž dveřních křídel dřevěných nebo plastových otevíravých do ocelové zárubně protipožárních dvoukřídlových jakékoliv šířky</t>
  </si>
  <si>
    <t>745419738</t>
  </si>
  <si>
    <t>https://podminky.urs.cz/item/CS_URS_2025_02/766660031</t>
  </si>
  <si>
    <t>B</t>
  </si>
  <si>
    <t>261</t>
  </si>
  <si>
    <t>61162126R</t>
  </si>
  <si>
    <t>dveře dvoukřídlé dřevotřískové protipožární EW30 DP3 povrch laminátový plné 1400x23500mm</t>
  </si>
  <si>
    <t>1136274941</t>
  </si>
  <si>
    <t>P</t>
  </si>
  <si>
    <t>Poznámka k položce:_x000d_
vnitřní dveře dvoukřídlé asymetriické do depozitáře EW30DP3_x000d_
plné otvíravě vč.ocel.zárubně pro zazdění_x000d_
1400/2350 (do otvoru 1500/2400)_x000d_
aktivní křídlo pravé (1100mm)_x000d_
kování klika-klika vč. všech doplňků_x000d_
zámek vložkový, systém generálního klíč_x000d_
doporučený odstín světlý dub vše vyvzorkovat_x000d_
dubový práh_x000d_
zvýšená tuhost dveřního křídla(průhyb), alternativně ocelové</t>
  </si>
  <si>
    <t>145</t>
  </si>
  <si>
    <t>766660729</t>
  </si>
  <si>
    <t>Montáž dveřních doplňků dveřního kování interiérového štítku s klikou</t>
  </si>
  <si>
    <t>503425714</t>
  </si>
  <si>
    <t>https://podminky.urs.cz/item/CS_URS_2025_02/766660729</t>
  </si>
  <si>
    <t>146</t>
  </si>
  <si>
    <t>54914123</t>
  </si>
  <si>
    <t>dveřní kování interiérové rozetové klika/klika</t>
  </si>
  <si>
    <t>1164855912</t>
  </si>
  <si>
    <t>147</t>
  </si>
  <si>
    <t>766.1R</t>
  </si>
  <si>
    <t>D+M system generálního klíče</t>
  </si>
  <si>
    <t>-1410508688</t>
  </si>
  <si>
    <t>148</t>
  </si>
  <si>
    <t>766695213</t>
  </si>
  <si>
    <t>Montáž ostatních truhlářských konstrukcí prahů dveří jednokřídlových, šířky přes 100 mm</t>
  </si>
  <si>
    <t>-1471231365</t>
  </si>
  <si>
    <t>https://podminky.urs.cz/item/CS_URS_2025_02/766695213</t>
  </si>
  <si>
    <t>T1</t>
  </si>
  <si>
    <t>149</t>
  </si>
  <si>
    <t>61187181</t>
  </si>
  <si>
    <t>práh dveřní dřevěný dubový tl 20mm dl 920mm š 150mm</t>
  </si>
  <si>
    <t>-92220700</t>
  </si>
  <si>
    <t>150</t>
  </si>
  <si>
    <t>766695233</t>
  </si>
  <si>
    <t>Montáž ostatních truhlářských konstrukcí prahů dveří dvoukřídlových, šířky přes 100 mm</t>
  </si>
  <si>
    <t>-881988659</t>
  </si>
  <si>
    <t>https://podminky.urs.cz/item/CS_URS_2025_02/766695233</t>
  </si>
  <si>
    <t>151</t>
  </si>
  <si>
    <t>61187261</t>
  </si>
  <si>
    <t>práh dveřní dřevěný dubový tl 20mm dl 1470mm š 150mm</t>
  </si>
  <si>
    <t>-1060073303</t>
  </si>
  <si>
    <t>152</t>
  </si>
  <si>
    <t>RMAT0001</t>
  </si>
  <si>
    <t>práh dveřní dřevěný dubový tl 20mm dl 2000mm š 150mm</t>
  </si>
  <si>
    <t>2129107827</t>
  </si>
  <si>
    <t>153</t>
  </si>
  <si>
    <t>766698112</t>
  </si>
  <si>
    <t>Montáž ostatních truhlářských konstrukcí otvíravých garážových vrat do ocelové nebo dřevěné zárubně, velikosti přes 6,00 m2</t>
  </si>
  <si>
    <t>-153394795</t>
  </si>
  <si>
    <t>https://podminky.urs.cz/item/CS_URS_2025_02/766698112</t>
  </si>
  <si>
    <t>d</t>
  </si>
  <si>
    <t>154</t>
  </si>
  <si>
    <t>RMAT0002</t>
  </si>
  <si>
    <t>garážová vrata dřvěná s integrovanými dveřmi</t>
  </si>
  <si>
    <t>-1991045085</t>
  </si>
  <si>
    <t>155</t>
  </si>
  <si>
    <t>998766122</t>
  </si>
  <si>
    <t>Přesun hmot pro konstrukce truhlářské stanovený z hmotnosti přesunovaného materiálu vodorovná dopravní vzdálenost do 50 m ruční (bez užití mechanizace) v objektech výšky přes 6 do 12 m</t>
  </si>
  <si>
    <t>-1656969268</t>
  </si>
  <si>
    <t>https://podminky.urs.cz/item/CS_URS_2025_02/998766122</t>
  </si>
  <si>
    <t>767</t>
  </si>
  <si>
    <t>Konstrukce zámečnické</t>
  </si>
  <si>
    <t>156</t>
  </si>
  <si>
    <t>767163203</t>
  </si>
  <si>
    <t>Montáž zábradlí přímého v exteriéru na lodžii nebo francouzském okně kotveného do zdiva nebo lehčeného betonu</t>
  </si>
  <si>
    <t>-562640815</t>
  </si>
  <si>
    <t>https://podminky.urs.cz/item/CS_URS_2025_02/767163203</t>
  </si>
  <si>
    <t>Z2</t>
  </si>
  <si>
    <t>0,6*6</t>
  </si>
  <si>
    <t>157</t>
  </si>
  <si>
    <t>55342290</t>
  </si>
  <si>
    <t>zábradlí nerezové s horizontální výplní rovné kotvení boční v 900mm</t>
  </si>
  <si>
    <t>-260656419</t>
  </si>
  <si>
    <t>159</t>
  </si>
  <si>
    <t>767223221</t>
  </si>
  <si>
    <t>Montáž zábradlí přímého v interiéru na schodišti kotveného do betonu</t>
  </si>
  <si>
    <t>1814038328</t>
  </si>
  <si>
    <t>https://podminky.urs.cz/item/CS_URS_2025_02/767223221</t>
  </si>
  <si>
    <t>Z1</t>
  </si>
  <si>
    <t>3,34*2</t>
  </si>
  <si>
    <t>160</t>
  </si>
  <si>
    <t>55342292</t>
  </si>
  <si>
    <t>zábradlí nerezové s horizontální výplní schodišťové kotvení boční v 900mm</t>
  </si>
  <si>
    <t>-1748609434</t>
  </si>
  <si>
    <t>161</t>
  </si>
  <si>
    <t>767646523</t>
  </si>
  <si>
    <t>Montáž dveří ocelových nebo hliníkových protipožárních uzávěrů dvoukřídlových, výšky přes 2200 do 2400 mm</t>
  </si>
  <si>
    <t>551004761</t>
  </si>
  <si>
    <t>https://podminky.urs.cz/item/CS_URS_2025_02/767646523</t>
  </si>
  <si>
    <t>A</t>
  </si>
  <si>
    <t>259</t>
  </si>
  <si>
    <t>55341231R</t>
  </si>
  <si>
    <t>dveře dvoukřídlé ocelové vchodové plné hladké s polodrážkou protipožární EW45 DP2 2000x2450mm</t>
  </si>
  <si>
    <t>-601370962</t>
  </si>
  <si>
    <t>Poznámka k položce:_x000d_
Kombinované dřevo/ocel vnitřní dveře dvoukřídlé asymetriické do depozitáře EW45DP2_x000d_
alternativně ocelové_x000d_
plné otvíravě vč.ocel.zárubně pro zazdění_x000d_
2000/2450 (do otvoru 2100/2500)_x000d_
aktivní křídlo levé_x000d_
kování klika-klika vč. všech doplňků_x000d_
zámek vložkový, systém generálního klíč_x000d_
doporučený odstín světlý dub vše vyvzorkovat_x000d_
dubový práh</t>
  </si>
  <si>
    <t>163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</si>
  <si>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</si>
  <si>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</si>
  <si>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402447847</t>
  </si>
  <si>
    <t>https://podminky.urs.cz/item/CS_URS_2025_02/998767122</t>
  </si>
  <si>
    <t>771</t>
  </si>
  <si>
    <t>Podlahy z dlaždic</t>
  </si>
  <si>
    <t>164</t>
  </si>
  <si>
    <t>771111011</t>
  </si>
  <si>
    <t>Příprava podkladu před provedením dlažby vysátí podlah</t>
  </si>
  <si>
    <t>1643189555</t>
  </si>
  <si>
    <t>https://podminky.urs.cz/item/CS_URS_2025_02/771111011</t>
  </si>
  <si>
    <t>165</t>
  </si>
  <si>
    <t>771121011</t>
  </si>
  <si>
    <t>Příprava podkladu před provedením dlažby nátěr penetrační na podlahu</t>
  </si>
  <si>
    <t>-1613141784</t>
  </si>
  <si>
    <t>https://podminky.urs.cz/item/CS_URS_2025_02/771121011</t>
  </si>
  <si>
    <t>schodiště</t>
  </si>
  <si>
    <t>22*1,5*0,292</t>
  </si>
  <si>
    <t>22*1,5*0,155</t>
  </si>
  <si>
    <t>3,1*1,2</t>
  </si>
  <si>
    <t>3,1*1,65</t>
  </si>
  <si>
    <t>166</t>
  </si>
  <si>
    <t>771151021</t>
  </si>
  <si>
    <t>Příprava podkladu před provedením dlažby samonivelační stěrka min. pevnosti 30 MPa, tloušťky do 3 mm</t>
  </si>
  <si>
    <t>-1228253964</t>
  </si>
  <si>
    <t>https://podminky.urs.cz/item/CS_URS_2025_02/771151021</t>
  </si>
  <si>
    <t>167</t>
  </si>
  <si>
    <t>771274113</t>
  </si>
  <si>
    <t>Montáž obkladů schodišť z dlaždic keramických lepených cementovým flexibilním lepidlem stupnic hladkých, šířky přes 250 do 300 mm</t>
  </si>
  <si>
    <t>-457869680</t>
  </si>
  <si>
    <t>https://podminky.urs.cz/item/CS_URS_2025_02/771274113</t>
  </si>
  <si>
    <t>22*1,5</t>
  </si>
  <si>
    <t>168</t>
  </si>
  <si>
    <t>59761085</t>
  </si>
  <si>
    <t>schodovka keramická mrazuvzdorná R9/A povrch hladký/matný tl do 10mm š přes 250 do 300mm dl do 300mm</t>
  </si>
  <si>
    <t>878892078</t>
  </si>
  <si>
    <t>33*1,1 "Přepočtené koeficientem množství</t>
  </si>
  <si>
    <t>169</t>
  </si>
  <si>
    <t>771274232</t>
  </si>
  <si>
    <t>Montáž obkladů schodišť z dlaždic keramických lepených cementovým flexibilním lepidlem podstupnic hladkých, výšky přes 150 do 200 mm</t>
  </si>
  <si>
    <t>-1470812456</t>
  </si>
  <si>
    <t>https://podminky.urs.cz/item/CS_URS_2025_02/771274232</t>
  </si>
  <si>
    <t>170</t>
  </si>
  <si>
    <t>59761148</t>
  </si>
  <si>
    <t>dlažba keramická slinutá mrazuvzdorná R9/A povrch hladký/matný tl do 10mm přes 6 do 9ks/m2</t>
  </si>
  <si>
    <t>691309992</t>
  </si>
  <si>
    <t>33*0,3 "Přepočtené koeficientem množství</t>
  </si>
  <si>
    <t>171</t>
  </si>
  <si>
    <t>771474112</t>
  </si>
  <si>
    <t>Montáž soklů z dlaždic keramických lepených cementovým flexibilním lepidlem rovných, výšky přes 65 do 90 mm</t>
  </si>
  <si>
    <t>-224689305</t>
  </si>
  <si>
    <t>https://podminky.urs.cz/item/CS_URS_2025_02/771474112</t>
  </si>
  <si>
    <t>15+2,78+3,4+3,77+0,35+11,95+9</t>
  </si>
  <si>
    <t>0,35+0,55*2+3,22+3,1+0,2*2+1,5+2+0,5</t>
  </si>
  <si>
    <t>3,1+1,5+3,1+1,5</t>
  </si>
  <si>
    <t>15+2,93+3,1+4,5+15+9</t>
  </si>
  <si>
    <t>172</t>
  </si>
  <si>
    <t>59761184</t>
  </si>
  <si>
    <t>sokl keramický mrazuvzdorný povrch hladký/matný tl do 10mm výšky přes 65 do 90mm</t>
  </si>
  <si>
    <t>1917489530</t>
  </si>
  <si>
    <t>117,15*1,1 "Přepočtené koeficientem množství</t>
  </si>
  <si>
    <t>173</t>
  </si>
  <si>
    <t>771474132</t>
  </si>
  <si>
    <t>Montáž soklů z dlaždic keramických lepených cementovým flexibilním lepidlem schodišťových stupňovitých, výšky přes 65 do 90 mm</t>
  </si>
  <si>
    <t>1268895323</t>
  </si>
  <si>
    <t>https://podminky.urs.cz/item/CS_URS_2025_02/771474132</t>
  </si>
  <si>
    <t>3,5+3,2</t>
  </si>
  <si>
    <t>174</t>
  </si>
  <si>
    <t>-196966280</t>
  </si>
  <si>
    <t>6,7*1,1 "Přepočtené koeficientem množství</t>
  </si>
  <si>
    <t>175</t>
  </si>
  <si>
    <t>771574415</t>
  </si>
  <si>
    <t>Montáž podlah z dlaždic keramických lepených cementovým flexibilním lepidlem hladkých, tloušťky do 10 mm přes 6 do 9 ks/m2</t>
  </si>
  <si>
    <t>1060027567</t>
  </si>
  <si>
    <t>https://podminky.urs.cz/item/CS_URS_2025_02/771574415</t>
  </si>
  <si>
    <t>176</t>
  </si>
  <si>
    <t>1139964723</t>
  </si>
  <si>
    <t>256,307*1,1 "Přepočtené koeficientem množství</t>
  </si>
  <si>
    <t>177</t>
  </si>
  <si>
    <t>771592011</t>
  </si>
  <si>
    <t>Čištění vnitřních ploch po položení dlažby podlah nebo schodišť chemickými prostředky</t>
  </si>
  <si>
    <t>947284502</t>
  </si>
  <si>
    <t>https://podminky.urs.cz/item/CS_URS_2025_02/771592011</t>
  </si>
  <si>
    <t>178</t>
  </si>
  <si>
    <t>998771122</t>
  </si>
  <si>
    <t>Přesun hmot pro podlahy z dlaždic stanovený z hmotnosti přesunovaného materiálu vodorovná dopravní vzdálenost do 50 m ruční (bez užití mechanizace) v objektech výšky přes 6 do 12 m</t>
  </si>
  <si>
    <t>2020416145</t>
  </si>
  <si>
    <t>https://podminky.urs.cz/item/CS_URS_2025_02/998771122</t>
  </si>
  <si>
    <t>781</t>
  </si>
  <si>
    <t>Dokončovací práce - obklady</t>
  </si>
  <si>
    <t>179</t>
  </si>
  <si>
    <t>781111011</t>
  </si>
  <si>
    <t>Příprava podkladu před provedením obkladu oprášení (ometení) stěny</t>
  </si>
  <si>
    <t>1449051985</t>
  </si>
  <si>
    <t>https://podminky.urs.cz/item/CS_URS_2025_02/781111011</t>
  </si>
  <si>
    <t>180</t>
  </si>
  <si>
    <t>781121011</t>
  </si>
  <si>
    <t>Příprava podkladu před provedením obkladu nátěr penetrační na stěnu</t>
  </si>
  <si>
    <t>-1400749332</t>
  </si>
  <si>
    <t>https://podminky.urs.cz/item/CS_URS_2025_02/781121011</t>
  </si>
  <si>
    <t>(3,22+3,1+1,3+1,5+1,8)*1,3</t>
  </si>
  <si>
    <t>181</t>
  </si>
  <si>
    <t>781472215</t>
  </si>
  <si>
    <t>Montáž keramických obkladů stěn lepených cementovým flexibilním lepidlem hladkých přes 6 do 9 ks/m2</t>
  </si>
  <si>
    <t>-1161999574</t>
  </si>
  <si>
    <t>https://podminky.urs.cz/item/CS_URS_2025_02/781472215</t>
  </si>
  <si>
    <t>182</t>
  </si>
  <si>
    <t>59761718</t>
  </si>
  <si>
    <t>obklad keramický nemrazuvzdorný povrch hladký/matný tl do 10mm přes 6 do 9ks/m2</t>
  </si>
  <si>
    <t>-210667240</t>
  </si>
  <si>
    <t>14,196*1,15 "Přepočtené koeficientem množství</t>
  </si>
  <si>
    <t>183</t>
  </si>
  <si>
    <t>781495211</t>
  </si>
  <si>
    <t>Čištění vnitřních ploch po provedení obkladu stěn chemickými prostředky</t>
  </si>
  <si>
    <t>1656927059</t>
  </si>
  <si>
    <t>https://podminky.urs.cz/item/CS_URS_2025_02/781495211</t>
  </si>
  <si>
    <t>184</t>
  </si>
  <si>
    <t>781674113</t>
  </si>
  <si>
    <t>Montáž keramických obkladů parapetů lepených flexibilním lepidlem, šířky parapetu přes 150 do 200 mm</t>
  </si>
  <si>
    <t>-879259720</t>
  </si>
  <si>
    <t>https://podminky.urs.cz/item/CS_URS_2025_02/781674113</t>
  </si>
  <si>
    <t>0,6*5</t>
  </si>
  <si>
    <t>1*3</t>
  </si>
  <si>
    <t>185</t>
  </si>
  <si>
    <t>59761702</t>
  </si>
  <si>
    <t>obklad keramický nemrazuvzdorný povrch hladký/lesklý tl do 10mm přes 19 do 22ks/m2</t>
  </si>
  <si>
    <t>-881889121</t>
  </si>
  <si>
    <t>9,6*0,22 "Přepočtené koeficientem množství</t>
  </si>
  <si>
    <t>186</t>
  </si>
  <si>
    <t>781739191</t>
  </si>
  <si>
    <t>Montáž obkladů vnějších stěn z obkladaček nebo obkladových pásků cihelných Příplatek k cenám za plochu do 10 m2 jednotlivě</t>
  </si>
  <si>
    <t>-564189801</t>
  </si>
  <si>
    <t>https://podminky.urs.cz/item/CS_URS_2025_02/781739191</t>
  </si>
  <si>
    <t>187</t>
  </si>
  <si>
    <t>781739192</t>
  </si>
  <si>
    <t>Montáž obkladů vnějších stěn z obkladaček nebo obkladových pásků cihelných Příplatek k cenám za obklady v omezeném prostoru</t>
  </si>
  <si>
    <t>1406078821</t>
  </si>
  <si>
    <t>https://podminky.urs.cz/item/CS_URS_2025_02/781739192</t>
  </si>
  <si>
    <t>188</t>
  </si>
  <si>
    <t>998781122</t>
  </si>
  <si>
    <t>Přesun hmot pro obklady keramické stanovený z hmotnosti přesunovaného materiálu vodorovná dopravní vzdálenost do 50 m ruční (bez užití mechanizace) v objektech výšky přes 6 do 12 m</t>
  </si>
  <si>
    <t>28893959</t>
  </si>
  <si>
    <t>https://podminky.urs.cz/item/CS_URS_2025_02/998781122</t>
  </si>
  <si>
    <t>783</t>
  </si>
  <si>
    <t>Dokončovací práce - nátěry</t>
  </si>
  <si>
    <t>189</t>
  </si>
  <si>
    <t>783113121</t>
  </si>
  <si>
    <t>Napouštěcí nátěr truhlářských konstrukcí dvojnásobný fungicidní syntetický</t>
  </si>
  <si>
    <t>1104520673</t>
  </si>
  <si>
    <t>https://podminky.urs.cz/item/CS_URS_2025_02/783113121</t>
  </si>
  <si>
    <t xml:space="preserve">přesah střecha </t>
  </si>
  <si>
    <t>190</t>
  </si>
  <si>
    <t>783167101</t>
  </si>
  <si>
    <t>Krycí nátěr truhlářských konstrukcí jednonásobný olejový</t>
  </si>
  <si>
    <t>431983230</t>
  </si>
  <si>
    <t>https://podminky.urs.cz/item/CS_URS_2025_02/783167101</t>
  </si>
  <si>
    <t>26*2</t>
  </si>
  <si>
    <t>191</t>
  </si>
  <si>
    <t>783801403</t>
  </si>
  <si>
    <t>Příprava podkladu omítek před provedením nátěru oprášení</t>
  </si>
  <si>
    <t>-25748301</t>
  </si>
  <si>
    <t>https://podminky.urs.cz/item/CS_URS_2025_02/783801403</t>
  </si>
  <si>
    <t>192</t>
  </si>
  <si>
    <t>783823135</t>
  </si>
  <si>
    <t>Penetrační nátěr omítek hladkých omítek hladkých, zrnitých tenkovrstvých nebo štukových stupně členitosti 1 a 2 silikonový</t>
  </si>
  <si>
    <t>-749903094</t>
  </si>
  <si>
    <t>https://podminky.urs.cz/item/CS_URS_2025_02/783823135</t>
  </si>
  <si>
    <t>193</t>
  </si>
  <si>
    <t>783823139</t>
  </si>
  <si>
    <t>Fungicidní penetrační nátěr omítek hladkých omítek hladkých, zrnitých tenkovrstvých nebo štukových stupně členitosti 1 a 2</t>
  </si>
  <si>
    <t>-1738868919</t>
  </si>
  <si>
    <t>https://podminky.urs.cz/item/CS_URS_2025_02/783823139</t>
  </si>
  <si>
    <t>194</t>
  </si>
  <si>
    <t>783827425</t>
  </si>
  <si>
    <t>Krycí (ochranný) nátěr omítek dvojnásobný hladkých omítek hladkých, zrnitých tenkovrstvých nebo štukových stupně členitosti 1 a 2 silikonový</t>
  </si>
  <si>
    <t>1772405385</t>
  </si>
  <si>
    <t>https://podminky.urs.cz/item/CS_URS_2025_02/783827425</t>
  </si>
  <si>
    <t>784</t>
  </si>
  <si>
    <t>Dokončovací práce - malby a tapety</t>
  </si>
  <si>
    <t>195</t>
  </si>
  <si>
    <t>784111001</t>
  </si>
  <si>
    <t>Oprášení (ometení) podkladu v místnostech výšky do 3,80 m</t>
  </si>
  <si>
    <t>870370199</t>
  </si>
  <si>
    <t>https://podminky.urs.cz/item/CS_URS_2025_02/784111001</t>
  </si>
  <si>
    <t>196</t>
  </si>
  <si>
    <t>784171101</t>
  </si>
  <si>
    <t>Zakrytí nemalovaných ploch (materiál ve specifikaci) včetně pozdějšího odkrytí podlah</t>
  </si>
  <si>
    <t>-1388988726</t>
  </si>
  <si>
    <t>https://podminky.urs.cz/item/CS_URS_2025_02/784171101</t>
  </si>
  <si>
    <t>197</t>
  </si>
  <si>
    <t>58124844</t>
  </si>
  <si>
    <t>fólie pro malířské potřeby zakrývací tl 25µ 4x5m</t>
  </si>
  <si>
    <t>1148615676</t>
  </si>
  <si>
    <t>250*1,05 "Přepočtené koeficientem množství</t>
  </si>
  <si>
    <t>198</t>
  </si>
  <si>
    <t>784171111</t>
  </si>
  <si>
    <t>Zakrytí nemalovaných ploch (materiál ve specifikaci) včetně pozdějšího odkrytí svislých ploch např. stěn, oken, dveří v místnostech výšky do 3,80</t>
  </si>
  <si>
    <t>842855830</t>
  </si>
  <si>
    <t>https://podminky.urs.cz/item/CS_URS_2025_02/784171111</t>
  </si>
  <si>
    <t>199</t>
  </si>
  <si>
    <t>-1707955315</t>
  </si>
  <si>
    <t>30*1,05 "Přepočtené koeficientem množství</t>
  </si>
  <si>
    <t>200</t>
  </si>
  <si>
    <t>784181101</t>
  </si>
  <si>
    <t>Penetrace podkladu jednonásobná základní akrylátová bezbarvá v místnostech výšky do 3,80 m</t>
  </si>
  <si>
    <t>2112867669</t>
  </si>
  <si>
    <t>https://podminky.urs.cz/item/CS_URS_2025_02/784181101</t>
  </si>
  <si>
    <t>32,62*2+345,7+37,555*2+133,62*2</t>
  </si>
  <si>
    <t>201</t>
  </si>
  <si>
    <t>784221101</t>
  </si>
  <si>
    <t>Malby z malířských směsí otěruvzdorných za sucha dvojnásobné, bílé za sucha otěruvzdorné dobře v místnostech výšky do 3,80 m</t>
  </si>
  <si>
    <t>-995367911</t>
  </si>
  <si>
    <t>https://podminky.urs.cz/item/CS_URS_2025_02/784221101</t>
  </si>
  <si>
    <t>HZS</t>
  </si>
  <si>
    <t>Hodinové zúčtovací sazby</t>
  </si>
  <si>
    <t>202</t>
  </si>
  <si>
    <t>HZS1292</t>
  </si>
  <si>
    <t>Hodinové zúčtovací sazby profesí HSV zemní a pomocné práce stavební dělník</t>
  </si>
  <si>
    <t>hod</t>
  </si>
  <si>
    <t>512</t>
  </si>
  <si>
    <t>1892919911</t>
  </si>
  <si>
    <t>https://podminky.urs.cz/item/CS_URS_2025_02/HZS1292</t>
  </si>
  <si>
    <t>přípomocné, začišťovací práce</t>
  </si>
  <si>
    <t>OST</t>
  </si>
  <si>
    <t>Ostatní - regálové vybavení</t>
  </si>
  <si>
    <t>203</t>
  </si>
  <si>
    <t>Pol1</t>
  </si>
  <si>
    <t>NS 1</t>
  </si>
  <si>
    <t>284620048</t>
  </si>
  <si>
    <t>204</t>
  </si>
  <si>
    <t>Pol2</t>
  </si>
  <si>
    <t>NS 2</t>
  </si>
  <si>
    <t>-667019672</t>
  </si>
  <si>
    <t>205</t>
  </si>
  <si>
    <t>Pol3</t>
  </si>
  <si>
    <t>NS 3</t>
  </si>
  <si>
    <t>1441440905</t>
  </si>
  <si>
    <t>206</t>
  </si>
  <si>
    <t>Pol4</t>
  </si>
  <si>
    <t>NS 4</t>
  </si>
  <si>
    <t>110739229</t>
  </si>
  <si>
    <t>207</t>
  </si>
  <si>
    <t>Pol5</t>
  </si>
  <si>
    <t>NS 5</t>
  </si>
  <si>
    <t>18210700</t>
  </si>
  <si>
    <t>208</t>
  </si>
  <si>
    <t>Pol6</t>
  </si>
  <si>
    <t>NS 6</t>
  </si>
  <si>
    <t>-1648765928</t>
  </si>
  <si>
    <t>209</t>
  </si>
  <si>
    <t>Pol7</t>
  </si>
  <si>
    <t>NS 7</t>
  </si>
  <si>
    <t>338422022</t>
  </si>
  <si>
    <t>210</t>
  </si>
  <si>
    <t>Pol8</t>
  </si>
  <si>
    <t>NS 8</t>
  </si>
  <si>
    <t>1149238407</t>
  </si>
  <si>
    <t>211</t>
  </si>
  <si>
    <t>Pol9</t>
  </si>
  <si>
    <t>NS 9</t>
  </si>
  <si>
    <t>1098533983</t>
  </si>
  <si>
    <t>212</t>
  </si>
  <si>
    <t>Pol10</t>
  </si>
  <si>
    <t>NS 10</t>
  </si>
  <si>
    <t>-1934080944</t>
  </si>
  <si>
    <t>213</t>
  </si>
  <si>
    <t>Pol11</t>
  </si>
  <si>
    <t>NS 11</t>
  </si>
  <si>
    <t>184995893</t>
  </si>
  <si>
    <t>214</t>
  </si>
  <si>
    <t>Pol12</t>
  </si>
  <si>
    <t>NS 12</t>
  </si>
  <si>
    <t>615563087</t>
  </si>
  <si>
    <t>215</t>
  </si>
  <si>
    <t>Pol13</t>
  </si>
  <si>
    <t>NS 13</t>
  </si>
  <si>
    <t>-1808400422</t>
  </si>
  <si>
    <t>216</t>
  </si>
  <si>
    <t>Pol14</t>
  </si>
  <si>
    <t>NS 14</t>
  </si>
  <si>
    <t>-1406607010</t>
  </si>
  <si>
    <t>217</t>
  </si>
  <si>
    <t>Pol15</t>
  </si>
  <si>
    <t>NS 15</t>
  </si>
  <si>
    <t>-1028252095</t>
  </si>
  <si>
    <t>218</t>
  </si>
  <si>
    <t>Pol16</t>
  </si>
  <si>
    <t>NS 16</t>
  </si>
  <si>
    <t>-71537830</t>
  </si>
  <si>
    <t>219</t>
  </si>
  <si>
    <t>Pol17</t>
  </si>
  <si>
    <t>NS 17</t>
  </si>
  <si>
    <t>1302423682</t>
  </si>
  <si>
    <t>220</t>
  </si>
  <si>
    <t>Pol18</t>
  </si>
  <si>
    <t>NS 18</t>
  </si>
  <si>
    <t>1057304424</t>
  </si>
  <si>
    <t>221</t>
  </si>
  <si>
    <t>Pol19</t>
  </si>
  <si>
    <t>NS 19</t>
  </si>
  <si>
    <t>301922382</t>
  </si>
  <si>
    <t>222</t>
  </si>
  <si>
    <t>Pol20</t>
  </si>
  <si>
    <t>NS 20</t>
  </si>
  <si>
    <t>-457160497</t>
  </si>
  <si>
    <t>223</t>
  </si>
  <si>
    <t>Pol21</t>
  </si>
  <si>
    <t>SK8-1</t>
  </si>
  <si>
    <t>-167637711</t>
  </si>
  <si>
    <t>224</t>
  </si>
  <si>
    <t>Pol22</t>
  </si>
  <si>
    <t>SK8-2</t>
  </si>
  <si>
    <t>1539965406</t>
  </si>
  <si>
    <t>225</t>
  </si>
  <si>
    <t>Pol23</t>
  </si>
  <si>
    <t>SK8-3</t>
  </si>
  <si>
    <t>2109544321</t>
  </si>
  <si>
    <t>226</t>
  </si>
  <si>
    <t>Pol24</t>
  </si>
  <si>
    <t>SK8-4</t>
  </si>
  <si>
    <t>1829787146</t>
  </si>
  <si>
    <t>227</t>
  </si>
  <si>
    <t>Pol25</t>
  </si>
  <si>
    <t>SK8-5</t>
  </si>
  <si>
    <t>-1291857560</t>
  </si>
  <si>
    <t>228</t>
  </si>
  <si>
    <t>Pol26</t>
  </si>
  <si>
    <t>SK8-6</t>
  </si>
  <si>
    <t>-876858088</t>
  </si>
  <si>
    <t>229</t>
  </si>
  <si>
    <t>Pol27</t>
  </si>
  <si>
    <t>SNK1</t>
  </si>
  <si>
    <t>1222325598</t>
  </si>
  <si>
    <t>230</t>
  </si>
  <si>
    <t>Pol28</t>
  </si>
  <si>
    <t>SNK2</t>
  </si>
  <si>
    <t>1897273529</t>
  </si>
  <si>
    <t>231</t>
  </si>
  <si>
    <t>Pol29</t>
  </si>
  <si>
    <t>PL1</t>
  </si>
  <si>
    <t>1572705541</t>
  </si>
  <si>
    <t>232</t>
  </si>
  <si>
    <t>Pol30</t>
  </si>
  <si>
    <t>PL2</t>
  </si>
  <si>
    <t>-910918454</t>
  </si>
  <si>
    <t>233</t>
  </si>
  <si>
    <t>Pol31</t>
  </si>
  <si>
    <t>PS1</t>
  </si>
  <si>
    <t>-877156001</t>
  </si>
  <si>
    <t>234</t>
  </si>
  <si>
    <t>Pol32</t>
  </si>
  <si>
    <t>S1</t>
  </si>
  <si>
    <t>-1833765540</t>
  </si>
  <si>
    <t>235</t>
  </si>
  <si>
    <t>Pol33</t>
  </si>
  <si>
    <t>S2</t>
  </si>
  <si>
    <t>1313759001</t>
  </si>
  <si>
    <t>236</t>
  </si>
  <si>
    <t>Pol34</t>
  </si>
  <si>
    <t>ZS1</t>
  </si>
  <si>
    <t>-460980954</t>
  </si>
  <si>
    <t>237</t>
  </si>
  <si>
    <t>Pol35</t>
  </si>
  <si>
    <t>ZS2</t>
  </si>
  <si>
    <t>-1700490027</t>
  </si>
  <si>
    <t>238</t>
  </si>
  <si>
    <t>Pol36</t>
  </si>
  <si>
    <t>ZS3</t>
  </si>
  <si>
    <t>-1541426865</t>
  </si>
  <si>
    <t>239</t>
  </si>
  <si>
    <t>Pol37</t>
  </si>
  <si>
    <t>ZS4</t>
  </si>
  <si>
    <t>1046073333</t>
  </si>
  <si>
    <t>240</t>
  </si>
  <si>
    <t>Pol38</t>
  </si>
  <si>
    <t>ZS5</t>
  </si>
  <si>
    <t>-1110019979</t>
  </si>
  <si>
    <t>241</t>
  </si>
  <si>
    <t>Pol39</t>
  </si>
  <si>
    <t>KRK1</t>
  </si>
  <si>
    <t>1619817742</t>
  </si>
  <si>
    <t>242</t>
  </si>
  <si>
    <t>Pol40</t>
  </si>
  <si>
    <t>PR1</t>
  </si>
  <si>
    <t>-194790013</t>
  </si>
  <si>
    <t>243</t>
  </si>
  <si>
    <t>Pol41</t>
  </si>
  <si>
    <t>PR2</t>
  </si>
  <si>
    <t>1969277939</t>
  </si>
  <si>
    <t>244</t>
  </si>
  <si>
    <t>Pol42</t>
  </si>
  <si>
    <t>PR11</t>
  </si>
  <si>
    <t>-630636812</t>
  </si>
  <si>
    <t>245</t>
  </si>
  <si>
    <t>Pol43</t>
  </si>
  <si>
    <t>PR12</t>
  </si>
  <si>
    <t>-1986326029</t>
  </si>
  <si>
    <t>246</t>
  </si>
  <si>
    <t>Pol44</t>
  </si>
  <si>
    <t>PR3</t>
  </si>
  <si>
    <t>-1317315978</t>
  </si>
  <si>
    <t>247</t>
  </si>
  <si>
    <t>Pol45</t>
  </si>
  <si>
    <t>PR4</t>
  </si>
  <si>
    <t>279098638</t>
  </si>
  <si>
    <t>248</t>
  </si>
  <si>
    <t>Pol46</t>
  </si>
  <si>
    <t>PR5</t>
  </si>
  <si>
    <t>894085825</t>
  </si>
  <si>
    <t>249</t>
  </si>
  <si>
    <t>Pol47</t>
  </si>
  <si>
    <t>PR15</t>
  </si>
  <si>
    <t>143823107</t>
  </si>
  <si>
    <t>250</t>
  </si>
  <si>
    <t>Pol48</t>
  </si>
  <si>
    <t>PR16</t>
  </si>
  <si>
    <t>1421925008</t>
  </si>
  <si>
    <t>251</t>
  </si>
  <si>
    <t>Pol49</t>
  </si>
  <si>
    <t>PR6</t>
  </si>
  <si>
    <t>849260273</t>
  </si>
  <si>
    <t>252</t>
  </si>
  <si>
    <t>Pol50</t>
  </si>
  <si>
    <t>PR7</t>
  </si>
  <si>
    <t>-2067375271</t>
  </si>
  <si>
    <t>253</t>
  </si>
  <si>
    <t>Pol51</t>
  </si>
  <si>
    <t>PR8</t>
  </si>
  <si>
    <t>-1509452458</t>
  </si>
  <si>
    <t>254</t>
  </si>
  <si>
    <t>Pol52</t>
  </si>
  <si>
    <t>PR9</t>
  </si>
  <si>
    <t>2022908335</t>
  </si>
  <si>
    <t>255</t>
  </si>
  <si>
    <t>Pol53</t>
  </si>
  <si>
    <t>PR10</t>
  </si>
  <si>
    <t>-714088169</t>
  </si>
  <si>
    <t>256</t>
  </si>
  <si>
    <t>Pol54</t>
  </si>
  <si>
    <t>PR13</t>
  </si>
  <si>
    <t>879183566</t>
  </si>
  <si>
    <t>257</t>
  </si>
  <si>
    <t>Pol55</t>
  </si>
  <si>
    <t>PR14</t>
  </si>
  <si>
    <t>664034550</t>
  </si>
  <si>
    <t>D.2.2 - Zdravotně technické instalace</t>
  </si>
  <si>
    <t xml:space="preserve">    64 - Osazování výplní otvorů</t>
  </si>
  <si>
    <t xml:space="preserve">    8 - Trubní vedení</t>
  </si>
  <si>
    <t xml:space="preserve">    97 - Prorážení otvorů a ostatní bourací práce</t>
  </si>
  <si>
    <t xml:space="preserve">    98 - Demolice a sanace</t>
  </si>
  <si>
    <t xml:space="preserve">    997 - Přesun sutě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</si>
  <si>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</si>
  <si>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</si>
  <si>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</si>
  <si>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726 - Zdravotechnika - předstěnové instalace</t>
  </si>
  <si>
    <t xml:space="preserve">    727 - Zdravotechnika - protipožární ochrana</t>
  </si>
  <si>
    <t xml:space="preserve">    751 - Vzduchotechnika</t>
  </si>
  <si>
    <t xml:space="preserve">    789 - Povrchové úpravy ocelových konstrukcí a technologických zařízení</t>
  </si>
  <si>
    <t>131251104</t>
  </si>
  <si>
    <t>Hloubení nezapažených jam a zářezů strojně s urovnáním dna do předepsaného profilu a spádu v hornině třídy těžitelnosti I skupiny 3 přes 100 do 500 m3</t>
  </si>
  <si>
    <t>1330633385</t>
  </si>
  <si>
    <t>https://podminky.urs.cz/item/CS_URS_2025_02/131251104</t>
  </si>
  <si>
    <t>3*1*6" vsakovací objekt</t>
  </si>
  <si>
    <t>132212131</t>
  </si>
  <si>
    <t>Hloubení nezapažených rýh šířky do 800 mm ručně s urovnáním dna do předepsaného profilu a spádu v hornině třídy těžitelnosti I skupiny 3 soudržných</t>
  </si>
  <si>
    <t>-1085496578</t>
  </si>
  <si>
    <t>https://podminky.urs.cz/item/CS_URS_2025_02/132212131</t>
  </si>
  <si>
    <t>VODOVODNÍ PŘÍPOJKY</t>
  </si>
  <si>
    <t>0,8*(1,29+1,30)/2*0,70</t>
  </si>
  <si>
    <t>0,8*(1,30+0,49)/2*4,10</t>
  </si>
  <si>
    <t>Mezisoučet</t>
  </si>
  <si>
    <t>DEŠŤOVÉ SVODY A SPLAŠKOVÁ KANALIZACE</t>
  </si>
  <si>
    <t>0,8*(0,38+0,34)/2*1,20</t>
  </si>
  <si>
    <t>0,8*(0,34+0,18)/2*2,0</t>
  </si>
  <si>
    <t>0,8*(0,88+0,77)/2*1,10</t>
  </si>
  <si>
    <t>0,8*(0,77+0,18)/2*2,0</t>
  </si>
  <si>
    <t>0,8*(0,42+0,34)/2*1,20</t>
  </si>
  <si>
    <t>0,8*(0,34+0,18)/2*1,60</t>
  </si>
  <si>
    <t>0,8*(1,04+0,98)/2*0,60</t>
  </si>
  <si>
    <t>0,8*(1,23+0,90)/2*4,20</t>
  </si>
  <si>
    <t>132251104</t>
  </si>
  <si>
    <t>Hloubení nezapažených rýh šířky do 800 mm strojně s urovnáním dna do předepsaného profilu a spádu v hornině třídy těžitelnosti I skupiny 3 přes 100 m3</t>
  </si>
  <si>
    <t>-1740950342</t>
  </si>
  <si>
    <t>https://podminky.urs.cz/item/CS_URS_2025_02/132251104</t>
  </si>
  <si>
    <t>PŘÍPOJKY SPLAŠKOVÉ KANALIZACE</t>
  </si>
  <si>
    <t>0,8*(1,30+1,07)/2*6,20</t>
  </si>
  <si>
    <t>0,8*(1,07+1,94)/2*3,50</t>
  </si>
  <si>
    <t>0,8*(1,94+1,78)/2*1,0</t>
  </si>
  <si>
    <t>0,8*(1,78+1,41)/2*2,50</t>
  </si>
  <si>
    <t>0,8*(1,41+1,21)/2*1,30</t>
  </si>
  <si>
    <t>0,8*(1,50+1,53)/2*1,0</t>
  </si>
  <si>
    <t>0,8*(1,53+1,86)/2*1,4</t>
  </si>
  <si>
    <t>0,8*(1,86+1,88)/2*1,0</t>
  </si>
  <si>
    <t>0,8*(1,88+1,3)/2*5,70</t>
  </si>
  <si>
    <t>0,8*(1,3+1,14)/2*5,70</t>
  </si>
  <si>
    <t>0,8*(1,14+1,31)/2*3,0</t>
  </si>
  <si>
    <t>0,8*(1,31+1,29)/2*1,0</t>
  </si>
  <si>
    <t>0,8*(1,29+1,28)/2*1,80</t>
  </si>
  <si>
    <t>0,8*(1,28+1,55)/2*4,50</t>
  </si>
  <si>
    <t>PŘÍPOJKY DEŠŤOVÝCH SVODŮ</t>
  </si>
  <si>
    <t>0,8*(1,0+1,02)/2*0,70</t>
  </si>
  <si>
    <t>0,8*(1,02+1,09)/2*6,0</t>
  </si>
  <si>
    <t>0,8*(1,09+1,04)/2*0,70</t>
  </si>
  <si>
    <t>0,8*(1,04+1,0)/2*1,10</t>
  </si>
  <si>
    <t>0,8*(1,0+1,25)/2*6,0</t>
  </si>
  <si>
    <t>0,8*(1,25+1,22)/2*0,55</t>
  </si>
  <si>
    <t>0,8*(1,22+1,69)/2*10,95</t>
  </si>
  <si>
    <t>0,8*(1,69+1,73)/2*1,0</t>
  </si>
  <si>
    <t>0,8*(1,04+1,03)/2*10,0</t>
  </si>
  <si>
    <t>0,8*(1,03+1,02)/2*2,30</t>
  </si>
  <si>
    <t>0,8*(1,02+1,02)/2*0,60</t>
  </si>
  <si>
    <t>0,8*(1,02+1,06)/2*0,50</t>
  </si>
  <si>
    <t>0,8*(1,06+1,37)/2*5,40</t>
  </si>
  <si>
    <t>0,8*(1,37+1,67)/2*5,40</t>
  </si>
  <si>
    <t>0,8*(1,67+1,73)/2*1,0</t>
  </si>
  <si>
    <t>162211311</t>
  </si>
  <si>
    <t>Vodorovné přemístění výkopku nebo sypaniny stavebním kolečkem s vyprázdněním kolečka na hromady nebo do dopravního prostředku na vzdálenost do 10 m z horniny třídy těžitelnosti I, skupiny 1 až 3</t>
  </si>
  <si>
    <t>45840886</t>
  </si>
  <si>
    <t>https://podminky.urs.cz/item/CS_URS_2025_02/162211311</t>
  </si>
  <si>
    <t>162211319</t>
  </si>
  <si>
    <t>Vodorovné přemístění výkopku nebo sypaniny stavebním kolečkem s vyprázdněním kolečka na hromady nebo do dopravního prostředku na vzdálenost do 10 m Příplatek za každých dalších 10 m k ceně -1311</t>
  </si>
  <si>
    <t>1406710270</t>
  </si>
  <si>
    <t>https://podminky.urs.cz/item/CS_URS_2025_02/162211319</t>
  </si>
  <si>
    <t>-1484081914</t>
  </si>
  <si>
    <t>167151101</t>
  </si>
  <si>
    <t>Nakládání, skládání a překládání neulehlého výkopku nebo sypaniny strojně nakládání, množství do 100 m3, z horniny třídy těžitelnosti I, skupiny 1 až 3</t>
  </si>
  <si>
    <t>-1407637417</t>
  </si>
  <si>
    <t>https://podminky.urs.cz/item/CS_URS_2025_02/167151101</t>
  </si>
  <si>
    <t>-895129423</t>
  </si>
  <si>
    <t>SKLÁDKA</t>
  </si>
  <si>
    <t>51,876*1,75 "Přepočtené koeficientem množství</t>
  </si>
  <si>
    <t>174111101</t>
  </si>
  <si>
    <t>Zásyp sypaninou z jakékoliv horniny ručně s uložením výkopku ve vrstvách se zhutněním jam, šachet, rýh nebo kolem objektů v těchto vykopávkách</t>
  </si>
  <si>
    <t>-57549241</t>
  </si>
  <si>
    <t>https://podminky.urs.cz/item/CS_URS_2025_02/174111101</t>
  </si>
  <si>
    <t>174151101</t>
  </si>
  <si>
    <t>Zásyp sypaninou z jakékoliv horniny strojně s uložením výkopku ve vrstvách se zhutněním jam, šachet, rýh nebo kolem objektů v těchto vykopávkách</t>
  </si>
  <si>
    <t>1030409604</t>
  </si>
  <si>
    <t>https://podminky.urs.cz/item/CS_URS_2025_02/174151101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</si>
  <si>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</si>
  <si>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</si>
  <si>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2049078250</t>
  </si>
  <si>
    <t>https://podminky.urs.cz/item/CS_URS_2025_02/175111101</t>
  </si>
  <si>
    <t>0,8*0,45*0,70</t>
  </si>
  <si>
    <t>0,8*0,45*4,10</t>
  </si>
  <si>
    <t>0,8*0,45*1,20</t>
  </si>
  <si>
    <t>0,8*0,45*2,0</t>
  </si>
  <si>
    <t>0,8*0,45*1,10</t>
  </si>
  <si>
    <t>0,8*0,45*1,60</t>
  </si>
  <si>
    <t>0,8*0,45*0,60</t>
  </si>
  <si>
    <t>0,8*0,45*4,20</t>
  </si>
  <si>
    <t>58337310</t>
  </si>
  <si>
    <t>štěrkopísek frakce 0/4</t>
  </si>
  <si>
    <t>-153748519</t>
  </si>
  <si>
    <t>6,732*2 "Přepočtené koeficientem množství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</si>
  <si>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</si>
  <si>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</si>
  <si>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1239779540</t>
  </si>
  <si>
    <t>https://podminky.urs.cz/item/CS_URS_2025_02/175151101</t>
  </si>
  <si>
    <t>0,8*0,45*6,20</t>
  </si>
  <si>
    <t>0,8*0,45*3,50</t>
  </si>
  <si>
    <t>0,8*0,45*1,0</t>
  </si>
  <si>
    <t>0,8*0,45*2,50</t>
  </si>
  <si>
    <t>0,8*0,45*1,30</t>
  </si>
  <si>
    <t>0,8*0,45*1,4</t>
  </si>
  <si>
    <t>0,8*0,45*5,70</t>
  </si>
  <si>
    <t>0,8*0,45*3,0</t>
  </si>
  <si>
    <t>0,8*0,45*1,80</t>
  </si>
  <si>
    <t>0,8*0,45*4,50</t>
  </si>
  <si>
    <t>0,8*0,45*6,0</t>
  </si>
  <si>
    <t>0,8*0,45*0,55</t>
  </si>
  <si>
    <t>0,8*0,45*10,95</t>
  </si>
  <si>
    <t>0,8*0,45*10,0</t>
  </si>
  <si>
    <t>0,8*0,45*2,30</t>
  </si>
  <si>
    <t>0,8*0,45*0,50</t>
  </si>
  <si>
    <t>0,8*0,45*5,40</t>
  </si>
  <si>
    <t>403768590</t>
  </si>
  <si>
    <t>35,712*2 "Přepočtené koeficientem množství</t>
  </si>
  <si>
    <t>211531111</t>
  </si>
  <si>
    <t>Výplň kamenivem do rýh odvodňovacích žeber nebo trativodů bez zhutnění, s úpravou povrchu výplně kamenivem hrubým drceným frakce 16 až 63 mm</t>
  </si>
  <si>
    <t>-2006940585</t>
  </si>
  <si>
    <t>https://podminky.urs.cz/item/CS_URS_2025_02/211531111</t>
  </si>
  <si>
    <t>6*1*3" vsakovací objekt</t>
  </si>
  <si>
    <t>211971122</t>
  </si>
  <si>
    <t>Zřízení opláštění výplně z geotextilie odvodňovacích žeber nebo trativodů v rýze nebo zářezu se stěnami svislými nebo šikmými o sklonu přes 1:2 při rozvinuté šířce opláštění přes 2,5 m</t>
  </si>
  <si>
    <t>-809996122</t>
  </si>
  <si>
    <t>https://podminky.urs.cz/item/CS_URS_2025_02/211971122</t>
  </si>
  <si>
    <t>2*(6*3)</t>
  </si>
  <si>
    <t>2*(1*3)</t>
  </si>
  <si>
    <t>2*(1*6)</t>
  </si>
  <si>
    <t>(2,314*0,05)*43</t>
  </si>
  <si>
    <t>69311081</t>
  </si>
  <si>
    <t>geotextilie netkaná separační, ochranná, filtrační, drenážní PES 300g/m2</t>
  </si>
  <si>
    <t>-1821693136</t>
  </si>
  <si>
    <t>58,975*1,1845 "Přepočtené koeficientem množství</t>
  </si>
  <si>
    <t>212750101</t>
  </si>
  <si>
    <t>Trativody z drenážních a melioračních trubek pro budovy se zřízením štěrkového lože pod trubky a s jejich obsypem v otevřeném výkopu trubka tyčová PVC-U plocha pro vtékání vody min. 80 cm2/m SN 4 celoperforovaná 360° DN 100</t>
  </si>
  <si>
    <t>1369149685</t>
  </si>
  <si>
    <t>https://podminky.urs.cz/item/CS_URS_2025_02/212750101</t>
  </si>
  <si>
    <t>24+19</t>
  </si>
  <si>
    <t>219991112</t>
  </si>
  <si>
    <t>Položení chráničky z plastových trubek vnitřní průměr přes 35 do 50 mm</t>
  </si>
  <si>
    <t>446108957</t>
  </si>
  <si>
    <t>https://podminky.urs.cz/item/CS_URS_2025_02/219991112</t>
  </si>
  <si>
    <t>34571351</t>
  </si>
  <si>
    <t>trubka elektroinstalační ohebná dvouplášťová korugovaná HDPE (chránička) D 40/50mm</t>
  </si>
  <si>
    <t>499416140</t>
  </si>
  <si>
    <t>6*1,05 "Přepočtené koeficientem množství</t>
  </si>
  <si>
    <t>311362021</t>
  </si>
  <si>
    <t>Výztuž nadzákladových zdí nosných svislých nebo odkloněných od svislice, rovných nebo oblých ze svařovaných sítí z drátů typu KARI</t>
  </si>
  <si>
    <t>-1915036776</t>
  </si>
  <si>
    <t>https://podminky.urs.cz/item/CS_URS_2025_02/311362021</t>
  </si>
  <si>
    <t>1,6*(0,9+0,9+1,2+1,2)*3,03/1000*1,1</t>
  </si>
  <si>
    <t>0,9*1,2*2*3,03/1000*1,1</t>
  </si>
  <si>
    <t>451572111</t>
  </si>
  <si>
    <t>Lože pod potrubí, stoky a drobné objekty v otevřeném výkopu z kameniva drobného těženého 0 až 4 mm</t>
  </si>
  <si>
    <t>421361206</t>
  </si>
  <si>
    <t>https://podminky.urs.cz/item/CS_URS_2025_02/451572111</t>
  </si>
  <si>
    <t>0,8*0,1*0,70</t>
  </si>
  <si>
    <t>0,8*0,1*4,10</t>
  </si>
  <si>
    <t>0,8*0,1*1,20</t>
  </si>
  <si>
    <t>0,8*0,1*2,0</t>
  </si>
  <si>
    <t>0,8*0,1*1,10</t>
  </si>
  <si>
    <t>0,8*0,1*1,60</t>
  </si>
  <si>
    <t>0,8*0,1*0,60</t>
  </si>
  <si>
    <t>0,8*0,1*4,20</t>
  </si>
  <si>
    <t>0,8*0,1*6,20</t>
  </si>
  <si>
    <t>0,8*0,1*3,50</t>
  </si>
  <si>
    <t>0,8*0,1*1,0</t>
  </si>
  <si>
    <t>0,8*0,1*2,50</t>
  </si>
  <si>
    <t>0,8*0,1*1,30</t>
  </si>
  <si>
    <t>0,8*0,1*1,4</t>
  </si>
  <si>
    <t>0,8*0,1*5,70</t>
  </si>
  <si>
    <t>0,8*0,1*3,0</t>
  </si>
  <si>
    <t>0,8*0,1*1,80</t>
  </si>
  <si>
    <t>0,8*0,1*4,50</t>
  </si>
  <si>
    <t>0,8*0,1*6,0</t>
  </si>
  <si>
    <t>0,8*0,1*0,55</t>
  </si>
  <si>
    <t>0,8*0,1*10,95</t>
  </si>
  <si>
    <t>0,8*0,1*10,0</t>
  </si>
  <si>
    <t>0,8*0,1*2,30</t>
  </si>
  <si>
    <t>0,8*0,1*0,50</t>
  </si>
  <si>
    <t>0,8*0,1*5,40</t>
  </si>
  <si>
    <t>452312141</t>
  </si>
  <si>
    <t>Podkladní a zajišťovací konstrukce z betonu prostého v otevřeném výkopu bez zvýšených nároků na prostředí sedlové lože pod potrubí z betonu tř. C 16/20</t>
  </si>
  <si>
    <t>33897459</t>
  </si>
  <si>
    <t>https://podminky.urs.cz/item/CS_URS_2025_02/452312141</t>
  </si>
  <si>
    <t>0,15*0,9*1,2" lože pod VŠ</t>
  </si>
  <si>
    <t>Osazování výplní otvorů</t>
  </si>
  <si>
    <t>644941111</t>
  </si>
  <si>
    <t>Montáž průvětrníků nebo mřížek odvětrávacích velikosti do 150 x 200 mm</t>
  </si>
  <si>
    <t>-115942436</t>
  </si>
  <si>
    <t>https://podminky.urs.cz/item/CS_URS_2025_02/644941111</t>
  </si>
  <si>
    <t>55341427</t>
  </si>
  <si>
    <t>mřížka větrací nerezová se síťovinou 150x150mm</t>
  </si>
  <si>
    <t>804367590</t>
  </si>
  <si>
    <t>Trubní vedení</t>
  </si>
  <si>
    <t>871313121</t>
  </si>
  <si>
    <t>Montáž kanalizačního potrubí z tvrdého PVC-U hladkého plnostěnného tuhost SN 8 DN 160</t>
  </si>
  <si>
    <t>-1226815442</t>
  </si>
  <si>
    <t>https://podminky.urs.cz/item/CS_URS_2025_02/871313121</t>
  </si>
  <si>
    <t>28611164</t>
  </si>
  <si>
    <t>trubka kanalizační PVC-U plnostěnná jednovrstvá DN 160x1000mm SN8</t>
  </si>
  <si>
    <t>-1754333917</t>
  </si>
  <si>
    <t>35*1,03 "Přepočtené koeficientem množství</t>
  </si>
  <si>
    <t>891211112</t>
  </si>
  <si>
    <t>Montáž vodovodních armatur na potrubí šoupátek nebo klapek uzavíracích v otevřeném výkopu nebo v šachtách s osazením zemní soupravy (bez poklopů) DN 50</t>
  </si>
  <si>
    <t>2003896488</t>
  </si>
  <si>
    <t>https://podminky.urs.cz/item/CS_URS_2025_02/891211112</t>
  </si>
  <si>
    <t>42221301</t>
  </si>
  <si>
    <t>šoupátko pitná voda litina GGG 50 krátká stavební dl PN10/16 DN 50x150mm</t>
  </si>
  <si>
    <t>-380239322</t>
  </si>
  <si>
    <t>42291066</t>
  </si>
  <si>
    <t>souprava zemní pro šoupátka DN 40-50mm Rd 1,25m</t>
  </si>
  <si>
    <t>-1985578995</t>
  </si>
  <si>
    <t>891-R1</t>
  </si>
  <si>
    <t>Montáž vodovodních armatur na potrubí šoupátek nebo klapek uzavíracích v otevřeném výkopu nebo v šachtách s osazením zemní soupravy (bez poklopů) DN 25</t>
  </si>
  <si>
    <t>Vlastní položka</t>
  </si>
  <si>
    <t>-1780406044</t>
  </si>
  <si>
    <t>4222130R</t>
  </si>
  <si>
    <t>šoupátko pitná voda litina DN25</t>
  </si>
  <si>
    <t>-1437604854</t>
  </si>
  <si>
    <t>4229106R</t>
  </si>
  <si>
    <t>souprava zemní pro šoupátka DN 25mm Rd 1,25m</t>
  </si>
  <si>
    <t>1981004553</t>
  </si>
  <si>
    <t>893811213</t>
  </si>
  <si>
    <t>Osazení vodoměrné šachty z polypropylenu PP obetonované pro statické zatížení hranaté, půdorysné plochy do 1,1 m2, světlé hloubky přes 1,4 m do 1,6 m</t>
  </si>
  <si>
    <t>-2110864410</t>
  </si>
  <si>
    <t>https://podminky.urs.cz/item/CS_URS_2025_02/893811213</t>
  </si>
  <si>
    <t>5623053R</t>
  </si>
  <si>
    <t>šachta plastová vodoměrná hranatá k obetonování 0,9/1,2/1,6m</t>
  </si>
  <si>
    <t>-819309114</t>
  </si>
  <si>
    <t>894215112</t>
  </si>
  <si>
    <t>Šachtice domovní kanalizační (revizní) se stěnami z betonu se základovou deskou (dnem) z betonu, s vyspravením s nerovností, obetonováním potrubí ve stěnách a nade dnem, s cementovým potěrem ve spádu k čisticí vložce, s dodáním a osazením poklopu vel. 500x500 mm obestavěného prostoru přes 1,30 do 5 m3 - vstupní</t>
  </si>
  <si>
    <t>1608752226</t>
  </si>
  <si>
    <t>https://podminky.urs.cz/item/CS_URS_2025_02/894215112</t>
  </si>
  <si>
    <t>2,64"nová revizní šachta na kanalizaci</t>
  </si>
  <si>
    <t>894812001</t>
  </si>
  <si>
    <t>Revizní a čistící šachta z polypropylenu PP pro hladké trouby DN 400 šachtové dno (DN šachty / DN trubního vedení) DN 400/150 přímý tok</t>
  </si>
  <si>
    <t>217967793</t>
  </si>
  <si>
    <t>https://podminky.urs.cz/item/CS_URS_2025_02/894812001</t>
  </si>
  <si>
    <t>894812032</t>
  </si>
  <si>
    <t>Revizní a čistící šachta z polypropylenu PP pro hladké trouby DN 400 roura šachtová korugovaná bez hrdla, světlé hloubky 1500 mm</t>
  </si>
  <si>
    <t>-882679935</t>
  </si>
  <si>
    <t>https://podminky.urs.cz/item/CS_URS_2025_02/894812032</t>
  </si>
  <si>
    <t>894812041</t>
  </si>
  <si>
    <t>Revizní a čistící šachta z polypropylenu PP pro hladké trouby DN 400 roura šachtová korugovaná Příplatek k cenám 2031 - 2035 za uříznutí šachtové roury</t>
  </si>
  <si>
    <t>-1338234326</t>
  </si>
  <si>
    <t>https://podminky.urs.cz/item/CS_URS_2025_02/894812041</t>
  </si>
  <si>
    <t>894812062</t>
  </si>
  <si>
    <t>Revizní a čistící šachta z polypropylenu PP pro hladké trouby DN 400 poklop litinový (pro třídu zatížení) s betonovým rámem (B125)</t>
  </si>
  <si>
    <t>-789124534</t>
  </si>
  <si>
    <t>https://podminky.urs.cz/item/CS_URS_2025_02/894812062</t>
  </si>
  <si>
    <t>894812312</t>
  </si>
  <si>
    <t>Revizní a čistící šachta z polypropylenu PP pro hladké trouby DN 600 šachtové dno (DN šachty / DN trubního vedení) DN 600/160 průtočné 30°,60°,90°</t>
  </si>
  <si>
    <t>-313808852</t>
  </si>
  <si>
    <t>https://podminky.urs.cz/item/CS_URS_2025_02/894812312</t>
  </si>
  <si>
    <t>1+2</t>
  </si>
  <si>
    <t>894812332</t>
  </si>
  <si>
    <t>Revizní a čistící šachta z polypropylenu PP pro hladké trouby DN 600 roura šachtová korugovaná, světlé hloubky 2 000 mm</t>
  </si>
  <si>
    <t>-978353635</t>
  </si>
  <si>
    <t>https://podminky.urs.cz/item/CS_URS_2025_02/894812332</t>
  </si>
  <si>
    <t>894812339</t>
  </si>
  <si>
    <t>Revizní a čistící šachta z polypropylenu PP pro hladké trouby DN 600 Příplatek k cenám 2331 - 2334 za uříznutí šachtové roury</t>
  </si>
  <si>
    <t>-1840125433</t>
  </si>
  <si>
    <t>https://podminky.urs.cz/item/CS_URS_2025_02/894812339</t>
  </si>
  <si>
    <t>894812356</t>
  </si>
  <si>
    <t>Revizní a čistící šachta z polypropylenu PP pro hladké trouby DN 600 poklop (mříž) litinový pro třídu zatížení B125 s betonovým prstencem</t>
  </si>
  <si>
    <t>-854147769</t>
  </si>
  <si>
    <t>https://podminky.urs.cz/item/CS_URS_2025_02/894812356</t>
  </si>
  <si>
    <t>894812376</t>
  </si>
  <si>
    <t>Revizní a čistící šachta z polypropylenu PP pro hladké trouby DN 600 poklop (mříž) litinový pro třídu zatížení D400 s betonovým prstencem</t>
  </si>
  <si>
    <t>-1689585543</t>
  </si>
  <si>
    <t>https://podminky.urs.cz/item/CS_URS_2025_02/894812376</t>
  </si>
  <si>
    <t>899102112</t>
  </si>
  <si>
    <t>Osazení poklopů šachtových litinových, ocelových nebo železobetonových včetně rámů pro třídu zatížení A15, A50</t>
  </si>
  <si>
    <t>-1272961724</t>
  </si>
  <si>
    <t>https://podminky.urs.cz/item/CS_URS_2025_02/899102112</t>
  </si>
  <si>
    <t>63126042</t>
  </si>
  <si>
    <t>poklop kompozitní pochozí hranatý včetně rámů a příslušenství 600/600mm A15</t>
  </si>
  <si>
    <t>1886241376</t>
  </si>
  <si>
    <t>899620131</t>
  </si>
  <si>
    <t>Obetonování plastových šachet z polypropylenu betonem prostým v otevřeném výkopu, beton tř. C 16/20</t>
  </si>
  <si>
    <t>1646942331</t>
  </si>
  <si>
    <t>https://podminky.urs.cz/item/CS_URS_2025_02/899620131</t>
  </si>
  <si>
    <t>0,2*1,6*(0,9+0,9+1,2+1,2)</t>
  </si>
  <si>
    <t>0,2*0,9*1,2</t>
  </si>
  <si>
    <t>Prorážení otvorů a ostatní bourací práce</t>
  </si>
  <si>
    <t>971033261</t>
  </si>
  <si>
    <t>Vybourání otvorů ve zdivu základovém nebo nadzákladovém z cihel, tvárnic, příčkovek z cihel pálených na maltu vápennou nebo vápenocementovou plochy do 0,0225 m2, tl. do 600 mm</t>
  </si>
  <si>
    <t>-354535342</t>
  </si>
  <si>
    <t>https://podminky.urs.cz/item/CS_URS_2025_02/971033261</t>
  </si>
  <si>
    <t>prostup zdí tl. 500 - 100/100</t>
  </si>
  <si>
    <t>974049153</t>
  </si>
  <si>
    <t>Vysekání rýh v betonových zdech do hl. 100 mm a šířky do 100 mm</t>
  </si>
  <si>
    <t>-462111511</t>
  </si>
  <si>
    <t>https://podminky.urs.cz/item/CS_URS_2025_02/974049153</t>
  </si>
  <si>
    <t>977151129</t>
  </si>
  <si>
    <t>Jádrové vrty diamantovými korunkami do stavebních materiálů (železobetonu, betonu, cihel, obkladů, dlažeb, kamene) průměru přes 300 do 350 mm</t>
  </si>
  <si>
    <t>1930182677</t>
  </si>
  <si>
    <t>https://podminky.urs.cz/item/CS_URS_2025_02/977151129</t>
  </si>
  <si>
    <t>Demolice a sanace</t>
  </si>
  <si>
    <t>981511114</t>
  </si>
  <si>
    <t>Demolice konstrukcí objektů postupným rozebíráním konstrukcí ze železobetonu</t>
  </si>
  <si>
    <t>-518419128</t>
  </si>
  <si>
    <t>https://podminky.urs.cz/item/CS_URS_2025_02/981511114</t>
  </si>
  <si>
    <t>1,1*1,5*1,6-0,6*1,0*1,1" vybourání revizní šachty</t>
  </si>
  <si>
    <t>997</t>
  </si>
  <si>
    <t>Přesun sutě</t>
  </si>
  <si>
    <t>997013211</t>
  </si>
  <si>
    <t>Vnitrostaveništní doprava suti a vybouraných hmot vodorovně do 50 m s naložením ručně pro budovy a haly výšky do 6 m</t>
  </si>
  <si>
    <t>-388498126</t>
  </si>
  <si>
    <t>https://podminky.urs.cz/item/CS_URS_2025_02/997013211</t>
  </si>
  <si>
    <t>997013501</t>
  </si>
  <si>
    <t>Odvoz suti a vybouraných hmot na skládku nebo meziskládku se složením, na vzdálenost do 1 km</t>
  </si>
  <si>
    <t>556265530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</si>
  <si>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</si>
  <si>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</si>
  <si>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</si>
  <si>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-1077266635</t>
  </si>
  <si>
    <t>https://podminky.urs.cz/item/CS_URS_2025_02/997013509</t>
  </si>
  <si>
    <t>5,023*9 "Přepočtené koeficientem množství</t>
  </si>
  <si>
    <t>997013871</t>
  </si>
  <si>
    <t>Poplatek za uložení stavebního odpadu na recyklační skládce (skládkovné) směsného stavebního a demoličního zatříděného do Katalogu odpadů pod kódem 17 09 04</t>
  </si>
  <si>
    <t>2123350612</t>
  </si>
  <si>
    <t>https://podminky.urs.cz/item/CS_URS_2025_02/997013871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</si>
  <si>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</si>
  <si>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</si>
  <si>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-668156754</t>
  </si>
  <si>
    <t>https://podminky.urs.cz/item/CS_URS_2025_02/998276101</t>
  </si>
  <si>
    <t>721</t>
  </si>
  <si>
    <t>Zdravotechnika - vnitřní kanalizace</t>
  </si>
  <si>
    <t>721173401</t>
  </si>
  <si>
    <t>Potrubí z trub PVC SN4 svodné (ležaté) DN 110</t>
  </si>
  <si>
    <t>-1549775677</t>
  </si>
  <si>
    <t>https://podminky.urs.cz/item/CS_URS_2025_02/721173401</t>
  </si>
  <si>
    <t>721173402</t>
  </si>
  <si>
    <t>Potrubí z trub PVC SN4 svodné (ležaté) DN 125</t>
  </si>
  <si>
    <t>383844537</t>
  </si>
  <si>
    <t>https://podminky.urs.cz/item/CS_URS_2025_02/721173402</t>
  </si>
  <si>
    <t>721174041</t>
  </si>
  <si>
    <t>Potrubí z trub polypropylenových připojovací DN 32</t>
  </si>
  <si>
    <t>576584198</t>
  </si>
  <si>
    <t>https://podminky.urs.cz/item/CS_URS_2025_02/721174041</t>
  </si>
  <si>
    <t>721174042</t>
  </si>
  <si>
    <t>Potrubí z trub polypropylenových připojovací DN 40</t>
  </si>
  <si>
    <t>-1932657145</t>
  </si>
  <si>
    <t>https://podminky.urs.cz/item/CS_URS_2025_02/721174042</t>
  </si>
  <si>
    <t>721174043</t>
  </si>
  <si>
    <t>Potrubí z trub polypropylenových připojovací DN 50</t>
  </si>
  <si>
    <t>-787831511</t>
  </si>
  <si>
    <t>https://podminky.urs.cz/item/CS_URS_2025_02/721174043</t>
  </si>
  <si>
    <t>721174045</t>
  </si>
  <si>
    <t>Potrubí z trub polypropylenových připojovací DN 110</t>
  </si>
  <si>
    <t>1490691940</t>
  </si>
  <si>
    <t>https://podminky.urs.cz/item/CS_URS_2025_02/721174045</t>
  </si>
  <si>
    <t>721194103</t>
  </si>
  <si>
    <t>Vyměření přípojek na potrubí vyvedení a upevnění odpadních výpustek DN 32</t>
  </si>
  <si>
    <t>876342261</t>
  </si>
  <si>
    <t>https://podminky.urs.cz/item/CS_URS_2025_02/721194103</t>
  </si>
  <si>
    <t>721194104</t>
  </si>
  <si>
    <t>Vyměření přípojek na potrubí vyvedení a upevnění odpadních výpustek DN 40</t>
  </si>
  <si>
    <t>-2026018098</t>
  </si>
  <si>
    <t>https://podminky.urs.cz/item/CS_URS_2025_02/721194104</t>
  </si>
  <si>
    <t>721194109</t>
  </si>
  <si>
    <t>Vyměření přípojek na potrubí vyvedení a upevnění odpadních výpustek DN 110</t>
  </si>
  <si>
    <t>1380509642</t>
  </si>
  <si>
    <t>https://podminky.urs.cz/item/CS_URS_2025_02/721194109</t>
  </si>
  <si>
    <t>28615603</t>
  </si>
  <si>
    <t>čistící tvarovka odpadní pro vysoké teploty HTRE DN 110</t>
  </si>
  <si>
    <t>-2029894137</t>
  </si>
  <si>
    <t>28615601</t>
  </si>
  <si>
    <t>čistící tvarovka odpadní pro vysoké teploty HTRE DN 50</t>
  </si>
  <si>
    <t>-866372621</t>
  </si>
  <si>
    <t>721211611</t>
  </si>
  <si>
    <t>Podlahové vpusti dvorní vtoky (vpusti) se svislým odtokem a zápachovou klapkou DN 110/160 mříž litina 226x226</t>
  </si>
  <si>
    <t>1269334071</t>
  </si>
  <si>
    <t>https://podminky.urs.cz/item/CS_URS_2025_02/721211611</t>
  </si>
  <si>
    <t>721242115</t>
  </si>
  <si>
    <t>Lapače střešních splavenin polypropylenové (PP) s kulovým kloubem na odtoku DN 110</t>
  </si>
  <si>
    <t>1292753539</t>
  </si>
  <si>
    <t>https://podminky.urs.cz/item/CS_URS_2025_02/721242115</t>
  </si>
  <si>
    <t>721273153</t>
  </si>
  <si>
    <t>Ventilační hlavice z polypropylenu (PP) DN 110</t>
  </si>
  <si>
    <t>-1437082108</t>
  </si>
  <si>
    <t>https://podminky.urs.cz/item/CS_URS_2025_02/721273153</t>
  </si>
  <si>
    <t>721274103</t>
  </si>
  <si>
    <t>Ventily přivzdušňovací odpadních potrubí venkovní DN 110</t>
  </si>
  <si>
    <t>-677167114</t>
  </si>
  <si>
    <t>https://podminky.urs.cz/item/CS_URS_2025_02/721274103</t>
  </si>
  <si>
    <t>721274121</t>
  </si>
  <si>
    <t>Ventily přivzdušňovací odpadních potrubí vnitřní od DN 32 do DN 50</t>
  </si>
  <si>
    <t>1441743245</t>
  </si>
  <si>
    <t>https://podminky.urs.cz/item/CS_URS_2025_02/721274121</t>
  </si>
  <si>
    <t>721290111</t>
  </si>
  <si>
    <t>Zkouška těsnosti kanalizace v objektech vodou do DN 125</t>
  </si>
  <si>
    <t>-881493057</t>
  </si>
  <si>
    <t>https://podminky.urs.cz/item/CS_URS_2025_02/721290111</t>
  </si>
  <si>
    <t>721290112</t>
  </si>
  <si>
    <t>Zkouška těsnosti kanalizace v objektech vodou DN 150 nebo DN 200</t>
  </si>
  <si>
    <t>1206022597</t>
  </si>
  <si>
    <t>https://podminky.urs.cz/item/CS_URS_2025_02/721290112</t>
  </si>
  <si>
    <t>721-R1</t>
  </si>
  <si>
    <t>napojení na stáv svodné potrubí DN 150</t>
  </si>
  <si>
    <t>964327275</t>
  </si>
  <si>
    <t>998721121</t>
  </si>
  <si>
    <t>Přesun hmot pro vnitřní kanalizaci stanovený z hmotnosti přesunovaného materiálu vodorovná dopravní vzdálenost do 50 m ruční (bez užití mechanizace) v objektech výšky do 6 m</t>
  </si>
  <si>
    <t>-1584575186</t>
  </si>
  <si>
    <t>https://podminky.urs.cz/item/CS_URS_2025_02/998721121</t>
  </si>
  <si>
    <t>722</t>
  </si>
  <si>
    <t>Zdravotechnika - vnitřní vodovod</t>
  </si>
  <si>
    <t>722130233</t>
  </si>
  <si>
    <t>Potrubí z ocelových trubek pozinkovaných závitových svařovaných běžných DN 25</t>
  </si>
  <si>
    <t>-1775113757</t>
  </si>
  <si>
    <t>https://podminky.urs.cz/item/CS_URS_2025_02/722130233</t>
  </si>
  <si>
    <t>722173115</t>
  </si>
  <si>
    <t>Potrubí z trubek polyetylenových z vícevrstvého síťovaného PE (PE-Xa) s kyslíkovou bariérou spojovaných násuvnou objímkou PN 10 do 70°C D 32/4,4</t>
  </si>
  <si>
    <t>87927795</t>
  </si>
  <si>
    <t>https://podminky.urs.cz/item/CS_URS_2025_02/722173115</t>
  </si>
  <si>
    <t>722173217</t>
  </si>
  <si>
    <t>Potrubí z trubek polyetylenových z vícevrstvého síťovaného PE (PE-Xa) s kyslíkovou bariérou spojovaných násuvnou objímkou PN 10 do 70°C D 63/8,6</t>
  </si>
  <si>
    <t>1695943952</t>
  </si>
  <si>
    <t>https://podminky.urs.cz/item/CS_URS_2025_02/722173217</t>
  </si>
  <si>
    <t>722174022</t>
  </si>
  <si>
    <t>Potrubí z trubek polypropylenových spojovaných svařováním z jednovrstvého PP-R S2,5 (PN 20) D 20/3,4</t>
  </si>
  <si>
    <t>-1602069971</t>
  </si>
  <si>
    <t>https://podminky.urs.cz/item/CS_URS_2025_02/722174022</t>
  </si>
  <si>
    <t>722174023</t>
  </si>
  <si>
    <t>Potrubí z trubek polypropylenových spojovaných svařováním z jednovrstvého PP-R S2,5 (PN 20) D 25/4,2</t>
  </si>
  <si>
    <t>-2033148464</t>
  </si>
  <si>
    <t>https://podminky.urs.cz/item/CS_URS_2025_02/722174023</t>
  </si>
  <si>
    <t>722181212</t>
  </si>
  <si>
    <t>Ochrana potrubí termoizolačními trubicemi z pěnového polyetylenu PE přilepenými v příčných a podélných spojích, tloušťky izolace do 6 mm, vnitřního průměru izolace DN přes 22 do 32 mm</t>
  </si>
  <si>
    <t>1550438584</t>
  </si>
  <si>
    <t>https://podminky.urs.cz/item/CS_URS_2025_02/722181212</t>
  </si>
  <si>
    <t>2" 25/6</t>
  </si>
  <si>
    <t>11" 32/6</t>
  </si>
  <si>
    <t>722181231</t>
  </si>
  <si>
    <t>Ochrana potrubí termoizolačními trubicemi z pěnového polyetylenu PE přilepenými v příčných a podélných spojích, tloušťky izolace přes 9 do 13 mm, vnitřního průměru izolace DN do 22 mm</t>
  </si>
  <si>
    <t>94766783</t>
  </si>
  <si>
    <t>https://podminky.urs.cz/item/CS_URS_2025_02/722181231</t>
  </si>
  <si>
    <t>3" 22/13</t>
  </si>
  <si>
    <t>722190401</t>
  </si>
  <si>
    <t>Zřízení přípojek na potrubí vyvedení a upevnění výpustek do DN 25</t>
  </si>
  <si>
    <t>-1588688267</t>
  </si>
  <si>
    <t>https://podminky.urs.cz/item/CS_URS_2025_02/722190401</t>
  </si>
  <si>
    <t>722220111</t>
  </si>
  <si>
    <t>Armatury s jedním závitem nástěnky pro výtokový ventil G 1/2"</t>
  </si>
  <si>
    <t>2098415013</t>
  </si>
  <si>
    <t>https://podminky.urs.cz/item/CS_URS_2025_02/722220111</t>
  </si>
  <si>
    <t>722220121</t>
  </si>
  <si>
    <t>Armatury s jedním závitem nástěnky pro baterii G 1/2"</t>
  </si>
  <si>
    <t>pár</t>
  </si>
  <si>
    <t>-624428299</t>
  </si>
  <si>
    <t>https://podminky.urs.cz/item/CS_URS_2025_02/722220121</t>
  </si>
  <si>
    <t>722224152</t>
  </si>
  <si>
    <t>Armatury s jedním závitem ventily kulové zahradní uzávěry PN 15 do 120° C G 1/2" - 3/4"</t>
  </si>
  <si>
    <t>1480481714</t>
  </si>
  <si>
    <t>https://podminky.urs.cz/item/CS_URS_2025_02/722224152</t>
  </si>
  <si>
    <t>722231074</t>
  </si>
  <si>
    <t>Armatury se dvěma závity ventily zpětné mosazné PN 10 do 110°C G 1"</t>
  </si>
  <si>
    <t>-1263926438</t>
  </si>
  <si>
    <t>https://podminky.urs.cz/item/CS_URS_2025_02/722231074</t>
  </si>
  <si>
    <t>722231221</t>
  </si>
  <si>
    <t>Armatury se dvěma závity ventily pojistné k bojleru mosazné PN 6 do 100°C G 1/2"</t>
  </si>
  <si>
    <t>-922025368</t>
  </si>
  <si>
    <t>https://podminky.urs.cz/item/CS_URS_2025_02/722231221</t>
  </si>
  <si>
    <t>722232044</t>
  </si>
  <si>
    <t>Armatury se dvěma závity kulové kohouty PN 42 do 185 °C přímé vnitřní závit G 3/4"</t>
  </si>
  <si>
    <t>-1373239512</t>
  </si>
  <si>
    <t>https://podminky.urs.cz/item/CS_URS_2025_02/722232044</t>
  </si>
  <si>
    <t>722232045</t>
  </si>
  <si>
    <t>Armatury se dvěma závity kulové kohouty PN 42 do 185 °C přímé vnitřní závit G 1"</t>
  </si>
  <si>
    <t>2041399342</t>
  </si>
  <si>
    <t>https://podminky.urs.cz/item/CS_URS_2025_02/722232045</t>
  </si>
  <si>
    <t>722232048</t>
  </si>
  <si>
    <t>Armatury se dvěma závity kulové kohouty PN 42 do 185 °C přímé vnitřní závit G 2"</t>
  </si>
  <si>
    <t>1340018542</t>
  </si>
  <si>
    <t>https://podminky.urs.cz/item/CS_URS_2025_02/722232048</t>
  </si>
  <si>
    <t>722290234</t>
  </si>
  <si>
    <t>Zkoušky, proplach a desinfekce vodovodního potrubí proplach a desinfekce vodovodního potrubí do DN 80</t>
  </si>
  <si>
    <t>-260934915</t>
  </si>
  <si>
    <t>https://podminky.urs.cz/item/CS_URS_2025_02/722290234</t>
  </si>
  <si>
    <t>722290249</t>
  </si>
  <si>
    <t>Zkoušky, proplach a desinfekce vodovodního potrubí zkoušky těsnosti vodovodního potrubí plastového přes DN 40 do DN 90</t>
  </si>
  <si>
    <t>1497465651</t>
  </si>
  <si>
    <t>https://podminky.urs.cz/item/CS_URS_2025_02/722290249</t>
  </si>
  <si>
    <t>722-R1</t>
  </si>
  <si>
    <t>napojení na stáv. vodovod do D 63mm</t>
  </si>
  <si>
    <t>-1524763501</t>
  </si>
  <si>
    <t>722-R2</t>
  </si>
  <si>
    <t>Hydrantová skříň DN25/30m včetně příslušenství k instalaci</t>
  </si>
  <si>
    <t>975350562</t>
  </si>
  <si>
    <t>998722121</t>
  </si>
  <si>
    <t>Přesun hmot pro vnitřní vodovod stanovený z hmotnosti přesunovaného materiálu vodorovná dopravní vzdálenost do 50 m ruční (bez užití mechanizace) v objektech výšky do 6 m</t>
  </si>
  <si>
    <t>648143105</t>
  </si>
  <si>
    <t>https://podminky.urs.cz/item/CS_URS_2025_02/998722121</t>
  </si>
  <si>
    <t>725</t>
  </si>
  <si>
    <t>Zdravotechnika - zařizovací předměty</t>
  </si>
  <si>
    <t>725339111</t>
  </si>
  <si>
    <t>Výlevky montáž výlevky</t>
  </si>
  <si>
    <t>soubor</t>
  </si>
  <si>
    <t>-1536938502</t>
  </si>
  <si>
    <t>https://podminky.urs.cz/item/CS_URS_2025_02/725339111</t>
  </si>
  <si>
    <t>M001</t>
  </si>
  <si>
    <t>výlevka závěsná (zařizovací výrobky viz referenční výrobky)</t>
  </si>
  <si>
    <t>701972928</t>
  </si>
  <si>
    <t>725539202</t>
  </si>
  <si>
    <t>Elektrické ohřívače zásobníkové montáž tlakových ohřívačů závěsných (svislých nebo vodorovných) přes 15 do 50 l</t>
  </si>
  <si>
    <t>-1872330797</t>
  </si>
  <si>
    <t>https://podminky.urs.cz/item/CS_URS_2025_02/725539202</t>
  </si>
  <si>
    <t>M003</t>
  </si>
  <si>
    <t>el. ohřívač nástěnný 20 l, 2,2 kW</t>
  </si>
  <si>
    <t>402898883</t>
  </si>
  <si>
    <t>725829101</t>
  </si>
  <si>
    <t>Baterie dřezové montáž ostatních typů nástěnných pákových nebo klasických</t>
  </si>
  <si>
    <t>1689877396</t>
  </si>
  <si>
    <t>https://podminky.urs.cz/item/CS_URS_2025_02/725829101</t>
  </si>
  <si>
    <t>M002</t>
  </si>
  <si>
    <t>nást.dřez.bat.prodloužená na výlevku G ½ (zařizovací předměty viz referenční výrobky)</t>
  </si>
  <si>
    <t>103094449</t>
  </si>
  <si>
    <t>998725121</t>
  </si>
  <si>
    <t>Přesun hmot pro zařizovací předměty stanovený z hmotnosti přesunovaného materiálu vodorovná dopravní vzdálenost do 50 m ruční (bez užití mechanizace) v objektech výšky do 6 m</t>
  </si>
  <si>
    <t>-513683119</t>
  </si>
  <si>
    <t>https://podminky.urs.cz/item/CS_URS_2025_02/998725121</t>
  </si>
  <si>
    <t>726</t>
  </si>
  <si>
    <t>Zdravotechnika - předstěnové instalace</t>
  </si>
  <si>
    <t>726131041</t>
  </si>
  <si>
    <t>Předstěnové instalační systémy do lehkých stěn s kovovou konstrukcí pro závěsné klozety ovládání zepředu, stavební výšky 1120 mm</t>
  </si>
  <si>
    <t>-1324720482</t>
  </si>
  <si>
    <t>https://podminky.urs.cz/item/CS_URS_2025_02/726131041</t>
  </si>
  <si>
    <t>1" modul pro výlevku</t>
  </si>
  <si>
    <t>726191001</t>
  </si>
  <si>
    <t>Ostatní příslušenství instalačních systémů zvukoizolační souprava pro WC a bidet</t>
  </si>
  <si>
    <t>179307257</t>
  </si>
  <si>
    <t>https://podminky.urs.cz/item/CS_URS_2025_02/726191001</t>
  </si>
  <si>
    <t>726191002</t>
  </si>
  <si>
    <t>Ostatní příslušenství instalačních systémů souprava pro předstěnovou montáž</t>
  </si>
  <si>
    <t>1912116852</t>
  </si>
  <si>
    <t>https://podminky.urs.cz/item/CS_URS_2025_02/726191002</t>
  </si>
  <si>
    <t>998726131</t>
  </si>
  <si>
    <t>Přesun hmot pro instalační prefabrikáty stanovený z hmotnosti přesunovaného materiálu vodorovná dopravní vzdálenost do 50 m ruční (bez užití mechanizace) v objektech výšky do 6 m</t>
  </si>
  <si>
    <t>230312706</t>
  </si>
  <si>
    <t>https://podminky.urs.cz/item/CS_URS_2025_02/998726131</t>
  </si>
  <si>
    <t>727</t>
  </si>
  <si>
    <t>Zdravotechnika - protipožární ochrana</t>
  </si>
  <si>
    <t>727222001</t>
  </si>
  <si>
    <t>Protipožární ochranné manžety plastového potrubí prostup stěnou tloušťky 100 mm požární odolnost EI 90 D 32</t>
  </si>
  <si>
    <t>-1921855734</t>
  </si>
  <si>
    <t>https://podminky.urs.cz/item/CS_URS_2025_02/727222001</t>
  </si>
  <si>
    <t>727222002</t>
  </si>
  <si>
    <t>Protipožární ochranné manžety plastového potrubí prostup stěnou tloušťky 100 mm požární odolnost EI 90 D 40</t>
  </si>
  <si>
    <t>-1026376177</t>
  </si>
  <si>
    <t>https://podminky.urs.cz/item/CS_URS_2025_02/727222002</t>
  </si>
  <si>
    <t>727222004</t>
  </si>
  <si>
    <t>Protipožární ochranné manžety plastového potrubí prostup stěnou tloušťky 100 mm požární odolnost EI 90 D 63</t>
  </si>
  <si>
    <t>652840545</t>
  </si>
  <si>
    <t>https://podminky.urs.cz/item/CS_URS_2025_02/727222004</t>
  </si>
  <si>
    <t>998727121</t>
  </si>
  <si>
    <t>Přesun hmot pro protipožární ochranu stanovený z hmotnosti přesunovaného materiálu vodorovná dopravní vzdálenost do 50 m ruční (bez užití mechanizace) v objektech výšky do 6 m</t>
  </si>
  <si>
    <t>-63551276</t>
  </si>
  <si>
    <t>https://podminky.urs.cz/item/CS_URS_2025_02/998727121</t>
  </si>
  <si>
    <t>751</t>
  </si>
  <si>
    <t>Vzduchotechnika</t>
  </si>
  <si>
    <t>751613142</t>
  </si>
  <si>
    <t>Montáž ostatních zařízení pro odvod kondenzátu sifonu podomítkového</t>
  </si>
  <si>
    <t>1568489810</t>
  </si>
  <si>
    <t>https://podminky.urs.cz/item/CS_URS_2025_02/751613142</t>
  </si>
  <si>
    <t>M004</t>
  </si>
  <si>
    <t>HL 138 kondenzační podomítkový sifon DN 32 pro klimatizační jednotky</t>
  </si>
  <si>
    <t>170401</t>
  </si>
  <si>
    <t>998751121</t>
  </si>
  <si>
    <t>Přesun hmot pro vzduchotechniku stanovený z hmotnosti přesunovaného materiálu vodorovná dopravní vzdálenost do 100 m ruční (bez užití mechanizace) v objektech výšky do 12 m</t>
  </si>
  <si>
    <t>-257116140</t>
  </si>
  <si>
    <t>https://podminky.urs.cz/item/CS_URS_2025_02/998751121</t>
  </si>
  <si>
    <t>781493611</t>
  </si>
  <si>
    <t>Obklad - dokončující práce montáž vanových dvířek plastových lepených s rámem</t>
  </si>
  <si>
    <t>-1421769414</t>
  </si>
  <si>
    <t>https://podminky.urs.cz/item/CS_URS_2025_02/781493611</t>
  </si>
  <si>
    <t>56245722</t>
  </si>
  <si>
    <t>dvířka vanová bílá 200x300mm</t>
  </si>
  <si>
    <t>-2108378012</t>
  </si>
  <si>
    <t>998781121</t>
  </si>
  <si>
    <t>Přesun hmot pro obklady keramické stanovený z hmotnosti přesunovaného materiálu vodorovná dopravní vzdálenost do 50 m ruční (bez užití mechanizace) v objektech výšky do 6 m</t>
  </si>
  <si>
    <t>1610503404</t>
  </si>
  <si>
    <t>https://podminky.urs.cz/item/CS_URS_2025_02/998781121</t>
  </si>
  <si>
    <t>789</t>
  </si>
  <si>
    <t>Povrchové úpravy ocelových konstrukcí a technologických zařízení</t>
  </si>
  <si>
    <t>789325115</t>
  </si>
  <si>
    <t>Nátěr ocelových konstrukcí třídy I jednosložkový alkydový mezivrstva, tloušťky do 40 μm</t>
  </si>
  <si>
    <t>995725304</t>
  </si>
  <si>
    <t>https://podminky.urs.cz/item/CS_URS_2025_02/789325115</t>
  </si>
  <si>
    <t>(2*3,14*0,025*11)*2</t>
  </si>
  <si>
    <t>789325120</t>
  </si>
  <si>
    <t>Nátěr ocelových konstrukcí třídy I jednosložkový alkydový krycí (vrchní), tloušťky do 40 μm</t>
  </si>
  <si>
    <t>176853999</t>
  </si>
  <si>
    <t>https://podminky.urs.cz/item/CS_URS_2025_02/789325120</t>
  </si>
  <si>
    <t>HZS2211</t>
  </si>
  <si>
    <t>Hodinové zúčtovací sazby profesí PSV provádění stavebních instalací instalatér</t>
  </si>
  <si>
    <t>262144</t>
  </si>
  <si>
    <t>2049498491</t>
  </si>
  <si>
    <t>https://podminky.urs.cz/item/CS_URS_2025_02/HZS2211</t>
  </si>
  <si>
    <t>3" vodoměr přesunutý ze stáv. Šachty</t>
  </si>
  <si>
    <t>D.2.3 - Vytápění a klimatizace</t>
  </si>
  <si>
    <t>D1 - Klimatizace, vytápění depozitáře</t>
  </si>
  <si>
    <t>D2 - Montážní materiál</t>
  </si>
  <si>
    <t>D3 - Přesuny strojů, zařízení a potrubí, přidružené výkony</t>
  </si>
  <si>
    <t>Klimatizace, vytápění depozitáře</t>
  </si>
  <si>
    <t>01.001</t>
  </si>
  <si>
    <t>Podstropní jednotka např. LG ARNU18GV1A4 Qch/top=5.6kW příkon 130W, 230V</t>
  </si>
  <si>
    <t>-853888059</t>
  </si>
  <si>
    <t>01.001b</t>
  </si>
  <si>
    <t>Kabelový ovladač vč. kabelů skupinového ovládání tří jednotek</t>
  </si>
  <si>
    <t>-1387318891</t>
  </si>
  <si>
    <t>01.002</t>
  </si>
  <si>
    <t>Kondenzační jednotka např. LG ARUM100LTE6 Qch/top=28kW příkon 6,2kW, 400V, chladivo R410A</t>
  </si>
  <si>
    <t>-2060647660</t>
  </si>
  <si>
    <t>03.007</t>
  </si>
  <si>
    <t>Potrubí chladiva svazek /přívod + zpátečka/ vč. sděl. kabelu a rozboček</t>
  </si>
  <si>
    <t>bm</t>
  </si>
  <si>
    <t>-1578963294</t>
  </si>
  <si>
    <t>D2</t>
  </si>
  <si>
    <t>Montážní materiál</t>
  </si>
  <si>
    <t>Montážní, těsnící a spojovací material</t>
  </si>
  <si>
    <t>-729101820</t>
  </si>
  <si>
    <t>D3</t>
  </si>
  <si>
    <t>Přesuny strojů, zařízení a potrubí, přidružené výkony</t>
  </si>
  <si>
    <t>Doprava na staveniště (3% z ceny dodávky)</t>
  </si>
  <si>
    <t>%</t>
  </si>
  <si>
    <t>981025645</t>
  </si>
  <si>
    <t>Podíl přidružených výkonů (1,6 % z ceny montáže)</t>
  </si>
  <si>
    <t>-1129356518</t>
  </si>
  <si>
    <t>D.2.4 - Silnoproud</t>
  </si>
  <si>
    <t>D1 - rozvaděče</t>
  </si>
  <si>
    <t>D2 - kabely a vodiče</t>
  </si>
  <si>
    <t>D3 - ukončení celoplastových kabelů</t>
  </si>
  <si>
    <t>D4 - hromosvod a uzemnění</t>
  </si>
  <si>
    <t>D5 - svítidla a jejich příslušenství</t>
  </si>
  <si>
    <t>D6 - dodávky</t>
  </si>
  <si>
    <t>D7 - protipožární přepážky</t>
  </si>
  <si>
    <t>D8 - montážní materiál</t>
  </si>
  <si>
    <t>D9 - demontáže a úpravy</t>
  </si>
  <si>
    <t>D10 - zemní práce</t>
  </si>
  <si>
    <t>D11 - ostatní</t>
  </si>
  <si>
    <t>rozvaděče</t>
  </si>
  <si>
    <t>741210002</t>
  </si>
  <si>
    <t>Montáž rozvodnic oceloplechových nebo plastových bez zapojení vodičů běžných, hmotnosti do 50 kg</t>
  </si>
  <si>
    <t>-1607673207</t>
  </si>
  <si>
    <t>https://podminky.urs.cz/item/CS_URS_2025_02/741210002</t>
  </si>
  <si>
    <t>VL001</t>
  </si>
  <si>
    <t>RS - NN rozvaděč objektu, oceloplechová rozvodnice s volenou náplní v zapuštěném provedení 3N+PE,50Hz 400V/TN-C-S, IP43, In 63A, Ics10kA tlačítko a signálky na dveřích rozměr 610x1250x165mm přívod spodem, vývody horem</t>
  </si>
  <si>
    <t>428336907</t>
  </si>
  <si>
    <t>741330507</t>
  </si>
  <si>
    <t>Montáž signálních přístrojů se zapojením vodičů světelných vestavných</t>
  </si>
  <si>
    <t>1838350514</t>
  </si>
  <si>
    <t>https://podminky.urs.cz/item/CS_URS_2025_02/741330507</t>
  </si>
  <si>
    <t>VL002</t>
  </si>
  <si>
    <t>signálka 230V/50Hz, bílá</t>
  </si>
  <si>
    <t>522897722</t>
  </si>
  <si>
    <t>741330301</t>
  </si>
  <si>
    <t>Montáž ovladačů tlačítkových vestavných se zapojením vodičů bez aretace</t>
  </si>
  <si>
    <t>1019993523</t>
  </si>
  <si>
    <t>https://podminky.urs.cz/item/CS_URS_2025_02/741330301</t>
  </si>
  <si>
    <t>VL003</t>
  </si>
  <si>
    <t>tlačítko 230V/50Hz, rudé, řazení kontaktů 1/0</t>
  </si>
  <si>
    <t>-1019970857</t>
  </si>
  <si>
    <t>741320173</t>
  </si>
  <si>
    <t>Montáž jističů se zapojením vodičů třípólových nn do 63 A s krytem</t>
  </si>
  <si>
    <t>-1944468184</t>
  </si>
  <si>
    <t>https://podminky.urs.cz/item/CS_URS_2025_02/741320173</t>
  </si>
  <si>
    <t>VL004</t>
  </si>
  <si>
    <t xml:space="preserve">hlavní jistič modulární 3 fázový, In = 40A charakteristika C,  Inc = 10kA</t>
  </si>
  <si>
    <t>1179442811</t>
  </si>
  <si>
    <t>HZS002</t>
  </si>
  <si>
    <t>Montáž připojovacího nástavce</t>
  </si>
  <si>
    <t>-1471634137</t>
  </si>
  <si>
    <t>VL005</t>
  </si>
  <si>
    <t>připojovací nástavec pro hlavní jistič, do 50mm2</t>
  </si>
  <si>
    <t>722671520</t>
  </si>
  <si>
    <t>HZS003</t>
  </si>
  <si>
    <t>Montáž napěťové spouště</t>
  </si>
  <si>
    <t>HZS0033</t>
  </si>
  <si>
    <t>-1670010104</t>
  </si>
  <si>
    <t>VL006</t>
  </si>
  <si>
    <t>napěťová spoušť modulární pro hlavní jistič Uc = AC110÷415 V, 6A</t>
  </si>
  <si>
    <t>-1101750491</t>
  </si>
  <si>
    <t>HZS004</t>
  </si>
  <si>
    <t>Montáž pomocného spínače</t>
  </si>
  <si>
    <t>265616705</t>
  </si>
  <si>
    <t>VL007</t>
  </si>
  <si>
    <t>pomocný spínač modulární pro hlavní jistič Ue/Ie = 400V/2A, řazení kontaktů 1/1/0</t>
  </si>
  <si>
    <t>613626616</t>
  </si>
  <si>
    <t>741320101</t>
  </si>
  <si>
    <t>Montáž jističů se zapojením vodičů jednopólových nn do 25 A bez krytu</t>
  </si>
  <si>
    <t>-487868836</t>
  </si>
  <si>
    <t>https://podminky.urs.cz/item/CS_URS_2025_02/741320101</t>
  </si>
  <si>
    <t>VL008</t>
  </si>
  <si>
    <t>jistič modulární 1 fázový In = 2A, charakteristika B, Icn = 10kA</t>
  </si>
  <si>
    <t>1399457586</t>
  </si>
  <si>
    <t>VL009</t>
  </si>
  <si>
    <t>jistič modulární 1 fázový In = 6A, charakteristika B, Icn = 10kA</t>
  </si>
  <si>
    <t>1825040204</t>
  </si>
  <si>
    <t>VL010</t>
  </si>
  <si>
    <t>jistič modulární 1 fázový In = 10A, charakteristika B, Icn = 10kA</t>
  </si>
  <si>
    <t>-914705582</t>
  </si>
  <si>
    <t>VL011</t>
  </si>
  <si>
    <t>jistič modulární 1 fázový In = 16A, charakteristika B, Icn = 10kA</t>
  </si>
  <si>
    <t>1932455182</t>
  </si>
  <si>
    <t>741320161</t>
  </si>
  <si>
    <t>Montáž jističů se zapojením vodičů třípólových nn do 25 A bez krytu</t>
  </si>
  <si>
    <t>99783624</t>
  </si>
  <si>
    <t>https://podminky.urs.cz/item/CS_URS_2025_02/741320161</t>
  </si>
  <si>
    <t>VL012</t>
  </si>
  <si>
    <t>jistič modulární 3 fázový In = 16A, charakteristika B, Icn = 10kA</t>
  </si>
  <si>
    <t>1963222841</t>
  </si>
  <si>
    <t>1352437741</t>
  </si>
  <si>
    <t>VL013</t>
  </si>
  <si>
    <t>jistič modulární 3 fázový In = 32A, charakteristika C, Icn = 10kA</t>
  </si>
  <si>
    <t>163863306</t>
  </si>
  <si>
    <t>741321002</t>
  </si>
  <si>
    <t>Montáž proudových chráničů se zapojením vodičů dvoupólových nn do 25 A s krytem</t>
  </si>
  <si>
    <t>1537978136</t>
  </si>
  <si>
    <t>https://podminky.urs.cz/item/CS_URS_2025_02/741321002</t>
  </si>
  <si>
    <t>VL014</t>
  </si>
  <si>
    <t>proud. chránič s nadproud. spouští, In = 10A charakteristika B, IΔn = 30mA, Ue = 230V AC, typ A Icn = 10kA</t>
  </si>
  <si>
    <t>27328704</t>
  </si>
  <si>
    <t>VL015</t>
  </si>
  <si>
    <t>proud. chránič s nadproud. spouští, In = 16A charakteristika B, IΔn = 30mA, Ue = 230V AC, typ A Icn = 10kA</t>
  </si>
  <si>
    <t>979764116</t>
  </si>
  <si>
    <t>741350001</t>
  </si>
  <si>
    <t>Montáž jednofázových transformátorů nn se zapojením vodičů vestavných 1x primár - 1x sekundár do 200 VA</t>
  </si>
  <si>
    <t>516339877</t>
  </si>
  <si>
    <t>https://podminky.urs.cz/item/CS_URS_2025_02/741350001</t>
  </si>
  <si>
    <t>VL016</t>
  </si>
  <si>
    <t>bezpečnostní zvonkový transformátor 230/6-8-12V AC, 4VA</t>
  </si>
  <si>
    <t>128518809</t>
  </si>
  <si>
    <t>741322111</t>
  </si>
  <si>
    <t>Montáž přepěťových ochran nn se zapojením vodičů svodiče přepětí - typ 2 čtyřpólových jednodílných</t>
  </si>
  <si>
    <t>571170860</t>
  </si>
  <si>
    <t>https://podminky.urs.cz/item/CS_URS_2025_02/741322111</t>
  </si>
  <si>
    <t>VL017</t>
  </si>
  <si>
    <t>kombinovaný svodič bleskových proudů a přepětí typ1+typ2 (TN-C) UN = 230/400 V, In = 25kA/pól, ISCCR = 50kA</t>
  </si>
  <si>
    <t>-534784267</t>
  </si>
  <si>
    <t>741231001</t>
  </si>
  <si>
    <t>Montáž svorkovnic do rozváděčů s popisnými štítky se zapojením vodičů na jedné straně řadových, průřezové plochy vodičů do 2,5 mm2</t>
  </si>
  <si>
    <t>325334442</t>
  </si>
  <si>
    <t>https://podminky.urs.cz/item/CS_URS_2025_02/741231001</t>
  </si>
  <si>
    <t>VL018</t>
  </si>
  <si>
    <t>řadová svorka (X0:) - do 2,5mm2</t>
  </si>
  <si>
    <t>-1754690989</t>
  </si>
  <si>
    <t>VL019</t>
  </si>
  <si>
    <t>řadová svorka N (X0:) - do 2,5mm2</t>
  </si>
  <si>
    <t>-1406659820</t>
  </si>
  <si>
    <t>VL020</t>
  </si>
  <si>
    <t>řadová svorka (X01:) - do 2,5mm2</t>
  </si>
  <si>
    <t>295963129</t>
  </si>
  <si>
    <t>VL021</t>
  </si>
  <si>
    <t>řadová svorka N (X01:) - do 2,5mm2</t>
  </si>
  <si>
    <t>279035690</t>
  </si>
  <si>
    <t>VL026</t>
  </si>
  <si>
    <t>řadová svorka (X2:) - do 1,5mm2</t>
  </si>
  <si>
    <t>VL022</t>
  </si>
  <si>
    <t>-1066663629</t>
  </si>
  <si>
    <t>741231002</t>
  </si>
  <si>
    <t>Montáž svorkovnic do rozváděčů s popisnými štítky se zapojením vodičů na jedné straně řadových, průřezové plochy vodičů do 6 mm2</t>
  </si>
  <si>
    <t>1942227914</t>
  </si>
  <si>
    <t>https://podminky.urs.cz/item/CS_URS_2025_02/741231002</t>
  </si>
  <si>
    <t>řadová svorka (X1:) - do 4mm2</t>
  </si>
  <si>
    <t>VL023</t>
  </si>
  <si>
    <t>-1651094694</t>
  </si>
  <si>
    <t>řadová svorka N (X1:) - do 4mm2</t>
  </si>
  <si>
    <t>VL024</t>
  </si>
  <si>
    <t>-236950601</t>
  </si>
  <si>
    <t>řadová svorka (X1:) - do 6mm2</t>
  </si>
  <si>
    <t>VL025</t>
  </si>
  <si>
    <t>316620489</t>
  </si>
  <si>
    <t>řadová svorka N (X1:) - do 6mm2</t>
  </si>
  <si>
    <t>1031767605</t>
  </si>
  <si>
    <t>HZS005</t>
  </si>
  <si>
    <t>Montáž ostatního drobného elektroinstalačnho materiálu nutného ke kompletaci rozvaděčů</t>
  </si>
  <si>
    <t>-345827865</t>
  </si>
  <si>
    <t>VL027</t>
  </si>
  <si>
    <t>materiál nutný ke kompletaci rozvaděčů</t>
  </si>
  <si>
    <t>1201970803</t>
  </si>
  <si>
    <t>741210001</t>
  </si>
  <si>
    <t>Montáž rozvodnic oceloplechových nebo plastových bez zapojení vodičů běžných, hmotnosti do 20 kg</t>
  </si>
  <si>
    <t>1549815530</t>
  </si>
  <si>
    <t>https://podminky.urs.cz/item/CS_URS_2025_02/741210001</t>
  </si>
  <si>
    <t>VL028</t>
  </si>
  <si>
    <t>XS - svorkovnicová skřň, zapouzdřená plastová rozvodnice s volenou náplní, pod omítku IP55, In 100A 3N+PE 50Hz 400V/TN-C-S, rozměr 300x185x175mm</t>
  </si>
  <si>
    <t>10306010</t>
  </si>
  <si>
    <t>-151276855</t>
  </si>
  <si>
    <t>VL029</t>
  </si>
  <si>
    <t>řadová svorka - do 2,5mm2</t>
  </si>
  <si>
    <t>1953681245</t>
  </si>
  <si>
    <t>VL030</t>
  </si>
  <si>
    <t>řadová svorka N - do 2,5mm2</t>
  </si>
  <si>
    <t>-1985655267</t>
  </si>
  <si>
    <t>HZS006</t>
  </si>
  <si>
    <t>Montáž propojky dvojnásobné 5 ks</t>
  </si>
  <si>
    <t>1390525960</t>
  </si>
  <si>
    <t>VL031</t>
  </si>
  <si>
    <t>propojka 2-násobná pro svorky do 2,5mm2</t>
  </si>
  <si>
    <t>-713401741</t>
  </si>
  <si>
    <t>741231007</t>
  </si>
  <si>
    <t>Montáž svorkovnic do rozváděčů s popisnými štítky se zapojením vodičů na jedné straně řadových, průřezové plochy vodičů do 95 mm2</t>
  </si>
  <si>
    <t>112317460</t>
  </si>
  <si>
    <t>https://podminky.urs.cz/item/CS_URS_2025_02/741231007</t>
  </si>
  <si>
    <t>VL032</t>
  </si>
  <si>
    <t>řadová svorka - do 70mm2</t>
  </si>
  <si>
    <t>1469012040</t>
  </si>
  <si>
    <t>VL033</t>
  </si>
  <si>
    <t>řadová svorka PE - do 70mm2</t>
  </si>
  <si>
    <t>-472518710</t>
  </si>
  <si>
    <t>HZS007</t>
  </si>
  <si>
    <t>Montáž propojky dvojnásobné 3 ks</t>
  </si>
  <si>
    <t>821092868</t>
  </si>
  <si>
    <t>VL034</t>
  </si>
  <si>
    <t>propojka 2-násobná pro svorky do 70mm2</t>
  </si>
  <si>
    <t>404145033</t>
  </si>
  <si>
    <t>HZS008</t>
  </si>
  <si>
    <t>330002160</t>
  </si>
  <si>
    <t>VL035</t>
  </si>
  <si>
    <t>1634757800</t>
  </si>
  <si>
    <t>kabely a vodiče</t>
  </si>
  <si>
    <t>741122611</t>
  </si>
  <si>
    <t>Montáž kabelů měděných bez ukončení uložených pevně plných kulatých nebo bezhalogenových (např. CYKY, CYKFY) počtu a průřezu žil 3x1,5 až 6 mm2</t>
  </si>
  <si>
    <t>-951328453</t>
  </si>
  <si>
    <t>https://podminky.urs.cz/item/CS_URS_2025_02/741122611</t>
  </si>
  <si>
    <t>VL036</t>
  </si>
  <si>
    <t>kabel silový Cu, izolace polymer FRNC 600V -40ºC - +60ºC, PRAFlaDur ® P60-R-O 3 x 1,5 mm2 funkční při požáru dle ČSN IEC 60331-21: FE 180</t>
  </si>
  <si>
    <t>1810379715</t>
  </si>
  <si>
    <t>741122011</t>
  </si>
  <si>
    <t>Montáž kabelů měděných bez ukončení uložených pod omítku plných kulatých (např. CYKY, CYKFY), počtu a průřezu žil 2x1,5 až 2,5 mm2</t>
  </si>
  <si>
    <t>489849191</t>
  </si>
  <si>
    <t>https://podminky.urs.cz/item/CS_URS_2025_02/741122011</t>
  </si>
  <si>
    <t>34111005</t>
  </si>
  <si>
    <t>kabel instalační jádro Cu plné izolace PVC plášť PVC 450/750V (CYKY) 2x1,5mm2</t>
  </si>
  <si>
    <t>32383768</t>
  </si>
  <si>
    <t>741122015</t>
  </si>
  <si>
    <t>Montáž kabelů měděných bez ukončení uložených pod omítku plných kulatých (např. CYKY, CYKFY), počtu a průřezu žil 3x1,5 mm2</t>
  </si>
  <si>
    <t>1808435984</t>
  </si>
  <si>
    <t>https://podminky.urs.cz/item/CS_URS_2025_02/741122015</t>
  </si>
  <si>
    <t>34111030</t>
  </si>
  <si>
    <t>kabel instalační jádro Cu plné izolace PVC plášť PVC 450/750V (CYKY) 3x1,5mm2</t>
  </si>
  <si>
    <t>-1099407921</t>
  </si>
  <si>
    <t>1464782081</t>
  </si>
  <si>
    <t>34111030.1</t>
  </si>
  <si>
    <t>kabel instalační jádro Cu plné izolace PVC plášť PVC 450/750V CYKY-O 3x1,5mm2</t>
  </si>
  <si>
    <t>CS ÚRS 2025 01</t>
  </si>
  <si>
    <t>1769101802</t>
  </si>
  <si>
    <t>741122016</t>
  </si>
  <si>
    <t>Montáž kabelů měděných bez ukončení uložených pod omítku plných kulatých (např. CYKY, CYKFY), počtu a průřezu žil 3x2,5 až 6 mm2</t>
  </si>
  <si>
    <t>1122411716</t>
  </si>
  <si>
    <t>https://podminky.urs.cz/item/CS_URS_2025_02/741122016</t>
  </si>
  <si>
    <t>34111036</t>
  </si>
  <si>
    <t>kabel instalační jádro Cu plné izolace PVC plášť PVC 450/750V (CYKY) 3x2,5mm2</t>
  </si>
  <si>
    <t>-1628092156</t>
  </si>
  <si>
    <t>741122021</t>
  </si>
  <si>
    <t>Montáž kabelů měděných bez ukončení uložených pod omítku plných kulatých (např. CYKY, CYKFY), počtu a průřezu žil 4x1,5 mm2</t>
  </si>
  <si>
    <t>-489350452</t>
  </si>
  <si>
    <t>https://podminky.urs.cz/item/CS_URS_2025_02/741122021</t>
  </si>
  <si>
    <t>34111060</t>
  </si>
  <si>
    <t>kabel instalační jádro Cu plné izolace PVC plášť PVC 450/750V (CYKY) 4x1,5mm2</t>
  </si>
  <si>
    <t>-324912781</t>
  </si>
  <si>
    <t>741122031</t>
  </si>
  <si>
    <t>Montáž kabelů měděných bez ukončení uložených pod omítku plných kulatých (např. CYKY, CYKFY), počtu a průřezu žil 5x1,5 až 2,5 mm2</t>
  </si>
  <si>
    <t>152863678</t>
  </si>
  <si>
    <t>https://podminky.urs.cz/item/CS_URS_2025_02/741122031</t>
  </si>
  <si>
    <t>34111090</t>
  </si>
  <si>
    <t>kabel instalační jádro Cu plné izolace PVC plášť PVC 450/750V (CYKY) 5x1,5mm2</t>
  </si>
  <si>
    <t>336174417</t>
  </si>
  <si>
    <t>914380833</t>
  </si>
  <si>
    <t>34111090.1</t>
  </si>
  <si>
    <t>kabel instalační jádro Cu plné izolace PVC plášť PVC 450/750V CYKY-O 5x1,5mm2</t>
  </si>
  <si>
    <t>1820103211</t>
  </si>
  <si>
    <t>741122032</t>
  </si>
  <si>
    <t>Montáž kabelů měděných bez ukončení uložených pod omítku plných kulatých (např. CYKY, CYKFY), počtu a průřezu žil 5x4 až 6 mm2</t>
  </si>
  <si>
    <t>-2141566041</t>
  </si>
  <si>
    <t>https://podminky.urs.cz/item/CS_URS_2025_02/741122032</t>
  </si>
  <si>
    <t>34111100</t>
  </si>
  <si>
    <t>kabel instalační jádro Cu plné izolace PVC plášť PVC 450/750V (CYKY) 5x6mm2</t>
  </si>
  <si>
    <t>-1393214062</t>
  </si>
  <si>
    <t>741123313</t>
  </si>
  <si>
    <t>Montáž kabelů hliníkových bez ukončení uložených pevně plných nebo laněných kulatých (např. AYKY) počtu a průřezu žil 4x35 až 50 mm2</t>
  </si>
  <si>
    <t>344195262</t>
  </si>
  <si>
    <t>https://podminky.urs.cz/item/CS_URS_2025_02/741123313</t>
  </si>
  <si>
    <t>34113124</t>
  </si>
  <si>
    <t>kabel silový jádro Al izolace PVC plášť PVC 0,6/1kV (1-AYKY) 4x50mm2</t>
  </si>
  <si>
    <t>-636633783</t>
  </si>
  <si>
    <t>741122232</t>
  </si>
  <si>
    <t>Montáž kabelů měděných bez ukončení uložených volně nebo v liště plných kulatých (např. CYKY, CYKFY) počtu a průřezu žil 5x4 až 6 mm2</t>
  </si>
  <si>
    <t>-1715153488</t>
  </si>
  <si>
    <t>https://podminky.urs.cz/item/CS_URS_2025_02/741122232</t>
  </si>
  <si>
    <t>34111100.1</t>
  </si>
  <si>
    <t>kabel instalační jádro Cu plné izolace PVC plášť PVC 450/750V CYKY-J 5x6mm2</t>
  </si>
  <si>
    <t>-1841514413</t>
  </si>
  <si>
    <t>741122231</t>
  </si>
  <si>
    <t>Montáž kabelů měděných bez ukončení uložených volně nebo v liště plných kulatých (např. CYKY, CYKFY) počtu a průřezu žil 5x1,5 až 2,5 mm2</t>
  </si>
  <si>
    <t>1646981348</t>
  </si>
  <si>
    <t>https://podminky.urs.cz/item/CS_URS_2025_02/741122231</t>
  </si>
  <si>
    <t>1481197265</t>
  </si>
  <si>
    <t>741123313.1</t>
  </si>
  <si>
    <t>Montáž kabelů hliníkových bez ukončení uložených volně nebo v liště plných nebo laněných kulatých (např. AYKY) počtu a průřezu žil 4x50 mm2</t>
  </si>
  <si>
    <t>-2073100179</t>
  </si>
  <si>
    <t>https://podminky.urs.cz/item/CS_URS_2025_01/741123313.1</t>
  </si>
  <si>
    <t>-118151183</t>
  </si>
  <si>
    <t>ukončení celoplastových kabelů</t>
  </si>
  <si>
    <t>741132103</t>
  </si>
  <si>
    <t>Ukončení kabelů smršťovací koncovkou nebo páskou se zapojením bez letování, počtu a průřezu žil 3x1,5 až 4 mm2</t>
  </si>
  <si>
    <t>-538764885</t>
  </si>
  <si>
    <t>https://podminky.urs.cz/item/CS_URS_2025_02/741132103</t>
  </si>
  <si>
    <t>741132145</t>
  </si>
  <si>
    <t>Ukončení kabelů smršťovací koncovkou nebo páskou se zapojením bez letování, počtu a průřezu žil 5x1,5 až 4 mm2</t>
  </si>
  <si>
    <t>2032085152</t>
  </si>
  <si>
    <t>https://podminky.urs.cz/item/CS_URS_2025_02/741132145</t>
  </si>
  <si>
    <t>741132146</t>
  </si>
  <si>
    <t>Ukončení kabelů smršťovací koncovkou nebo páskou se zapojením bez letování, počtu a průřezu žil 5x6 mm2</t>
  </si>
  <si>
    <t>-1345166290</t>
  </si>
  <si>
    <t>https://podminky.urs.cz/item/CS_URS_2025_02/741132146</t>
  </si>
  <si>
    <t>741132101</t>
  </si>
  <si>
    <t>Ukončení kabelů smršťovací koncovkou nebo páskou se zapojením bez letování, počtu a průřezu žil 2x1,5 až 4 mm2</t>
  </si>
  <si>
    <t>1118515017</t>
  </si>
  <si>
    <t>https://podminky.urs.cz/item/CS_URS_2025_02/741132101</t>
  </si>
  <si>
    <t>741132135</t>
  </si>
  <si>
    <t>Ukončení kabelů smršťovací koncovkou nebo páskou se zapojením bez letování, počtu a průřezu žil 4x35 mm2</t>
  </si>
  <si>
    <t>-22840000</t>
  </si>
  <si>
    <t>https://podminky.urs.cz/item/CS_URS_2025_02/741132135</t>
  </si>
  <si>
    <t>D4</t>
  </si>
  <si>
    <t>hromosvod a uzemnění</t>
  </si>
  <si>
    <t>741410021</t>
  </si>
  <si>
    <t>Montáž uzemňovacího vedení s upevněním, propojením a připojením pomocí svorek v zemi s izolací spojů pásku průřezu do 120 mm2 v městské zástavbě</t>
  </si>
  <si>
    <t>-1428286465</t>
  </si>
  <si>
    <t>https://podminky.urs.cz/item/CS_URS_2025_02/741410021</t>
  </si>
  <si>
    <t>35442062</t>
  </si>
  <si>
    <t>pás zemnící 30x4mm FeZn</t>
  </si>
  <si>
    <t>933230268</t>
  </si>
  <si>
    <t>741420011</t>
  </si>
  <si>
    <t>Montáž hromosvodného vedení svodových drátů nebo lan bez podpěr, Ø do 10 mm</t>
  </si>
  <si>
    <t>398359295</t>
  </si>
  <si>
    <t>https://podminky.urs.cz/item/CS_URS_2025_02/741420011</t>
  </si>
  <si>
    <t>35441072</t>
  </si>
  <si>
    <t>drát D 8mm FeZn pro hromosvod</t>
  </si>
  <si>
    <t>1282992594</t>
  </si>
  <si>
    <t>-1562203233</t>
  </si>
  <si>
    <t>35441073</t>
  </si>
  <si>
    <t>drát D 10mm FeZn</t>
  </si>
  <si>
    <t>1654940369</t>
  </si>
  <si>
    <t>741120301</t>
  </si>
  <si>
    <t>Montáž vodičů izolovaných měděných bez ukončení uložených pevně plných a laněných s PVC pláštěm, bezhalogenových, ohniodolných (např. CY, CHAH-V) průřezu žíly 0,55 až 16 mm2</t>
  </si>
  <si>
    <t>-9882232</t>
  </si>
  <si>
    <t>https://podminky.urs.cz/item/CS_URS_2025_02/741120301</t>
  </si>
  <si>
    <t>34113244</t>
  </si>
  <si>
    <t>kabel Instalační flexibilní jádro Cu lanované izolace pryž plášť pryž chloroprenová 450/750V (H07RN-F) 1x4mm2</t>
  </si>
  <si>
    <t>1784696051</t>
  </si>
  <si>
    <t>832589641</t>
  </si>
  <si>
    <t>34113245</t>
  </si>
  <si>
    <t>kabel Instalační flexibilní jádro Cu lanované izolace pryž plášť pryž chloroprenová 450/750V (H07RN-F) 1x6mm2</t>
  </si>
  <si>
    <t>1592976113</t>
  </si>
  <si>
    <t>-820594522</t>
  </si>
  <si>
    <t>34113247</t>
  </si>
  <si>
    <t>kabel Instalační flexibilní jádro Cu lanované izolace pryž plášť pryž chloroprenová 450/750V (H07RN-F) 1x16mm2</t>
  </si>
  <si>
    <t>1989842539</t>
  </si>
  <si>
    <t>741130022</t>
  </si>
  <si>
    <t>Ukončení vodičů izolovaných s označením a zapojením na svorkovnici s otevřením a uzavřením krytu, průřezu žíly do 4 mm2</t>
  </si>
  <si>
    <t>-1124148042</t>
  </si>
  <si>
    <t>https://podminky.urs.cz/item/CS_URS_2025_02/741130022</t>
  </si>
  <si>
    <t>741130023</t>
  </si>
  <si>
    <t>Ukončení vodičů izolovaných s označením a zapojením na svorkovnici s otevřením a uzavřením krytu, průřezu žíly do 6 mm2</t>
  </si>
  <si>
    <t>1231677728</t>
  </si>
  <si>
    <t>https://podminky.urs.cz/item/CS_URS_2025_02/741130023</t>
  </si>
  <si>
    <t>741130025</t>
  </si>
  <si>
    <t>Ukončení vodičů izolovaných s označením a zapojením na svorkovnici s otevřením a uzavřením krytu, průřezu žíly do 16 mm2</t>
  </si>
  <si>
    <t>1533234569</t>
  </si>
  <si>
    <t>https://podminky.urs.cz/item/CS_URS_2025_02/741130025</t>
  </si>
  <si>
    <t>741420021</t>
  </si>
  <si>
    <t>Montáž hromosvodného vedení svorek se 2 šrouby</t>
  </si>
  <si>
    <t>326595300</t>
  </si>
  <si>
    <t>https://podminky.urs.cz/item/CS_URS_2025_02/741420021</t>
  </si>
  <si>
    <t>35431012</t>
  </si>
  <si>
    <t>svorka uzemnění FeZn spojovací s příložkou</t>
  </si>
  <si>
    <t>2070035276</t>
  </si>
  <si>
    <t>741420022</t>
  </si>
  <si>
    <t>Montáž hromosvodného vedení svorek se 3 a více šrouby</t>
  </si>
  <si>
    <t>-1314727278</t>
  </si>
  <si>
    <t>https://podminky.urs.cz/item/CS_URS_2025_02/741420022</t>
  </si>
  <si>
    <t>35431037</t>
  </si>
  <si>
    <t>svorka uzemnění FeZn na okapové žlaby, 85mm</t>
  </si>
  <si>
    <t>-1281468438</t>
  </si>
  <si>
    <t>2088251447</t>
  </si>
  <si>
    <t>35431016</t>
  </si>
  <si>
    <t>svorka uzemnění FeZn zkušební, 62mm</t>
  </si>
  <si>
    <t>1271045879</t>
  </si>
  <si>
    <t>741420083</t>
  </si>
  <si>
    <t>Montáž hromosvodného vedení doplňků štítků k označení svodů</t>
  </si>
  <si>
    <t>-1815579991</t>
  </si>
  <si>
    <t>https://podminky.urs.cz/item/CS_URS_2025_02/741420083</t>
  </si>
  <si>
    <t>35442110</t>
  </si>
  <si>
    <t>štítek plastový - čísla svodů</t>
  </si>
  <si>
    <t>-1063077104</t>
  </si>
  <si>
    <t>741420052</t>
  </si>
  <si>
    <t>Montáž hromosvodného vedení ochranných prvků úhelníků nebo trubek s držáky do dřeva</t>
  </si>
  <si>
    <t>-878010672</t>
  </si>
  <si>
    <t>https://podminky.urs.cz/item/CS_URS_2025_02/741420052</t>
  </si>
  <si>
    <t>35441831</t>
  </si>
  <si>
    <t>úhelník ochranný na ochranu svodu - 2000mm, FeZn</t>
  </si>
  <si>
    <t>1167143820</t>
  </si>
  <si>
    <t>35441836</t>
  </si>
  <si>
    <t>držák ochranného úhelníku do zdiva, FeZn</t>
  </si>
  <si>
    <t>1897708153</t>
  </si>
  <si>
    <t>35441415</t>
  </si>
  <si>
    <t>podpěra vedení FeZn do zdiva 150mm</t>
  </si>
  <si>
    <t>-999761367</t>
  </si>
  <si>
    <t>-1701652076</t>
  </si>
  <si>
    <t>35441986</t>
  </si>
  <si>
    <t>svorka odbočovací a spojovací pro pásek 30x4mm, FeZn</t>
  </si>
  <si>
    <t>-1756422395</t>
  </si>
  <si>
    <t>-1171363340</t>
  </si>
  <si>
    <t>VL037</t>
  </si>
  <si>
    <t>svorka páska - drát hromosvodová</t>
  </si>
  <si>
    <t>129525750</t>
  </si>
  <si>
    <t>741231014</t>
  </si>
  <si>
    <t>Montáž svorkovnic do rozváděčů s popisnými štítky se zapojením vodičů na jedné straně nulových</t>
  </si>
  <si>
    <t>2062512368</t>
  </si>
  <si>
    <t>https://podminky.urs.cz/item/CS_URS_2025_02/741231014</t>
  </si>
  <si>
    <t>VL038</t>
  </si>
  <si>
    <t>hlavní ochranná (ekvipotenciální) svorkovnice vč. připojení pásku FeZn30x4, v zapuštěné krabici</t>
  </si>
  <si>
    <t>1895663256</t>
  </si>
  <si>
    <t>HZS009</t>
  </si>
  <si>
    <t>asfaltový nátěr</t>
  </si>
  <si>
    <t>272210467</t>
  </si>
  <si>
    <t>VL039</t>
  </si>
  <si>
    <t>asfaltový lak</t>
  </si>
  <si>
    <t>-1441144396</t>
  </si>
  <si>
    <t>741420082</t>
  </si>
  <si>
    <t>Montáž hromosvodného vedení doplňků napínacích šroubů s okem s vypnutím svodového vodiče</t>
  </si>
  <si>
    <t>1916694483</t>
  </si>
  <si>
    <t>https://podminky.urs.cz/item/CS_URS_2025_02/741420082</t>
  </si>
  <si>
    <t>D5</t>
  </si>
  <si>
    <t>svítidla a jejich příslušenství</t>
  </si>
  <si>
    <t>741372061</t>
  </si>
  <si>
    <t>Montáž svítidel s integrovaným zdrojem LED se zapojením vodičů interiérových přisazených stropních hranatých nebo kruhových plochy do 0,09 m2</t>
  </si>
  <si>
    <t>-1690887601</t>
  </si>
  <si>
    <t>https://podminky.urs.cz/item/CS_URS_2025_02/741372061</t>
  </si>
  <si>
    <t>VL040</t>
  </si>
  <si>
    <t xml:space="preserve">A - LED, kruhové, stropní/nástěnné svítidlo, IP65,13W např. VYRTYCH  CORSO-LED-1850-4K</t>
  </si>
  <si>
    <t>-394356226</t>
  </si>
  <si>
    <t>741372062</t>
  </si>
  <si>
    <t>Montáž svítidel s integrovaným zdrojem LED se zapojením vodičů interiérových přisazených stropních hranatých nebo kruhových plochy přes 0,09 do 0,36 m2</t>
  </si>
  <si>
    <t>1559307093</t>
  </si>
  <si>
    <t>https://podminky.urs.cz/item/CS_URS_2025_02/741372062</t>
  </si>
  <si>
    <t>VL041</t>
  </si>
  <si>
    <t xml:space="preserve">B - LED, interiérové, stropní svítidlo, IP40,  24W např. VYRTYCH  GRIFON-LED-OP-3200-4K</t>
  </si>
  <si>
    <t>-1051308680</t>
  </si>
  <si>
    <t>VL042</t>
  </si>
  <si>
    <t>příplatek za ekolikvidaci svítidla a světelného zdroje</t>
  </si>
  <si>
    <t>-206281601</t>
  </si>
  <si>
    <t>D6</t>
  </si>
  <si>
    <t>dodávky</t>
  </si>
  <si>
    <t>HZS010</t>
  </si>
  <si>
    <t>Montáž el konvektoru</t>
  </si>
  <si>
    <t>1412447879</t>
  </si>
  <si>
    <t>VL043</t>
  </si>
  <si>
    <t>nástěnný el. konvektor, 1kW / 230V / 50Hz</t>
  </si>
  <si>
    <t>-1425366837</t>
  </si>
  <si>
    <t>D7</t>
  </si>
  <si>
    <t>protipožární přepážky</t>
  </si>
  <si>
    <t>741920052</t>
  </si>
  <si>
    <t>Montáž a zhotovení ohnivzdorných konstrukcí pro elektrozařízení přepážek z desek nebo vyztužených omítek silikátových s výplní ve stěnovém průchodu, tl. přes 150 do 300 mm</t>
  </si>
  <si>
    <t>-1695337654</t>
  </si>
  <si>
    <t>https://podminky.urs.cz/item/CS_URS_2025_02/741920052</t>
  </si>
  <si>
    <t>VL044</t>
  </si>
  <si>
    <t>materiál pro protipožární přepážku ve stěně</t>
  </si>
  <si>
    <t>751060752</t>
  </si>
  <si>
    <t>D8</t>
  </si>
  <si>
    <t>montážní materiál</t>
  </si>
  <si>
    <t>741112061</t>
  </si>
  <si>
    <t>Montáž krabic elektroinstalačních bez napojení na trubky a lišty, demontáže a montáže víčka a přístroje přístrojových zapuštěných plastových kruhových do zdiva</t>
  </si>
  <si>
    <t>-1731038380</t>
  </si>
  <si>
    <t>https://podminky.urs.cz/item/CS_URS_2025_02/741112061</t>
  </si>
  <si>
    <t>34571450</t>
  </si>
  <si>
    <t>krabice pod omítku PVC přístrojová kruhová D 70mm</t>
  </si>
  <si>
    <t>-360832838</t>
  </si>
  <si>
    <t>741112072</t>
  </si>
  <si>
    <t>Montáž krabic elektroinstalačních bez napojení na trubky a lišty, demontáže a montáže víčka a přístroje přístrojových lištových plastových dvojitých</t>
  </si>
  <si>
    <t>10741135</t>
  </si>
  <si>
    <t>https://podminky.urs.cz/item/CS_URS_2025_02/741112072</t>
  </si>
  <si>
    <t>VL045</t>
  </si>
  <si>
    <t>krabice přístrojová - plastová, na povrch, 98x98x45mm</t>
  </si>
  <si>
    <t>853008419</t>
  </si>
  <si>
    <t>741112101</t>
  </si>
  <si>
    <t>Montáž krabic elektroinstalačních bez napojení na trubky a lišty, demontáže a montáže víčka a přístroje rozvodek se zapojením vodičů na svorkovnici zapuštěných plastových kruhových do zdiva</t>
  </si>
  <si>
    <t>-620712111</t>
  </si>
  <si>
    <t>https://podminky.urs.cz/item/CS_URS_2025_02/741112101</t>
  </si>
  <si>
    <t>34571140</t>
  </si>
  <si>
    <t>krabice instalační pod omítku plast</t>
  </si>
  <si>
    <t>-1006609396</t>
  </si>
  <si>
    <t>1287577956</t>
  </si>
  <si>
    <t>34571140.1</t>
  </si>
  <si>
    <t xml:space="preserve">krabice pod omítku PVC odbočná kruhová Ø 104mm s víčkem a svorkovnicí  5x2,5mm2</t>
  </si>
  <si>
    <t>114343582</t>
  </si>
  <si>
    <t>741112111</t>
  </si>
  <si>
    <t>Montáž krabic elektroinstalačních bez napojení na trubky a lišty, demontáže a montáže víčka a přístroje rozvodek se zapojením vodičů na svorkovnici nástěnných plastových čtyřhranných pro vodiče Ø do 4 mm2</t>
  </si>
  <si>
    <t>145913525</t>
  </si>
  <si>
    <t>https://podminky.urs.cz/item/CS_URS_2025_02/741112111</t>
  </si>
  <si>
    <t>VL046</t>
  </si>
  <si>
    <t>krabice rozvodná - Al slitina, na povrch, 120x120mm, se svorkovnicí 5x2,5mm2 a víčkem IP54 - pro venkovní prostředí</t>
  </si>
  <si>
    <t>485006867</t>
  </si>
  <si>
    <t>741110061</t>
  </si>
  <si>
    <t>Montáž trubek elektroinstalačních s nasunutím nebo našroubováním do krabic plastových ohebných, uložených pod omítku, vnější Ø přes 11 do 23 mm</t>
  </si>
  <si>
    <t>1071494690</t>
  </si>
  <si>
    <t>https://podminky.urs.cz/item/CS_URS_2025_02/741110061</t>
  </si>
  <si>
    <t>34571391</t>
  </si>
  <si>
    <t>trubka elektroinstalační plastová bezhalogenová ohebná středně odolná D 18,5/25mm poloměr ohybu &gt;110mm</t>
  </si>
  <si>
    <t>1591460287</t>
  </si>
  <si>
    <t>741110063</t>
  </si>
  <si>
    <t>Montáž trubek elektroinstalačních s nasunutím nebo našroubováním do krabic plastových ohebných, uložených pod omítku, vnější Ø přes 35 mm</t>
  </si>
  <si>
    <t>-1124831806</t>
  </si>
  <si>
    <t>https://podminky.urs.cz/item/CS_URS_2025_02/741110063</t>
  </si>
  <si>
    <t>VL047</t>
  </si>
  <si>
    <t>ohebná dvouplášťová korugovaná chránička Ø110/94mm</t>
  </si>
  <si>
    <t>984821037</t>
  </si>
  <si>
    <t>741310211</t>
  </si>
  <si>
    <t>Montáž spínačů jedno nebo dvoupólových polozapuštěných nebo zapuštěných se zapojením vodičů šroubové připojení, pro prostředí normální ovladačů, řazení 0/1-tlačítkových zapínacích/vypínacích</t>
  </si>
  <si>
    <t>1495063069</t>
  </si>
  <si>
    <t>https://podminky.urs.cz/item/CS_URS_2025_02/741310211</t>
  </si>
  <si>
    <t>VL048</t>
  </si>
  <si>
    <t>spínač 1pólový se signální doutnavkou (řazení 1S), plastový pod omítku, 10A/250V</t>
  </si>
  <si>
    <t>-362804714</t>
  </si>
  <si>
    <t>741310231</t>
  </si>
  <si>
    <t>Montáž spínačů jedno nebo dvoupólových polozapuštěných nebo zapuštěných se zapojením vodičů šroubové připojení, pro prostředí normální přepínačů, řazení 5-sériových</t>
  </si>
  <si>
    <t>-279348242</t>
  </si>
  <si>
    <t>https://podminky.urs.cz/item/CS_URS_2025_02/741310231</t>
  </si>
  <si>
    <t>VL049</t>
  </si>
  <si>
    <t>spínač sériový (řazení 5), plastový pod omítku, 10A/250V</t>
  </si>
  <si>
    <t>V|L049</t>
  </si>
  <si>
    <t>47321193</t>
  </si>
  <si>
    <t>741310233</t>
  </si>
  <si>
    <t>Montáž spínačů jedno nebo dvoupólových polozapuštěných nebo zapuštěných se zapojením vodičů šroubové připojení, pro prostředí normální přepínačů, řazení 6-střídavých</t>
  </si>
  <si>
    <t>-1236745414</t>
  </si>
  <si>
    <t>https://podminky.urs.cz/item/CS_URS_2025_02/741310233</t>
  </si>
  <si>
    <t>VL050</t>
  </si>
  <si>
    <t>přepínač střídavý (řazení 6), plastový pod omítku, 10A/250V</t>
  </si>
  <si>
    <t>1745042197</t>
  </si>
  <si>
    <t>741310239</t>
  </si>
  <si>
    <t>Montáž spínačů jedno nebo dvoupólových polozapuštěných nebo zapuštěných se zapojením vodičů šroubové připojení, pro prostředí normální přepínačů, řazení 7-křížových</t>
  </si>
  <si>
    <t>-750355879</t>
  </si>
  <si>
    <t>https://podminky.urs.cz/item/CS_URS_2025_02/741310239</t>
  </si>
  <si>
    <t>VL051</t>
  </si>
  <si>
    <t>přepínač křížový (řazení 7), plastový pod omítku, 10A/250V</t>
  </si>
  <si>
    <t>2039239112</t>
  </si>
  <si>
    <t>741310251</t>
  </si>
  <si>
    <t>Montáž spínačů jedno nebo dvoupólových polozapuštěných nebo zapuštěných se zapojením vodičů šroubové připojení, pro prostředí venkovní nebo mokré spínačů, řazení 1-jednopólových</t>
  </si>
  <si>
    <t>540917001</t>
  </si>
  <si>
    <t>https://podminky.urs.cz/item/CS_URS_2025_02/741310251</t>
  </si>
  <si>
    <t>VL052</t>
  </si>
  <si>
    <t>spínač 1pólový (řazení 1), plastový na povrch, 10A/250V, IP54</t>
  </si>
  <si>
    <t>883485119</t>
  </si>
  <si>
    <t>158</t>
  </si>
  <si>
    <t>741313042</t>
  </si>
  <si>
    <t>Montáž zásuvek domovních se zapojením vodičů šroubové připojení polozapuštěných nebo zapuštěných 10/16 A, provedení 2P + PE dvojí zapojení pro průběžnou montáž</t>
  </si>
  <si>
    <t>486352877</t>
  </si>
  <si>
    <t>https://podminky.urs.cz/item/CS_URS_2025_02/741313042</t>
  </si>
  <si>
    <t>VL053</t>
  </si>
  <si>
    <t>zásuvka (P+PE), plastová pod omítku, 16A/250V, IP40</t>
  </si>
  <si>
    <t>1411275594</t>
  </si>
  <si>
    <t>741313043</t>
  </si>
  <si>
    <t>Montáž zásuvek domovních se zapojením vodičů šroubové připojení polozapuštěných nebo zapuštěných 10/16 A, provedení 2x (2P + PE) dvojnásobná</t>
  </si>
  <si>
    <t>271018751</t>
  </si>
  <si>
    <t>https://podminky.urs.cz/item/CS_URS_2025_02/741313043</t>
  </si>
  <si>
    <t>VL054</t>
  </si>
  <si>
    <t>dvojzásuvka 2x(P+PE) s natočenou dutinou, plastová pod omítku, 16A/250V, IP40</t>
  </si>
  <si>
    <t>-305693133</t>
  </si>
  <si>
    <t>162</t>
  </si>
  <si>
    <t>741330371</t>
  </si>
  <si>
    <t>Montáž ovladačů tlačítkových ve skříni se zapojením vodičů 1 tlačítkových</t>
  </si>
  <si>
    <t>-929350290</t>
  </si>
  <si>
    <t>https://podminky.urs.cz/item/CS_URS_2025_02/741330371</t>
  </si>
  <si>
    <t>VL.055</t>
  </si>
  <si>
    <t>Požární tlačítko v zasklené skříňce - přepínací kontakt, pod omítku, In = 10A,</t>
  </si>
  <si>
    <t>VL055</t>
  </si>
  <si>
    <t>58249203</t>
  </si>
  <si>
    <t>741310251.1</t>
  </si>
  <si>
    <t>888930733</t>
  </si>
  <si>
    <t>https://podminky.urs.cz/item/CS_URS_2025_02/741310251.1</t>
  </si>
  <si>
    <t>VL056</t>
  </si>
  <si>
    <t>zvonkové tlačítko -1x zapínací kontakt, venkovní provedení</t>
  </si>
  <si>
    <t>1419447112</t>
  </si>
  <si>
    <t>HZS009.1</t>
  </si>
  <si>
    <t>Montáž bytového zvonku 1ks</t>
  </si>
  <si>
    <t>1540690412</t>
  </si>
  <si>
    <t>VL057</t>
  </si>
  <si>
    <t>el. zvonek - nástěnný, 6-8-12V AC</t>
  </si>
  <si>
    <t>-811028577</t>
  </si>
  <si>
    <t>741320183</t>
  </si>
  <si>
    <t>Montáž jističů se zapojením vodičů třípólových nn do 125 A s krytem</t>
  </si>
  <si>
    <t>-1433630586</t>
  </si>
  <si>
    <t>https://podminky.urs.cz/item/CS_URS_2025_02/741320183</t>
  </si>
  <si>
    <t>VL058</t>
  </si>
  <si>
    <t>jistič kompaktní 3 fázový, Ue = 690V, In = 100A, charakteristika B, Icu = 16kA (náhrada stávajícího jističe v hlavním NN rozvaděči areálu)</t>
  </si>
  <si>
    <t>-1849751482</t>
  </si>
  <si>
    <t>D9</t>
  </si>
  <si>
    <t>demontáže a úpravy</t>
  </si>
  <si>
    <t>HZS010.1</t>
  </si>
  <si>
    <t>Demontáž stávajícího kompaktního 3P jističe 50A v hlavním NN rozvaděči areálu</t>
  </si>
  <si>
    <t>-613326860</t>
  </si>
  <si>
    <t>HZS011</t>
  </si>
  <si>
    <t>Úpravy v hlavním NN rozvaděči areálu před montáží nového kompaktního 3P jističe (pomocné konstrukce, úprava kabeláže, úprava krytu, …)</t>
  </si>
  <si>
    <t>904426302</t>
  </si>
  <si>
    <t>D10</t>
  </si>
  <si>
    <t>zemní práce</t>
  </si>
  <si>
    <t>460010024</t>
  </si>
  <si>
    <t>Vytyčení trasy vedení kabelového (podzemního) v zastavěném prostoru</t>
  </si>
  <si>
    <t>km</t>
  </si>
  <si>
    <t>873186945</t>
  </si>
  <si>
    <t>https://podminky.urs.cz/item/CS_URS_2025_02/460010024</t>
  </si>
  <si>
    <t>460010025</t>
  </si>
  <si>
    <t>Vytyčení trasy inženýrských sítí v zastavěném prostoru</t>
  </si>
  <si>
    <t>2039690750</t>
  </si>
  <si>
    <t>https://podminky.urs.cz/item/CS_URS_2025_02/460010025</t>
  </si>
  <si>
    <t>460171262</t>
  </si>
  <si>
    <t>Hloubení kabelových rýh strojně včetně urovnání dna s přemístěním výkopku do vzdálenosti 3 m od okraje jámy nebo s naložením na dopravní prostředek šířky 50 cm hloubky 70 cm v hornině třídy těžitelnosti I skupiny 3</t>
  </si>
  <si>
    <t>-1399102361</t>
  </si>
  <si>
    <t>https://podminky.urs.cz/item/CS_URS_2025_02/460171262</t>
  </si>
  <si>
    <t>460431262</t>
  </si>
  <si>
    <t>Zásyp kabelových rýh ručně s přemístění sypaniny ze vzdálenosti do 10 m, s uložením výkopku ve vrstvách včetně zhutnění a úpravy povrchu šířky 50 cm hloubky 60 cm z horniny třídy těžitelnosti I skupiny 3</t>
  </si>
  <si>
    <t>1114953876</t>
  </si>
  <si>
    <t>https://podminky.urs.cz/item/CS_URS_2025_02/460431262</t>
  </si>
  <si>
    <t>460181322</t>
  </si>
  <si>
    <t>Hloubení kabelových rýh strojně v omezeném prostoru včetně urovnání dna s přemístěním výkopku do vzdálenosti 3 m od okraje jámy nebo s naložením na dopravní prostředek šířky 50 cm hloubky 120 cm v hornině třídy těžitelnosti I skupiny 3</t>
  </si>
  <si>
    <t>1516350787</t>
  </si>
  <si>
    <t>https://podminky.urs.cz/item/CS_URS_2025_02/460181322</t>
  </si>
  <si>
    <t>460431312</t>
  </si>
  <si>
    <t>Zásyp kabelových rýh ručně s přemístění sypaniny ze vzdálenosti do 10 m, s uložením výkopku ve vrstvách včetně zhutnění a úpravy povrchu šířky 50 cm hloubky 100 cm z horniny třídy těžitelnosti I skupiny 3</t>
  </si>
  <si>
    <t>-1652376929</t>
  </si>
  <si>
    <t>https://podminky.urs.cz/item/CS_URS_2025_02/460431312</t>
  </si>
  <si>
    <t>460661213</t>
  </si>
  <si>
    <t>Kabelové lože z písku včetně podsypu, zhutnění a urovnání povrchu pro kabely nn zakryté cihlami, šířky přes 30 do 45 cm</t>
  </si>
  <si>
    <t>1062739032</t>
  </si>
  <si>
    <t>https://podminky.urs.cz/item/CS_URS_2025_02/460661213</t>
  </si>
  <si>
    <t>VL059</t>
  </si>
  <si>
    <t>kopaný písek písek včetně dovozu 13x0,5x0,2</t>
  </si>
  <si>
    <t>1296277908</t>
  </si>
  <si>
    <t>59521244</t>
  </si>
  <si>
    <t>Cihla vápenopísková plná štípaná 240x71x58mm P30 žlutá, červená</t>
  </si>
  <si>
    <t>-497943361</t>
  </si>
  <si>
    <t>https://podminky.urs.cz/item/CS_URS_2025_01/59521244</t>
  </si>
  <si>
    <t>460671113</t>
  </si>
  <si>
    <t>Výstražné prvky pro krytí kabelů včetně vyrovnání povrchu rýhy, rozvinutí a uložení fólie, šířky přes 25 do 35 cm</t>
  </si>
  <si>
    <t>177495126</t>
  </si>
  <si>
    <t>https://podminky.urs.cz/item/CS_URS_2025_02/460671113</t>
  </si>
  <si>
    <t>JTA.0013703.URS</t>
  </si>
  <si>
    <t>EXTRUNET - výstražná fólie z polyethylenu šíře 33cm s potiskem</t>
  </si>
  <si>
    <t>1643251922</t>
  </si>
  <si>
    <t>HZS012</t>
  </si>
  <si>
    <t>Utěsnění trubek montážní pěnou</t>
  </si>
  <si>
    <t>-1069871806</t>
  </si>
  <si>
    <t>DEK.3300000790</t>
  </si>
  <si>
    <t>DEKFOAM Montážní pěna trubičková 750ml</t>
  </si>
  <si>
    <t>-646604316</t>
  </si>
  <si>
    <t>460641112</t>
  </si>
  <si>
    <t>Základové konstrukce základ bez bednění do rostlé zeminy z monolitického betonu tř. C 12/15</t>
  </si>
  <si>
    <t>291746411</t>
  </si>
  <si>
    <t>https://podminky.urs.cz/item/CS_URS_2025_02/460641112</t>
  </si>
  <si>
    <t>VL060</t>
  </si>
  <si>
    <t>betonová směs včetně dopravy</t>
  </si>
  <si>
    <t>-76911037</t>
  </si>
  <si>
    <t>468021221</t>
  </si>
  <si>
    <t>Vytrhání dlažby včetně ručního rozebrání, vytřídění, odhozu na hromady nebo naložení na dopravní prostředek a očistění kostek nebo dlaždic z pískového podkladu z dlaždic zámkových, spáry nezalité</t>
  </si>
  <si>
    <t>913981893</t>
  </si>
  <si>
    <t>https://podminky.urs.cz/item/CS_URS_2025_02/468021221</t>
  </si>
  <si>
    <t>460921222</t>
  </si>
  <si>
    <t>Vyspravení krytu po překopech kladení dlažby pro pokládání kabelů, včetně rozprostření, urovnání a zhutnění podkladu a provedení lože z kameniva z dlaždic betonových tvarovaných nebo zámkových</t>
  </si>
  <si>
    <t>-1947768770</t>
  </si>
  <si>
    <t>https://podminky.urs.cz/item/CS_URS_2025_02/460921222</t>
  </si>
  <si>
    <t>460911122</t>
  </si>
  <si>
    <t>Očištění vybouraných prvků z vozovek a chodníků kostek nebo dlaždic od spojovacího materiálu s původní výplní spár kamenivem, s odklizením a uložením na vzdálenost 3 m dlaždic betonových tvarovaných nebo zámkových</t>
  </si>
  <si>
    <t>712349864</t>
  </si>
  <si>
    <t>https://podminky.urs.cz/item/CS_URS_2025_02/460911122</t>
  </si>
  <si>
    <t>HZS013</t>
  </si>
  <si>
    <t>Provizorní úprava terénu 12m2</t>
  </si>
  <si>
    <t>-1492132009</t>
  </si>
  <si>
    <t>460341113</t>
  </si>
  <si>
    <t>Vodorovné přemístění (odvoz) horniny dopravními prostředky včetně složení, bez naložení a rozprostření jakékoliv třídy, na vzdálenost přes 500 do 1000 m</t>
  </si>
  <si>
    <t>-1001192254</t>
  </si>
  <si>
    <t>https://podminky.urs.cz/item/CS_URS_2025_02/460341113</t>
  </si>
  <si>
    <t>460341121</t>
  </si>
  <si>
    <t>Vodorovné přemístění (odvoz) horniny dopravními prostředky včetně složení, bez naložení a rozprostření jakékoliv třídy, na vzdálenost Příplatek k ceně -1113 za každých dalších i započatých 1000 m</t>
  </si>
  <si>
    <t>52887434</t>
  </si>
  <si>
    <t>https://podminky.urs.cz/item/CS_URS_2025_02/460341121</t>
  </si>
  <si>
    <t>469973116</t>
  </si>
  <si>
    <t>Poplatek za uložení stavebního odpadu (skládkovné) na skládce směsného stavebního a demoličního zatříděného do Katalogu odpadů pod kódem 17 09 04</t>
  </si>
  <si>
    <t>1822880705</t>
  </si>
  <si>
    <t>https://podminky.urs.cz/item/CS_URS_2025_02/469973116</t>
  </si>
  <si>
    <t>VL061</t>
  </si>
  <si>
    <t>Zřízení polohopisného plánu</t>
  </si>
  <si>
    <t>-789019949</t>
  </si>
  <si>
    <t>D11</t>
  </si>
  <si>
    <t>ostatní</t>
  </si>
  <si>
    <t>VL062</t>
  </si>
  <si>
    <t xml:space="preserve">drobný jednicový materiál, jehož podíl na celkových materiálových nákladech je malý, a proto se nespecifikuje, jako: vývodky spojky vodičové do průžezu 16 mm2, sponky, příchytky, drát vázací a svařovací, spojovací materiál,nýty, elektrody…  maximálně 5% z nosného materiálu</t>
  </si>
  <si>
    <t>1893887297</t>
  </si>
  <si>
    <t>HZS.014</t>
  </si>
  <si>
    <t>Dokumentace skutečného provedení</t>
  </si>
  <si>
    <t>HZS014</t>
  </si>
  <si>
    <t>-140010249</t>
  </si>
  <si>
    <t>HZS.015</t>
  </si>
  <si>
    <t>Koordinace profesí</t>
  </si>
  <si>
    <t>HZS015</t>
  </si>
  <si>
    <t>-1786342295</t>
  </si>
  <si>
    <t>HZS.016</t>
  </si>
  <si>
    <t>Podíl prací jiných profesí než elektro ( sekání drážek pro kabely a trubky, průrazy, zámečnické…práce)</t>
  </si>
  <si>
    <t>HZS016</t>
  </si>
  <si>
    <t>2135813092</t>
  </si>
  <si>
    <t>741810001</t>
  </si>
  <si>
    <t>Zkoušky a prohlídky elektrických rozvodů a zařízení celková prohlídka a vyhotovení revizní zprávy pro objem montážních prací do 100 tis. Kč</t>
  </si>
  <si>
    <t>-225047233</t>
  </si>
  <si>
    <t>https://podminky.urs.cz/item/CS_URS_2025_02/741810001</t>
  </si>
  <si>
    <t>741820102</t>
  </si>
  <si>
    <t>Měření osvětlovacího zařízení intenzity osvětlení na pracovišti do 50 svítidel</t>
  </si>
  <si>
    <t>-602549195</t>
  </si>
  <si>
    <t>https://podminky.urs.cz/item/CS_URS_2025_02/741820102</t>
  </si>
  <si>
    <t>D.2.5 - Systémy technické ochrany(EPS, EZS)</t>
  </si>
  <si>
    <t>D1 - Montáž</t>
  </si>
  <si>
    <t>D2 - Material</t>
  </si>
  <si>
    <t>Montáž</t>
  </si>
  <si>
    <t>222 29-0971.R00</t>
  </si>
  <si>
    <t>Patch panel 24 port cat.6, včetně zapojení</t>
  </si>
  <si>
    <t>1383860606</t>
  </si>
  <si>
    <t>222 28-0214.R00</t>
  </si>
  <si>
    <t>Patch kabel 1m</t>
  </si>
  <si>
    <t>-1928770687</t>
  </si>
  <si>
    <t>222 30-1441.R00</t>
  </si>
  <si>
    <t>přepěťová ochrana 5x230V 1,5U</t>
  </si>
  <si>
    <t>324495615</t>
  </si>
  <si>
    <t>220 27-0012.R00</t>
  </si>
  <si>
    <t>Montáž sdělovacího kabelu</t>
  </si>
  <si>
    <t>1271750796</t>
  </si>
  <si>
    <t>222 29-0007.R00</t>
  </si>
  <si>
    <t>zásuvka datová neosazená</t>
  </si>
  <si>
    <t>1953845895</t>
  </si>
  <si>
    <t>222 29-0301.R00</t>
  </si>
  <si>
    <t>Keystone cat.5e</t>
  </si>
  <si>
    <t>-566677401</t>
  </si>
  <si>
    <t>222 28-0251.R00</t>
  </si>
  <si>
    <t>Kabel FO univerzální distribuční v trubkách</t>
  </si>
  <si>
    <t>969706025</t>
  </si>
  <si>
    <t>222 31-0001.R00</t>
  </si>
  <si>
    <t>Ukončení kabelu FO univerzál.distribuč.v rozvaděči</t>
  </si>
  <si>
    <t>-1612315803</t>
  </si>
  <si>
    <t>222 31-0011.R00</t>
  </si>
  <si>
    <t>Optická vana</t>
  </si>
  <si>
    <t>-773297767</t>
  </si>
  <si>
    <t>222 31-0031.R00</t>
  </si>
  <si>
    <t>Svar opt.vlákna vč.ochrany a pigtailu,</t>
  </si>
  <si>
    <t>-1142782968</t>
  </si>
  <si>
    <t>222 31-0902.R00</t>
  </si>
  <si>
    <t>Měření optických kabelů reflektometrickou metodou</t>
  </si>
  <si>
    <t>665120632</t>
  </si>
  <si>
    <t>222 31-0991.R00</t>
  </si>
  <si>
    <t>Vyhotovení protokolu o měření optických kabelů</t>
  </si>
  <si>
    <t>704489479</t>
  </si>
  <si>
    <t>222 29-3011.R00</t>
  </si>
  <si>
    <t>Kontrolní měření kabelu</t>
  </si>
  <si>
    <t>-1312506877</t>
  </si>
  <si>
    <t>222 29-0971.R00.1</t>
  </si>
  <si>
    <t>Patch panel</t>
  </si>
  <si>
    <t>470554863</t>
  </si>
  <si>
    <t>220 26-0551.R00</t>
  </si>
  <si>
    <t>Trubka HFX prům. 20 mm, zasekání</t>
  </si>
  <si>
    <t>-114603083</t>
  </si>
  <si>
    <t>220 26-0553.R00</t>
  </si>
  <si>
    <t>Trubka HFX prům. 32 mm, zasekání</t>
  </si>
  <si>
    <t>1610168596</t>
  </si>
  <si>
    <t>027-0301</t>
  </si>
  <si>
    <t>Vodič zatahovací AY 2,5</t>
  </si>
  <si>
    <t>962747901</t>
  </si>
  <si>
    <t>222 28-0217.R00</t>
  </si>
  <si>
    <t>kabel CYKY 3Cx1,5</t>
  </si>
  <si>
    <t>2079595065</t>
  </si>
  <si>
    <t>210 13-0102.R00</t>
  </si>
  <si>
    <t>jistič 6A</t>
  </si>
  <si>
    <t>-1724511550</t>
  </si>
  <si>
    <t>222 73-0001.R00</t>
  </si>
  <si>
    <t>zásuvka 230V</t>
  </si>
  <si>
    <t>2032062591</t>
  </si>
  <si>
    <t>210 01-0315.R00</t>
  </si>
  <si>
    <t>Odbočná krabice KT 250 p.o.+rez</t>
  </si>
  <si>
    <t>-465941786</t>
  </si>
  <si>
    <t>210 01-0311.RT1</t>
  </si>
  <si>
    <t>Krabice univerzální KU68 p.o.+rez.</t>
  </si>
  <si>
    <t>-1205862808</t>
  </si>
  <si>
    <t>222 29-0804.R00</t>
  </si>
  <si>
    <t>Kabel UTP CAT5e LSZH oranžový</t>
  </si>
  <si>
    <t>515150763</t>
  </si>
  <si>
    <t>220 71-1503.R00</t>
  </si>
  <si>
    <t>Kabel TCEKPFLE</t>
  </si>
  <si>
    <t>-534402880</t>
  </si>
  <si>
    <t>222 33-0181.R00</t>
  </si>
  <si>
    <t>svorkovnice LSA</t>
  </si>
  <si>
    <t>643353275</t>
  </si>
  <si>
    <t>220 30-0434.R00</t>
  </si>
  <si>
    <t>kabel EPS pevně na příchytkách</t>
  </si>
  <si>
    <t>-1681711615</t>
  </si>
  <si>
    <t>026-0106</t>
  </si>
  <si>
    <t>Vyhledávání krabic</t>
  </si>
  <si>
    <t>-1724149141</t>
  </si>
  <si>
    <t>460 68-0021.RT3</t>
  </si>
  <si>
    <t>průrazy zdivem</t>
  </si>
  <si>
    <t>1052859656</t>
  </si>
  <si>
    <t>210 02-0921.R00</t>
  </si>
  <si>
    <t>požární ucpávka 1m2</t>
  </si>
  <si>
    <t>1818832979</t>
  </si>
  <si>
    <t>222 33-0138.R00</t>
  </si>
  <si>
    <t>označení datových zásuvek</t>
  </si>
  <si>
    <t>719097184</t>
  </si>
  <si>
    <t>222 29-3012.R00</t>
  </si>
  <si>
    <t>proměření strukturované kabeláže – port</t>
  </si>
  <si>
    <t>-288528309</t>
  </si>
  <si>
    <t>222 30-1801.R00</t>
  </si>
  <si>
    <t>připojení a úprava rozvaděče</t>
  </si>
  <si>
    <t>391854483</t>
  </si>
  <si>
    <t>222 33-0141.R00</t>
  </si>
  <si>
    <t>SOTERIA hlásič multisenzorový</t>
  </si>
  <si>
    <t>-684105243</t>
  </si>
  <si>
    <t>222 33-0114.R00</t>
  </si>
  <si>
    <t>SOTERIA patice s XPERT kartou</t>
  </si>
  <si>
    <t>138009461</t>
  </si>
  <si>
    <t>222 33-0166.R00</t>
  </si>
  <si>
    <t>siréna červený kryt</t>
  </si>
  <si>
    <t>1923172105</t>
  </si>
  <si>
    <t>222 33-0101.R00</t>
  </si>
  <si>
    <t>tlačítkový hlásič červený, IP24 (vnitřní), se základnou</t>
  </si>
  <si>
    <t>-908041718</t>
  </si>
  <si>
    <t>222 33-0181.R00.1</t>
  </si>
  <si>
    <t>vstupně-výstupní modul</t>
  </si>
  <si>
    <t>1451759046</t>
  </si>
  <si>
    <t>revize EPS + TPZS</t>
  </si>
  <si>
    <t>122875167</t>
  </si>
  <si>
    <t>220 71-1603.R00</t>
  </si>
  <si>
    <t>dokumentace skutečného stavu</t>
  </si>
  <si>
    <t>987078373</t>
  </si>
  <si>
    <t>222 28-0217.R00.1</t>
  </si>
  <si>
    <t>kabel PRAFlaGuard® F</t>
  </si>
  <si>
    <t>775266538</t>
  </si>
  <si>
    <t>222 33-0196.R00</t>
  </si>
  <si>
    <t>Programování ústředny, uvedení do provozu</t>
  </si>
  <si>
    <t>1420319809</t>
  </si>
  <si>
    <t>222 33-0197.R00</t>
  </si>
  <si>
    <t>Externí tablo (klávesnice) na úchyt.body</t>
  </si>
  <si>
    <t>-31609884</t>
  </si>
  <si>
    <t>222 33-0201.R00</t>
  </si>
  <si>
    <t>Přezkouš.funkce ovládání dalšího zař(VZT,ZOTK,SHZ)</t>
  </si>
  <si>
    <t>-1987264546</t>
  </si>
  <si>
    <t>222 33-0202.R00</t>
  </si>
  <si>
    <t>Koordinační funkční zkoušky systému EPS</t>
  </si>
  <si>
    <t>1915553065</t>
  </si>
  <si>
    <t>222 33-0138.R00.1</t>
  </si>
  <si>
    <t>Označení hlásiče štítkem</t>
  </si>
  <si>
    <t>-1067744072</t>
  </si>
  <si>
    <t>222 32-3311.R00</t>
  </si>
  <si>
    <t>Systémový zdroj</t>
  </si>
  <si>
    <t>1702736743</t>
  </si>
  <si>
    <t>222 36-0005.R00</t>
  </si>
  <si>
    <t>Manažer napájení a nabíječ akumulátorů</t>
  </si>
  <si>
    <t>102559607</t>
  </si>
  <si>
    <t>222 32-5101.R00</t>
  </si>
  <si>
    <t>Koncentrátor EZS na připravené úchytné body</t>
  </si>
  <si>
    <t>1329914774</t>
  </si>
  <si>
    <t>222 32-5002.R00</t>
  </si>
  <si>
    <t>Montáž detektoru</t>
  </si>
  <si>
    <t>-2001539577</t>
  </si>
  <si>
    <t>222 32-5005.R00</t>
  </si>
  <si>
    <t>Detektor GB na předem připravené úchytné body</t>
  </si>
  <si>
    <t>1809648368</t>
  </si>
  <si>
    <t>222 32-5302.R00</t>
  </si>
  <si>
    <t>Programování</t>
  </si>
  <si>
    <t>990671790</t>
  </si>
  <si>
    <t>220 71-1602.R00</t>
  </si>
  <si>
    <t>Zpracování a příprava programu</t>
  </si>
  <si>
    <t>1993572929</t>
  </si>
  <si>
    <t>220 71-1605.R00</t>
  </si>
  <si>
    <t>Zkušební provoz - uvedení do provozu</t>
  </si>
  <si>
    <t>-1138096765</t>
  </si>
  <si>
    <t>222 32-5292.R00</t>
  </si>
  <si>
    <t>Měření smyčky</t>
  </si>
  <si>
    <t>2091229806</t>
  </si>
  <si>
    <t>-1420720384</t>
  </si>
  <si>
    <t>-466355124</t>
  </si>
  <si>
    <t>1100385862</t>
  </si>
  <si>
    <t>-2102248430</t>
  </si>
  <si>
    <t>-778497878</t>
  </si>
  <si>
    <t>-2109051861</t>
  </si>
  <si>
    <t>100221287</t>
  </si>
  <si>
    <t>460120019</t>
  </si>
  <si>
    <t>naložení výkopku - odvoz zeminy a čistého kameniva na skládku 2x (0,25m x0,6m x 0,2m) + (151m x 0,35 m x 0,2 m)</t>
  </si>
  <si>
    <t>1767938997</t>
  </si>
  <si>
    <t>460150173</t>
  </si>
  <si>
    <t>kabel.rýha 35cm/šíř. 90cm/hl. zem.tř.3</t>
  </si>
  <si>
    <t>597327046</t>
  </si>
  <si>
    <t>460151113</t>
  </si>
  <si>
    <t>výkop pro startovací jámu podvrtu</t>
  </si>
  <si>
    <t>342848461</t>
  </si>
  <si>
    <t>460151553</t>
  </si>
  <si>
    <t>přídavný výkop pro uložení uzem. vodiče (0,1m x 0,1m x121m)</t>
  </si>
  <si>
    <t>-533719585</t>
  </si>
  <si>
    <t>460310103</t>
  </si>
  <si>
    <t>řízený protlak PE trub</t>
  </si>
  <si>
    <t>1399956558</t>
  </si>
  <si>
    <t>460421282</t>
  </si>
  <si>
    <t>kabelové pískové lože rýha 35cm 2x tl.10cm</t>
  </si>
  <si>
    <t>338084101</t>
  </si>
  <si>
    <t>460490013</t>
  </si>
  <si>
    <t>fólie výstražná z PVC šířky 33cm</t>
  </si>
  <si>
    <t>1588423058</t>
  </si>
  <si>
    <t>460520172</t>
  </si>
  <si>
    <t>trubka PVC ohebná pr. 40</t>
  </si>
  <si>
    <t>1945591300</t>
  </si>
  <si>
    <t>460520174</t>
  </si>
  <si>
    <t>dvouplášťová chránička pr.110</t>
  </si>
  <si>
    <t>930717042</t>
  </si>
  <si>
    <t>460560173</t>
  </si>
  <si>
    <t>ruč.zához.kab.rýhy 35cm šíř.90cm hl.zem.tř.3 vč. hutnění</t>
  </si>
  <si>
    <t>-943148036</t>
  </si>
  <si>
    <t>460561603</t>
  </si>
  <si>
    <t>zához výkopu pro základ plast pilíře 2x (0,25m x 0,6 m x1,0 m) vč. zhutnění</t>
  </si>
  <si>
    <t>49146633</t>
  </si>
  <si>
    <t>460561603.1</t>
  </si>
  <si>
    <t>zához přídavného výkopu pro uložení uzem. vodiče vč. hutnění (0,1m x 0,1m x10m)</t>
  </si>
  <si>
    <t>-513158044</t>
  </si>
  <si>
    <t>460600001</t>
  </si>
  <si>
    <t>odvoz zeminy a stavebního odpadu do 1km 2x (0,25m x0,6m x 0,2m) + (151m x 0,35 m x 0,2 m)</t>
  </si>
  <si>
    <t>511032415</t>
  </si>
  <si>
    <t>460600002</t>
  </si>
  <si>
    <t>odvoz zeminy a stavebního odpadu za dalších 15 km (15 x10,69 m3)</t>
  </si>
  <si>
    <t>-867926144</t>
  </si>
  <si>
    <t>460620013</t>
  </si>
  <si>
    <t>provizorní úprava terénu - v trase výkopů 151mx0,35m)</t>
  </si>
  <si>
    <t>-1037745147</t>
  </si>
  <si>
    <t>R1</t>
  </si>
  <si>
    <t>geodetické zaměření kabelové trasy VO</t>
  </si>
  <si>
    <t>-2050390036</t>
  </si>
  <si>
    <t>R2</t>
  </si>
  <si>
    <t>poplatek za uložení zeminy a čistého kameniva na skládku ( 10,69 m3 x 1,8 t)</t>
  </si>
  <si>
    <t>-821084395</t>
  </si>
  <si>
    <t>Material</t>
  </si>
  <si>
    <t>45681-284APO</t>
  </si>
  <si>
    <t>XP95 20D Izolační patice</t>
  </si>
  <si>
    <t>-2084083170</t>
  </si>
  <si>
    <t>SA5800-700APO</t>
  </si>
  <si>
    <t>Discovery hlásič multisenzorový</t>
  </si>
  <si>
    <t>-93728687</t>
  </si>
  <si>
    <t>SA5900-908APO</t>
  </si>
  <si>
    <t>Červený tlačítkový hlásič (povrchový) se zadním krytem, izolátor, resetovací klíč, plastové "sklo", IP44</t>
  </si>
  <si>
    <t>-1695910908</t>
  </si>
  <si>
    <t>SA4700-104APO</t>
  </si>
  <si>
    <t>IO modul, dva vstupy/dva výstupy, XP95/Discovery/CoreProtocol, včetně inst. Krabice</t>
  </si>
  <si>
    <t>-1570359797</t>
  </si>
  <si>
    <t>55000-001APO</t>
  </si>
  <si>
    <t>Inteligentní siréna do otevřených prostor "SONOS"</t>
  </si>
  <si>
    <t>1788050776</t>
  </si>
  <si>
    <t>J-H(St)H 1x2x0,8</t>
  </si>
  <si>
    <t>J-H(St)H BMK LSZH; bezhalogenový, komunikační kabel s omezenu tvorbou kouře a šířením ohně, s klasifikací B2ca dle CPR, ČSN EN 50575: 2014 + A1: 2016, 2 vodiče, průřez 0,5mm². Cena za 1m</t>
  </si>
  <si>
    <t>-386113242</t>
  </si>
  <si>
    <t>EUROFIRE 180S 2x0.5</t>
  </si>
  <si>
    <t>Kabel, 2 vodiče, průřez 0,5, stíněný, plné jádro, ohniodolný, bezhalogenový, plamen nešířící. - sirény</t>
  </si>
  <si>
    <t>161124577</t>
  </si>
  <si>
    <t>EUROFIRE E30/60 JE-H</t>
  </si>
  <si>
    <t>Datový kabel, 8 vodičů, průřez 0,5 s funkčností při požáru 30min, ZP27/2008:PH60-R, B2cas1d0, Vyhláška č. 23/2008, dle DIN VDE 4102-12:98, DIN VDE 4102-2:77, EN 1363-1:2, ČSN EN 50200:2007</t>
  </si>
  <si>
    <t>380979526</t>
  </si>
  <si>
    <t>kabelové příchytky OBO Betermann</t>
  </si>
  <si>
    <t>2141932672</t>
  </si>
  <si>
    <t>ZRS2266</t>
  </si>
  <si>
    <t>12U rozvaděč nástěnný, plně sestavený</t>
  </si>
  <si>
    <t>413970161</t>
  </si>
  <si>
    <t>RP-U24V6</t>
  </si>
  <si>
    <t>Patch Panel RP-U24V6 24 portů / UTP / Cat6 19”x1Ux120mm, svorkovnice LSA, horizontální montáž, pole pro popisky</t>
  </si>
  <si>
    <t>989265534</t>
  </si>
  <si>
    <t>optická vana 12 vl. s kazetou včetně konektorů</t>
  </si>
  <si>
    <t>1939071016</t>
  </si>
  <si>
    <t>LEXI-Net GYFXTH</t>
  </si>
  <si>
    <t>4 vl. opt. kabel universální OS2 9/125 G.657A1 FRLSZH Eca</t>
  </si>
  <si>
    <t>1085775098</t>
  </si>
  <si>
    <t>LEXI-net 125LC</t>
  </si>
  <si>
    <t>LEXI-Net Pigtail LC/APC SM 09/125 2m</t>
  </si>
  <si>
    <t>-203813677</t>
  </si>
  <si>
    <t>RALZ</t>
  </si>
  <si>
    <t>Napájecí panel 230VAC, 8 zásuvek typu E, Š=19", H=1U. Plug type: E/F („Unischuko”)</t>
  </si>
  <si>
    <t>791782350</t>
  </si>
  <si>
    <t>RAOK-1P</t>
  </si>
  <si>
    <t>Kabelový organizér 1U, horizontální, plastová oka</t>
  </si>
  <si>
    <t>1550788892</t>
  </si>
  <si>
    <t>RAPU-S</t>
  </si>
  <si>
    <t xml:space="preserve">Sada zemnících vodičů do rozvaděče 19″ typu RS/ZRS. Rozměry v balení: D1=40cm - 6 ks, D2=80cm  1 ks, D3=280cm - 1 ks</t>
  </si>
  <si>
    <t>506491720</t>
  </si>
  <si>
    <t>RAS4</t>
  </si>
  <si>
    <t>Montážní sada pro rozvaděče RACK - 4 kusy šroubů</t>
  </si>
  <si>
    <t>-1966846689</t>
  </si>
  <si>
    <t>SX9-2-6-UTP-WH</t>
  </si>
  <si>
    <t>Zásuvka Solarix CAT5e UTP 2 x RJ45 pod omítku bílá</t>
  </si>
  <si>
    <t>-1573179533</t>
  </si>
  <si>
    <t>SX9-0-WH</t>
  </si>
  <si>
    <t xml:space="preserve">Krabice/box na omítku pro zásuvky SX9-x-y-z-WH  bílý</t>
  </si>
  <si>
    <t>273391212</t>
  </si>
  <si>
    <t>SXKD-6-UTP-LSOH</t>
  </si>
  <si>
    <t>Instalační kabel CAT5e UTP LSOH 500m/špulka</t>
  </si>
  <si>
    <t>1742657583</t>
  </si>
  <si>
    <t>Trubka HFX prům. 20 mm</t>
  </si>
  <si>
    <t>285222434</t>
  </si>
  <si>
    <t>Trubka HFX prům. 32 mm</t>
  </si>
  <si>
    <t>1793303621</t>
  </si>
  <si>
    <t>829757586</t>
  </si>
  <si>
    <t>-102836907</t>
  </si>
  <si>
    <t>-754974100</t>
  </si>
  <si>
    <t>-235830714</t>
  </si>
  <si>
    <t>-58500437</t>
  </si>
  <si>
    <t>-1061128659</t>
  </si>
  <si>
    <t>993782092</t>
  </si>
  <si>
    <t>Stíněný kabel typu "drát", 8 žíl, průměr drátu 0,5 mm</t>
  </si>
  <si>
    <t>1639687516</t>
  </si>
  <si>
    <t>Stíněný kabel typu "drát", 4 žíly, průměr drátu 0,5 mm</t>
  </si>
  <si>
    <t>-864400593</t>
  </si>
  <si>
    <t>SPW-100</t>
  </si>
  <si>
    <t>Zálohovaná magnetodynamická siréna</t>
  </si>
  <si>
    <t>780883501</t>
  </si>
  <si>
    <t>SLIM - PRO</t>
  </si>
  <si>
    <t>PIR detektor</t>
  </si>
  <si>
    <t>-1315956800</t>
  </si>
  <si>
    <t>INT-KLFR-W</t>
  </si>
  <si>
    <t>klávesnice LCD</t>
  </si>
  <si>
    <t>-285686429</t>
  </si>
  <si>
    <t>YEND 74</t>
  </si>
  <si>
    <t>magnetický kontakt</t>
  </si>
  <si>
    <t>-466909843</t>
  </si>
  <si>
    <t>YF 10C</t>
  </si>
  <si>
    <t>magnetický kontakt - těžký</t>
  </si>
  <si>
    <t>1015634881</t>
  </si>
  <si>
    <t>SX-360</t>
  </si>
  <si>
    <t>PIR detektor pohybu - stropní</t>
  </si>
  <si>
    <t>-334807229</t>
  </si>
  <si>
    <t>BG 2000</t>
  </si>
  <si>
    <t>detektor tříštění skla</t>
  </si>
  <si>
    <t>759362397</t>
  </si>
  <si>
    <t>APS-412</t>
  </si>
  <si>
    <t>BUS doplňkový zdroj</t>
  </si>
  <si>
    <t>-12613283</t>
  </si>
  <si>
    <t>INT - E</t>
  </si>
  <si>
    <t>Expandér 8 zón</t>
  </si>
  <si>
    <t>-157641248</t>
  </si>
  <si>
    <t>INT - PP</t>
  </si>
  <si>
    <t>Expandér 8 zón a 8 výstupů</t>
  </si>
  <si>
    <t>-1403504374</t>
  </si>
  <si>
    <t>12V, 18Ah, gelový akumulátor</t>
  </si>
  <si>
    <t>-2108420215</t>
  </si>
  <si>
    <t xml:space="preserve">optický pigtail  SM 9/125</t>
  </si>
  <si>
    <t>1467522780</t>
  </si>
  <si>
    <t>Optický kabel venkovní 4 vl. SM 9/125, LSZH</t>
  </si>
  <si>
    <t>-1285250309</t>
  </si>
  <si>
    <t>Ochrana sváru trubičková 60 mm</t>
  </si>
  <si>
    <t>1577622505</t>
  </si>
  <si>
    <t>Trubka HDPE 40</t>
  </si>
  <si>
    <t>362437935</t>
  </si>
  <si>
    <t>Těsnící průchodka pro mikrotrubičku 10 mm</t>
  </si>
  <si>
    <t>1469477104</t>
  </si>
  <si>
    <t>MRK 10</t>
  </si>
  <si>
    <t>Rozvaděč např. MRK 10 na i pod omítku</t>
  </si>
  <si>
    <t>1384846599</t>
  </si>
  <si>
    <t>ORM 3 FA 12S</t>
  </si>
  <si>
    <t>Optický box s krytím IP65 8x SC</t>
  </si>
  <si>
    <t>-2110075394</t>
  </si>
  <si>
    <t>Mikrotrubička MT 10/8 červená - nehořlavá</t>
  </si>
  <si>
    <t>-1775827241</t>
  </si>
  <si>
    <t>Chránička silnostěnná HDPE 110/6,3</t>
  </si>
  <si>
    <t>1999889072</t>
  </si>
  <si>
    <t>Kabel TCEPKPFLE 3x4x0,6</t>
  </si>
  <si>
    <t>-1702170112</t>
  </si>
  <si>
    <t>D.2.6 - Venkovní úpravy</t>
  </si>
  <si>
    <t xml:space="preserve">    1 -  Zemní práce</t>
  </si>
  <si>
    <t xml:space="preserve">    5 - Komunikace pozemní</t>
  </si>
  <si>
    <t xml:space="preserve">    997 - Doprava suti a vybouraných hmot</t>
  </si>
  <si>
    <t xml:space="preserve"> Zemní práce</t>
  </si>
  <si>
    <t>111111101</t>
  </si>
  <si>
    <t>Odstranění travin a rákosu ručně travin pro jakoukoli plochu v rovině nebo ve svahu sklonu do 1:5</t>
  </si>
  <si>
    <t>-161058441</t>
  </si>
  <si>
    <t>https://podminky.urs.cz/item/CS_URS_2025_02/111111101</t>
  </si>
  <si>
    <t>112151351</t>
  </si>
  <si>
    <t>Pokácení stromu postupné se spouštěním částí kmene a koruny o průměru na řezné ploše pařezu přes 100 do 200 mm</t>
  </si>
  <si>
    <t>907004535</t>
  </si>
  <si>
    <t>https://podminky.urs.cz/item/CS_URS_2025_02/112151351</t>
  </si>
  <si>
    <t>ozn1</t>
  </si>
  <si>
    <t>ozn2</t>
  </si>
  <si>
    <t>112151353</t>
  </si>
  <si>
    <t>Pokácení stromu postupné se spouštěním částí kmene a koruny o průměru na řezné ploše pařezu přes 300 do 400 mm</t>
  </si>
  <si>
    <t>1736951662</t>
  </si>
  <si>
    <t>https://podminky.urs.cz/item/CS_URS_2025_02/112151353</t>
  </si>
  <si>
    <t>ozn3</t>
  </si>
  <si>
    <t>112201111</t>
  </si>
  <si>
    <t>Odstranění pařezu v rovině nebo na svahu do 1:5 o průměru pařezu na řezné ploše do 200 mm</t>
  </si>
  <si>
    <t>1059918821</t>
  </si>
  <si>
    <t>https://podminky.urs.cz/item/CS_URS_2025_02/112201111</t>
  </si>
  <si>
    <t>112201113</t>
  </si>
  <si>
    <t>Odstranění pařezu v rovině nebo na svahu do 1:5 o průměru pařezu na řezné ploše přes 300 do 400 mm</t>
  </si>
  <si>
    <t>-1812871425</t>
  </si>
  <si>
    <t>https://podminky.urs.cz/item/CS_URS_2025_02/112201113</t>
  </si>
  <si>
    <t>113107142</t>
  </si>
  <si>
    <t>Odstranění podkladů nebo krytů ručně s přemístěním hmot na skládku na vzdálenost do 3 m nebo s naložením na dopravní prostředek živičných, o tl. vrstvy přes 50 do 100 mm</t>
  </si>
  <si>
    <t>1263861291</t>
  </si>
  <si>
    <t>https://podminky.urs.cz/item/CS_URS_2025_02/113107142</t>
  </si>
  <si>
    <t>113204111</t>
  </si>
  <si>
    <t>Vytrhání obrub s vybouráním lože, s přemístěním hmot na skládku na vzdálenost do 3 m nebo s naložením na dopravní prostředek záhonových</t>
  </si>
  <si>
    <t>56316746</t>
  </si>
  <si>
    <t>https://podminky.urs.cz/item/CS_URS_2025_02/113204111</t>
  </si>
  <si>
    <t>4+29,3+3,3+2,7+5,4+3,8+29,2</t>
  </si>
  <si>
    <t>-55113883</t>
  </si>
  <si>
    <t>122151104</t>
  </si>
  <si>
    <t>Odkopávky a prokopávky nezapažené strojně v hornině třídy těžitelnosti I skupiny 1 a 2 přes 100 do 500 m3</t>
  </si>
  <si>
    <t>1865934378</t>
  </si>
  <si>
    <t>https://podminky.urs.cz/item/CS_URS_2025_02/122151104</t>
  </si>
  <si>
    <t xml:space="preserve">"odkopávky"  220</t>
  </si>
  <si>
    <t xml:space="preserve">"sanace"  170*0,4</t>
  </si>
  <si>
    <t>162201401</t>
  </si>
  <si>
    <t>Vodorovné přemístění větví, kmenů nebo pařezů s naložením, složením a dopravou do 1000 m větví stromů listnatých, průměru kmene přes 100 do 300 mm</t>
  </si>
  <si>
    <t>1840376518</t>
  </si>
  <si>
    <t>https://podminky.urs.cz/item/CS_URS_2025_02/162201401</t>
  </si>
  <si>
    <t>162201402</t>
  </si>
  <si>
    <t>Vodorovné přemístění větví, kmenů nebo pařezů s naložením, složením a dopravou do 1000 m větví stromů listnatých, průměru kmene přes 300 do 500 mm</t>
  </si>
  <si>
    <t>1972085750</t>
  </si>
  <si>
    <t>https://podminky.urs.cz/item/CS_URS_2025_02/162201402</t>
  </si>
  <si>
    <t>162201411</t>
  </si>
  <si>
    <t>Vodorovné přemístění větví, kmenů nebo pařezů s naložením, složením a dopravou do 1000 m kmenů stromů listnatých, průměru přes 100 do 300 mm</t>
  </si>
  <si>
    <t>1358450066</t>
  </si>
  <si>
    <t>https://podminky.urs.cz/item/CS_URS_2025_02/162201411</t>
  </si>
  <si>
    <t>162201412</t>
  </si>
  <si>
    <t>Vodorovné přemístění větví, kmenů nebo pařezů s naložením, složením a dopravou do 1000 m kmenů stromů listnatých, průměru přes 300 do 500 mm</t>
  </si>
  <si>
    <t>1978610791</t>
  </si>
  <si>
    <t>https://podminky.urs.cz/item/CS_URS_2025_02/162201412</t>
  </si>
  <si>
    <t>162201421</t>
  </si>
  <si>
    <t>Vodorovné přemístění větví, kmenů nebo pařezů s naložením, složením a dopravou do 1000 m pařezů kmenů, průměru přes 100 do 300 mm</t>
  </si>
  <si>
    <t>-1932653905</t>
  </si>
  <si>
    <t>https://podminky.urs.cz/item/CS_URS_2025_02/162201421</t>
  </si>
  <si>
    <t>162201422</t>
  </si>
  <si>
    <t>Vodorovné přemístění větví, kmenů nebo pařezů s naložením, složením a dopravou do 1000 m pařezů kmenů, průměru přes 300 do 500 mm</t>
  </si>
  <si>
    <t>1049630884</t>
  </si>
  <si>
    <t>https://podminky.urs.cz/item/CS_URS_2025_02/162201422</t>
  </si>
  <si>
    <t>162301931</t>
  </si>
  <si>
    <t>Vodorovné přemístění větví, kmenů nebo pařezů s naložením, složením a dopravou Příplatek k cenám za každých dalších i započatých 1000 m přes 1000 m větví stromů listnatých, průměru kmene přes 100 do 300 mm</t>
  </si>
  <si>
    <t>583707222</t>
  </si>
  <si>
    <t>https://podminky.urs.cz/item/CS_URS_2025_02/162301931</t>
  </si>
  <si>
    <t>3*14</t>
  </si>
  <si>
    <t>162301932</t>
  </si>
  <si>
    <t>Vodorovné přemístění větví, kmenů nebo pařezů s naložením, složením a dopravou Příplatek k cenám za každých dalších i započatých 1000 m přes 1000 m větví stromů listnatých, průměru kmene přes 300 do 500 mm</t>
  </si>
  <si>
    <t>791861763</t>
  </si>
  <si>
    <t>https://podminky.urs.cz/item/CS_URS_2025_02/162301932</t>
  </si>
  <si>
    <t>1*14</t>
  </si>
  <si>
    <t>162301951</t>
  </si>
  <si>
    <t>Vodorovné přemístění větví, kmenů nebo pařezů s naložením, složením a dopravou Příplatek k cenám za každých dalších i započatých 1000 m přes 1000 m kmenů stromů listnatých, o průměru přes 100 do 300 mm</t>
  </si>
  <si>
    <t>-36668674</t>
  </si>
  <si>
    <t>https://podminky.urs.cz/item/CS_URS_2025_02/162301951</t>
  </si>
  <si>
    <t>162301952</t>
  </si>
  <si>
    <t>Vodorovné přemístění větví, kmenů nebo pařezů s naložením, složením a dopravou Příplatek k cenám za každých dalších i započatých 1000 m přes 1000 m kmenů stromů listnatých, o průměru přes 300 do 500 mm</t>
  </si>
  <si>
    <t>-1616573858</t>
  </si>
  <si>
    <t>https://podminky.urs.cz/item/CS_URS_2025_02/162301952</t>
  </si>
  <si>
    <t>162301971</t>
  </si>
  <si>
    <t>Vodorovné přemístění větví, kmenů nebo pařezů s naložením, složením a dopravou Příplatek k cenám za každých dalších i započatých 1000 m přes 1000 m pařezů kmenů, průměru přes 100 do 300 mm</t>
  </si>
  <si>
    <t>2093348979</t>
  </si>
  <si>
    <t>https://podminky.urs.cz/item/CS_URS_2025_02/162301971</t>
  </si>
  <si>
    <t>2*14</t>
  </si>
  <si>
    <t>162301972</t>
  </si>
  <si>
    <t>Vodorovné přemístění větví, kmenů nebo pařezů s naložením, složením a dopravou Příplatek k cenám za každých dalších i započatých 1000 m přes 1000 m pařezů kmenů, průměru přes 300 do 500 mm</t>
  </si>
  <si>
    <t>597186947</t>
  </si>
  <si>
    <t>https://podminky.urs.cz/item/CS_URS_2025_02/162301972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</si>
  <si>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</si>
  <si>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</si>
  <si>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855944843</t>
  </si>
  <si>
    <t>https://podminky.urs.cz/item/CS_URS_2025_02/162351103</t>
  </si>
  <si>
    <t xml:space="preserve">"ornice tam a zpět"  659*0,1</t>
  </si>
  <si>
    <t xml:space="preserve">"zásyp"   4,75</t>
  </si>
  <si>
    <t>-1433711226</t>
  </si>
  <si>
    <t xml:space="preserve">"odečet zásyp"  -4,75</t>
  </si>
  <si>
    <t xml:space="preserve">"sanace"  68</t>
  </si>
  <si>
    <t>162751139</t>
  </si>
  <si>
    <t>Vodorovné přemístění výkopku nebo sypaniny po suchu na obvyklém dopravním prostředku, bez naložení výkopku, avšak se složením bez rozhrnutí z horniny třídy těžitelnosti II skupiny 4 a 5 na vzdálenost Příplatek k ceně za každých dalších i započatých 1 000 m</t>
  </si>
  <si>
    <t>-617898286</t>
  </si>
  <si>
    <t>https://podminky.urs.cz/item/CS_URS_2025_02/162751139</t>
  </si>
  <si>
    <t xml:space="preserve">"dalších 5 km"   5*283,25</t>
  </si>
  <si>
    <t>171151111</t>
  </si>
  <si>
    <t>Uložení sypanin do násypů strojně s rozprostřením sypaniny ve vrstvách a s hrubým urovnáním zhutněných z hornin nesoudržných sypkých</t>
  </si>
  <si>
    <t>951871835</t>
  </si>
  <si>
    <t>https://podminky.urs.cz/item/CS_URS_2025_02/171151111</t>
  </si>
  <si>
    <t xml:space="preserve">"sanace"   68</t>
  </si>
  <si>
    <t>58344229</t>
  </si>
  <si>
    <t>štěrkodrť frakce 0/125</t>
  </si>
  <si>
    <t>-2025758693</t>
  </si>
  <si>
    <t>68*1,7</t>
  </si>
  <si>
    <t>-1643253383</t>
  </si>
  <si>
    <t>283,25*1,6</t>
  </si>
  <si>
    <t>1638182597</t>
  </si>
  <si>
    <t>181351103</t>
  </si>
  <si>
    <t>Rozprostření a urovnání ornice v rovině nebo ve svahu sklonu do 1:5 strojně při souvislé ploše přes 100 do 500 m2, tl. vrstvy do 200 mm</t>
  </si>
  <si>
    <t>1013902461</t>
  </si>
  <si>
    <t>https://podminky.urs.cz/item/CS_URS_2025_02/181351103</t>
  </si>
  <si>
    <t>181351105</t>
  </si>
  <si>
    <t>Rozprostření a urovnání ornice v rovině nebo ve svahu sklonu do 1:5 strojně při souvislé ploše přes 100 do 500 m2, tl. vrstvy přes 250 do 300 mm</t>
  </si>
  <si>
    <t>1688364715</t>
  </si>
  <si>
    <t>https://podminky.urs.cz/item/CS_URS_2025_02/181351105</t>
  </si>
  <si>
    <t>10,2</t>
  </si>
  <si>
    <t>181411131</t>
  </si>
  <si>
    <t>Založení trávníku na půdě předem připravené plochy do 1000 m2 výsevem včetně utažení parkového v rovině nebo na svahu do 1:5</t>
  </si>
  <si>
    <t>-1491665600</t>
  </si>
  <si>
    <t>https://podminky.urs.cz/item/CS_URS_2025_02/181411131</t>
  </si>
  <si>
    <t>00572410</t>
  </si>
  <si>
    <t>osivo směs travní parková</t>
  </si>
  <si>
    <t>-719336735</t>
  </si>
  <si>
    <t>391,3*0,03 "Přepočtené koeficientem množství</t>
  </si>
  <si>
    <t>181951112</t>
  </si>
  <si>
    <t>Úprava pláně vyrovnáním výškových rozdílů strojně v hornině třídy těžitelnosti I, skupiny 1 až 3 se zhutněním</t>
  </si>
  <si>
    <t>2062999972</t>
  </si>
  <si>
    <t>https://podminky.urs.cz/item/CS_URS_2025_02/181951112</t>
  </si>
  <si>
    <t>182351023</t>
  </si>
  <si>
    <t>Rozprostření a urovnání ornice ve svahu sklonu přes 1:5 strojně při souvislé ploše do 100 m2, tl. vrstvy do 200 mm</t>
  </si>
  <si>
    <t>1802197884</t>
  </si>
  <si>
    <t>https://podminky.urs.cz/item/CS_URS_2025_02/182351023</t>
  </si>
  <si>
    <t>155131312</t>
  </si>
  <si>
    <t>Zřízení protierozního zpevnění svahů geomříží nebo georohoží včetně plošného kotvení ocelovými skobami, ve sklonu přes 1:2 do 1:1</t>
  </si>
  <si>
    <t>-938684526</t>
  </si>
  <si>
    <t>https://podminky.urs.cz/item/CS_URS_2025_02/155131312</t>
  </si>
  <si>
    <t>39,3</t>
  </si>
  <si>
    <t>69321111</t>
  </si>
  <si>
    <t>geomatrace trojrozměrné protierozní/vegetační HDPE</t>
  </si>
  <si>
    <t>-1306993000</t>
  </si>
  <si>
    <t>39,3*1,1845 "Přepočtené koeficientem množství</t>
  </si>
  <si>
    <t>183101215</t>
  </si>
  <si>
    <t>Hloubení jamek pro vysazování rostlin v zemině skupiny 1 až 4 s výměnou půdy z 50% v rovině nebo na svahu do 1:5, objemu přes 0,125 do 0,40 m3</t>
  </si>
  <si>
    <t>1065828750</t>
  </si>
  <si>
    <t>https://podminky.urs.cz/item/CS_URS_2025_02/183101215</t>
  </si>
  <si>
    <t>184102115</t>
  </si>
  <si>
    <t>Výsadba dřeviny s balem do předem vyhloubené jamky se zalitím v rovině nebo na svahu do 1:5, při průměru balu přes 500 do 600 mm</t>
  </si>
  <si>
    <t>772206020</t>
  </si>
  <si>
    <t>https://podminky.urs.cz/item/CS_URS_2025_02/184102115</t>
  </si>
  <si>
    <t>01-R</t>
  </si>
  <si>
    <t xml:space="preserve">Prunus Sp   obvod kmene 14 cm, bal, nasazzení k. 2m</t>
  </si>
  <si>
    <t>-1649745858</t>
  </si>
  <si>
    <t>184215133</t>
  </si>
  <si>
    <t>Ukotvení dřeviny kůly v rovině nebo na svahu do 1:5 třemi kůly, délky přes 2 do 3 m</t>
  </si>
  <si>
    <t>1123421165</t>
  </si>
  <si>
    <t>https://podminky.urs.cz/item/CS_URS_2025_02/184215133</t>
  </si>
  <si>
    <t>05217108</t>
  </si>
  <si>
    <t>tyče dřevěné v kůře D 80mm dl 6m</t>
  </si>
  <si>
    <t>-347997436</t>
  </si>
  <si>
    <t>3*3*2,5*0,04*0,04*3,14+3*3*1*0,04*0,04*3,14</t>
  </si>
  <si>
    <t>184813241</t>
  </si>
  <si>
    <t>Zřízení ochrany paty kmene dřeviny perforovanou flexibilní plastovou chráničkou</t>
  </si>
  <si>
    <t>1635946501</t>
  </si>
  <si>
    <t>https://podminky.urs.cz/item/CS_URS_2025_02/184813241</t>
  </si>
  <si>
    <t>28357001</t>
  </si>
  <si>
    <t>chránička perforovaná PE k ochraně paty kmene stromku před poškozením strunovou sekačkou</t>
  </si>
  <si>
    <t>1223517241</t>
  </si>
  <si>
    <t>184911421</t>
  </si>
  <si>
    <t>Mulčování vysazených rostlin mulčovací kůrou, tl. do 100 mm v rovině nebo na svahu do 1:5</t>
  </si>
  <si>
    <t>-20913654</t>
  </si>
  <si>
    <t>https://podminky.urs.cz/item/CS_URS_2025_02/184911421</t>
  </si>
  <si>
    <t xml:space="preserve">"stromy"  3*0,5*0,5*3,14</t>
  </si>
  <si>
    <t>10391100</t>
  </si>
  <si>
    <t>kůra mulčovací VL</t>
  </si>
  <si>
    <t>1389417478</t>
  </si>
  <si>
    <t xml:space="preserve">"stromy"   3*0,6*0,6*3,14*0,1</t>
  </si>
  <si>
    <t>185804311</t>
  </si>
  <si>
    <t>Zalití rostlin vodou plochy záhonů jednotlivě do 20 m2</t>
  </si>
  <si>
    <t>1339774085</t>
  </si>
  <si>
    <t>https://podminky.urs.cz/item/CS_URS_2025_02/185804311</t>
  </si>
  <si>
    <t xml:space="preserve">"stromy  celkem 10 x ročně, 3 roky, 50 l"   3*0,05*3*10</t>
  </si>
  <si>
    <t>185851121</t>
  </si>
  <si>
    <t>Dovoz vody pro zálivku rostlin na vzdálenost do 1000 m</t>
  </si>
  <si>
    <t>-1096336669</t>
  </si>
  <si>
    <t>https://podminky.urs.cz/item/CS_URS_2025_02/185851121</t>
  </si>
  <si>
    <t>4,5</t>
  </si>
  <si>
    <t>184812121</t>
  </si>
  <si>
    <t>dodávka zálivkové vody</t>
  </si>
  <si>
    <t>663846919</t>
  </si>
  <si>
    <t>185851129</t>
  </si>
  <si>
    <t>Dovoz vody pro zálivku rostlin Příplatek k ceně za každých dalších i započatých 1000 m</t>
  </si>
  <si>
    <t>1918202152</t>
  </si>
  <si>
    <t>https://podminky.urs.cz/item/CS_URS_2025_02/185851129</t>
  </si>
  <si>
    <t xml:space="preserve">"dalších 5 km"    4,5*5</t>
  </si>
  <si>
    <t>010R</t>
  </si>
  <si>
    <t>hnojení stromů tabletami s dlohodobým účinkem</t>
  </si>
  <si>
    <t>263206032</t>
  </si>
  <si>
    <t>011R</t>
  </si>
  <si>
    <t xml:space="preserve">hnojivo v tabletách  - balení 100 ks</t>
  </si>
  <si>
    <t>-1521201996</t>
  </si>
  <si>
    <t>012R</t>
  </si>
  <si>
    <t>ochranný nátěr kmene</t>
  </si>
  <si>
    <t>71211953</t>
  </si>
  <si>
    <t>0,14*2*3</t>
  </si>
  <si>
    <t>013R</t>
  </si>
  <si>
    <t>Nátěr ochranný dvousložkový na kmeny (např. Lac balsam flex skin)</t>
  </si>
  <si>
    <t>-1729781331</t>
  </si>
  <si>
    <t>0,3*3</t>
  </si>
  <si>
    <t>111151121</t>
  </si>
  <si>
    <t>Pokosení trávníku při souvislé ploše do 1000 m2 parkového v rovině nebo svahu do 1:5</t>
  </si>
  <si>
    <t>-2006870620</t>
  </si>
  <si>
    <t>https://podminky.urs.cz/item/CS_URS_2025_02/111151121</t>
  </si>
  <si>
    <t>391,3</t>
  </si>
  <si>
    <t>-110680052</t>
  </si>
  <si>
    <t>0,8*1*10,2</t>
  </si>
  <si>
    <t>-1370814046</t>
  </si>
  <si>
    <t>3,35*10,2</t>
  </si>
  <si>
    <t>69311226</t>
  </si>
  <si>
    <t>geotextilie netkaná separační, ochranná, filtrační, drenážní PES 150g/m2</t>
  </si>
  <si>
    <t>-614208126</t>
  </si>
  <si>
    <t>34,17*1,1845 "Přepočtené koeficientem množství</t>
  </si>
  <si>
    <t>213141112</t>
  </si>
  <si>
    <t>Zřízení vrstvy z geotextilie filtrační, separační, odvodňovací, ochranné, výztužné nebo protierozní v rovině nebo ve sklonu do 1:5, šířky přes 3 do 6 m</t>
  </si>
  <si>
    <t>-1024752567</t>
  </si>
  <si>
    <t>https://podminky.urs.cz/item/CS_URS_2025_02/213141112</t>
  </si>
  <si>
    <t>69311009</t>
  </si>
  <si>
    <t>geotextilie tkaná separační, filtrační, výztužná PP pevnost v tahu 60kN/m</t>
  </si>
  <si>
    <t>-908765637</t>
  </si>
  <si>
    <t>170*1,1845 "Přepočtené koeficientem množství</t>
  </si>
  <si>
    <t>Komunikace pozemní</t>
  </si>
  <si>
    <t>564851011</t>
  </si>
  <si>
    <t>Podklad ze štěrkodrti ŠD s rozprostřením a zhutněním plochy jednotlivě do 100 m2, po zhutnění tl. 150 mm</t>
  </si>
  <si>
    <t>-149915167</t>
  </si>
  <si>
    <t>https://podminky.urs.cz/item/CS_URS_2025_02/564851011</t>
  </si>
  <si>
    <t>564861011</t>
  </si>
  <si>
    <t>Podklad ze štěrkodrti ŠD s rozprostřením a zhutněním plochy jednotlivě do 100 m2, po zhutnění tl. 200 mm</t>
  </si>
  <si>
    <t>1683868930</t>
  </si>
  <si>
    <t>https://podminky.urs.cz/item/CS_URS_2025_02/564861011</t>
  </si>
  <si>
    <t>564952111</t>
  </si>
  <si>
    <t>Podklad z mechanicky zpevněného kameniva MZK (minerální beton) s rozprostřením a s hutněním, po zhutnění tl. 150 mm</t>
  </si>
  <si>
    <t>1590197007</t>
  </si>
  <si>
    <t>https://podminky.urs.cz/item/CS_URS_2025_02/564952111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</si>
  <si>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</si>
  <si>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</si>
  <si>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112479898</t>
  </si>
  <si>
    <t>https://podminky.urs.cz/item/CS_URS_2025_02/596211110</t>
  </si>
  <si>
    <t>59245018</t>
  </si>
  <si>
    <t>dlažba skladebná betonová 200x100mm tl 60mm přírodní</t>
  </si>
  <si>
    <t>-1915762209</t>
  </si>
  <si>
    <t>17*1,03 "Přepočtené koeficientem množství</t>
  </si>
  <si>
    <t>596212212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</si>
  <si>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</si>
  <si>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-483178109</t>
  </si>
  <si>
    <t>https://podminky.urs.cz/item/CS_URS_2025_02/596212212</t>
  </si>
  <si>
    <t>59245013</t>
  </si>
  <si>
    <t>dlažba zámková betonová tvaru I 200x165mm tl 80mm přírodní</t>
  </si>
  <si>
    <t>297650708</t>
  </si>
  <si>
    <t>165*1,02 "Přepočtené koeficientem množství</t>
  </si>
  <si>
    <t>597961111</t>
  </si>
  <si>
    <t>Rigol dlážděný do lože z betonu prostého tl. 100 mm, s vyplněním a zatřením spár cementovou maltou z prefabrikátů celkové šířky rigolu do 1030 mm</t>
  </si>
  <si>
    <t>-341469965</t>
  </si>
  <si>
    <t>https://podminky.urs.cz/item/CS_URS_2025_02/597961111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</si>
  <si>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</si>
  <si>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</si>
  <si>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1378396956</t>
  </si>
  <si>
    <t>https://podminky.urs.cz/item/CS_URS_2025_02/916131213</t>
  </si>
  <si>
    <t>12,6+16,6+5,1+26 +38,7</t>
  </si>
  <si>
    <t>59217072</t>
  </si>
  <si>
    <t>obrubník silniční betonový 1000x100x250mm</t>
  </si>
  <si>
    <t>39032312</t>
  </si>
  <si>
    <t>99*1,02 "Přepočtené koeficientem množství</t>
  </si>
  <si>
    <t>Doprava suti a vybouraných hmot</t>
  </si>
  <si>
    <t>997221561</t>
  </si>
  <si>
    <t>Vodorovná doprava suti bez naložení, ale se složením a s hrubým urovnáním z kusových materiálů, na vzdálenost do 1 km</t>
  </si>
  <si>
    <t>-1806541448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</si>
  <si>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</si>
  <si>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</si>
  <si>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</si>
  <si>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1913379408</t>
  </si>
  <si>
    <t>https://podminky.urs.cz/item/CS_URS_2025_02/997221569</t>
  </si>
  <si>
    <t xml:space="preserve">"dalších 14 km"   14*17,328</t>
  </si>
  <si>
    <t>997221861</t>
  </si>
  <si>
    <t>Poplatek za uložení stavebního odpadu na recyklační skládce (skládkovné) z prostého betonu zatříděného do Katalogu odpadů pod kódem 17 01 01</t>
  </si>
  <si>
    <t>-362071606</t>
  </si>
  <si>
    <t>https://podminky.urs.cz/item/CS_URS_2025_02/997221861</t>
  </si>
  <si>
    <t>997221875</t>
  </si>
  <si>
    <t>Poplatek za uložení stavebního odpadu na recyklační skládce (skládkovné) asfaltového bez obsahu dehtu zatříděného do Katalogu odpadů pod kódem 17 03 02</t>
  </si>
  <si>
    <t>-518840454</t>
  </si>
  <si>
    <t>https://podminky.urs.cz/item/CS_URS_2025_02/997221875</t>
  </si>
  <si>
    <t>998223011</t>
  </si>
  <si>
    <t>Přesun hmot pro pozemní komunikace s krytem dlážděným dopravní vzdálenost do 200 m jakékoliv délky objektu</t>
  </si>
  <si>
    <t>326496591</t>
  </si>
  <si>
    <t>https://podminky.urs.cz/item/CS_URS_2025_02/998223011</t>
  </si>
  <si>
    <t>x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</si>
  <si>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</si>
  <si>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</si>
  <si>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</si>
  <si>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</si>
  <si>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</si>
  <si>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</si>
  <si>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Vedlejší rozpočtové náklady</t>
  </si>
  <si>
    <t>VRN1</t>
  </si>
  <si>
    <t>Průzkumné, geodetické a projektové práce</t>
  </si>
  <si>
    <t>012103000</t>
  </si>
  <si>
    <t>Přípravné zeměměřičské práce</t>
  </si>
  <si>
    <t>561353510</t>
  </si>
  <si>
    <t>https://podminky.urs.cz/item/CS_URS_2025_02/012103000</t>
  </si>
  <si>
    <t>012203000</t>
  </si>
  <si>
    <t>Zeměměřičské práce před výstavbou</t>
  </si>
  <si>
    <t>2039162846</t>
  </si>
  <si>
    <t>https://podminky.urs.cz/item/CS_URS_2025_02/012203000</t>
  </si>
  <si>
    <t>012303000</t>
  </si>
  <si>
    <t>Zeměměřičské práce při provádění stavby</t>
  </si>
  <si>
    <t>1599318177</t>
  </si>
  <si>
    <t>https://podminky.urs.cz/item/CS_URS_2025_02/012303000</t>
  </si>
  <si>
    <t>013254000</t>
  </si>
  <si>
    <t>Dokumentace skutečného provedení stavby</t>
  </si>
  <si>
    <t>595957284</t>
  </si>
  <si>
    <t>https://podminky.urs.cz/item/CS_URS_2025_02/013254000</t>
  </si>
  <si>
    <t>Poznámka k položce:_x000d_
Poznámka k položce: Projektová dokumentace skutečného provedení stavby nutná pro uvedední do zkušebního provozu/kolaudaci</t>
  </si>
  <si>
    <t>VRN3</t>
  </si>
  <si>
    <t>Zařízení staveniště</t>
  </si>
  <si>
    <t>030001000</t>
  </si>
  <si>
    <t>-1320797674</t>
  </si>
  <si>
    <t>https://podminky.urs.cz/item/CS_URS_2025_02/030001000</t>
  </si>
  <si>
    <t>033203000</t>
  </si>
  <si>
    <t>Spotřeba energií pro zařízení staveniště</t>
  </si>
  <si>
    <t>1024</t>
  </si>
  <si>
    <t>1501370800</t>
  </si>
  <si>
    <t>https://podminky.urs.cz/item/CS_URS_2025_02/033203000</t>
  </si>
  <si>
    <t>034103000</t>
  </si>
  <si>
    <t>Oplocení staveniště</t>
  </si>
  <si>
    <t>1634047054</t>
  </si>
  <si>
    <t>https://podminky.urs.cz/item/CS_URS_2025_02/034103000</t>
  </si>
  <si>
    <t>034503000</t>
  </si>
  <si>
    <t>Informační tabule na staveništi</t>
  </si>
  <si>
    <t>24255074</t>
  </si>
  <si>
    <t>https://podminky.urs.cz/item/CS_URS_2025_02/034503000</t>
  </si>
  <si>
    <t>VRN4</t>
  </si>
  <si>
    <t>Inženýrská činnost</t>
  </si>
  <si>
    <t>041002000</t>
  </si>
  <si>
    <t>Dozory</t>
  </si>
  <si>
    <t>-357435733</t>
  </si>
  <si>
    <t>https://podminky.urs.cz/item/CS_URS_2025_02/041002000</t>
  </si>
  <si>
    <t>045203000</t>
  </si>
  <si>
    <t>Kompletační činnost</t>
  </si>
  <si>
    <t>-359267838</t>
  </si>
  <si>
    <t>https://podminky.urs.cz/item/CS_URS_2025_02/045203000</t>
  </si>
  <si>
    <t>045303000</t>
  </si>
  <si>
    <t>Koordinační činnost</t>
  </si>
  <si>
    <t>-1554934848</t>
  </si>
  <si>
    <t>https://podminky.urs.cz/item/CS_URS_2025_02/045303000</t>
  </si>
  <si>
    <t>VRN6</t>
  </si>
  <si>
    <t>Územní vlivy</t>
  </si>
  <si>
    <t>065002000</t>
  </si>
  <si>
    <t>Mimostaveništní doprava materiálů, výrobků a strojů</t>
  </si>
  <si>
    <t>1195781641</t>
  </si>
  <si>
    <t>https://podminky.urs.cz/item/CS_URS_2025_02/065002000</t>
  </si>
  <si>
    <t>VRN7</t>
  </si>
  <si>
    <t>Provozní vlivy</t>
  </si>
  <si>
    <t>072103000</t>
  </si>
  <si>
    <t>Silniční provoz - projednání DIO a zajištění DIR</t>
  </si>
  <si>
    <t>-1705724699</t>
  </si>
  <si>
    <t>https://podminky.urs.cz/item/CS_URS_2025_02/072103000</t>
  </si>
  <si>
    <t>072203000</t>
  </si>
  <si>
    <t>Silniční provoz - zajištění DIO (dopravní značení)</t>
  </si>
  <si>
    <t>730809412</t>
  </si>
  <si>
    <t>https://podminky.urs.cz/item/CS_URS_2025_02/072203000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</si>
</sst>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7" fillId="2" borderId="19" xfId="0" applyFont="1" applyFill="1" applyBorder="1" applyAlignment="1" applyProtection="1">
      <alignment horizontal="left" vertical="center"/>
      <protection locked="0"/>
    </xf>
    <xf numFmtId="0" fontId="37" fillId="0" borderId="20" xfId="0" applyFont="1" applyBorder="1" applyAlignment="1" applyProtection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21151103" TargetMode="External" /><Relationship Id="rId2" Type="http://schemas.openxmlformats.org/officeDocument/2006/relationships/hyperlink" Target="https://podminky.urs.cz/item/CS_URS_2025_02/122251104" TargetMode="External" /><Relationship Id="rId3" Type="http://schemas.openxmlformats.org/officeDocument/2006/relationships/hyperlink" Target="https://podminky.urs.cz/item/CS_URS_2025_02/131213701" TargetMode="External" /><Relationship Id="rId4" Type="http://schemas.openxmlformats.org/officeDocument/2006/relationships/hyperlink" Target="https://podminky.urs.cz/item/CS_URS_2025_02/132251103" TargetMode="External" /><Relationship Id="rId5" Type="http://schemas.openxmlformats.org/officeDocument/2006/relationships/hyperlink" Target="https://podminky.urs.cz/item/CS_URS_2025_02/162251102" TargetMode="External" /><Relationship Id="rId6" Type="http://schemas.openxmlformats.org/officeDocument/2006/relationships/hyperlink" Target="https://podminky.urs.cz/item/CS_URS_2025_02/162751117" TargetMode="External" /><Relationship Id="rId7" Type="http://schemas.openxmlformats.org/officeDocument/2006/relationships/hyperlink" Target="https://podminky.urs.cz/item/CS_URS_2025_02/162751119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171251201" TargetMode="External" /><Relationship Id="rId10" Type="http://schemas.openxmlformats.org/officeDocument/2006/relationships/hyperlink" Target="https://podminky.urs.cz/item/CS_URS_2025_02/181912112" TargetMode="External" /><Relationship Id="rId11" Type="http://schemas.openxmlformats.org/officeDocument/2006/relationships/hyperlink" Target="https://podminky.urs.cz/item/CS_URS_2025_02/270001112" TargetMode="External" /><Relationship Id="rId12" Type="http://schemas.openxmlformats.org/officeDocument/2006/relationships/hyperlink" Target="https://podminky.urs.cz/item/CS_URS_2025_02/271532213" TargetMode="External" /><Relationship Id="rId13" Type="http://schemas.openxmlformats.org/officeDocument/2006/relationships/hyperlink" Target="https://podminky.urs.cz/item/CS_URS_2025_02/273321411" TargetMode="External" /><Relationship Id="rId14" Type="http://schemas.openxmlformats.org/officeDocument/2006/relationships/hyperlink" Target="https://podminky.urs.cz/item/CS_URS_2025_02/273351121" TargetMode="External" /><Relationship Id="rId15" Type="http://schemas.openxmlformats.org/officeDocument/2006/relationships/hyperlink" Target="https://podminky.urs.cz/item/CS_URS_2025_02/273351122" TargetMode="External" /><Relationship Id="rId16" Type="http://schemas.openxmlformats.org/officeDocument/2006/relationships/hyperlink" Target="https://podminky.urs.cz/item/CS_URS_2025_02/273362021" TargetMode="External" /><Relationship Id="rId17" Type="http://schemas.openxmlformats.org/officeDocument/2006/relationships/hyperlink" Target="https://podminky.urs.cz/item/CS_URS_2025_02/274313611" TargetMode="External" /><Relationship Id="rId18" Type="http://schemas.openxmlformats.org/officeDocument/2006/relationships/hyperlink" Target="https://podminky.urs.cz/item/CS_URS_2025_02/274313811" TargetMode="External" /><Relationship Id="rId19" Type="http://schemas.openxmlformats.org/officeDocument/2006/relationships/hyperlink" Target="https://podminky.urs.cz/item/CS_URS_2025_02/279113142" TargetMode="External" /><Relationship Id="rId20" Type="http://schemas.openxmlformats.org/officeDocument/2006/relationships/hyperlink" Target="https://podminky.urs.cz/item/CS_URS_2025_02/279232513" TargetMode="External" /><Relationship Id="rId21" Type="http://schemas.openxmlformats.org/officeDocument/2006/relationships/hyperlink" Target="https://podminky.urs.cz/item/CS_URS_2025_02/279361821" TargetMode="External" /><Relationship Id="rId22" Type="http://schemas.openxmlformats.org/officeDocument/2006/relationships/hyperlink" Target="https://podminky.urs.cz/item/CS_URS_2025_02/311238650" TargetMode="External" /><Relationship Id="rId23" Type="http://schemas.openxmlformats.org/officeDocument/2006/relationships/hyperlink" Target="https://podminky.urs.cz/item/CS_URS_2025_02/311238656" TargetMode="External" /><Relationship Id="rId24" Type="http://schemas.openxmlformats.org/officeDocument/2006/relationships/hyperlink" Target="https://podminky.urs.cz/item/CS_URS_2025_02/317168022" TargetMode="External" /><Relationship Id="rId25" Type="http://schemas.openxmlformats.org/officeDocument/2006/relationships/hyperlink" Target="https://podminky.urs.cz/item/CS_URS_2025_02/317168052" TargetMode="External" /><Relationship Id="rId26" Type="http://schemas.openxmlformats.org/officeDocument/2006/relationships/hyperlink" Target="https://podminky.urs.cz/item/CS_URS_2025_02/317941123" TargetMode="External" /><Relationship Id="rId27" Type="http://schemas.openxmlformats.org/officeDocument/2006/relationships/hyperlink" Target="https://podminky.urs.cz/item/CS_URS_2025_02/317998111" TargetMode="External" /><Relationship Id="rId28" Type="http://schemas.openxmlformats.org/officeDocument/2006/relationships/hyperlink" Target="https://podminky.urs.cz/item/CS_URS_2025_02/342244121" TargetMode="External" /><Relationship Id="rId29" Type="http://schemas.openxmlformats.org/officeDocument/2006/relationships/hyperlink" Target="https://podminky.urs.cz/item/CS_URS_2025_02/411121121" TargetMode="External" /><Relationship Id="rId30" Type="http://schemas.openxmlformats.org/officeDocument/2006/relationships/hyperlink" Target="https://podminky.urs.cz/item/CS_URS_2025_02/411121127" TargetMode="External" /><Relationship Id="rId31" Type="http://schemas.openxmlformats.org/officeDocument/2006/relationships/hyperlink" Target="https://podminky.urs.cz/item/CS_URS_2025_02/417272111" TargetMode="External" /><Relationship Id="rId32" Type="http://schemas.openxmlformats.org/officeDocument/2006/relationships/hyperlink" Target="https://podminky.urs.cz/item/CS_URS_2025_02/417321515" TargetMode="External" /><Relationship Id="rId33" Type="http://schemas.openxmlformats.org/officeDocument/2006/relationships/hyperlink" Target="https://podminky.urs.cz/item/CS_URS_2025_02/417351115" TargetMode="External" /><Relationship Id="rId34" Type="http://schemas.openxmlformats.org/officeDocument/2006/relationships/hyperlink" Target="https://podminky.urs.cz/item/CS_URS_2025_02/417351116" TargetMode="External" /><Relationship Id="rId35" Type="http://schemas.openxmlformats.org/officeDocument/2006/relationships/hyperlink" Target="https://podminky.urs.cz/item/CS_URS_2025_02/417361821" TargetMode="External" /><Relationship Id="rId36" Type="http://schemas.openxmlformats.org/officeDocument/2006/relationships/hyperlink" Target="https://podminky.urs.cz/item/CS_URS_2025_02/431124121" TargetMode="External" /><Relationship Id="rId37" Type="http://schemas.openxmlformats.org/officeDocument/2006/relationships/hyperlink" Target="https://podminky.urs.cz/item/CS_URS_2025_02/435124121" TargetMode="External" /><Relationship Id="rId38" Type="http://schemas.openxmlformats.org/officeDocument/2006/relationships/hyperlink" Target="https://podminky.urs.cz/item/CS_URS_2025_02/612131121" TargetMode="External" /><Relationship Id="rId39" Type="http://schemas.openxmlformats.org/officeDocument/2006/relationships/hyperlink" Target="https://podminky.urs.cz/item/CS_URS_2025_02/612321121" TargetMode="External" /><Relationship Id="rId40" Type="http://schemas.openxmlformats.org/officeDocument/2006/relationships/hyperlink" Target="https://podminky.urs.cz/item/CS_URS_2025_02/612321191" TargetMode="External" /><Relationship Id="rId41" Type="http://schemas.openxmlformats.org/officeDocument/2006/relationships/hyperlink" Target="https://podminky.urs.cz/item/CS_URS_2025_02/612325301" TargetMode="External" /><Relationship Id="rId42" Type="http://schemas.openxmlformats.org/officeDocument/2006/relationships/hyperlink" Target="https://podminky.urs.cz/item/CS_URS_2025_02/622131101" TargetMode="External" /><Relationship Id="rId43" Type="http://schemas.openxmlformats.org/officeDocument/2006/relationships/hyperlink" Target="https://podminky.urs.cz/item/CS_URS_2025_02/622143003" TargetMode="External" /><Relationship Id="rId44" Type="http://schemas.openxmlformats.org/officeDocument/2006/relationships/hyperlink" Target="https://podminky.urs.cz/item/CS_URS_2025_02/622143004" TargetMode="External" /><Relationship Id="rId45" Type="http://schemas.openxmlformats.org/officeDocument/2006/relationships/hyperlink" Target="https://podminky.urs.cz/item/CS_URS_2025_02/622321141" TargetMode="External" /><Relationship Id="rId46" Type="http://schemas.openxmlformats.org/officeDocument/2006/relationships/hyperlink" Target="https://podminky.urs.cz/item/CS_URS_2025_02/622321191" TargetMode="External" /><Relationship Id="rId47" Type="http://schemas.openxmlformats.org/officeDocument/2006/relationships/hyperlink" Target="https://podminky.urs.cz/item/CS_URS_2025_02/631311116" TargetMode="External" /><Relationship Id="rId48" Type="http://schemas.openxmlformats.org/officeDocument/2006/relationships/hyperlink" Target="https://podminky.urs.cz/item/CS_URS_2025_02/631311126" TargetMode="External" /><Relationship Id="rId49" Type="http://schemas.openxmlformats.org/officeDocument/2006/relationships/hyperlink" Target="https://podminky.urs.cz/item/CS_URS_2025_02/631319011" TargetMode="External" /><Relationship Id="rId50" Type="http://schemas.openxmlformats.org/officeDocument/2006/relationships/hyperlink" Target="https://podminky.urs.cz/item/CS_URS_2025_02/631319012" TargetMode="External" /><Relationship Id="rId51" Type="http://schemas.openxmlformats.org/officeDocument/2006/relationships/hyperlink" Target="https://podminky.urs.cz/item/CS_URS_2025_02/631319171" TargetMode="External" /><Relationship Id="rId52" Type="http://schemas.openxmlformats.org/officeDocument/2006/relationships/hyperlink" Target="https://podminky.urs.cz/item/CS_URS_2025_02/631319173" TargetMode="External" /><Relationship Id="rId53" Type="http://schemas.openxmlformats.org/officeDocument/2006/relationships/hyperlink" Target="https://podminky.urs.cz/item/CS_URS_2025_02/631362021" TargetMode="External" /><Relationship Id="rId54" Type="http://schemas.openxmlformats.org/officeDocument/2006/relationships/hyperlink" Target="https://podminky.urs.cz/item/CS_URS_2025_02/632481213" TargetMode="External" /><Relationship Id="rId55" Type="http://schemas.openxmlformats.org/officeDocument/2006/relationships/hyperlink" Target="https://podminky.urs.cz/item/CS_URS_2025_02/634112127" TargetMode="External" /><Relationship Id="rId56" Type="http://schemas.openxmlformats.org/officeDocument/2006/relationships/hyperlink" Target="https://podminky.urs.cz/item/CS_URS_2025_02/637211114" TargetMode="External" /><Relationship Id="rId57" Type="http://schemas.openxmlformats.org/officeDocument/2006/relationships/hyperlink" Target="https://podminky.urs.cz/item/CS_URS_2025_02/642942111" TargetMode="External" /><Relationship Id="rId58" Type="http://schemas.openxmlformats.org/officeDocument/2006/relationships/hyperlink" Target="https://podminky.urs.cz/item/CS_URS_2025_02/941211111" TargetMode="External" /><Relationship Id="rId59" Type="http://schemas.openxmlformats.org/officeDocument/2006/relationships/hyperlink" Target="https://podminky.urs.cz/item/CS_URS_2025_02/941211211" TargetMode="External" /><Relationship Id="rId60" Type="http://schemas.openxmlformats.org/officeDocument/2006/relationships/hyperlink" Target="https://podminky.urs.cz/item/CS_URS_2025_02/941211811" TargetMode="External" /><Relationship Id="rId61" Type="http://schemas.openxmlformats.org/officeDocument/2006/relationships/hyperlink" Target="https://podminky.urs.cz/item/CS_URS_2025_02/944511111" TargetMode="External" /><Relationship Id="rId62" Type="http://schemas.openxmlformats.org/officeDocument/2006/relationships/hyperlink" Target="https://podminky.urs.cz/item/CS_URS_2025_02/944511211" TargetMode="External" /><Relationship Id="rId63" Type="http://schemas.openxmlformats.org/officeDocument/2006/relationships/hyperlink" Target="https://podminky.urs.cz/item/CS_URS_2025_02/944511811" TargetMode="External" /><Relationship Id="rId64" Type="http://schemas.openxmlformats.org/officeDocument/2006/relationships/hyperlink" Target="https://podminky.urs.cz/item/CS_URS_2025_02/949101111" TargetMode="External" /><Relationship Id="rId65" Type="http://schemas.openxmlformats.org/officeDocument/2006/relationships/hyperlink" Target="https://podminky.urs.cz/item/CS_URS_2025_02/952901111" TargetMode="External" /><Relationship Id="rId66" Type="http://schemas.openxmlformats.org/officeDocument/2006/relationships/hyperlink" Target="https://podminky.urs.cz/item/CS_URS_2025_02/953943211" TargetMode="External" /><Relationship Id="rId67" Type="http://schemas.openxmlformats.org/officeDocument/2006/relationships/hyperlink" Target="https://podminky.urs.cz/item/CS_URS_2025_02/998011009" TargetMode="External" /><Relationship Id="rId68" Type="http://schemas.openxmlformats.org/officeDocument/2006/relationships/hyperlink" Target="https://podminky.urs.cz/item/CS_URS_2025_02/711111001" TargetMode="External" /><Relationship Id="rId69" Type="http://schemas.openxmlformats.org/officeDocument/2006/relationships/hyperlink" Target="https://podminky.urs.cz/item/CS_URS_2025_02/711112001" TargetMode="External" /><Relationship Id="rId70" Type="http://schemas.openxmlformats.org/officeDocument/2006/relationships/hyperlink" Target="https://podminky.urs.cz/item/CS_URS_2025_02/711141559" TargetMode="External" /><Relationship Id="rId71" Type="http://schemas.openxmlformats.org/officeDocument/2006/relationships/hyperlink" Target="https://podminky.urs.cz/item/CS_URS_2025_02/711142559" TargetMode="External" /><Relationship Id="rId72" Type="http://schemas.openxmlformats.org/officeDocument/2006/relationships/hyperlink" Target="https://podminky.urs.cz/item/CS_URS_2025_02/998711122" TargetMode="External" /><Relationship Id="rId73" Type="http://schemas.openxmlformats.org/officeDocument/2006/relationships/hyperlink" Target="https://podminky.urs.cz/item/CS_URS_2025_02/713121111" TargetMode="External" /><Relationship Id="rId74" Type="http://schemas.openxmlformats.org/officeDocument/2006/relationships/hyperlink" Target="https://podminky.urs.cz/item/CS_URS_2025_02/713131141" TargetMode="External" /><Relationship Id="rId75" Type="http://schemas.openxmlformats.org/officeDocument/2006/relationships/hyperlink" Target="https://podminky.urs.cz/item/CS_URS_2025_02/998713122" TargetMode="External" /><Relationship Id="rId76" Type="http://schemas.openxmlformats.org/officeDocument/2006/relationships/hyperlink" Target="https://podminky.urs.cz/item/CS_URS_2025_02/762083122" TargetMode="External" /><Relationship Id="rId77" Type="http://schemas.openxmlformats.org/officeDocument/2006/relationships/hyperlink" Target="https://podminky.urs.cz/item/CS_URS_2025_02/762086111" TargetMode="External" /><Relationship Id="rId78" Type="http://schemas.openxmlformats.org/officeDocument/2006/relationships/hyperlink" Target="https://podminky.urs.cz/item/CS_URS_2025_02/762332122" TargetMode="External" /><Relationship Id="rId79" Type="http://schemas.openxmlformats.org/officeDocument/2006/relationships/hyperlink" Target="https://podminky.urs.cz/item/CS_URS_2025_02/762342214" TargetMode="External" /><Relationship Id="rId80" Type="http://schemas.openxmlformats.org/officeDocument/2006/relationships/hyperlink" Target="https://podminky.urs.cz/item/CS_URS_2025_02/762342511" TargetMode="External" /><Relationship Id="rId81" Type="http://schemas.openxmlformats.org/officeDocument/2006/relationships/hyperlink" Target="https://podminky.urs.cz/item/CS_URS_2025_02/762395000" TargetMode="External" /><Relationship Id="rId82" Type="http://schemas.openxmlformats.org/officeDocument/2006/relationships/hyperlink" Target="https://podminky.urs.cz/item/CS_URS_2025_02/762524104" TargetMode="External" /><Relationship Id="rId83" Type="http://schemas.openxmlformats.org/officeDocument/2006/relationships/hyperlink" Target="https://podminky.urs.cz/item/CS_URS_2025_02/762595001" TargetMode="External" /><Relationship Id="rId84" Type="http://schemas.openxmlformats.org/officeDocument/2006/relationships/hyperlink" Target="https://podminky.urs.cz/item/CS_URS_2025_02/998762122" TargetMode="External" /><Relationship Id="rId85" Type="http://schemas.openxmlformats.org/officeDocument/2006/relationships/hyperlink" Target="https://podminky.urs.cz/item/CS_URS_2025_02/763131441" TargetMode="External" /><Relationship Id="rId86" Type="http://schemas.openxmlformats.org/officeDocument/2006/relationships/hyperlink" Target="https://podminky.urs.cz/item/CS_URS_2025_02/763131714" TargetMode="External" /><Relationship Id="rId87" Type="http://schemas.openxmlformats.org/officeDocument/2006/relationships/hyperlink" Target="https://podminky.urs.cz/item/CS_URS_2025_02/763131751" TargetMode="External" /><Relationship Id="rId88" Type="http://schemas.openxmlformats.org/officeDocument/2006/relationships/hyperlink" Target="https://podminky.urs.cz/item/CS_URS_2025_02/763131752" TargetMode="External" /><Relationship Id="rId89" Type="http://schemas.openxmlformats.org/officeDocument/2006/relationships/hyperlink" Target="https://podminky.urs.cz/item/CS_URS_2025_02/763732114" TargetMode="External" /><Relationship Id="rId90" Type="http://schemas.openxmlformats.org/officeDocument/2006/relationships/hyperlink" Target="https://podminky.urs.cz/item/CS_URS_2025_02/763734112" TargetMode="External" /><Relationship Id="rId91" Type="http://schemas.openxmlformats.org/officeDocument/2006/relationships/hyperlink" Target="https://podminky.urs.cz/item/CS_URS_2025_02/998763113" TargetMode="External" /><Relationship Id="rId92" Type="http://schemas.openxmlformats.org/officeDocument/2006/relationships/hyperlink" Target="https://podminky.urs.cz/item/CS_URS_2025_02/998763332" TargetMode="External" /><Relationship Id="rId93" Type="http://schemas.openxmlformats.org/officeDocument/2006/relationships/hyperlink" Target="https://podminky.urs.cz/item/CS_URS_2025_02/764216606" TargetMode="External" /><Relationship Id="rId94" Type="http://schemas.openxmlformats.org/officeDocument/2006/relationships/hyperlink" Target="https://podminky.urs.cz/item/CS_URS_2025_02/764511603" TargetMode="External" /><Relationship Id="rId95" Type="http://schemas.openxmlformats.org/officeDocument/2006/relationships/hyperlink" Target="https://podminky.urs.cz/item/CS_URS_2025_02/764511644" TargetMode="External" /><Relationship Id="rId96" Type="http://schemas.openxmlformats.org/officeDocument/2006/relationships/hyperlink" Target="https://podminky.urs.cz/item/CS_URS_2025_02/764518622" TargetMode="External" /><Relationship Id="rId97" Type="http://schemas.openxmlformats.org/officeDocument/2006/relationships/hyperlink" Target="https://podminky.urs.cz/item/CS_URS_2025_02/998764122" TargetMode="External" /><Relationship Id="rId98" Type="http://schemas.openxmlformats.org/officeDocument/2006/relationships/hyperlink" Target="https://podminky.urs.cz/item/CS_URS_2025_02/765113011" TargetMode="External" /><Relationship Id="rId99" Type="http://schemas.openxmlformats.org/officeDocument/2006/relationships/hyperlink" Target="https://podminky.urs.cz/item/CS_URS_2025_02/765113121" TargetMode="External" /><Relationship Id="rId100" Type="http://schemas.openxmlformats.org/officeDocument/2006/relationships/hyperlink" Target="https://podminky.urs.cz/item/CS_URS_2025_02/765113321" TargetMode="External" /><Relationship Id="rId101" Type="http://schemas.openxmlformats.org/officeDocument/2006/relationships/hyperlink" Target="https://podminky.urs.cz/item/CS_URS_2025_02/765113555" TargetMode="External" /><Relationship Id="rId102" Type="http://schemas.openxmlformats.org/officeDocument/2006/relationships/hyperlink" Target="https://podminky.urs.cz/item/CS_URS_2025_02/765113561" TargetMode="External" /><Relationship Id="rId103" Type="http://schemas.openxmlformats.org/officeDocument/2006/relationships/hyperlink" Target="https://podminky.urs.cz/item/CS_URS_2025_02/765113911" TargetMode="External" /><Relationship Id="rId104" Type="http://schemas.openxmlformats.org/officeDocument/2006/relationships/hyperlink" Target="https://podminky.urs.cz/item/CS_URS_2025_02/765191021" TargetMode="External" /><Relationship Id="rId105" Type="http://schemas.openxmlformats.org/officeDocument/2006/relationships/hyperlink" Target="https://podminky.urs.cz/item/CS_URS_2025_02/765191031" TargetMode="External" /><Relationship Id="rId106" Type="http://schemas.openxmlformats.org/officeDocument/2006/relationships/hyperlink" Target="https://podminky.urs.cz/item/CS_URS_2025_02/765191091" TargetMode="External" /><Relationship Id="rId107" Type="http://schemas.openxmlformats.org/officeDocument/2006/relationships/hyperlink" Target="https://podminky.urs.cz/item/CS_URS_2025_02/998765122" TargetMode="External" /><Relationship Id="rId108" Type="http://schemas.openxmlformats.org/officeDocument/2006/relationships/hyperlink" Target="https://podminky.urs.cz/item/CS_URS_2025_02/766231113" TargetMode="External" /><Relationship Id="rId109" Type="http://schemas.openxmlformats.org/officeDocument/2006/relationships/hyperlink" Target="https://podminky.urs.cz/item/CS_URS_2025_02/766421213" TargetMode="External" /><Relationship Id="rId110" Type="http://schemas.openxmlformats.org/officeDocument/2006/relationships/hyperlink" Target="https://podminky.urs.cz/item/CS_URS_2025_02/766621622" TargetMode="External" /><Relationship Id="rId111" Type="http://schemas.openxmlformats.org/officeDocument/2006/relationships/hyperlink" Target="https://podminky.urs.cz/item/CS_URS_2025_02/766629214" TargetMode="External" /><Relationship Id="rId112" Type="http://schemas.openxmlformats.org/officeDocument/2006/relationships/hyperlink" Target="https://podminky.urs.cz/item/CS_URS_2025_02/766660002" TargetMode="External" /><Relationship Id="rId113" Type="http://schemas.openxmlformats.org/officeDocument/2006/relationships/hyperlink" Target="https://podminky.urs.cz/item/CS_URS_2025_02/766660031" TargetMode="External" /><Relationship Id="rId114" Type="http://schemas.openxmlformats.org/officeDocument/2006/relationships/hyperlink" Target="https://podminky.urs.cz/item/CS_URS_2025_02/766660729" TargetMode="External" /><Relationship Id="rId115" Type="http://schemas.openxmlformats.org/officeDocument/2006/relationships/hyperlink" Target="https://podminky.urs.cz/item/CS_URS_2025_02/766695213" TargetMode="External" /><Relationship Id="rId116" Type="http://schemas.openxmlformats.org/officeDocument/2006/relationships/hyperlink" Target="https://podminky.urs.cz/item/CS_URS_2025_02/766695233" TargetMode="External" /><Relationship Id="rId117" Type="http://schemas.openxmlformats.org/officeDocument/2006/relationships/hyperlink" Target="https://podminky.urs.cz/item/CS_URS_2025_02/766698112" TargetMode="External" /><Relationship Id="rId118" Type="http://schemas.openxmlformats.org/officeDocument/2006/relationships/hyperlink" Target="https://podminky.urs.cz/item/CS_URS_2025_02/998766122" TargetMode="External" /><Relationship Id="rId119" Type="http://schemas.openxmlformats.org/officeDocument/2006/relationships/hyperlink" Target="https://podminky.urs.cz/item/CS_URS_2025_02/767163203" TargetMode="External" /><Relationship Id="rId120" Type="http://schemas.openxmlformats.org/officeDocument/2006/relationships/hyperlink" Target="https://podminky.urs.cz/item/CS_URS_2025_02/767223221" TargetMode="External" /><Relationship Id="rId121" Type="http://schemas.openxmlformats.org/officeDocument/2006/relationships/hyperlink" Target="https://podminky.urs.cz/item/CS_URS_2025_02/767646523" TargetMode="External" /><Relationship Id="rId122" Type="http://schemas.openxmlformats.org/officeDocument/2006/relationships/hyperlink" Target="https://podminky.urs.cz/item/CS_URS_2025_02/998767122" TargetMode="External" /><Relationship Id="rId123" Type="http://schemas.openxmlformats.org/officeDocument/2006/relationships/hyperlink" Target="https://podminky.urs.cz/item/CS_URS_2025_02/771111011" TargetMode="External" /><Relationship Id="rId124" Type="http://schemas.openxmlformats.org/officeDocument/2006/relationships/hyperlink" Target="https://podminky.urs.cz/item/CS_URS_2025_02/771121011" TargetMode="External" /><Relationship Id="rId125" Type="http://schemas.openxmlformats.org/officeDocument/2006/relationships/hyperlink" Target="https://podminky.urs.cz/item/CS_URS_2025_02/771151021" TargetMode="External" /><Relationship Id="rId126" Type="http://schemas.openxmlformats.org/officeDocument/2006/relationships/hyperlink" Target="https://podminky.urs.cz/item/CS_URS_2025_02/771274113" TargetMode="External" /><Relationship Id="rId127" Type="http://schemas.openxmlformats.org/officeDocument/2006/relationships/hyperlink" Target="https://podminky.urs.cz/item/CS_URS_2025_02/771274232" TargetMode="External" /><Relationship Id="rId128" Type="http://schemas.openxmlformats.org/officeDocument/2006/relationships/hyperlink" Target="https://podminky.urs.cz/item/CS_URS_2025_02/771474112" TargetMode="External" /><Relationship Id="rId129" Type="http://schemas.openxmlformats.org/officeDocument/2006/relationships/hyperlink" Target="https://podminky.urs.cz/item/CS_URS_2025_02/771474132" TargetMode="External" /><Relationship Id="rId130" Type="http://schemas.openxmlformats.org/officeDocument/2006/relationships/hyperlink" Target="https://podminky.urs.cz/item/CS_URS_2025_02/771574415" TargetMode="External" /><Relationship Id="rId131" Type="http://schemas.openxmlformats.org/officeDocument/2006/relationships/hyperlink" Target="https://podminky.urs.cz/item/CS_URS_2025_02/771592011" TargetMode="External" /><Relationship Id="rId132" Type="http://schemas.openxmlformats.org/officeDocument/2006/relationships/hyperlink" Target="https://podminky.urs.cz/item/CS_URS_2025_02/998771122" TargetMode="External" /><Relationship Id="rId133" Type="http://schemas.openxmlformats.org/officeDocument/2006/relationships/hyperlink" Target="https://podminky.urs.cz/item/CS_URS_2025_02/781111011" TargetMode="External" /><Relationship Id="rId134" Type="http://schemas.openxmlformats.org/officeDocument/2006/relationships/hyperlink" Target="https://podminky.urs.cz/item/CS_URS_2025_02/781121011" TargetMode="External" /><Relationship Id="rId135" Type="http://schemas.openxmlformats.org/officeDocument/2006/relationships/hyperlink" Target="https://podminky.urs.cz/item/CS_URS_2025_02/781472215" TargetMode="External" /><Relationship Id="rId136" Type="http://schemas.openxmlformats.org/officeDocument/2006/relationships/hyperlink" Target="https://podminky.urs.cz/item/CS_URS_2025_02/781495211" TargetMode="External" /><Relationship Id="rId137" Type="http://schemas.openxmlformats.org/officeDocument/2006/relationships/hyperlink" Target="https://podminky.urs.cz/item/CS_URS_2025_02/781674113" TargetMode="External" /><Relationship Id="rId138" Type="http://schemas.openxmlformats.org/officeDocument/2006/relationships/hyperlink" Target="https://podminky.urs.cz/item/CS_URS_2025_02/781739191" TargetMode="External" /><Relationship Id="rId139" Type="http://schemas.openxmlformats.org/officeDocument/2006/relationships/hyperlink" Target="https://podminky.urs.cz/item/CS_URS_2025_02/781739192" TargetMode="External" /><Relationship Id="rId140" Type="http://schemas.openxmlformats.org/officeDocument/2006/relationships/hyperlink" Target="https://podminky.urs.cz/item/CS_URS_2025_02/998781122" TargetMode="External" /><Relationship Id="rId141" Type="http://schemas.openxmlformats.org/officeDocument/2006/relationships/hyperlink" Target="https://podminky.urs.cz/item/CS_URS_2025_02/783113121" TargetMode="External" /><Relationship Id="rId142" Type="http://schemas.openxmlformats.org/officeDocument/2006/relationships/hyperlink" Target="https://podminky.urs.cz/item/CS_URS_2025_02/783167101" TargetMode="External" /><Relationship Id="rId143" Type="http://schemas.openxmlformats.org/officeDocument/2006/relationships/hyperlink" Target="https://podminky.urs.cz/item/CS_URS_2025_02/783801403" TargetMode="External" /><Relationship Id="rId144" Type="http://schemas.openxmlformats.org/officeDocument/2006/relationships/hyperlink" Target="https://podminky.urs.cz/item/CS_URS_2025_02/783823135" TargetMode="External" /><Relationship Id="rId145" Type="http://schemas.openxmlformats.org/officeDocument/2006/relationships/hyperlink" Target="https://podminky.urs.cz/item/CS_URS_2025_02/783823139" TargetMode="External" /><Relationship Id="rId146" Type="http://schemas.openxmlformats.org/officeDocument/2006/relationships/hyperlink" Target="https://podminky.urs.cz/item/CS_URS_2025_02/783827425" TargetMode="External" /><Relationship Id="rId147" Type="http://schemas.openxmlformats.org/officeDocument/2006/relationships/hyperlink" Target="https://podminky.urs.cz/item/CS_URS_2025_02/784111001" TargetMode="External" /><Relationship Id="rId148" Type="http://schemas.openxmlformats.org/officeDocument/2006/relationships/hyperlink" Target="https://podminky.urs.cz/item/CS_URS_2025_02/784171101" TargetMode="External" /><Relationship Id="rId149" Type="http://schemas.openxmlformats.org/officeDocument/2006/relationships/hyperlink" Target="https://podminky.urs.cz/item/CS_URS_2025_02/784171111" TargetMode="External" /><Relationship Id="rId150" Type="http://schemas.openxmlformats.org/officeDocument/2006/relationships/hyperlink" Target="https://podminky.urs.cz/item/CS_URS_2025_02/784181101" TargetMode="External" /><Relationship Id="rId151" Type="http://schemas.openxmlformats.org/officeDocument/2006/relationships/hyperlink" Target="https://podminky.urs.cz/item/CS_URS_2025_02/784221101" TargetMode="External" /><Relationship Id="rId152" Type="http://schemas.openxmlformats.org/officeDocument/2006/relationships/hyperlink" Target="https://podminky.urs.cz/item/CS_URS_2025_02/HZS1292" TargetMode="External" /><Relationship Id="rId15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251104" TargetMode="External" /><Relationship Id="rId2" Type="http://schemas.openxmlformats.org/officeDocument/2006/relationships/hyperlink" Target="https://podminky.urs.cz/item/CS_URS_2025_02/132212131" TargetMode="External" /><Relationship Id="rId3" Type="http://schemas.openxmlformats.org/officeDocument/2006/relationships/hyperlink" Target="https://podminky.urs.cz/item/CS_URS_2025_02/132251104" TargetMode="External" /><Relationship Id="rId4" Type="http://schemas.openxmlformats.org/officeDocument/2006/relationships/hyperlink" Target="https://podminky.urs.cz/item/CS_URS_2025_02/162211311" TargetMode="External" /><Relationship Id="rId5" Type="http://schemas.openxmlformats.org/officeDocument/2006/relationships/hyperlink" Target="https://podminky.urs.cz/item/CS_URS_2025_02/162211319" TargetMode="External" /><Relationship Id="rId6" Type="http://schemas.openxmlformats.org/officeDocument/2006/relationships/hyperlink" Target="https://podminky.urs.cz/item/CS_URS_2025_02/162751117" TargetMode="External" /><Relationship Id="rId7" Type="http://schemas.openxmlformats.org/officeDocument/2006/relationships/hyperlink" Target="https://podminky.urs.cz/item/CS_URS_2025_02/167151101" TargetMode="External" /><Relationship Id="rId8" Type="http://schemas.openxmlformats.org/officeDocument/2006/relationships/hyperlink" Target="https://podminky.urs.cz/item/CS_URS_2025_02/171201231" TargetMode="External" /><Relationship Id="rId9" Type="http://schemas.openxmlformats.org/officeDocument/2006/relationships/hyperlink" Target="https://podminky.urs.cz/item/CS_URS_2025_02/174111101" TargetMode="External" /><Relationship Id="rId10" Type="http://schemas.openxmlformats.org/officeDocument/2006/relationships/hyperlink" Target="https://podminky.urs.cz/item/CS_URS_2025_02/174151101" TargetMode="External" /><Relationship Id="rId11" Type="http://schemas.openxmlformats.org/officeDocument/2006/relationships/hyperlink" Target="https://podminky.urs.cz/item/CS_URS_2025_02/175111101" TargetMode="External" /><Relationship Id="rId12" Type="http://schemas.openxmlformats.org/officeDocument/2006/relationships/hyperlink" Target="https://podminky.urs.cz/item/CS_URS_2025_02/175151101" TargetMode="External" /><Relationship Id="rId13" Type="http://schemas.openxmlformats.org/officeDocument/2006/relationships/hyperlink" Target="https://podminky.urs.cz/item/CS_URS_2025_02/211531111" TargetMode="External" /><Relationship Id="rId14" Type="http://schemas.openxmlformats.org/officeDocument/2006/relationships/hyperlink" Target="https://podminky.urs.cz/item/CS_URS_2025_02/211971122" TargetMode="External" /><Relationship Id="rId15" Type="http://schemas.openxmlformats.org/officeDocument/2006/relationships/hyperlink" Target="https://podminky.urs.cz/item/CS_URS_2025_02/212750101" TargetMode="External" /><Relationship Id="rId16" Type="http://schemas.openxmlformats.org/officeDocument/2006/relationships/hyperlink" Target="https://podminky.urs.cz/item/CS_URS_2025_02/219991112" TargetMode="External" /><Relationship Id="rId17" Type="http://schemas.openxmlformats.org/officeDocument/2006/relationships/hyperlink" Target="https://podminky.urs.cz/item/CS_URS_2025_02/311362021" TargetMode="External" /><Relationship Id="rId18" Type="http://schemas.openxmlformats.org/officeDocument/2006/relationships/hyperlink" Target="https://podminky.urs.cz/item/CS_URS_2025_02/451572111" TargetMode="External" /><Relationship Id="rId19" Type="http://schemas.openxmlformats.org/officeDocument/2006/relationships/hyperlink" Target="https://podminky.urs.cz/item/CS_URS_2025_02/452312141" TargetMode="External" /><Relationship Id="rId20" Type="http://schemas.openxmlformats.org/officeDocument/2006/relationships/hyperlink" Target="https://podminky.urs.cz/item/CS_URS_2025_02/644941111" TargetMode="External" /><Relationship Id="rId21" Type="http://schemas.openxmlformats.org/officeDocument/2006/relationships/hyperlink" Target="https://podminky.urs.cz/item/CS_URS_2025_02/871313121" TargetMode="External" /><Relationship Id="rId22" Type="http://schemas.openxmlformats.org/officeDocument/2006/relationships/hyperlink" Target="https://podminky.urs.cz/item/CS_URS_2025_02/891211112" TargetMode="External" /><Relationship Id="rId23" Type="http://schemas.openxmlformats.org/officeDocument/2006/relationships/hyperlink" Target="https://podminky.urs.cz/item/CS_URS_2025_02/893811213" TargetMode="External" /><Relationship Id="rId24" Type="http://schemas.openxmlformats.org/officeDocument/2006/relationships/hyperlink" Target="https://podminky.urs.cz/item/CS_URS_2025_02/894215112" TargetMode="External" /><Relationship Id="rId25" Type="http://schemas.openxmlformats.org/officeDocument/2006/relationships/hyperlink" Target="https://podminky.urs.cz/item/CS_URS_2025_02/894812001" TargetMode="External" /><Relationship Id="rId26" Type="http://schemas.openxmlformats.org/officeDocument/2006/relationships/hyperlink" Target="https://podminky.urs.cz/item/CS_URS_2025_02/894812032" TargetMode="External" /><Relationship Id="rId27" Type="http://schemas.openxmlformats.org/officeDocument/2006/relationships/hyperlink" Target="https://podminky.urs.cz/item/CS_URS_2025_02/894812041" TargetMode="External" /><Relationship Id="rId28" Type="http://schemas.openxmlformats.org/officeDocument/2006/relationships/hyperlink" Target="https://podminky.urs.cz/item/CS_URS_2025_02/894812062" TargetMode="External" /><Relationship Id="rId29" Type="http://schemas.openxmlformats.org/officeDocument/2006/relationships/hyperlink" Target="https://podminky.urs.cz/item/CS_URS_2025_02/894812312" TargetMode="External" /><Relationship Id="rId30" Type="http://schemas.openxmlformats.org/officeDocument/2006/relationships/hyperlink" Target="https://podminky.urs.cz/item/CS_URS_2025_02/894812332" TargetMode="External" /><Relationship Id="rId31" Type="http://schemas.openxmlformats.org/officeDocument/2006/relationships/hyperlink" Target="https://podminky.urs.cz/item/CS_URS_2025_02/894812339" TargetMode="External" /><Relationship Id="rId32" Type="http://schemas.openxmlformats.org/officeDocument/2006/relationships/hyperlink" Target="https://podminky.urs.cz/item/CS_URS_2025_02/894812356" TargetMode="External" /><Relationship Id="rId33" Type="http://schemas.openxmlformats.org/officeDocument/2006/relationships/hyperlink" Target="https://podminky.urs.cz/item/CS_URS_2025_02/894812376" TargetMode="External" /><Relationship Id="rId34" Type="http://schemas.openxmlformats.org/officeDocument/2006/relationships/hyperlink" Target="https://podminky.urs.cz/item/CS_URS_2025_02/899102112" TargetMode="External" /><Relationship Id="rId35" Type="http://schemas.openxmlformats.org/officeDocument/2006/relationships/hyperlink" Target="https://podminky.urs.cz/item/CS_URS_2025_02/899620131" TargetMode="External" /><Relationship Id="rId36" Type="http://schemas.openxmlformats.org/officeDocument/2006/relationships/hyperlink" Target="https://podminky.urs.cz/item/CS_URS_2025_02/971033261" TargetMode="External" /><Relationship Id="rId37" Type="http://schemas.openxmlformats.org/officeDocument/2006/relationships/hyperlink" Target="https://podminky.urs.cz/item/CS_URS_2025_02/974049153" TargetMode="External" /><Relationship Id="rId38" Type="http://schemas.openxmlformats.org/officeDocument/2006/relationships/hyperlink" Target="https://podminky.urs.cz/item/CS_URS_2025_02/977151129" TargetMode="External" /><Relationship Id="rId39" Type="http://schemas.openxmlformats.org/officeDocument/2006/relationships/hyperlink" Target="https://podminky.urs.cz/item/CS_URS_2025_02/981511114" TargetMode="External" /><Relationship Id="rId40" Type="http://schemas.openxmlformats.org/officeDocument/2006/relationships/hyperlink" Target="https://podminky.urs.cz/item/CS_URS_2025_02/997013211" TargetMode="External" /><Relationship Id="rId41" Type="http://schemas.openxmlformats.org/officeDocument/2006/relationships/hyperlink" Target="https://podminky.urs.cz/item/CS_URS_2025_02/997013501" TargetMode="External" /><Relationship Id="rId42" Type="http://schemas.openxmlformats.org/officeDocument/2006/relationships/hyperlink" Target="https://podminky.urs.cz/item/CS_URS_2025_02/997013509" TargetMode="External" /><Relationship Id="rId43" Type="http://schemas.openxmlformats.org/officeDocument/2006/relationships/hyperlink" Target="https://podminky.urs.cz/item/CS_URS_2025_02/997013871" TargetMode="External" /><Relationship Id="rId44" Type="http://schemas.openxmlformats.org/officeDocument/2006/relationships/hyperlink" Target="https://podminky.urs.cz/item/CS_URS_2025_02/998276101" TargetMode="External" /><Relationship Id="rId45" Type="http://schemas.openxmlformats.org/officeDocument/2006/relationships/hyperlink" Target="https://podminky.urs.cz/item/CS_URS_2025_02/721173401" TargetMode="External" /><Relationship Id="rId46" Type="http://schemas.openxmlformats.org/officeDocument/2006/relationships/hyperlink" Target="https://podminky.urs.cz/item/CS_URS_2025_02/721173402" TargetMode="External" /><Relationship Id="rId47" Type="http://schemas.openxmlformats.org/officeDocument/2006/relationships/hyperlink" Target="https://podminky.urs.cz/item/CS_URS_2025_02/721174041" TargetMode="External" /><Relationship Id="rId48" Type="http://schemas.openxmlformats.org/officeDocument/2006/relationships/hyperlink" Target="https://podminky.urs.cz/item/CS_URS_2025_02/721174042" TargetMode="External" /><Relationship Id="rId49" Type="http://schemas.openxmlformats.org/officeDocument/2006/relationships/hyperlink" Target="https://podminky.urs.cz/item/CS_URS_2025_02/721174043" TargetMode="External" /><Relationship Id="rId50" Type="http://schemas.openxmlformats.org/officeDocument/2006/relationships/hyperlink" Target="https://podminky.urs.cz/item/CS_URS_2025_02/721174045" TargetMode="External" /><Relationship Id="rId51" Type="http://schemas.openxmlformats.org/officeDocument/2006/relationships/hyperlink" Target="https://podminky.urs.cz/item/CS_URS_2025_02/721194103" TargetMode="External" /><Relationship Id="rId52" Type="http://schemas.openxmlformats.org/officeDocument/2006/relationships/hyperlink" Target="https://podminky.urs.cz/item/CS_URS_2025_02/721194104" TargetMode="External" /><Relationship Id="rId53" Type="http://schemas.openxmlformats.org/officeDocument/2006/relationships/hyperlink" Target="https://podminky.urs.cz/item/CS_URS_2025_02/721194109" TargetMode="External" /><Relationship Id="rId54" Type="http://schemas.openxmlformats.org/officeDocument/2006/relationships/hyperlink" Target="https://podminky.urs.cz/item/CS_URS_2025_02/721211611" TargetMode="External" /><Relationship Id="rId55" Type="http://schemas.openxmlformats.org/officeDocument/2006/relationships/hyperlink" Target="https://podminky.urs.cz/item/CS_URS_2025_02/721242115" TargetMode="External" /><Relationship Id="rId56" Type="http://schemas.openxmlformats.org/officeDocument/2006/relationships/hyperlink" Target="https://podminky.urs.cz/item/CS_URS_2025_02/721273153" TargetMode="External" /><Relationship Id="rId57" Type="http://schemas.openxmlformats.org/officeDocument/2006/relationships/hyperlink" Target="https://podminky.urs.cz/item/CS_URS_2025_02/721274103" TargetMode="External" /><Relationship Id="rId58" Type="http://schemas.openxmlformats.org/officeDocument/2006/relationships/hyperlink" Target="https://podminky.urs.cz/item/CS_URS_2025_02/721274121" TargetMode="External" /><Relationship Id="rId59" Type="http://schemas.openxmlformats.org/officeDocument/2006/relationships/hyperlink" Target="https://podminky.urs.cz/item/CS_URS_2025_02/721290111" TargetMode="External" /><Relationship Id="rId60" Type="http://schemas.openxmlformats.org/officeDocument/2006/relationships/hyperlink" Target="https://podminky.urs.cz/item/CS_URS_2025_02/721290112" TargetMode="External" /><Relationship Id="rId61" Type="http://schemas.openxmlformats.org/officeDocument/2006/relationships/hyperlink" Target="https://podminky.urs.cz/item/CS_URS_2025_02/998721121" TargetMode="External" /><Relationship Id="rId62" Type="http://schemas.openxmlformats.org/officeDocument/2006/relationships/hyperlink" Target="https://podminky.urs.cz/item/CS_URS_2025_02/722130233" TargetMode="External" /><Relationship Id="rId63" Type="http://schemas.openxmlformats.org/officeDocument/2006/relationships/hyperlink" Target="https://podminky.urs.cz/item/CS_URS_2025_02/722173115" TargetMode="External" /><Relationship Id="rId64" Type="http://schemas.openxmlformats.org/officeDocument/2006/relationships/hyperlink" Target="https://podminky.urs.cz/item/CS_URS_2025_02/722173217" TargetMode="External" /><Relationship Id="rId65" Type="http://schemas.openxmlformats.org/officeDocument/2006/relationships/hyperlink" Target="https://podminky.urs.cz/item/CS_URS_2025_02/722174022" TargetMode="External" /><Relationship Id="rId66" Type="http://schemas.openxmlformats.org/officeDocument/2006/relationships/hyperlink" Target="https://podminky.urs.cz/item/CS_URS_2025_02/722174023" TargetMode="External" /><Relationship Id="rId67" Type="http://schemas.openxmlformats.org/officeDocument/2006/relationships/hyperlink" Target="https://podminky.urs.cz/item/CS_URS_2025_02/722181212" TargetMode="External" /><Relationship Id="rId68" Type="http://schemas.openxmlformats.org/officeDocument/2006/relationships/hyperlink" Target="https://podminky.urs.cz/item/CS_URS_2025_02/722181231" TargetMode="External" /><Relationship Id="rId69" Type="http://schemas.openxmlformats.org/officeDocument/2006/relationships/hyperlink" Target="https://podminky.urs.cz/item/CS_URS_2025_02/722190401" TargetMode="External" /><Relationship Id="rId70" Type="http://schemas.openxmlformats.org/officeDocument/2006/relationships/hyperlink" Target="https://podminky.urs.cz/item/CS_URS_2025_02/722220111" TargetMode="External" /><Relationship Id="rId71" Type="http://schemas.openxmlformats.org/officeDocument/2006/relationships/hyperlink" Target="https://podminky.urs.cz/item/CS_URS_2025_02/722220121" TargetMode="External" /><Relationship Id="rId72" Type="http://schemas.openxmlformats.org/officeDocument/2006/relationships/hyperlink" Target="https://podminky.urs.cz/item/CS_URS_2025_02/722224152" TargetMode="External" /><Relationship Id="rId73" Type="http://schemas.openxmlformats.org/officeDocument/2006/relationships/hyperlink" Target="https://podminky.urs.cz/item/CS_URS_2025_02/722231074" TargetMode="External" /><Relationship Id="rId74" Type="http://schemas.openxmlformats.org/officeDocument/2006/relationships/hyperlink" Target="https://podminky.urs.cz/item/CS_URS_2025_02/722231221" TargetMode="External" /><Relationship Id="rId75" Type="http://schemas.openxmlformats.org/officeDocument/2006/relationships/hyperlink" Target="https://podminky.urs.cz/item/CS_URS_2025_02/722232044" TargetMode="External" /><Relationship Id="rId76" Type="http://schemas.openxmlformats.org/officeDocument/2006/relationships/hyperlink" Target="https://podminky.urs.cz/item/CS_URS_2025_02/722232045" TargetMode="External" /><Relationship Id="rId77" Type="http://schemas.openxmlformats.org/officeDocument/2006/relationships/hyperlink" Target="https://podminky.urs.cz/item/CS_URS_2025_02/722232048" TargetMode="External" /><Relationship Id="rId78" Type="http://schemas.openxmlformats.org/officeDocument/2006/relationships/hyperlink" Target="https://podminky.urs.cz/item/CS_URS_2025_02/722290234" TargetMode="External" /><Relationship Id="rId79" Type="http://schemas.openxmlformats.org/officeDocument/2006/relationships/hyperlink" Target="https://podminky.urs.cz/item/CS_URS_2025_02/722290249" TargetMode="External" /><Relationship Id="rId80" Type="http://schemas.openxmlformats.org/officeDocument/2006/relationships/hyperlink" Target="https://podminky.urs.cz/item/CS_URS_2025_02/998722121" TargetMode="External" /><Relationship Id="rId81" Type="http://schemas.openxmlformats.org/officeDocument/2006/relationships/hyperlink" Target="https://podminky.urs.cz/item/CS_URS_2025_02/725339111" TargetMode="External" /><Relationship Id="rId82" Type="http://schemas.openxmlformats.org/officeDocument/2006/relationships/hyperlink" Target="https://podminky.urs.cz/item/CS_URS_2025_02/725539202" TargetMode="External" /><Relationship Id="rId83" Type="http://schemas.openxmlformats.org/officeDocument/2006/relationships/hyperlink" Target="https://podminky.urs.cz/item/CS_URS_2025_02/725829101" TargetMode="External" /><Relationship Id="rId84" Type="http://schemas.openxmlformats.org/officeDocument/2006/relationships/hyperlink" Target="https://podminky.urs.cz/item/CS_URS_2025_02/998725121" TargetMode="External" /><Relationship Id="rId85" Type="http://schemas.openxmlformats.org/officeDocument/2006/relationships/hyperlink" Target="https://podminky.urs.cz/item/CS_URS_2025_02/726131041" TargetMode="External" /><Relationship Id="rId86" Type="http://schemas.openxmlformats.org/officeDocument/2006/relationships/hyperlink" Target="https://podminky.urs.cz/item/CS_URS_2025_02/726191001" TargetMode="External" /><Relationship Id="rId87" Type="http://schemas.openxmlformats.org/officeDocument/2006/relationships/hyperlink" Target="https://podminky.urs.cz/item/CS_URS_2025_02/726191002" TargetMode="External" /><Relationship Id="rId88" Type="http://schemas.openxmlformats.org/officeDocument/2006/relationships/hyperlink" Target="https://podminky.urs.cz/item/CS_URS_2025_02/998726131" TargetMode="External" /><Relationship Id="rId89" Type="http://schemas.openxmlformats.org/officeDocument/2006/relationships/hyperlink" Target="https://podminky.urs.cz/item/CS_URS_2025_02/727222001" TargetMode="External" /><Relationship Id="rId90" Type="http://schemas.openxmlformats.org/officeDocument/2006/relationships/hyperlink" Target="https://podminky.urs.cz/item/CS_URS_2025_02/727222002" TargetMode="External" /><Relationship Id="rId91" Type="http://schemas.openxmlformats.org/officeDocument/2006/relationships/hyperlink" Target="https://podminky.urs.cz/item/CS_URS_2025_02/727222004" TargetMode="External" /><Relationship Id="rId92" Type="http://schemas.openxmlformats.org/officeDocument/2006/relationships/hyperlink" Target="https://podminky.urs.cz/item/CS_URS_2025_02/998727121" TargetMode="External" /><Relationship Id="rId93" Type="http://schemas.openxmlformats.org/officeDocument/2006/relationships/hyperlink" Target="https://podminky.urs.cz/item/CS_URS_2025_02/751613142" TargetMode="External" /><Relationship Id="rId94" Type="http://schemas.openxmlformats.org/officeDocument/2006/relationships/hyperlink" Target="https://podminky.urs.cz/item/CS_URS_2025_02/998751121" TargetMode="External" /><Relationship Id="rId95" Type="http://schemas.openxmlformats.org/officeDocument/2006/relationships/hyperlink" Target="https://podminky.urs.cz/item/CS_URS_2025_02/781493611" TargetMode="External" /><Relationship Id="rId96" Type="http://schemas.openxmlformats.org/officeDocument/2006/relationships/hyperlink" Target="https://podminky.urs.cz/item/CS_URS_2025_02/998781121" TargetMode="External" /><Relationship Id="rId97" Type="http://schemas.openxmlformats.org/officeDocument/2006/relationships/hyperlink" Target="https://podminky.urs.cz/item/CS_URS_2025_02/789325115" TargetMode="External" /><Relationship Id="rId98" Type="http://schemas.openxmlformats.org/officeDocument/2006/relationships/hyperlink" Target="https://podminky.urs.cz/item/CS_URS_2025_02/789325120" TargetMode="External" /><Relationship Id="rId99" Type="http://schemas.openxmlformats.org/officeDocument/2006/relationships/hyperlink" Target="https://podminky.urs.cz/item/CS_URS_2025_02/HZS2211" TargetMode="External" /><Relationship Id="rId10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210002" TargetMode="External" /><Relationship Id="rId2" Type="http://schemas.openxmlformats.org/officeDocument/2006/relationships/hyperlink" Target="https://podminky.urs.cz/item/CS_URS_2025_02/741330507" TargetMode="External" /><Relationship Id="rId3" Type="http://schemas.openxmlformats.org/officeDocument/2006/relationships/hyperlink" Target="https://podminky.urs.cz/item/CS_URS_2025_02/741330301" TargetMode="External" /><Relationship Id="rId4" Type="http://schemas.openxmlformats.org/officeDocument/2006/relationships/hyperlink" Target="https://podminky.urs.cz/item/CS_URS_2025_02/741320173" TargetMode="External" /><Relationship Id="rId5" Type="http://schemas.openxmlformats.org/officeDocument/2006/relationships/hyperlink" Target="https://podminky.urs.cz/item/CS_URS_2025_02/741320101" TargetMode="External" /><Relationship Id="rId6" Type="http://schemas.openxmlformats.org/officeDocument/2006/relationships/hyperlink" Target="https://podminky.urs.cz/item/CS_URS_2025_02/741320161" TargetMode="External" /><Relationship Id="rId7" Type="http://schemas.openxmlformats.org/officeDocument/2006/relationships/hyperlink" Target="https://podminky.urs.cz/item/CS_URS_2025_02/741320173" TargetMode="External" /><Relationship Id="rId8" Type="http://schemas.openxmlformats.org/officeDocument/2006/relationships/hyperlink" Target="https://podminky.urs.cz/item/CS_URS_2025_02/741321002" TargetMode="External" /><Relationship Id="rId9" Type="http://schemas.openxmlformats.org/officeDocument/2006/relationships/hyperlink" Target="https://podminky.urs.cz/item/CS_URS_2025_02/741350001" TargetMode="External" /><Relationship Id="rId10" Type="http://schemas.openxmlformats.org/officeDocument/2006/relationships/hyperlink" Target="https://podminky.urs.cz/item/CS_URS_2025_02/741322111" TargetMode="External" /><Relationship Id="rId11" Type="http://schemas.openxmlformats.org/officeDocument/2006/relationships/hyperlink" Target="https://podminky.urs.cz/item/CS_URS_2025_02/741231001" TargetMode="External" /><Relationship Id="rId12" Type="http://schemas.openxmlformats.org/officeDocument/2006/relationships/hyperlink" Target="https://podminky.urs.cz/item/CS_URS_2025_02/741231002" TargetMode="External" /><Relationship Id="rId13" Type="http://schemas.openxmlformats.org/officeDocument/2006/relationships/hyperlink" Target="https://podminky.urs.cz/item/CS_URS_2025_02/741210001" TargetMode="External" /><Relationship Id="rId14" Type="http://schemas.openxmlformats.org/officeDocument/2006/relationships/hyperlink" Target="https://podminky.urs.cz/item/CS_URS_2025_02/741231001" TargetMode="External" /><Relationship Id="rId15" Type="http://schemas.openxmlformats.org/officeDocument/2006/relationships/hyperlink" Target="https://podminky.urs.cz/item/CS_URS_2025_02/741231007" TargetMode="External" /><Relationship Id="rId16" Type="http://schemas.openxmlformats.org/officeDocument/2006/relationships/hyperlink" Target="https://podminky.urs.cz/item/CS_URS_2025_02/741122611" TargetMode="External" /><Relationship Id="rId17" Type="http://schemas.openxmlformats.org/officeDocument/2006/relationships/hyperlink" Target="https://podminky.urs.cz/item/CS_URS_2025_02/741122011" TargetMode="External" /><Relationship Id="rId18" Type="http://schemas.openxmlformats.org/officeDocument/2006/relationships/hyperlink" Target="https://podminky.urs.cz/item/CS_URS_2025_02/741122015" TargetMode="External" /><Relationship Id="rId19" Type="http://schemas.openxmlformats.org/officeDocument/2006/relationships/hyperlink" Target="https://podminky.urs.cz/item/CS_URS_2025_02/741122015" TargetMode="External" /><Relationship Id="rId20" Type="http://schemas.openxmlformats.org/officeDocument/2006/relationships/hyperlink" Target="https://podminky.urs.cz/item/CS_URS_2025_02/741122016" TargetMode="External" /><Relationship Id="rId21" Type="http://schemas.openxmlformats.org/officeDocument/2006/relationships/hyperlink" Target="https://podminky.urs.cz/item/CS_URS_2025_02/741122021" TargetMode="External" /><Relationship Id="rId22" Type="http://schemas.openxmlformats.org/officeDocument/2006/relationships/hyperlink" Target="https://podminky.urs.cz/item/CS_URS_2025_02/741122031" TargetMode="External" /><Relationship Id="rId23" Type="http://schemas.openxmlformats.org/officeDocument/2006/relationships/hyperlink" Target="https://podminky.urs.cz/item/CS_URS_2025_02/741122031" TargetMode="External" /><Relationship Id="rId24" Type="http://schemas.openxmlformats.org/officeDocument/2006/relationships/hyperlink" Target="https://podminky.urs.cz/item/CS_URS_2025_02/741122032" TargetMode="External" /><Relationship Id="rId25" Type="http://schemas.openxmlformats.org/officeDocument/2006/relationships/hyperlink" Target="https://podminky.urs.cz/item/CS_URS_2025_02/741123313" TargetMode="External" /><Relationship Id="rId26" Type="http://schemas.openxmlformats.org/officeDocument/2006/relationships/hyperlink" Target="https://podminky.urs.cz/item/CS_URS_2025_02/741122232" TargetMode="External" /><Relationship Id="rId27" Type="http://schemas.openxmlformats.org/officeDocument/2006/relationships/hyperlink" Target="https://podminky.urs.cz/item/CS_URS_2025_02/741122231" TargetMode="External" /><Relationship Id="rId28" Type="http://schemas.openxmlformats.org/officeDocument/2006/relationships/hyperlink" Target="https://podminky.urs.cz/item/CS_URS_2025_01/741123313.1" TargetMode="External" /><Relationship Id="rId29" Type="http://schemas.openxmlformats.org/officeDocument/2006/relationships/hyperlink" Target="https://podminky.urs.cz/item/CS_URS_2025_02/741132103" TargetMode="External" /><Relationship Id="rId30" Type="http://schemas.openxmlformats.org/officeDocument/2006/relationships/hyperlink" Target="https://podminky.urs.cz/item/CS_URS_2025_02/741132145" TargetMode="External" /><Relationship Id="rId31" Type="http://schemas.openxmlformats.org/officeDocument/2006/relationships/hyperlink" Target="https://podminky.urs.cz/item/CS_URS_2025_02/741132146" TargetMode="External" /><Relationship Id="rId32" Type="http://schemas.openxmlformats.org/officeDocument/2006/relationships/hyperlink" Target="https://podminky.urs.cz/item/CS_URS_2025_02/741132101" TargetMode="External" /><Relationship Id="rId33" Type="http://schemas.openxmlformats.org/officeDocument/2006/relationships/hyperlink" Target="https://podminky.urs.cz/item/CS_URS_2025_02/741132135" TargetMode="External" /><Relationship Id="rId34" Type="http://schemas.openxmlformats.org/officeDocument/2006/relationships/hyperlink" Target="https://podminky.urs.cz/item/CS_URS_2025_02/741410021" TargetMode="External" /><Relationship Id="rId35" Type="http://schemas.openxmlformats.org/officeDocument/2006/relationships/hyperlink" Target="https://podminky.urs.cz/item/CS_URS_2025_02/741420011" TargetMode="External" /><Relationship Id="rId36" Type="http://schemas.openxmlformats.org/officeDocument/2006/relationships/hyperlink" Target="https://podminky.urs.cz/item/CS_URS_2025_02/741420011" TargetMode="External" /><Relationship Id="rId37" Type="http://schemas.openxmlformats.org/officeDocument/2006/relationships/hyperlink" Target="https://podminky.urs.cz/item/CS_URS_2025_02/741120301" TargetMode="External" /><Relationship Id="rId38" Type="http://schemas.openxmlformats.org/officeDocument/2006/relationships/hyperlink" Target="https://podminky.urs.cz/item/CS_URS_2025_02/741120301" TargetMode="External" /><Relationship Id="rId39" Type="http://schemas.openxmlformats.org/officeDocument/2006/relationships/hyperlink" Target="https://podminky.urs.cz/item/CS_URS_2025_02/741120301" TargetMode="External" /><Relationship Id="rId40" Type="http://schemas.openxmlformats.org/officeDocument/2006/relationships/hyperlink" Target="https://podminky.urs.cz/item/CS_URS_2025_02/741130022" TargetMode="External" /><Relationship Id="rId41" Type="http://schemas.openxmlformats.org/officeDocument/2006/relationships/hyperlink" Target="https://podminky.urs.cz/item/CS_URS_2025_02/741130023" TargetMode="External" /><Relationship Id="rId42" Type="http://schemas.openxmlformats.org/officeDocument/2006/relationships/hyperlink" Target="https://podminky.urs.cz/item/CS_URS_2025_02/741130025" TargetMode="External" /><Relationship Id="rId43" Type="http://schemas.openxmlformats.org/officeDocument/2006/relationships/hyperlink" Target="https://podminky.urs.cz/item/CS_URS_2025_02/741420021" TargetMode="External" /><Relationship Id="rId44" Type="http://schemas.openxmlformats.org/officeDocument/2006/relationships/hyperlink" Target="https://podminky.urs.cz/item/CS_URS_2025_02/741420022" TargetMode="External" /><Relationship Id="rId45" Type="http://schemas.openxmlformats.org/officeDocument/2006/relationships/hyperlink" Target="https://podminky.urs.cz/item/CS_URS_2025_02/741420022" TargetMode="External" /><Relationship Id="rId46" Type="http://schemas.openxmlformats.org/officeDocument/2006/relationships/hyperlink" Target="https://podminky.urs.cz/item/CS_URS_2025_02/741420083" TargetMode="External" /><Relationship Id="rId47" Type="http://schemas.openxmlformats.org/officeDocument/2006/relationships/hyperlink" Target="https://podminky.urs.cz/item/CS_URS_2025_02/741420052" TargetMode="External" /><Relationship Id="rId48" Type="http://schemas.openxmlformats.org/officeDocument/2006/relationships/hyperlink" Target="https://podminky.urs.cz/item/CS_URS_2025_02/741420022" TargetMode="External" /><Relationship Id="rId49" Type="http://schemas.openxmlformats.org/officeDocument/2006/relationships/hyperlink" Target="https://podminky.urs.cz/item/CS_URS_2025_02/741420022" TargetMode="External" /><Relationship Id="rId50" Type="http://schemas.openxmlformats.org/officeDocument/2006/relationships/hyperlink" Target="https://podminky.urs.cz/item/CS_URS_2025_02/741231014" TargetMode="External" /><Relationship Id="rId51" Type="http://schemas.openxmlformats.org/officeDocument/2006/relationships/hyperlink" Target="https://podminky.urs.cz/item/CS_URS_2025_02/741420082" TargetMode="External" /><Relationship Id="rId52" Type="http://schemas.openxmlformats.org/officeDocument/2006/relationships/hyperlink" Target="https://podminky.urs.cz/item/CS_URS_2025_02/741372061" TargetMode="External" /><Relationship Id="rId53" Type="http://schemas.openxmlformats.org/officeDocument/2006/relationships/hyperlink" Target="https://podminky.urs.cz/item/CS_URS_2025_02/741372062" TargetMode="External" /><Relationship Id="rId54" Type="http://schemas.openxmlformats.org/officeDocument/2006/relationships/hyperlink" Target="https://podminky.urs.cz/item/CS_URS_2025_02/741920052" TargetMode="External" /><Relationship Id="rId55" Type="http://schemas.openxmlformats.org/officeDocument/2006/relationships/hyperlink" Target="https://podminky.urs.cz/item/CS_URS_2025_02/741112061" TargetMode="External" /><Relationship Id="rId56" Type="http://schemas.openxmlformats.org/officeDocument/2006/relationships/hyperlink" Target="https://podminky.urs.cz/item/CS_URS_2025_02/741112072" TargetMode="External" /><Relationship Id="rId57" Type="http://schemas.openxmlformats.org/officeDocument/2006/relationships/hyperlink" Target="https://podminky.urs.cz/item/CS_URS_2025_02/741112101" TargetMode="External" /><Relationship Id="rId58" Type="http://schemas.openxmlformats.org/officeDocument/2006/relationships/hyperlink" Target="https://podminky.urs.cz/item/CS_URS_2025_02/741112101" TargetMode="External" /><Relationship Id="rId59" Type="http://schemas.openxmlformats.org/officeDocument/2006/relationships/hyperlink" Target="https://podminky.urs.cz/item/CS_URS_2025_02/741112111" TargetMode="External" /><Relationship Id="rId60" Type="http://schemas.openxmlformats.org/officeDocument/2006/relationships/hyperlink" Target="https://podminky.urs.cz/item/CS_URS_2025_02/741110061" TargetMode="External" /><Relationship Id="rId61" Type="http://schemas.openxmlformats.org/officeDocument/2006/relationships/hyperlink" Target="https://podminky.urs.cz/item/CS_URS_2025_02/741110063" TargetMode="External" /><Relationship Id="rId62" Type="http://schemas.openxmlformats.org/officeDocument/2006/relationships/hyperlink" Target="https://podminky.urs.cz/item/CS_URS_2025_02/741310211" TargetMode="External" /><Relationship Id="rId63" Type="http://schemas.openxmlformats.org/officeDocument/2006/relationships/hyperlink" Target="https://podminky.urs.cz/item/CS_URS_2025_02/741310231" TargetMode="External" /><Relationship Id="rId64" Type="http://schemas.openxmlformats.org/officeDocument/2006/relationships/hyperlink" Target="https://podminky.urs.cz/item/CS_URS_2025_02/741310233" TargetMode="External" /><Relationship Id="rId65" Type="http://schemas.openxmlformats.org/officeDocument/2006/relationships/hyperlink" Target="https://podminky.urs.cz/item/CS_URS_2025_02/741310239" TargetMode="External" /><Relationship Id="rId66" Type="http://schemas.openxmlformats.org/officeDocument/2006/relationships/hyperlink" Target="https://podminky.urs.cz/item/CS_URS_2025_02/741310251" TargetMode="External" /><Relationship Id="rId67" Type="http://schemas.openxmlformats.org/officeDocument/2006/relationships/hyperlink" Target="https://podminky.urs.cz/item/CS_URS_2025_02/741313042" TargetMode="External" /><Relationship Id="rId68" Type="http://schemas.openxmlformats.org/officeDocument/2006/relationships/hyperlink" Target="https://podminky.urs.cz/item/CS_URS_2025_02/741313043" TargetMode="External" /><Relationship Id="rId69" Type="http://schemas.openxmlformats.org/officeDocument/2006/relationships/hyperlink" Target="https://podminky.urs.cz/item/CS_URS_2025_02/741330371" TargetMode="External" /><Relationship Id="rId70" Type="http://schemas.openxmlformats.org/officeDocument/2006/relationships/hyperlink" Target="https://podminky.urs.cz/item/CS_URS_2025_02/741310251.1" TargetMode="External" /><Relationship Id="rId71" Type="http://schemas.openxmlformats.org/officeDocument/2006/relationships/hyperlink" Target="https://podminky.urs.cz/item/CS_URS_2025_02/741320183" TargetMode="External" /><Relationship Id="rId72" Type="http://schemas.openxmlformats.org/officeDocument/2006/relationships/hyperlink" Target="https://podminky.urs.cz/item/CS_URS_2025_02/460010024" TargetMode="External" /><Relationship Id="rId73" Type="http://schemas.openxmlformats.org/officeDocument/2006/relationships/hyperlink" Target="https://podminky.urs.cz/item/CS_URS_2025_02/460010025" TargetMode="External" /><Relationship Id="rId74" Type="http://schemas.openxmlformats.org/officeDocument/2006/relationships/hyperlink" Target="https://podminky.urs.cz/item/CS_URS_2025_02/460171262" TargetMode="External" /><Relationship Id="rId75" Type="http://schemas.openxmlformats.org/officeDocument/2006/relationships/hyperlink" Target="https://podminky.urs.cz/item/CS_URS_2025_02/460431262" TargetMode="External" /><Relationship Id="rId76" Type="http://schemas.openxmlformats.org/officeDocument/2006/relationships/hyperlink" Target="https://podminky.urs.cz/item/CS_URS_2025_02/460181322" TargetMode="External" /><Relationship Id="rId77" Type="http://schemas.openxmlformats.org/officeDocument/2006/relationships/hyperlink" Target="https://podminky.urs.cz/item/CS_URS_2025_02/460431312" TargetMode="External" /><Relationship Id="rId78" Type="http://schemas.openxmlformats.org/officeDocument/2006/relationships/hyperlink" Target="https://podminky.urs.cz/item/CS_URS_2025_02/460661213" TargetMode="External" /><Relationship Id="rId79" Type="http://schemas.openxmlformats.org/officeDocument/2006/relationships/hyperlink" Target="https://podminky.urs.cz/item/CS_URS_2025_01/59521244" TargetMode="External" /><Relationship Id="rId80" Type="http://schemas.openxmlformats.org/officeDocument/2006/relationships/hyperlink" Target="https://podminky.urs.cz/item/CS_URS_2025_02/460671113" TargetMode="External" /><Relationship Id="rId81" Type="http://schemas.openxmlformats.org/officeDocument/2006/relationships/hyperlink" Target="https://podminky.urs.cz/item/CS_URS_2025_02/460641112" TargetMode="External" /><Relationship Id="rId82" Type="http://schemas.openxmlformats.org/officeDocument/2006/relationships/hyperlink" Target="https://podminky.urs.cz/item/CS_URS_2025_02/468021221" TargetMode="External" /><Relationship Id="rId83" Type="http://schemas.openxmlformats.org/officeDocument/2006/relationships/hyperlink" Target="https://podminky.urs.cz/item/CS_URS_2025_02/460921222" TargetMode="External" /><Relationship Id="rId84" Type="http://schemas.openxmlformats.org/officeDocument/2006/relationships/hyperlink" Target="https://podminky.urs.cz/item/CS_URS_2025_02/460911122" TargetMode="External" /><Relationship Id="rId85" Type="http://schemas.openxmlformats.org/officeDocument/2006/relationships/hyperlink" Target="https://podminky.urs.cz/item/CS_URS_2025_02/460341113" TargetMode="External" /><Relationship Id="rId86" Type="http://schemas.openxmlformats.org/officeDocument/2006/relationships/hyperlink" Target="https://podminky.urs.cz/item/CS_URS_2025_02/460341121" TargetMode="External" /><Relationship Id="rId87" Type="http://schemas.openxmlformats.org/officeDocument/2006/relationships/hyperlink" Target="https://podminky.urs.cz/item/CS_URS_2025_02/469973116" TargetMode="External" /><Relationship Id="rId88" Type="http://schemas.openxmlformats.org/officeDocument/2006/relationships/hyperlink" Target="https://podminky.urs.cz/item/CS_URS_2025_02/741810001" TargetMode="External" /><Relationship Id="rId89" Type="http://schemas.openxmlformats.org/officeDocument/2006/relationships/hyperlink" Target="https://podminky.urs.cz/item/CS_URS_2025_02/741820102" TargetMode="External" /><Relationship Id="rId90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60010024" TargetMode="External" /><Relationship Id="rId2" Type="http://schemas.openxmlformats.org/officeDocument/2006/relationships/hyperlink" Target="https://podminky.urs.cz/item/CS_URS_2025_02/460010025" TargetMode="External" /><Relationship Id="rId3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111101" TargetMode="External" /><Relationship Id="rId2" Type="http://schemas.openxmlformats.org/officeDocument/2006/relationships/hyperlink" Target="https://podminky.urs.cz/item/CS_URS_2025_02/112151351" TargetMode="External" /><Relationship Id="rId3" Type="http://schemas.openxmlformats.org/officeDocument/2006/relationships/hyperlink" Target="https://podminky.urs.cz/item/CS_URS_2025_02/112151353" TargetMode="External" /><Relationship Id="rId4" Type="http://schemas.openxmlformats.org/officeDocument/2006/relationships/hyperlink" Target="https://podminky.urs.cz/item/CS_URS_2025_02/112201111" TargetMode="External" /><Relationship Id="rId5" Type="http://schemas.openxmlformats.org/officeDocument/2006/relationships/hyperlink" Target="https://podminky.urs.cz/item/CS_URS_2025_02/112201113" TargetMode="External" /><Relationship Id="rId6" Type="http://schemas.openxmlformats.org/officeDocument/2006/relationships/hyperlink" Target="https://podminky.urs.cz/item/CS_URS_2025_02/113107142" TargetMode="External" /><Relationship Id="rId7" Type="http://schemas.openxmlformats.org/officeDocument/2006/relationships/hyperlink" Target="https://podminky.urs.cz/item/CS_URS_2025_02/113204111" TargetMode="External" /><Relationship Id="rId8" Type="http://schemas.openxmlformats.org/officeDocument/2006/relationships/hyperlink" Target="https://podminky.urs.cz/item/CS_URS_2025_02/121151103" TargetMode="External" /><Relationship Id="rId9" Type="http://schemas.openxmlformats.org/officeDocument/2006/relationships/hyperlink" Target="https://podminky.urs.cz/item/CS_URS_2025_02/122151104" TargetMode="External" /><Relationship Id="rId10" Type="http://schemas.openxmlformats.org/officeDocument/2006/relationships/hyperlink" Target="https://podminky.urs.cz/item/CS_URS_2025_02/162201401" TargetMode="External" /><Relationship Id="rId11" Type="http://schemas.openxmlformats.org/officeDocument/2006/relationships/hyperlink" Target="https://podminky.urs.cz/item/CS_URS_2025_02/162201402" TargetMode="External" /><Relationship Id="rId12" Type="http://schemas.openxmlformats.org/officeDocument/2006/relationships/hyperlink" Target="https://podminky.urs.cz/item/CS_URS_2025_02/162201411" TargetMode="External" /><Relationship Id="rId13" Type="http://schemas.openxmlformats.org/officeDocument/2006/relationships/hyperlink" Target="https://podminky.urs.cz/item/CS_URS_2025_02/162201412" TargetMode="External" /><Relationship Id="rId14" Type="http://schemas.openxmlformats.org/officeDocument/2006/relationships/hyperlink" Target="https://podminky.urs.cz/item/CS_URS_2025_02/162201421" TargetMode="External" /><Relationship Id="rId15" Type="http://schemas.openxmlformats.org/officeDocument/2006/relationships/hyperlink" Target="https://podminky.urs.cz/item/CS_URS_2025_02/162201422" TargetMode="External" /><Relationship Id="rId16" Type="http://schemas.openxmlformats.org/officeDocument/2006/relationships/hyperlink" Target="https://podminky.urs.cz/item/CS_URS_2025_02/162301931" TargetMode="External" /><Relationship Id="rId17" Type="http://schemas.openxmlformats.org/officeDocument/2006/relationships/hyperlink" Target="https://podminky.urs.cz/item/CS_URS_2025_02/162301932" TargetMode="External" /><Relationship Id="rId18" Type="http://schemas.openxmlformats.org/officeDocument/2006/relationships/hyperlink" Target="https://podminky.urs.cz/item/CS_URS_2025_02/162301951" TargetMode="External" /><Relationship Id="rId19" Type="http://schemas.openxmlformats.org/officeDocument/2006/relationships/hyperlink" Target="https://podminky.urs.cz/item/CS_URS_2025_02/162301952" TargetMode="External" /><Relationship Id="rId20" Type="http://schemas.openxmlformats.org/officeDocument/2006/relationships/hyperlink" Target="https://podminky.urs.cz/item/CS_URS_2025_02/162301971" TargetMode="External" /><Relationship Id="rId21" Type="http://schemas.openxmlformats.org/officeDocument/2006/relationships/hyperlink" Target="https://podminky.urs.cz/item/CS_URS_2025_02/162301972" TargetMode="External" /><Relationship Id="rId22" Type="http://schemas.openxmlformats.org/officeDocument/2006/relationships/hyperlink" Target="https://podminky.urs.cz/item/CS_URS_2025_02/162351103" TargetMode="External" /><Relationship Id="rId23" Type="http://schemas.openxmlformats.org/officeDocument/2006/relationships/hyperlink" Target="https://podminky.urs.cz/item/CS_URS_2025_02/162751117" TargetMode="External" /><Relationship Id="rId24" Type="http://schemas.openxmlformats.org/officeDocument/2006/relationships/hyperlink" Target="https://podminky.urs.cz/item/CS_URS_2025_02/162751139" TargetMode="External" /><Relationship Id="rId25" Type="http://schemas.openxmlformats.org/officeDocument/2006/relationships/hyperlink" Target="https://podminky.urs.cz/item/CS_URS_2025_02/171151111" TargetMode="External" /><Relationship Id="rId26" Type="http://schemas.openxmlformats.org/officeDocument/2006/relationships/hyperlink" Target="https://podminky.urs.cz/item/CS_URS_2025_02/171201231" TargetMode="External" /><Relationship Id="rId27" Type="http://schemas.openxmlformats.org/officeDocument/2006/relationships/hyperlink" Target="https://podminky.urs.cz/item/CS_URS_2025_02/174151101" TargetMode="External" /><Relationship Id="rId28" Type="http://schemas.openxmlformats.org/officeDocument/2006/relationships/hyperlink" Target="https://podminky.urs.cz/item/CS_URS_2025_02/181351103" TargetMode="External" /><Relationship Id="rId29" Type="http://schemas.openxmlformats.org/officeDocument/2006/relationships/hyperlink" Target="https://podminky.urs.cz/item/CS_URS_2025_02/181351105" TargetMode="External" /><Relationship Id="rId30" Type="http://schemas.openxmlformats.org/officeDocument/2006/relationships/hyperlink" Target="https://podminky.urs.cz/item/CS_URS_2025_02/181411131" TargetMode="External" /><Relationship Id="rId31" Type="http://schemas.openxmlformats.org/officeDocument/2006/relationships/hyperlink" Target="https://podminky.urs.cz/item/CS_URS_2025_02/181951112" TargetMode="External" /><Relationship Id="rId32" Type="http://schemas.openxmlformats.org/officeDocument/2006/relationships/hyperlink" Target="https://podminky.urs.cz/item/CS_URS_2025_02/182351023" TargetMode="External" /><Relationship Id="rId33" Type="http://schemas.openxmlformats.org/officeDocument/2006/relationships/hyperlink" Target="https://podminky.urs.cz/item/CS_URS_2025_02/155131312" TargetMode="External" /><Relationship Id="rId34" Type="http://schemas.openxmlformats.org/officeDocument/2006/relationships/hyperlink" Target="https://podminky.urs.cz/item/CS_URS_2025_02/183101215" TargetMode="External" /><Relationship Id="rId35" Type="http://schemas.openxmlformats.org/officeDocument/2006/relationships/hyperlink" Target="https://podminky.urs.cz/item/CS_URS_2025_02/184102115" TargetMode="External" /><Relationship Id="rId36" Type="http://schemas.openxmlformats.org/officeDocument/2006/relationships/hyperlink" Target="https://podminky.urs.cz/item/CS_URS_2025_02/184215133" TargetMode="External" /><Relationship Id="rId37" Type="http://schemas.openxmlformats.org/officeDocument/2006/relationships/hyperlink" Target="https://podminky.urs.cz/item/CS_URS_2025_02/184813241" TargetMode="External" /><Relationship Id="rId38" Type="http://schemas.openxmlformats.org/officeDocument/2006/relationships/hyperlink" Target="https://podminky.urs.cz/item/CS_URS_2025_02/184911421" TargetMode="External" /><Relationship Id="rId39" Type="http://schemas.openxmlformats.org/officeDocument/2006/relationships/hyperlink" Target="https://podminky.urs.cz/item/CS_URS_2025_02/185804311" TargetMode="External" /><Relationship Id="rId40" Type="http://schemas.openxmlformats.org/officeDocument/2006/relationships/hyperlink" Target="https://podminky.urs.cz/item/CS_URS_2025_02/185851121" TargetMode="External" /><Relationship Id="rId41" Type="http://schemas.openxmlformats.org/officeDocument/2006/relationships/hyperlink" Target="https://podminky.urs.cz/item/CS_URS_2025_02/185851129" TargetMode="External" /><Relationship Id="rId42" Type="http://schemas.openxmlformats.org/officeDocument/2006/relationships/hyperlink" Target="https://podminky.urs.cz/item/CS_URS_2025_02/111151121" TargetMode="External" /><Relationship Id="rId43" Type="http://schemas.openxmlformats.org/officeDocument/2006/relationships/hyperlink" Target="https://podminky.urs.cz/item/CS_URS_2025_02/211531111" TargetMode="External" /><Relationship Id="rId44" Type="http://schemas.openxmlformats.org/officeDocument/2006/relationships/hyperlink" Target="https://podminky.urs.cz/item/CS_URS_2025_02/211971122" TargetMode="External" /><Relationship Id="rId45" Type="http://schemas.openxmlformats.org/officeDocument/2006/relationships/hyperlink" Target="https://podminky.urs.cz/item/CS_URS_2025_02/213141112" TargetMode="External" /><Relationship Id="rId46" Type="http://schemas.openxmlformats.org/officeDocument/2006/relationships/hyperlink" Target="https://podminky.urs.cz/item/CS_URS_2025_02/564851011" TargetMode="External" /><Relationship Id="rId47" Type="http://schemas.openxmlformats.org/officeDocument/2006/relationships/hyperlink" Target="https://podminky.urs.cz/item/CS_URS_2025_02/564861011" TargetMode="External" /><Relationship Id="rId48" Type="http://schemas.openxmlformats.org/officeDocument/2006/relationships/hyperlink" Target="https://podminky.urs.cz/item/CS_URS_2025_02/564952111" TargetMode="External" /><Relationship Id="rId49" Type="http://schemas.openxmlformats.org/officeDocument/2006/relationships/hyperlink" Target="https://podminky.urs.cz/item/CS_URS_2025_02/596211110" TargetMode="External" /><Relationship Id="rId50" Type="http://schemas.openxmlformats.org/officeDocument/2006/relationships/hyperlink" Target="https://podminky.urs.cz/item/CS_URS_2025_02/596212212" TargetMode="External" /><Relationship Id="rId51" Type="http://schemas.openxmlformats.org/officeDocument/2006/relationships/hyperlink" Target="https://podminky.urs.cz/item/CS_URS_2025_02/597961111" TargetMode="External" /><Relationship Id="rId52" Type="http://schemas.openxmlformats.org/officeDocument/2006/relationships/hyperlink" Target="https://podminky.urs.cz/item/CS_URS_2025_02/916131213" TargetMode="External" /><Relationship Id="rId53" Type="http://schemas.openxmlformats.org/officeDocument/2006/relationships/hyperlink" Target="https://podminky.urs.cz/item/CS_URS_2025_02/997221561" TargetMode="External" /><Relationship Id="rId54" Type="http://schemas.openxmlformats.org/officeDocument/2006/relationships/hyperlink" Target="https://podminky.urs.cz/item/CS_URS_2025_02/997221569" TargetMode="External" /><Relationship Id="rId55" Type="http://schemas.openxmlformats.org/officeDocument/2006/relationships/hyperlink" Target="https://podminky.urs.cz/item/CS_URS_2025_02/997221861" TargetMode="External" /><Relationship Id="rId56" Type="http://schemas.openxmlformats.org/officeDocument/2006/relationships/hyperlink" Target="https://podminky.urs.cz/item/CS_URS_2025_02/997221875" TargetMode="External" /><Relationship Id="rId57" Type="http://schemas.openxmlformats.org/officeDocument/2006/relationships/hyperlink" Target="https://podminky.urs.cz/item/CS_URS_2025_02/998223011" TargetMode="External" /><Relationship Id="rId58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103000" TargetMode="External" /><Relationship Id="rId2" Type="http://schemas.openxmlformats.org/officeDocument/2006/relationships/hyperlink" Target="https://podminky.urs.cz/item/CS_URS_2025_02/012203000" TargetMode="External" /><Relationship Id="rId3" Type="http://schemas.openxmlformats.org/officeDocument/2006/relationships/hyperlink" Target="https://podminky.urs.cz/item/CS_URS_2025_02/012303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30001000" TargetMode="External" /><Relationship Id="rId6" Type="http://schemas.openxmlformats.org/officeDocument/2006/relationships/hyperlink" Target="https://podminky.urs.cz/item/CS_URS_2025_02/033203000" TargetMode="External" /><Relationship Id="rId7" Type="http://schemas.openxmlformats.org/officeDocument/2006/relationships/hyperlink" Target="https://podminky.urs.cz/item/CS_URS_2025_02/034103000" TargetMode="External" /><Relationship Id="rId8" Type="http://schemas.openxmlformats.org/officeDocument/2006/relationships/hyperlink" Target="https://podminky.urs.cz/item/CS_URS_2025_02/034503000" TargetMode="External" /><Relationship Id="rId9" Type="http://schemas.openxmlformats.org/officeDocument/2006/relationships/hyperlink" Target="https://podminky.urs.cz/item/CS_URS_2025_02/041002000" TargetMode="External" /><Relationship Id="rId10" Type="http://schemas.openxmlformats.org/officeDocument/2006/relationships/hyperlink" Target="https://podminky.urs.cz/item/CS_URS_2025_02/045203000" TargetMode="External" /><Relationship Id="rId11" Type="http://schemas.openxmlformats.org/officeDocument/2006/relationships/hyperlink" Target="https://podminky.urs.cz/item/CS_URS_2025_02/045303000" TargetMode="External" /><Relationship Id="rId12" Type="http://schemas.openxmlformats.org/officeDocument/2006/relationships/hyperlink" Target="https://podminky.urs.cz/item/CS_URS_2025_02/065002000" TargetMode="External" /><Relationship Id="rId13" Type="http://schemas.openxmlformats.org/officeDocument/2006/relationships/hyperlink" Target="https://podminky.urs.cz/item/CS_URS_2025_02/072103000" TargetMode="External" /><Relationship Id="rId14" Type="http://schemas.openxmlformats.org/officeDocument/2006/relationships/hyperlink" Target="https://podminky.urs.cz/item/CS_URS_2025_02/072203000" TargetMode="External" /><Relationship Id="rId15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34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35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36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37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38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40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41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42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43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44</v>
      </c>
      <c r="E29" s="48"/>
      <c r="F29" s="33" t="s">
        <v>45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46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47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48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49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50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51</v>
      </c>
      <c r="U35" s="55"/>
      <c r="V35" s="55"/>
      <c r="W35" s="55"/>
      <c r="X35" s="57" t="s">
        <v>52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53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48/2025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Výstavba depozitáře ZČM - UMPRUM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p.č.: 72/1, Plzeň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28. 7. 2025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Západočeské muzeum v Plzni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Pavel Sutnar</v>
      </c>
      <c r="AN49" s="65"/>
      <c r="AO49" s="65"/>
      <c r="AP49" s="65"/>
      <c r="AQ49" s="41"/>
      <c r="AR49" s="45"/>
      <c r="AS49" s="75" t="s">
        <v>54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36</v>
      </c>
      <c r="AJ50" s="41"/>
      <c r="AK50" s="41"/>
      <c r="AL50" s="41"/>
      <c r="AM50" s="74" t="str">
        <f>IF(E20="","",E20)</f>
        <v xml:space="preserve"> 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55</v>
      </c>
      <c r="D52" s="88"/>
      <c r="E52" s="88"/>
      <c r="F52" s="88"/>
      <c r="G52" s="88"/>
      <c r="H52" s="89"/>
      <c r="I52" s="90" t="s">
        <v>56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57</v>
      </c>
      <c r="AH52" s="88"/>
      <c r="AI52" s="88"/>
      <c r="AJ52" s="88"/>
      <c r="AK52" s="88"/>
      <c r="AL52" s="88"/>
      <c r="AM52" s="88"/>
      <c r="AN52" s="90" t="s">
        <v>58</v>
      </c>
      <c r="AO52" s="88"/>
      <c r="AP52" s="88"/>
      <c r="AQ52" s="92" t="s">
        <v>59</v>
      </c>
      <c r="AR52" s="45"/>
      <c r="AS52" s="93" t="s">
        <v>60</v>
      </c>
      <c r="AT52" s="94" t="s">
        <v>61</v>
      </c>
      <c r="AU52" s="94" t="s">
        <v>62</v>
      </c>
      <c r="AV52" s="94" t="s">
        <v>63</v>
      </c>
      <c r="AW52" s="94" t="s">
        <v>64</v>
      </c>
      <c r="AX52" s="94" t="s">
        <v>65</v>
      </c>
      <c r="AY52" s="94" t="s">
        <v>66</v>
      </c>
      <c r="AZ52" s="94" t="s">
        <v>67</v>
      </c>
      <c r="BA52" s="94" t="s">
        <v>68</v>
      </c>
      <c r="BB52" s="94" t="s">
        <v>69</v>
      </c>
      <c r="BC52" s="94" t="s">
        <v>70</v>
      </c>
      <c r="BD52" s="95" t="s">
        <v>71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72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ROUND(SUM(AG55:AG61),2)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ROUND(SUM(AS55:AS61),2)</f>
        <v>0</v>
      </c>
      <c r="AT54" s="107">
        <f>ROUND(SUM(AV54:AW54),2)</f>
        <v>0</v>
      </c>
      <c r="AU54" s="108">
        <f>ROUND(SUM(AU55:AU61),5)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ROUND(SUM(AZ55:AZ61),2)</f>
        <v>0</v>
      </c>
      <c r="BA54" s="107">
        <f>ROUND(SUM(BA55:BA61),2)</f>
        <v>0</v>
      </c>
      <c r="BB54" s="107">
        <f>ROUND(SUM(BB55:BB61),2)</f>
        <v>0</v>
      </c>
      <c r="BC54" s="107">
        <f>ROUND(SUM(BC55:BC61),2)</f>
        <v>0</v>
      </c>
      <c r="BD54" s="109">
        <f>ROUND(SUM(BD55:BD61),2)</f>
        <v>0</v>
      </c>
      <c r="BE54" s="6"/>
      <c r="BS54" s="110" t="s">
        <v>73</v>
      </c>
      <c r="BT54" s="110" t="s">
        <v>74</v>
      </c>
      <c r="BU54" s="111" t="s">
        <v>75</v>
      </c>
      <c r="BV54" s="110" t="s">
        <v>76</v>
      </c>
      <c r="BW54" s="110" t="s">
        <v>5</v>
      </c>
      <c r="BX54" s="110" t="s">
        <v>77</v>
      </c>
      <c r="CL54" s="110" t="s">
        <v>19</v>
      </c>
    </row>
    <row r="55" s="7" customFormat="1" ht="16.5" customHeight="1">
      <c r="A55" s="112" t="s">
        <v>78</v>
      </c>
      <c r="B55" s="113"/>
      <c r="C55" s="114"/>
      <c r="D55" s="115" t="s">
        <v>79</v>
      </c>
      <c r="E55" s="115"/>
      <c r="F55" s="115"/>
      <c r="G55" s="115"/>
      <c r="H55" s="115"/>
      <c r="I55" s="116"/>
      <c r="J55" s="115" t="s">
        <v>80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'D1 - Architektonicko-stav...'!J30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81</v>
      </c>
      <c r="AR55" s="119"/>
      <c r="AS55" s="120">
        <v>0</v>
      </c>
      <c r="AT55" s="121">
        <f>ROUND(SUM(AV55:AW55),2)</f>
        <v>0</v>
      </c>
      <c r="AU55" s="122">
        <f>'D1 - Architektonicko-stav...'!P102</f>
        <v>0</v>
      </c>
      <c r="AV55" s="121">
        <f>'D1 - Architektonicko-stav...'!J33</f>
        <v>0</v>
      </c>
      <c r="AW55" s="121">
        <f>'D1 - Architektonicko-stav...'!J34</f>
        <v>0</v>
      </c>
      <c r="AX55" s="121">
        <f>'D1 - Architektonicko-stav...'!J35</f>
        <v>0</v>
      </c>
      <c r="AY55" s="121">
        <f>'D1 - Architektonicko-stav...'!J36</f>
        <v>0</v>
      </c>
      <c r="AZ55" s="121">
        <f>'D1 - Architektonicko-stav...'!F33</f>
        <v>0</v>
      </c>
      <c r="BA55" s="121">
        <f>'D1 - Architektonicko-stav...'!F34</f>
        <v>0</v>
      </c>
      <c r="BB55" s="121">
        <f>'D1 - Architektonicko-stav...'!F35</f>
        <v>0</v>
      </c>
      <c r="BC55" s="121">
        <f>'D1 - Architektonicko-stav...'!F36</f>
        <v>0</v>
      </c>
      <c r="BD55" s="123">
        <f>'D1 - Architektonicko-stav...'!F37</f>
        <v>0</v>
      </c>
      <c r="BE55" s="7"/>
      <c r="BT55" s="124" t="s">
        <v>82</v>
      </c>
      <c r="BV55" s="124" t="s">
        <v>76</v>
      </c>
      <c r="BW55" s="124" t="s">
        <v>83</v>
      </c>
      <c r="BX55" s="124" t="s">
        <v>5</v>
      </c>
      <c r="CL55" s="124" t="s">
        <v>19</v>
      </c>
      <c r="CM55" s="124" t="s">
        <v>84</v>
      </c>
    </row>
    <row r="56" s="7" customFormat="1" ht="16.5" customHeight="1">
      <c r="A56" s="112" t="s">
        <v>78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'D.2.2 - Zdravotně technic...'!J30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81</v>
      </c>
      <c r="AR56" s="119"/>
      <c r="AS56" s="120">
        <v>0</v>
      </c>
      <c r="AT56" s="121">
        <f>ROUND(SUM(AV56:AW56),2)</f>
        <v>0</v>
      </c>
      <c r="AU56" s="122">
        <f>'D.2.2 - Zdravotně technic...'!P102</f>
        <v>0</v>
      </c>
      <c r="AV56" s="121">
        <f>'D.2.2 - Zdravotně technic...'!J33</f>
        <v>0</v>
      </c>
      <c r="AW56" s="121">
        <f>'D.2.2 - Zdravotně technic...'!J34</f>
        <v>0</v>
      </c>
      <c r="AX56" s="121">
        <f>'D.2.2 - Zdravotně technic...'!J35</f>
        <v>0</v>
      </c>
      <c r="AY56" s="121">
        <f>'D.2.2 - Zdravotně technic...'!J36</f>
        <v>0</v>
      </c>
      <c r="AZ56" s="121">
        <f>'D.2.2 - Zdravotně technic...'!F33</f>
        <v>0</v>
      </c>
      <c r="BA56" s="121">
        <f>'D.2.2 - Zdravotně technic...'!F34</f>
        <v>0</v>
      </c>
      <c r="BB56" s="121">
        <f>'D.2.2 - Zdravotně technic...'!F35</f>
        <v>0</v>
      </c>
      <c r="BC56" s="121">
        <f>'D.2.2 - Zdravotně technic...'!F36</f>
        <v>0</v>
      </c>
      <c r="BD56" s="123">
        <f>'D.2.2 - Zdravotně technic...'!F37</f>
        <v>0</v>
      </c>
      <c r="BE56" s="7"/>
      <c r="BT56" s="124" t="s">
        <v>82</v>
      </c>
      <c r="BV56" s="124" t="s">
        <v>76</v>
      </c>
      <c r="BW56" s="124" t="s">
        <v>87</v>
      </c>
      <c r="BX56" s="124" t="s">
        <v>5</v>
      </c>
      <c r="CL56" s="124" t="s">
        <v>19</v>
      </c>
      <c r="CM56" s="124" t="s">
        <v>84</v>
      </c>
    </row>
    <row r="57" s="7" customFormat="1" ht="16.5" customHeight="1">
      <c r="A57" s="112" t="s">
        <v>78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'D.2.3 - Vytápění a klimat...'!J30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81</v>
      </c>
      <c r="AR57" s="119"/>
      <c r="AS57" s="120">
        <v>0</v>
      </c>
      <c r="AT57" s="121">
        <f>ROUND(SUM(AV57:AW57),2)</f>
        <v>0</v>
      </c>
      <c r="AU57" s="122">
        <f>'D.2.3 - Vytápění a klimat...'!P82</f>
        <v>0</v>
      </c>
      <c r="AV57" s="121">
        <f>'D.2.3 - Vytápění a klimat...'!J33</f>
        <v>0</v>
      </c>
      <c r="AW57" s="121">
        <f>'D.2.3 - Vytápění a klimat...'!J34</f>
        <v>0</v>
      </c>
      <c r="AX57" s="121">
        <f>'D.2.3 - Vytápění a klimat...'!J35</f>
        <v>0</v>
      </c>
      <c r="AY57" s="121">
        <f>'D.2.3 - Vytápění a klimat...'!J36</f>
        <v>0</v>
      </c>
      <c r="AZ57" s="121">
        <f>'D.2.3 - Vytápění a klimat...'!F33</f>
        <v>0</v>
      </c>
      <c r="BA57" s="121">
        <f>'D.2.3 - Vytápění a klimat...'!F34</f>
        <v>0</v>
      </c>
      <c r="BB57" s="121">
        <f>'D.2.3 - Vytápění a klimat...'!F35</f>
        <v>0</v>
      </c>
      <c r="BC57" s="121">
        <f>'D.2.3 - Vytápění a klimat...'!F36</f>
        <v>0</v>
      </c>
      <c r="BD57" s="123">
        <f>'D.2.3 - Vytápění a klimat...'!F37</f>
        <v>0</v>
      </c>
      <c r="BE57" s="7"/>
      <c r="BT57" s="124" t="s">
        <v>82</v>
      </c>
      <c r="BV57" s="124" t="s">
        <v>76</v>
      </c>
      <c r="BW57" s="124" t="s">
        <v>90</v>
      </c>
      <c r="BX57" s="124" t="s">
        <v>5</v>
      </c>
      <c r="CL57" s="124" t="s">
        <v>19</v>
      </c>
      <c r="CM57" s="124" t="s">
        <v>84</v>
      </c>
    </row>
    <row r="58" s="7" customFormat="1" ht="16.5" customHeight="1">
      <c r="A58" s="112" t="s">
        <v>78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'D.2.4 - Silnoproud'!J30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81</v>
      </c>
      <c r="AR58" s="119"/>
      <c r="AS58" s="120">
        <v>0</v>
      </c>
      <c r="AT58" s="121">
        <f>ROUND(SUM(AV58:AW58),2)</f>
        <v>0</v>
      </c>
      <c r="AU58" s="122">
        <f>'D.2.4 - Silnoproud'!P90</f>
        <v>0</v>
      </c>
      <c r="AV58" s="121">
        <f>'D.2.4 - Silnoproud'!J33</f>
        <v>0</v>
      </c>
      <c r="AW58" s="121">
        <f>'D.2.4 - Silnoproud'!J34</f>
        <v>0</v>
      </c>
      <c r="AX58" s="121">
        <f>'D.2.4 - Silnoproud'!J35</f>
        <v>0</v>
      </c>
      <c r="AY58" s="121">
        <f>'D.2.4 - Silnoproud'!J36</f>
        <v>0</v>
      </c>
      <c r="AZ58" s="121">
        <f>'D.2.4 - Silnoproud'!F33</f>
        <v>0</v>
      </c>
      <c r="BA58" s="121">
        <f>'D.2.4 - Silnoproud'!F34</f>
        <v>0</v>
      </c>
      <c r="BB58" s="121">
        <f>'D.2.4 - Silnoproud'!F35</f>
        <v>0</v>
      </c>
      <c r="BC58" s="121">
        <f>'D.2.4 - Silnoproud'!F36</f>
        <v>0</v>
      </c>
      <c r="BD58" s="123">
        <f>'D.2.4 - Silnoproud'!F37</f>
        <v>0</v>
      </c>
      <c r="BE58" s="7"/>
      <c r="BT58" s="124" t="s">
        <v>82</v>
      </c>
      <c r="BV58" s="124" t="s">
        <v>76</v>
      </c>
      <c r="BW58" s="124" t="s">
        <v>93</v>
      </c>
      <c r="BX58" s="124" t="s">
        <v>5</v>
      </c>
      <c r="CL58" s="124" t="s">
        <v>19</v>
      </c>
      <c r="CM58" s="124" t="s">
        <v>84</v>
      </c>
    </row>
    <row r="59" s="7" customFormat="1" ht="16.5" customHeight="1">
      <c r="A59" s="112" t="s">
        <v>78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'D.2.5 - Systémy technické...'!J30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81</v>
      </c>
      <c r="AR59" s="119"/>
      <c r="AS59" s="120">
        <v>0</v>
      </c>
      <c r="AT59" s="121">
        <f>ROUND(SUM(AV59:AW59),2)</f>
        <v>0</v>
      </c>
      <c r="AU59" s="122">
        <f>'D.2.5 - Systémy technické...'!P81</f>
        <v>0</v>
      </c>
      <c r="AV59" s="121">
        <f>'D.2.5 - Systémy technické...'!J33</f>
        <v>0</v>
      </c>
      <c r="AW59" s="121">
        <f>'D.2.5 - Systémy technické...'!J34</f>
        <v>0</v>
      </c>
      <c r="AX59" s="121">
        <f>'D.2.5 - Systémy technické...'!J35</f>
        <v>0</v>
      </c>
      <c r="AY59" s="121">
        <f>'D.2.5 - Systémy technické...'!J36</f>
        <v>0</v>
      </c>
      <c r="AZ59" s="121">
        <f>'D.2.5 - Systémy technické...'!F33</f>
        <v>0</v>
      </c>
      <c r="BA59" s="121">
        <f>'D.2.5 - Systémy technické...'!F34</f>
        <v>0</v>
      </c>
      <c r="BB59" s="121">
        <f>'D.2.5 - Systémy technické...'!F35</f>
        <v>0</v>
      </c>
      <c r="BC59" s="121">
        <f>'D.2.5 - Systémy technické...'!F36</f>
        <v>0</v>
      </c>
      <c r="BD59" s="123">
        <f>'D.2.5 - Systémy technické...'!F37</f>
        <v>0</v>
      </c>
      <c r="BE59" s="7"/>
      <c r="BT59" s="124" t="s">
        <v>82</v>
      </c>
      <c r="BV59" s="124" t="s">
        <v>76</v>
      </c>
      <c r="BW59" s="124" t="s">
        <v>96</v>
      </c>
      <c r="BX59" s="124" t="s">
        <v>5</v>
      </c>
      <c r="CL59" s="124" t="s">
        <v>19</v>
      </c>
      <c r="CM59" s="124" t="s">
        <v>84</v>
      </c>
    </row>
    <row r="60" s="7" customFormat="1" ht="16.5" customHeight="1">
      <c r="A60" s="112" t="s">
        <v>78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'D.2.6 - Venkovní úpravy'!J30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81</v>
      </c>
      <c r="AR60" s="119"/>
      <c r="AS60" s="120">
        <v>0</v>
      </c>
      <c r="AT60" s="121">
        <f>ROUND(SUM(AV60:AW60),2)</f>
        <v>0</v>
      </c>
      <c r="AU60" s="122">
        <f>'D.2.6 - Venkovní úpravy'!P86</f>
        <v>0</v>
      </c>
      <c r="AV60" s="121">
        <f>'D.2.6 - Venkovní úpravy'!J33</f>
        <v>0</v>
      </c>
      <c r="AW60" s="121">
        <f>'D.2.6 - Venkovní úpravy'!J34</f>
        <v>0</v>
      </c>
      <c r="AX60" s="121">
        <f>'D.2.6 - Venkovní úpravy'!J35</f>
        <v>0</v>
      </c>
      <c r="AY60" s="121">
        <f>'D.2.6 - Venkovní úpravy'!J36</f>
        <v>0</v>
      </c>
      <c r="AZ60" s="121">
        <f>'D.2.6 - Venkovní úpravy'!F33</f>
        <v>0</v>
      </c>
      <c r="BA60" s="121">
        <f>'D.2.6 - Venkovní úpravy'!F34</f>
        <v>0</v>
      </c>
      <c r="BB60" s="121">
        <f>'D.2.6 - Venkovní úpravy'!F35</f>
        <v>0</v>
      </c>
      <c r="BC60" s="121">
        <f>'D.2.6 - Venkovní úpravy'!F36</f>
        <v>0</v>
      </c>
      <c r="BD60" s="123">
        <f>'D.2.6 - Venkovní úpravy'!F37</f>
        <v>0</v>
      </c>
      <c r="BE60" s="7"/>
      <c r="BT60" s="124" t="s">
        <v>82</v>
      </c>
      <c r="BV60" s="124" t="s">
        <v>76</v>
      </c>
      <c r="BW60" s="124" t="s">
        <v>99</v>
      </c>
      <c r="BX60" s="124" t="s">
        <v>5</v>
      </c>
      <c r="CL60" s="124" t="s">
        <v>19</v>
      </c>
      <c r="CM60" s="124" t="s">
        <v>84</v>
      </c>
    </row>
    <row r="61" s="7" customFormat="1" ht="16.5" customHeight="1">
      <c r="A61" s="112" t="s">
        <v>78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'x - VRN'!J30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81</v>
      </c>
      <c r="AR61" s="119"/>
      <c r="AS61" s="125">
        <v>0</v>
      </c>
      <c r="AT61" s="126">
        <f>ROUND(SUM(AV61:AW61),2)</f>
        <v>0</v>
      </c>
      <c r="AU61" s="127">
        <f>'x - VRN'!P85</f>
        <v>0</v>
      </c>
      <c r="AV61" s="126">
        <f>'x - VRN'!J33</f>
        <v>0</v>
      </c>
      <c r="AW61" s="126">
        <f>'x - VRN'!J34</f>
        <v>0</v>
      </c>
      <c r="AX61" s="126">
        <f>'x - VRN'!J35</f>
        <v>0</v>
      </c>
      <c r="AY61" s="126">
        <f>'x - VRN'!J36</f>
        <v>0</v>
      </c>
      <c r="AZ61" s="126">
        <f>'x - VRN'!F33</f>
        <v>0</v>
      </c>
      <c r="BA61" s="126">
        <f>'x - VRN'!F34</f>
        <v>0</v>
      </c>
      <c r="BB61" s="126">
        <f>'x - VRN'!F35</f>
        <v>0</v>
      </c>
      <c r="BC61" s="126">
        <f>'x - VRN'!F36</f>
        <v>0</v>
      </c>
      <c r="BD61" s="128">
        <f>'x - VRN'!F37</f>
        <v>0</v>
      </c>
      <c r="BE61" s="7"/>
      <c r="BT61" s="124" t="s">
        <v>82</v>
      </c>
      <c r="BV61" s="124" t="s">
        <v>76</v>
      </c>
      <c r="BW61" s="124" t="s">
        <v>102</v>
      </c>
      <c r="BX61" s="124" t="s">
        <v>5</v>
      </c>
      <c r="CL61" s="124" t="s">
        <v>19</v>
      </c>
      <c r="CM61" s="124" t="s">
        <v>84</v>
      </c>
    </row>
    <row r="62" s="2" customFormat="1" ht="30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5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45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</sheetData>
  <sheetProtection sheet="1" formatColumns="0" formatRows="0" objects="1" scenarios="1" spinCount="100000" saltValue="gB619oRnmXsmY2urSZ0vQcZODu+1eqGgfbcST/3qEqcMMvYVe9FrE/s6WVrhWsJTJDaoHrLWTiBALsmU8HFjHA==" hashValue="SuHK3m5RBDu4abwxPeNCaXdQbwh8BWPCecLcuDQHuR94JnMQE8uqN1rXasKRaqsoYEc2JDqb6tl00hEmF3bQcQ==" algorithmName="SHA-512" password="CC35"/>
  <mergeCells count="66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1 - Architektonicko-stav...'!C2" display="/"/>
    <hyperlink ref="A56" location="'D.2.2 - Zdravotně technic...'!C2" display="/"/>
    <hyperlink ref="A57" location="'D.2.3 - Vytápění a klimat...'!C2" display="/"/>
    <hyperlink ref="A58" location="'D.2.4 - Silnoproud'!C2" display="/"/>
    <hyperlink ref="A59" location="'D.2.5 - Systémy technické...'!C2" display="/"/>
    <hyperlink ref="A60" location="'D.2.6 - Venkovní úpravy'!C2" display="/"/>
    <hyperlink ref="A61" location="'x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depozitáře ZČM - UMPRUM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105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28. 7. 2025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39"/>
      <c r="B27" s="140"/>
      <c r="C27" s="139"/>
      <c r="D27" s="139"/>
      <c r="E27" s="141" t="s">
        <v>39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ROUND(J102,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ROUND((SUM(BE102:BE810)),  2)</f>
        <v>0</v>
      </c>
      <c r="G33" s="39"/>
      <c r="H33" s="39"/>
      <c r="I33" s="149">
        <v>0.20999999999999999</v>
      </c>
      <c r="J33" s="148">
        <f>ROUND(((SUM(BE102:BE810))*I33),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ROUND((SUM(BF102:BF810)),  2)</f>
        <v>0</v>
      </c>
      <c r="G34" s="39"/>
      <c r="H34" s="39"/>
      <c r="I34" s="149">
        <v>0.12</v>
      </c>
      <c r="J34" s="148">
        <f>ROUND(((SUM(BF102:BF810))*I34),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ROUND((SUM(BG102:BG810)),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ROUND((SUM(BH102:BH810)),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ROUND((SUM(BI102:BI810)),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106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1" t="str">
        <f>E7</f>
        <v>Výstavba depozitáře ZČM - UMPRUM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D1 - Architektonicko-stavební řešení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p.č.: 72/1, Plzeň</v>
      </c>
      <c r="G52" s="41"/>
      <c r="H52" s="41"/>
      <c r="I52" s="33" t="s">
        <v>23</v>
      </c>
      <c r="J52" s="73" t="str">
        <f>IF(J12="","",J12)</f>
        <v>28. 7. 2025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Západočeské muzeum v Plzni</v>
      </c>
      <c r="G54" s="41"/>
      <c r="H54" s="41"/>
      <c r="I54" s="33" t="s">
        <v>33</v>
      </c>
      <c r="J54" s="37" t="str">
        <f>E21</f>
        <v>Pavel Sutnar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2" t="s">
        <v>107</v>
      </c>
      <c r="D57" s="163"/>
      <c r="E57" s="163"/>
      <c r="F57" s="163"/>
      <c r="G57" s="163"/>
      <c r="H57" s="163"/>
      <c r="I57" s="163"/>
      <c r="J57" s="164" t="s">
        <v>108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J102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109</v>
      </c>
    </row>
    <row r="60" hidden="1" s="9" customFormat="1" ht="24.96" customHeight="1">
      <c r="A60" s="9"/>
      <c r="B60" s="166"/>
      <c r="C60" s="167"/>
      <c r="D60" s="168" t="s">
        <v>110</v>
      </c>
      <c r="E60" s="169"/>
      <c r="F60" s="169"/>
      <c r="G60" s="169"/>
      <c r="H60" s="169"/>
      <c r="I60" s="169"/>
      <c r="J60" s="170">
        <f>J103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2"/>
      <c r="C61" s="173"/>
      <c r="D61" s="174" t="s">
        <v>111</v>
      </c>
      <c r="E61" s="175"/>
      <c r="F61" s="175"/>
      <c r="G61" s="175"/>
      <c r="H61" s="175"/>
      <c r="I61" s="175"/>
      <c r="J61" s="176">
        <f>J104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2"/>
      <c r="C62" s="173"/>
      <c r="D62" s="174" t="s">
        <v>112</v>
      </c>
      <c r="E62" s="175"/>
      <c r="F62" s="175"/>
      <c r="G62" s="175"/>
      <c r="H62" s="175"/>
      <c r="I62" s="175"/>
      <c r="J62" s="176">
        <f>J138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2"/>
      <c r="C63" s="173"/>
      <c r="D63" s="174" t="s">
        <v>113</v>
      </c>
      <c r="E63" s="175"/>
      <c r="F63" s="175"/>
      <c r="G63" s="175"/>
      <c r="H63" s="175"/>
      <c r="I63" s="175"/>
      <c r="J63" s="176">
        <f>J185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2"/>
      <c r="C64" s="173"/>
      <c r="D64" s="174" t="s">
        <v>114</v>
      </c>
      <c r="E64" s="175"/>
      <c r="F64" s="175"/>
      <c r="G64" s="175"/>
      <c r="H64" s="175"/>
      <c r="I64" s="175"/>
      <c r="J64" s="176">
        <f>J241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2"/>
      <c r="C65" s="173"/>
      <c r="D65" s="174" t="s">
        <v>115</v>
      </c>
      <c r="E65" s="175"/>
      <c r="F65" s="175"/>
      <c r="G65" s="175"/>
      <c r="H65" s="175"/>
      <c r="I65" s="175"/>
      <c r="J65" s="176">
        <f>J273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72"/>
      <c r="C66" s="173"/>
      <c r="D66" s="174" t="s">
        <v>116</v>
      </c>
      <c r="E66" s="175"/>
      <c r="F66" s="175"/>
      <c r="G66" s="175"/>
      <c r="H66" s="175"/>
      <c r="I66" s="175"/>
      <c r="J66" s="176">
        <f>J351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72"/>
      <c r="C67" s="173"/>
      <c r="D67" s="174" t="s">
        <v>117</v>
      </c>
      <c r="E67" s="175"/>
      <c r="F67" s="175"/>
      <c r="G67" s="175"/>
      <c r="H67" s="175"/>
      <c r="I67" s="175"/>
      <c r="J67" s="176">
        <f>J372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9" customFormat="1" ht="24.96" customHeight="1">
      <c r="A68" s="9"/>
      <c r="B68" s="166"/>
      <c r="C68" s="167"/>
      <c r="D68" s="168" t="s">
        <v>118</v>
      </c>
      <c r="E68" s="169"/>
      <c r="F68" s="169"/>
      <c r="G68" s="169"/>
      <c r="H68" s="169"/>
      <c r="I68" s="169"/>
      <c r="J68" s="170">
        <f>J375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10" customFormat="1" ht="19.92" customHeight="1">
      <c r="A69" s="10"/>
      <c r="B69" s="172"/>
      <c r="C69" s="173"/>
      <c r="D69" s="174" t="s">
        <v>119</v>
      </c>
      <c r="E69" s="175"/>
      <c r="F69" s="175"/>
      <c r="G69" s="175"/>
      <c r="H69" s="175"/>
      <c r="I69" s="175"/>
      <c r="J69" s="176">
        <f>J376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72"/>
      <c r="C70" s="173"/>
      <c r="D70" s="174" t="s">
        <v>120</v>
      </c>
      <c r="E70" s="175"/>
      <c r="F70" s="175"/>
      <c r="G70" s="175"/>
      <c r="H70" s="175"/>
      <c r="I70" s="175"/>
      <c r="J70" s="176">
        <f>J401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72"/>
      <c r="C71" s="173"/>
      <c r="D71" s="174" t="s">
        <v>121</v>
      </c>
      <c r="E71" s="175"/>
      <c r="F71" s="175"/>
      <c r="G71" s="175"/>
      <c r="H71" s="175"/>
      <c r="I71" s="175"/>
      <c r="J71" s="176">
        <f>J421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72"/>
      <c r="C72" s="173"/>
      <c r="D72" s="174" t="s">
        <v>122</v>
      </c>
      <c r="E72" s="175"/>
      <c r="F72" s="175"/>
      <c r="G72" s="175"/>
      <c r="H72" s="175"/>
      <c r="I72" s="175"/>
      <c r="J72" s="176">
        <f>J459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10" customFormat="1" ht="19.92" customHeight="1">
      <c r="A73" s="10"/>
      <c r="B73" s="172"/>
      <c r="C73" s="173"/>
      <c r="D73" s="174" t="s">
        <v>123</v>
      </c>
      <c r="E73" s="175"/>
      <c r="F73" s="175"/>
      <c r="G73" s="175"/>
      <c r="H73" s="175"/>
      <c r="I73" s="175"/>
      <c r="J73" s="176">
        <f>J493</f>
        <v>0</v>
      </c>
      <c r="K73" s="173"/>
      <c r="L73" s="177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hidden="1" s="10" customFormat="1" ht="19.92" customHeight="1">
      <c r="A74" s="10"/>
      <c r="B74" s="172"/>
      <c r="C74" s="173"/>
      <c r="D74" s="174" t="s">
        <v>124</v>
      </c>
      <c r="E74" s="175"/>
      <c r="F74" s="175"/>
      <c r="G74" s="175"/>
      <c r="H74" s="175"/>
      <c r="I74" s="175"/>
      <c r="J74" s="176">
        <f>J512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72"/>
      <c r="C75" s="173"/>
      <c r="D75" s="174" t="s">
        <v>125</v>
      </c>
      <c r="E75" s="175"/>
      <c r="F75" s="175"/>
      <c r="G75" s="175"/>
      <c r="H75" s="175"/>
      <c r="I75" s="175"/>
      <c r="J75" s="176">
        <f>J543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10" customFormat="1" ht="19.92" customHeight="1">
      <c r="A76" s="10"/>
      <c r="B76" s="172"/>
      <c r="C76" s="173"/>
      <c r="D76" s="174" t="s">
        <v>126</v>
      </c>
      <c r="E76" s="175"/>
      <c r="F76" s="175"/>
      <c r="G76" s="175"/>
      <c r="H76" s="175"/>
      <c r="I76" s="175"/>
      <c r="J76" s="176">
        <f>J608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hidden="1" s="10" customFormat="1" ht="19.92" customHeight="1">
      <c r="A77" s="10"/>
      <c r="B77" s="172"/>
      <c r="C77" s="173"/>
      <c r="D77" s="174" t="s">
        <v>127</v>
      </c>
      <c r="E77" s="175"/>
      <c r="F77" s="175"/>
      <c r="G77" s="175"/>
      <c r="H77" s="175"/>
      <c r="I77" s="175"/>
      <c r="J77" s="176">
        <f>J632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hidden="1" s="10" customFormat="1" ht="19.92" customHeight="1">
      <c r="A78" s="10"/>
      <c r="B78" s="172"/>
      <c r="C78" s="173"/>
      <c r="D78" s="174" t="s">
        <v>128</v>
      </c>
      <c r="E78" s="175"/>
      <c r="F78" s="175"/>
      <c r="G78" s="175"/>
      <c r="H78" s="175"/>
      <c r="I78" s="175"/>
      <c r="J78" s="176">
        <f>J688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hidden="1" s="10" customFormat="1" ht="19.92" customHeight="1">
      <c r="A79" s="10"/>
      <c r="B79" s="172"/>
      <c r="C79" s="173"/>
      <c r="D79" s="174" t="s">
        <v>129</v>
      </c>
      <c r="E79" s="175"/>
      <c r="F79" s="175"/>
      <c r="G79" s="175"/>
      <c r="H79" s="175"/>
      <c r="I79" s="175"/>
      <c r="J79" s="176">
        <f>J718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hidden="1" s="10" customFormat="1" ht="19.92" customHeight="1">
      <c r="A80" s="10"/>
      <c r="B80" s="172"/>
      <c r="C80" s="173"/>
      <c r="D80" s="174" t="s">
        <v>130</v>
      </c>
      <c r="E80" s="175"/>
      <c r="F80" s="175"/>
      <c r="G80" s="175"/>
      <c r="H80" s="175"/>
      <c r="I80" s="175"/>
      <c r="J80" s="176">
        <f>J734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hidden="1" s="9" customFormat="1" ht="24.96" customHeight="1">
      <c r="A81" s="9"/>
      <c r="B81" s="166"/>
      <c r="C81" s="167"/>
      <c r="D81" s="168" t="s">
        <v>131</v>
      </c>
      <c r="E81" s="169"/>
      <c r="F81" s="169"/>
      <c r="G81" s="169"/>
      <c r="H81" s="169"/>
      <c r="I81" s="169"/>
      <c r="J81" s="170">
        <f>J750</f>
        <v>0</v>
      </c>
      <c r="K81" s="167"/>
      <c r="L81" s="171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hidden="1" s="9" customFormat="1" ht="24.96" customHeight="1">
      <c r="A82" s="9"/>
      <c r="B82" s="166"/>
      <c r="C82" s="167"/>
      <c r="D82" s="168" t="s">
        <v>132</v>
      </c>
      <c r="E82" s="169"/>
      <c r="F82" s="169"/>
      <c r="G82" s="169"/>
      <c r="H82" s="169"/>
      <c r="I82" s="169"/>
      <c r="J82" s="170">
        <f>J755</f>
        <v>0</v>
      </c>
      <c r="K82" s="167"/>
      <c r="L82" s="171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hidden="1" s="2" customFormat="1" ht="21.84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6.96" customHeight="1">
      <c r="A84" s="39"/>
      <c r="B84" s="60"/>
      <c r="C84" s="61"/>
      <c r="D84" s="61"/>
      <c r="E84" s="61"/>
      <c r="F84" s="61"/>
      <c r="G84" s="61"/>
      <c r="H84" s="61"/>
      <c r="I84" s="61"/>
      <c r="J84" s="61"/>
      <c r="K84" s="6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/>
    <row r="86" hidden="1"/>
    <row r="87" hidden="1"/>
    <row r="88" s="2" customFormat="1" ht="6.96" customHeight="1">
      <c r="A88" s="39"/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4.96" customHeight="1">
      <c r="A89" s="39"/>
      <c r="B89" s="40"/>
      <c r="C89" s="24" t="s">
        <v>133</v>
      </c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16</v>
      </c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6.5" customHeight="1">
      <c r="A92" s="39"/>
      <c r="B92" s="40"/>
      <c r="C92" s="41"/>
      <c r="D92" s="41"/>
      <c r="E92" s="161" t="str">
        <f>E7</f>
        <v>Výstavba depozitáře ZČM - UMPRUM</v>
      </c>
      <c r="F92" s="33"/>
      <c r="G92" s="33"/>
      <c r="H92" s="33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104</v>
      </c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70" t="str">
        <f>E9</f>
        <v>D1 - Architektonicko-stavební řešení</v>
      </c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21</v>
      </c>
      <c r="D96" s="41"/>
      <c r="E96" s="41"/>
      <c r="F96" s="28" t="str">
        <f>F12</f>
        <v>p.č.: 72/1, Plzeň</v>
      </c>
      <c r="G96" s="41"/>
      <c r="H96" s="41"/>
      <c r="I96" s="33" t="s">
        <v>23</v>
      </c>
      <c r="J96" s="73" t="str">
        <f>IF(J12="","",J12)</f>
        <v>28. 7. 2025</v>
      </c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25</v>
      </c>
      <c r="D98" s="41"/>
      <c r="E98" s="41"/>
      <c r="F98" s="28" t="str">
        <f>E15</f>
        <v>Západočeské muzeum v Plzni</v>
      </c>
      <c r="G98" s="41"/>
      <c r="H98" s="41"/>
      <c r="I98" s="33" t="s">
        <v>33</v>
      </c>
      <c r="J98" s="37" t="str">
        <f>E21</f>
        <v>Pavel Sutnar</v>
      </c>
      <c r="K98" s="41"/>
      <c r="L98" s="13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31</v>
      </c>
      <c r="D99" s="41"/>
      <c r="E99" s="41"/>
      <c r="F99" s="28" t="str">
        <f>IF(E18="","",E18)</f>
        <v>Vyplň údaj</v>
      </c>
      <c r="G99" s="41"/>
      <c r="H99" s="41"/>
      <c r="I99" s="33" t="s">
        <v>36</v>
      </c>
      <c r="J99" s="37" t="str">
        <f>E24</f>
        <v xml:space="preserve"> </v>
      </c>
      <c r="K99" s="41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13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78"/>
      <c r="B101" s="179"/>
      <c r="C101" s="180" t="s">
        <v>134</v>
      </c>
      <c r="D101" s="181" t="s">
        <v>59</v>
      </c>
      <c r="E101" s="181" t="s">
        <v>55</v>
      </c>
      <c r="F101" s="181" t="s">
        <v>56</v>
      </c>
      <c r="G101" s="181" t="s">
        <v>135</v>
      </c>
      <c r="H101" s="181" t="s">
        <v>136</v>
      </c>
      <c r="I101" s="181" t="s">
        <v>137</v>
      </c>
      <c r="J101" s="181" t="s">
        <v>108</v>
      </c>
      <c r="K101" s="182" t="s">
        <v>138</v>
      </c>
      <c r="L101" s="183"/>
      <c r="M101" s="93" t="s">
        <v>19</v>
      </c>
      <c r="N101" s="94" t="s">
        <v>44</v>
      </c>
      <c r="O101" s="94" t="s">
        <v>139</v>
      </c>
      <c r="P101" s="94" t="s">
        <v>140</v>
      </c>
      <c r="Q101" s="94" t="s">
        <v>141</v>
      </c>
      <c r="R101" s="94" t="s">
        <v>142</v>
      </c>
      <c r="S101" s="94" t="s">
        <v>143</v>
      </c>
      <c r="T101" s="95" t="s">
        <v>144</v>
      </c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</row>
    <row r="102" s="2" customFormat="1" ht="22.8" customHeight="1">
      <c r="A102" s="39"/>
      <c r="B102" s="40"/>
      <c r="C102" s="100" t="s">
        <v>145</v>
      </c>
      <c r="D102" s="41"/>
      <c r="E102" s="41"/>
      <c r="F102" s="41"/>
      <c r="G102" s="41"/>
      <c r="H102" s="41"/>
      <c r="I102" s="41"/>
      <c r="J102" s="184">
        <f>BK102</f>
        <v>0</v>
      </c>
      <c r="K102" s="41"/>
      <c r="L102" s="45"/>
      <c r="M102" s="96"/>
      <c r="N102" s="185"/>
      <c r="O102" s="97"/>
      <c r="P102" s="186">
        <f>P103+P375+P750+P755</f>
        <v>0</v>
      </c>
      <c r="Q102" s="97"/>
      <c r="R102" s="186">
        <f>R103+R375+R750+R755</f>
        <v>578.49217479999993</v>
      </c>
      <c r="S102" s="97"/>
      <c r="T102" s="187">
        <f>T103+T375+T750+T755</f>
        <v>0.0084000000000000012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73</v>
      </c>
      <c r="AU102" s="18" t="s">
        <v>109</v>
      </c>
      <c r="BK102" s="188">
        <f>BK103+BK375+BK750+BK755</f>
        <v>0</v>
      </c>
    </row>
    <row r="103" s="12" customFormat="1" ht="25.92" customHeight="1">
      <c r="A103" s="12"/>
      <c r="B103" s="189"/>
      <c r="C103" s="190"/>
      <c r="D103" s="191" t="s">
        <v>73</v>
      </c>
      <c r="E103" s="192" t="s">
        <v>146</v>
      </c>
      <c r="F103" s="192" t="s">
        <v>147</v>
      </c>
      <c r="G103" s="190"/>
      <c r="H103" s="190"/>
      <c r="I103" s="193"/>
      <c r="J103" s="194">
        <f>BK103</f>
        <v>0</v>
      </c>
      <c r="K103" s="190"/>
      <c r="L103" s="195"/>
      <c r="M103" s="196"/>
      <c r="N103" s="197"/>
      <c r="O103" s="197"/>
      <c r="P103" s="198">
        <f>P104+P138+P185+P241+P273+P351+P372</f>
        <v>0</v>
      </c>
      <c r="Q103" s="197"/>
      <c r="R103" s="198">
        <f>R104+R138+R185+R241+R273+R351+R372</f>
        <v>538.54009530999997</v>
      </c>
      <c r="S103" s="197"/>
      <c r="T103" s="199">
        <f>T104+T138+T185+T241+T273+T351+T372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0" t="s">
        <v>82</v>
      </c>
      <c r="AT103" s="201" t="s">
        <v>73</v>
      </c>
      <c r="AU103" s="201" t="s">
        <v>74</v>
      </c>
      <c r="AY103" s="200" t="s">
        <v>148</v>
      </c>
      <c r="BK103" s="202">
        <f>BK104+BK138+BK185+BK241+BK273+BK351+BK372</f>
        <v>0</v>
      </c>
    </row>
    <row r="104" s="12" customFormat="1" ht="22.8" customHeight="1">
      <c r="A104" s="12"/>
      <c r="B104" s="189"/>
      <c r="C104" s="190"/>
      <c r="D104" s="191" t="s">
        <v>73</v>
      </c>
      <c r="E104" s="203" t="s">
        <v>82</v>
      </c>
      <c r="F104" s="203" t="s">
        <v>149</v>
      </c>
      <c r="G104" s="190"/>
      <c r="H104" s="190"/>
      <c r="I104" s="193"/>
      <c r="J104" s="204">
        <f>BK104</f>
        <v>0</v>
      </c>
      <c r="K104" s="190"/>
      <c r="L104" s="195"/>
      <c r="M104" s="196"/>
      <c r="N104" s="197"/>
      <c r="O104" s="197"/>
      <c r="P104" s="198">
        <f>SUM(P105:P137)</f>
        <v>0</v>
      </c>
      <c r="Q104" s="197"/>
      <c r="R104" s="198">
        <f>SUM(R105:R137)</f>
        <v>0</v>
      </c>
      <c r="S104" s="197"/>
      <c r="T104" s="199">
        <f>SUM(T105:T137)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82</v>
      </c>
      <c r="AT104" s="201" t="s">
        <v>73</v>
      </c>
      <c r="AU104" s="201" t="s">
        <v>82</v>
      </c>
      <c r="AY104" s="200" t="s">
        <v>148</v>
      </c>
      <c r="BK104" s="202">
        <f>SUM(BK105:BK137)</f>
        <v>0</v>
      </c>
    </row>
    <row r="105" s="2" customFormat="1" ht="24.15" customHeight="1">
      <c r="A105" s="39"/>
      <c r="B105" s="40"/>
      <c r="C105" s="205" t="s">
        <v>82</v>
      </c>
      <c r="D105" s="205" t="s">
        <v>150</v>
      </c>
      <c r="E105" s="206" t="s">
        <v>151</v>
      </c>
      <c r="F105" s="207" t="s">
        <v>152</v>
      </c>
      <c r="G105" s="208" t="s">
        <v>153</v>
      </c>
      <c r="H105" s="209">
        <v>300</v>
      </c>
      <c r="I105" s="210"/>
      <c r="J105" s="211">
        <f>ROUND(I105*H105,2)</f>
        <v>0</v>
      </c>
      <c r="K105" s="207" t="s">
        <v>154</v>
      </c>
      <c r="L105" s="45"/>
      <c r="M105" s="212" t="s">
        <v>19</v>
      </c>
      <c r="N105" s="213" t="s">
        <v>45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155</v>
      </c>
      <c r="AT105" s="216" t="s">
        <v>150</v>
      </c>
      <c r="AU105" s="216" t="s">
        <v>84</v>
      </c>
      <c r="AY105" s="18" t="s">
        <v>148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82</v>
      </c>
      <c r="BK105" s="217">
        <f>ROUND(I105*H105,2)</f>
        <v>0</v>
      </c>
      <c r="BL105" s="18" t="s">
        <v>155</v>
      </c>
      <c r="BM105" s="216" t="s">
        <v>156</v>
      </c>
    </row>
    <row r="106" s="2" customFormat="1">
      <c r="A106" s="39"/>
      <c r="B106" s="40"/>
      <c r="C106" s="41"/>
      <c r="D106" s="218" t="s">
        <v>157</v>
      </c>
      <c r="E106" s="41"/>
      <c r="F106" s="219" t="s">
        <v>158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157</v>
      </c>
      <c r="AU106" s="18" t="s">
        <v>84</v>
      </c>
    </row>
    <row r="107" s="13" customFormat="1">
      <c r="A107" s="13"/>
      <c r="B107" s="223"/>
      <c r="C107" s="224"/>
      <c r="D107" s="225" t="s">
        <v>159</v>
      </c>
      <c r="E107" s="226" t="s">
        <v>19</v>
      </c>
      <c r="F107" s="227" t="s">
        <v>160</v>
      </c>
      <c r="G107" s="224"/>
      <c r="H107" s="228">
        <v>300</v>
      </c>
      <c r="I107" s="229"/>
      <c r="J107" s="224"/>
      <c r="K107" s="224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159</v>
      </c>
      <c r="AU107" s="234" t="s">
        <v>84</v>
      </c>
      <c r="AV107" s="13" t="s">
        <v>84</v>
      </c>
      <c r="AW107" s="13" t="s">
        <v>35</v>
      </c>
      <c r="AX107" s="13" t="s">
        <v>82</v>
      </c>
      <c r="AY107" s="234" t="s">
        <v>148</v>
      </c>
    </row>
    <row r="108" s="2" customFormat="1" ht="33" customHeight="1">
      <c r="A108" s="39"/>
      <c r="B108" s="40"/>
      <c r="C108" s="205" t="s">
        <v>84</v>
      </c>
      <c r="D108" s="205" t="s">
        <v>150</v>
      </c>
      <c r="E108" s="206" t="s">
        <v>161</v>
      </c>
      <c r="F108" s="207" t="s">
        <v>162</v>
      </c>
      <c r="G108" s="208" t="s">
        <v>163</v>
      </c>
      <c r="H108" s="209">
        <v>233.28</v>
      </c>
      <c r="I108" s="210"/>
      <c r="J108" s="211">
        <f>ROUND(I108*H108,2)</f>
        <v>0</v>
      </c>
      <c r="K108" s="207" t="s">
        <v>154</v>
      </c>
      <c r="L108" s="45"/>
      <c r="M108" s="212" t="s">
        <v>19</v>
      </c>
      <c r="N108" s="213" t="s">
        <v>45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155</v>
      </c>
      <c r="AT108" s="216" t="s">
        <v>150</v>
      </c>
      <c r="AU108" s="216" t="s">
        <v>84</v>
      </c>
      <c r="AY108" s="18" t="s">
        <v>148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82</v>
      </c>
      <c r="BK108" s="217">
        <f>ROUND(I108*H108,2)</f>
        <v>0</v>
      </c>
      <c r="BL108" s="18" t="s">
        <v>155</v>
      </c>
      <c r="BM108" s="216" t="s">
        <v>164</v>
      </c>
    </row>
    <row r="109" s="2" customFormat="1">
      <c r="A109" s="39"/>
      <c r="B109" s="40"/>
      <c r="C109" s="41"/>
      <c r="D109" s="218" t="s">
        <v>157</v>
      </c>
      <c r="E109" s="41"/>
      <c r="F109" s="219" t="s">
        <v>165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157</v>
      </c>
      <c r="AU109" s="18" t="s">
        <v>84</v>
      </c>
    </row>
    <row r="110" s="13" customFormat="1">
      <c r="A110" s="13"/>
      <c r="B110" s="223"/>
      <c r="C110" s="224"/>
      <c r="D110" s="225" t="s">
        <v>159</v>
      </c>
      <c r="E110" s="226" t="s">
        <v>19</v>
      </c>
      <c r="F110" s="227" t="s">
        <v>166</v>
      </c>
      <c r="G110" s="224"/>
      <c r="H110" s="228">
        <v>233.28</v>
      </c>
      <c r="I110" s="229"/>
      <c r="J110" s="224"/>
      <c r="K110" s="224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159</v>
      </c>
      <c r="AU110" s="234" t="s">
        <v>84</v>
      </c>
      <c r="AV110" s="13" t="s">
        <v>84</v>
      </c>
      <c r="AW110" s="13" t="s">
        <v>35</v>
      </c>
      <c r="AX110" s="13" t="s">
        <v>82</v>
      </c>
      <c r="AY110" s="234" t="s">
        <v>148</v>
      </c>
    </row>
    <row r="111" s="2" customFormat="1" ht="37.8" customHeight="1">
      <c r="A111" s="39"/>
      <c r="B111" s="40"/>
      <c r="C111" s="205" t="s">
        <v>167</v>
      </c>
      <c r="D111" s="205" t="s">
        <v>150</v>
      </c>
      <c r="E111" s="206" t="s">
        <v>168</v>
      </c>
      <c r="F111" s="207" t="s">
        <v>169</v>
      </c>
      <c r="G111" s="208" t="s">
        <v>163</v>
      </c>
      <c r="H111" s="209">
        <v>3</v>
      </c>
      <c r="I111" s="210"/>
      <c r="J111" s="211">
        <f>ROUND(I111*H111,2)</f>
        <v>0</v>
      </c>
      <c r="K111" s="207" t="s">
        <v>154</v>
      </c>
      <c r="L111" s="45"/>
      <c r="M111" s="212" t="s">
        <v>19</v>
      </c>
      <c r="N111" s="213" t="s">
        <v>45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155</v>
      </c>
      <c r="AT111" s="216" t="s">
        <v>150</v>
      </c>
      <c r="AU111" s="216" t="s">
        <v>84</v>
      </c>
      <c r="AY111" s="18" t="s">
        <v>148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82</v>
      </c>
      <c r="BK111" s="217">
        <f>ROUND(I111*H111,2)</f>
        <v>0</v>
      </c>
      <c r="BL111" s="18" t="s">
        <v>155</v>
      </c>
      <c r="BM111" s="216" t="s">
        <v>170</v>
      </c>
    </row>
    <row r="112" s="2" customFormat="1">
      <c r="A112" s="39"/>
      <c r="B112" s="40"/>
      <c r="C112" s="41"/>
      <c r="D112" s="218" t="s">
        <v>157</v>
      </c>
      <c r="E112" s="41"/>
      <c r="F112" s="219" t="s">
        <v>171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157</v>
      </c>
      <c r="AU112" s="18" t="s">
        <v>84</v>
      </c>
    </row>
    <row r="113" s="14" customFormat="1">
      <c r="A113" s="14"/>
      <c r="B113" s="235"/>
      <c r="C113" s="236"/>
      <c r="D113" s="225" t="s">
        <v>159</v>
      </c>
      <c r="E113" s="237" t="s">
        <v>19</v>
      </c>
      <c r="F113" s="238" t="s">
        <v>172</v>
      </c>
      <c r="G113" s="236"/>
      <c r="H113" s="237" t="s">
        <v>19</v>
      </c>
      <c r="I113" s="239"/>
      <c r="J113" s="236"/>
      <c r="K113" s="236"/>
      <c r="L113" s="240"/>
      <c r="M113" s="241"/>
      <c r="N113" s="242"/>
      <c r="O113" s="242"/>
      <c r="P113" s="242"/>
      <c r="Q113" s="242"/>
      <c r="R113" s="242"/>
      <c r="S113" s="242"/>
      <c r="T113" s="243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4" t="s">
        <v>159</v>
      </c>
      <c r="AU113" s="244" t="s">
        <v>84</v>
      </c>
      <c r="AV113" s="14" t="s">
        <v>82</v>
      </c>
      <c r="AW113" s="14" t="s">
        <v>35</v>
      </c>
      <c r="AX113" s="14" t="s">
        <v>74</v>
      </c>
      <c r="AY113" s="244" t="s">
        <v>148</v>
      </c>
    </row>
    <row r="114" s="13" customFormat="1">
      <c r="A114" s="13"/>
      <c r="B114" s="223"/>
      <c r="C114" s="224"/>
      <c r="D114" s="225" t="s">
        <v>159</v>
      </c>
      <c r="E114" s="226" t="s">
        <v>19</v>
      </c>
      <c r="F114" s="227" t="s">
        <v>173</v>
      </c>
      <c r="G114" s="224"/>
      <c r="H114" s="228">
        <v>3</v>
      </c>
      <c r="I114" s="229"/>
      <c r="J114" s="224"/>
      <c r="K114" s="224"/>
      <c r="L114" s="230"/>
      <c r="M114" s="231"/>
      <c r="N114" s="232"/>
      <c r="O114" s="232"/>
      <c r="P114" s="232"/>
      <c r="Q114" s="232"/>
      <c r="R114" s="232"/>
      <c r="S114" s="232"/>
      <c r="T114" s="23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4" t="s">
        <v>159</v>
      </c>
      <c r="AU114" s="234" t="s">
        <v>84</v>
      </c>
      <c r="AV114" s="13" t="s">
        <v>84</v>
      </c>
      <c r="AW114" s="13" t="s">
        <v>35</v>
      </c>
      <c r="AX114" s="13" t="s">
        <v>82</v>
      </c>
      <c r="AY114" s="234" t="s">
        <v>148</v>
      </c>
    </row>
    <row r="115" s="2" customFormat="1" ht="44.25" customHeight="1">
      <c r="A115" s="39"/>
      <c r="B115" s="40"/>
      <c r="C115" s="205" t="s">
        <v>174</v>
      </c>
      <c r="D115" s="205" t="s">
        <v>150</v>
      </c>
      <c r="E115" s="206" t="s">
        <v>175</v>
      </c>
      <c r="F115" s="207" t="s">
        <v>176</v>
      </c>
      <c r="G115" s="208" t="s">
        <v>163</v>
      </c>
      <c r="H115" s="209">
        <v>59.036999999999999</v>
      </c>
      <c r="I115" s="210"/>
      <c r="J115" s="211">
        <f>ROUND(I115*H115,2)</f>
        <v>0</v>
      </c>
      <c r="K115" s="207" t="s">
        <v>154</v>
      </c>
      <c r="L115" s="45"/>
      <c r="M115" s="212" t="s">
        <v>19</v>
      </c>
      <c r="N115" s="213" t="s">
        <v>45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155</v>
      </c>
      <c r="AT115" s="216" t="s">
        <v>150</v>
      </c>
      <c r="AU115" s="216" t="s">
        <v>84</v>
      </c>
      <c r="AY115" s="18" t="s">
        <v>148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82</v>
      </c>
      <c r="BK115" s="217">
        <f>ROUND(I115*H115,2)</f>
        <v>0</v>
      </c>
      <c r="BL115" s="18" t="s">
        <v>155</v>
      </c>
      <c r="BM115" s="216" t="s">
        <v>177</v>
      </c>
    </row>
    <row r="116" s="2" customFormat="1">
      <c r="A116" s="39"/>
      <c r="B116" s="40"/>
      <c r="C116" s="41"/>
      <c r="D116" s="218" t="s">
        <v>157</v>
      </c>
      <c r="E116" s="41"/>
      <c r="F116" s="219" t="s">
        <v>178</v>
      </c>
      <c r="G116" s="41"/>
      <c r="H116" s="41"/>
      <c r="I116" s="220"/>
      <c r="J116" s="41"/>
      <c r="K116" s="41"/>
      <c r="L116" s="45"/>
      <c r="M116" s="221"/>
      <c r="N116" s="222"/>
      <c r="O116" s="85"/>
      <c r="P116" s="85"/>
      <c r="Q116" s="85"/>
      <c r="R116" s="85"/>
      <c r="S116" s="85"/>
      <c r="T116" s="86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157</v>
      </c>
      <c r="AU116" s="18" t="s">
        <v>84</v>
      </c>
    </row>
    <row r="117" s="13" customFormat="1">
      <c r="A117" s="13"/>
      <c r="B117" s="223"/>
      <c r="C117" s="224"/>
      <c r="D117" s="225" t="s">
        <v>159</v>
      </c>
      <c r="E117" s="226" t="s">
        <v>19</v>
      </c>
      <c r="F117" s="227" t="s">
        <v>179</v>
      </c>
      <c r="G117" s="224"/>
      <c r="H117" s="228">
        <v>53.064</v>
      </c>
      <c r="I117" s="229"/>
      <c r="J117" s="224"/>
      <c r="K117" s="224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159</v>
      </c>
      <c r="AU117" s="234" t="s">
        <v>84</v>
      </c>
      <c r="AV117" s="13" t="s">
        <v>84</v>
      </c>
      <c r="AW117" s="13" t="s">
        <v>35</v>
      </c>
      <c r="AX117" s="13" t="s">
        <v>74</v>
      </c>
      <c r="AY117" s="234" t="s">
        <v>148</v>
      </c>
    </row>
    <row r="118" s="13" customFormat="1">
      <c r="A118" s="13"/>
      <c r="B118" s="223"/>
      <c r="C118" s="224"/>
      <c r="D118" s="225" t="s">
        <v>159</v>
      </c>
      <c r="E118" s="226" t="s">
        <v>19</v>
      </c>
      <c r="F118" s="227" t="s">
        <v>180</v>
      </c>
      <c r="G118" s="224"/>
      <c r="H118" s="228">
        <v>5.9729999999999999</v>
      </c>
      <c r="I118" s="229"/>
      <c r="J118" s="224"/>
      <c r="K118" s="224"/>
      <c r="L118" s="230"/>
      <c r="M118" s="231"/>
      <c r="N118" s="232"/>
      <c r="O118" s="232"/>
      <c r="P118" s="232"/>
      <c r="Q118" s="232"/>
      <c r="R118" s="232"/>
      <c r="S118" s="232"/>
      <c r="T118" s="23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4" t="s">
        <v>159</v>
      </c>
      <c r="AU118" s="234" t="s">
        <v>84</v>
      </c>
      <c r="AV118" s="13" t="s">
        <v>84</v>
      </c>
      <c r="AW118" s="13" t="s">
        <v>35</v>
      </c>
      <c r="AX118" s="13" t="s">
        <v>74</v>
      </c>
      <c r="AY118" s="234" t="s">
        <v>148</v>
      </c>
    </row>
    <row r="119" s="15" customFormat="1">
      <c r="A119" s="15"/>
      <c r="B119" s="245"/>
      <c r="C119" s="246"/>
      <c r="D119" s="225" t="s">
        <v>159</v>
      </c>
      <c r="E119" s="247" t="s">
        <v>19</v>
      </c>
      <c r="F119" s="248" t="s">
        <v>181</v>
      </c>
      <c r="G119" s="246"/>
      <c r="H119" s="249">
        <v>59.036999999999999</v>
      </c>
      <c r="I119" s="250"/>
      <c r="J119" s="246"/>
      <c r="K119" s="246"/>
      <c r="L119" s="251"/>
      <c r="M119" s="252"/>
      <c r="N119" s="253"/>
      <c r="O119" s="253"/>
      <c r="P119" s="253"/>
      <c r="Q119" s="253"/>
      <c r="R119" s="253"/>
      <c r="S119" s="253"/>
      <c r="T119" s="254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55" t="s">
        <v>159</v>
      </c>
      <c r="AU119" s="255" t="s">
        <v>84</v>
      </c>
      <c r="AV119" s="15" t="s">
        <v>155</v>
      </c>
      <c r="AW119" s="15" t="s">
        <v>35</v>
      </c>
      <c r="AX119" s="15" t="s">
        <v>82</v>
      </c>
      <c r="AY119" s="255" t="s">
        <v>148</v>
      </c>
    </row>
    <row r="120" s="2" customFormat="1" ht="62.7" customHeight="1">
      <c r="A120" s="39"/>
      <c r="B120" s="40"/>
      <c r="C120" s="205" t="s">
        <v>155</v>
      </c>
      <c r="D120" s="205" t="s">
        <v>150</v>
      </c>
      <c r="E120" s="206" t="s">
        <v>182</v>
      </c>
      <c r="F120" s="207" t="s">
        <v>183</v>
      </c>
      <c r="G120" s="208" t="s">
        <v>163</v>
      </c>
      <c r="H120" s="209">
        <v>120</v>
      </c>
      <c r="I120" s="210"/>
      <c r="J120" s="211">
        <f>ROUND(I120*H120,2)</f>
        <v>0</v>
      </c>
      <c r="K120" s="207" t="s">
        <v>154</v>
      </c>
      <c r="L120" s="45"/>
      <c r="M120" s="212" t="s">
        <v>19</v>
      </c>
      <c r="N120" s="213" t="s">
        <v>45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155</v>
      </c>
      <c r="AT120" s="216" t="s">
        <v>150</v>
      </c>
      <c r="AU120" s="216" t="s">
        <v>84</v>
      </c>
      <c r="AY120" s="18" t="s">
        <v>148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82</v>
      </c>
      <c r="BK120" s="217">
        <f>ROUND(I120*H120,2)</f>
        <v>0</v>
      </c>
      <c r="BL120" s="18" t="s">
        <v>155</v>
      </c>
      <c r="BM120" s="216" t="s">
        <v>184</v>
      </c>
    </row>
    <row r="121" s="2" customFormat="1">
      <c r="A121" s="39"/>
      <c r="B121" s="40"/>
      <c r="C121" s="41"/>
      <c r="D121" s="218" t="s">
        <v>157</v>
      </c>
      <c r="E121" s="41"/>
      <c r="F121" s="219" t="s">
        <v>185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157</v>
      </c>
      <c r="AU121" s="18" t="s">
        <v>84</v>
      </c>
    </row>
    <row r="122" s="14" customFormat="1">
      <c r="A122" s="14"/>
      <c r="B122" s="235"/>
      <c r="C122" s="236"/>
      <c r="D122" s="225" t="s">
        <v>159</v>
      </c>
      <c r="E122" s="237" t="s">
        <v>19</v>
      </c>
      <c r="F122" s="238" t="s">
        <v>186</v>
      </c>
      <c r="G122" s="236"/>
      <c r="H122" s="237" t="s">
        <v>19</v>
      </c>
      <c r="I122" s="239"/>
      <c r="J122" s="236"/>
      <c r="K122" s="236"/>
      <c r="L122" s="240"/>
      <c r="M122" s="241"/>
      <c r="N122" s="242"/>
      <c r="O122" s="242"/>
      <c r="P122" s="242"/>
      <c r="Q122" s="242"/>
      <c r="R122" s="242"/>
      <c r="S122" s="242"/>
      <c r="T122" s="243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4" t="s">
        <v>159</v>
      </c>
      <c r="AU122" s="244" t="s">
        <v>84</v>
      </c>
      <c r="AV122" s="14" t="s">
        <v>82</v>
      </c>
      <c r="AW122" s="14" t="s">
        <v>35</v>
      </c>
      <c r="AX122" s="14" t="s">
        <v>74</v>
      </c>
      <c r="AY122" s="244" t="s">
        <v>148</v>
      </c>
    </row>
    <row r="123" s="13" customFormat="1">
      <c r="A123" s="13"/>
      <c r="B123" s="223"/>
      <c r="C123" s="224"/>
      <c r="D123" s="225" t="s">
        <v>159</v>
      </c>
      <c r="E123" s="226" t="s">
        <v>19</v>
      </c>
      <c r="F123" s="227" t="s">
        <v>187</v>
      </c>
      <c r="G123" s="224"/>
      <c r="H123" s="228">
        <v>120</v>
      </c>
      <c r="I123" s="229"/>
      <c r="J123" s="224"/>
      <c r="K123" s="224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159</v>
      </c>
      <c r="AU123" s="234" t="s">
        <v>84</v>
      </c>
      <c r="AV123" s="13" t="s">
        <v>84</v>
      </c>
      <c r="AW123" s="13" t="s">
        <v>35</v>
      </c>
      <c r="AX123" s="13" t="s">
        <v>82</v>
      </c>
      <c r="AY123" s="234" t="s">
        <v>148</v>
      </c>
    </row>
    <row r="124" s="2" customFormat="1" ht="62.7" customHeight="1">
      <c r="A124" s="39"/>
      <c r="B124" s="40"/>
      <c r="C124" s="205" t="s">
        <v>188</v>
      </c>
      <c r="D124" s="205" t="s">
        <v>150</v>
      </c>
      <c r="E124" s="206" t="s">
        <v>189</v>
      </c>
      <c r="F124" s="207" t="s">
        <v>190</v>
      </c>
      <c r="G124" s="208" t="s">
        <v>163</v>
      </c>
      <c r="H124" s="209">
        <v>292.31700000000001</v>
      </c>
      <c r="I124" s="210"/>
      <c r="J124" s="211">
        <f>ROUND(I124*H124,2)</f>
        <v>0</v>
      </c>
      <c r="K124" s="207" t="s">
        <v>154</v>
      </c>
      <c r="L124" s="45"/>
      <c r="M124" s="212" t="s">
        <v>19</v>
      </c>
      <c r="N124" s="213" t="s">
        <v>45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155</v>
      </c>
      <c r="AT124" s="216" t="s">
        <v>150</v>
      </c>
      <c r="AU124" s="216" t="s">
        <v>84</v>
      </c>
      <c r="AY124" s="18" t="s">
        <v>148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82</v>
      </c>
      <c r="BK124" s="217">
        <f>ROUND(I124*H124,2)</f>
        <v>0</v>
      </c>
      <c r="BL124" s="18" t="s">
        <v>155</v>
      </c>
      <c r="BM124" s="216" t="s">
        <v>191</v>
      </c>
    </row>
    <row r="125" s="2" customFormat="1">
      <c r="A125" s="39"/>
      <c r="B125" s="40"/>
      <c r="C125" s="41"/>
      <c r="D125" s="218" t="s">
        <v>157</v>
      </c>
      <c r="E125" s="41"/>
      <c r="F125" s="219" t="s">
        <v>192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157</v>
      </c>
      <c r="AU125" s="18" t="s">
        <v>84</v>
      </c>
    </row>
    <row r="126" s="13" customFormat="1">
      <c r="A126" s="13"/>
      <c r="B126" s="223"/>
      <c r="C126" s="224"/>
      <c r="D126" s="225" t="s">
        <v>159</v>
      </c>
      <c r="E126" s="226" t="s">
        <v>19</v>
      </c>
      <c r="F126" s="227" t="s">
        <v>193</v>
      </c>
      <c r="G126" s="224"/>
      <c r="H126" s="228">
        <v>292.31700000000001</v>
      </c>
      <c r="I126" s="229"/>
      <c r="J126" s="224"/>
      <c r="K126" s="224"/>
      <c r="L126" s="230"/>
      <c r="M126" s="231"/>
      <c r="N126" s="232"/>
      <c r="O126" s="232"/>
      <c r="P126" s="232"/>
      <c r="Q126" s="232"/>
      <c r="R126" s="232"/>
      <c r="S126" s="232"/>
      <c r="T126" s="23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4" t="s">
        <v>159</v>
      </c>
      <c r="AU126" s="234" t="s">
        <v>84</v>
      </c>
      <c r="AV126" s="13" t="s">
        <v>84</v>
      </c>
      <c r="AW126" s="13" t="s">
        <v>35</v>
      </c>
      <c r="AX126" s="13" t="s">
        <v>82</v>
      </c>
      <c r="AY126" s="234" t="s">
        <v>148</v>
      </c>
    </row>
    <row r="127" s="2" customFormat="1" ht="66.75" customHeight="1">
      <c r="A127" s="39"/>
      <c r="B127" s="40"/>
      <c r="C127" s="205" t="s">
        <v>194</v>
      </c>
      <c r="D127" s="205" t="s">
        <v>150</v>
      </c>
      <c r="E127" s="206" t="s">
        <v>195</v>
      </c>
      <c r="F127" s="207" t="s">
        <v>196</v>
      </c>
      <c r="G127" s="208" t="s">
        <v>163</v>
      </c>
      <c r="H127" s="209">
        <v>4106.4380000000001</v>
      </c>
      <c r="I127" s="210"/>
      <c r="J127" s="211">
        <f>ROUND(I127*H127,2)</f>
        <v>0</v>
      </c>
      <c r="K127" s="207" t="s">
        <v>154</v>
      </c>
      <c r="L127" s="45"/>
      <c r="M127" s="212" t="s">
        <v>19</v>
      </c>
      <c r="N127" s="213" t="s">
        <v>45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155</v>
      </c>
      <c r="AT127" s="216" t="s">
        <v>150</v>
      </c>
      <c r="AU127" s="216" t="s">
        <v>84</v>
      </c>
      <c r="AY127" s="18" t="s">
        <v>148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82</v>
      </c>
      <c r="BK127" s="217">
        <f>ROUND(I127*H127,2)</f>
        <v>0</v>
      </c>
      <c r="BL127" s="18" t="s">
        <v>155</v>
      </c>
      <c r="BM127" s="216" t="s">
        <v>197</v>
      </c>
    </row>
    <row r="128" s="2" customFormat="1">
      <c r="A128" s="39"/>
      <c r="B128" s="40"/>
      <c r="C128" s="41"/>
      <c r="D128" s="218" t="s">
        <v>157</v>
      </c>
      <c r="E128" s="41"/>
      <c r="F128" s="219" t="s">
        <v>198</v>
      </c>
      <c r="G128" s="41"/>
      <c r="H128" s="41"/>
      <c r="I128" s="220"/>
      <c r="J128" s="41"/>
      <c r="K128" s="41"/>
      <c r="L128" s="45"/>
      <c r="M128" s="221"/>
      <c r="N128" s="222"/>
      <c r="O128" s="85"/>
      <c r="P128" s="85"/>
      <c r="Q128" s="85"/>
      <c r="R128" s="85"/>
      <c r="S128" s="85"/>
      <c r="T128" s="86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157</v>
      </c>
      <c r="AU128" s="18" t="s">
        <v>84</v>
      </c>
    </row>
    <row r="129" s="13" customFormat="1">
      <c r="A129" s="13"/>
      <c r="B129" s="223"/>
      <c r="C129" s="224"/>
      <c r="D129" s="225" t="s">
        <v>159</v>
      </c>
      <c r="E129" s="226" t="s">
        <v>19</v>
      </c>
      <c r="F129" s="227" t="s">
        <v>199</v>
      </c>
      <c r="G129" s="224"/>
      <c r="H129" s="228">
        <v>4106.4380000000001</v>
      </c>
      <c r="I129" s="229"/>
      <c r="J129" s="224"/>
      <c r="K129" s="224"/>
      <c r="L129" s="230"/>
      <c r="M129" s="231"/>
      <c r="N129" s="232"/>
      <c r="O129" s="232"/>
      <c r="P129" s="232"/>
      <c r="Q129" s="232"/>
      <c r="R129" s="232"/>
      <c r="S129" s="232"/>
      <c r="T129" s="23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4" t="s">
        <v>159</v>
      </c>
      <c r="AU129" s="234" t="s">
        <v>84</v>
      </c>
      <c r="AV129" s="13" t="s">
        <v>84</v>
      </c>
      <c r="AW129" s="13" t="s">
        <v>35</v>
      </c>
      <c r="AX129" s="13" t="s">
        <v>82</v>
      </c>
      <c r="AY129" s="234" t="s">
        <v>148</v>
      </c>
    </row>
    <row r="130" s="2" customFormat="1" ht="44.25" customHeight="1">
      <c r="A130" s="39"/>
      <c r="B130" s="40"/>
      <c r="C130" s="205" t="s">
        <v>200</v>
      </c>
      <c r="D130" s="205" t="s">
        <v>150</v>
      </c>
      <c r="E130" s="206" t="s">
        <v>201</v>
      </c>
      <c r="F130" s="207" t="s">
        <v>202</v>
      </c>
      <c r="G130" s="208" t="s">
        <v>203</v>
      </c>
      <c r="H130" s="209">
        <v>527.971</v>
      </c>
      <c r="I130" s="210"/>
      <c r="J130" s="211">
        <f>ROUND(I130*H130,2)</f>
        <v>0</v>
      </c>
      <c r="K130" s="207" t="s">
        <v>154</v>
      </c>
      <c r="L130" s="45"/>
      <c r="M130" s="212" t="s">
        <v>19</v>
      </c>
      <c r="N130" s="213" t="s">
        <v>45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155</v>
      </c>
      <c r="AT130" s="216" t="s">
        <v>150</v>
      </c>
      <c r="AU130" s="216" t="s">
        <v>84</v>
      </c>
      <c r="AY130" s="18" t="s">
        <v>148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82</v>
      </c>
      <c r="BK130" s="217">
        <f>ROUND(I130*H130,2)</f>
        <v>0</v>
      </c>
      <c r="BL130" s="18" t="s">
        <v>155</v>
      </c>
      <c r="BM130" s="216" t="s">
        <v>204</v>
      </c>
    </row>
    <row r="131" s="2" customFormat="1">
      <c r="A131" s="39"/>
      <c r="B131" s="40"/>
      <c r="C131" s="41"/>
      <c r="D131" s="218" t="s">
        <v>157</v>
      </c>
      <c r="E131" s="41"/>
      <c r="F131" s="219" t="s">
        <v>205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157</v>
      </c>
      <c r="AU131" s="18" t="s">
        <v>84</v>
      </c>
    </row>
    <row r="132" s="13" customFormat="1">
      <c r="A132" s="13"/>
      <c r="B132" s="223"/>
      <c r="C132" s="224"/>
      <c r="D132" s="225" t="s">
        <v>159</v>
      </c>
      <c r="E132" s="226" t="s">
        <v>19</v>
      </c>
      <c r="F132" s="227" t="s">
        <v>206</v>
      </c>
      <c r="G132" s="224"/>
      <c r="H132" s="228">
        <v>527.971</v>
      </c>
      <c r="I132" s="229"/>
      <c r="J132" s="224"/>
      <c r="K132" s="224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159</v>
      </c>
      <c r="AU132" s="234" t="s">
        <v>84</v>
      </c>
      <c r="AV132" s="13" t="s">
        <v>84</v>
      </c>
      <c r="AW132" s="13" t="s">
        <v>35</v>
      </c>
      <c r="AX132" s="13" t="s">
        <v>82</v>
      </c>
      <c r="AY132" s="234" t="s">
        <v>148</v>
      </c>
    </row>
    <row r="133" s="2" customFormat="1" ht="37.8" customHeight="1">
      <c r="A133" s="39"/>
      <c r="B133" s="40"/>
      <c r="C133" s="205" t="s">
        <v>207</v>
      </c>
      <c r="D133" s="205" t="s">
        <v>150</v>
      </c>
      <c r="E133" s="206" t="s">
        <v>208</v>
      </c>
      <c r="F133" s="207" t="s">
        <v>209</v>
      </c>
      <c r="G133" s="208" t="s">
        <v>163</v>
      </c>
      <c r="H133" s="209">
        <v>293.31700000000001</v>
      </c>
      <c r="I133" s="210"/>
      <c r="J133" s="211">
        <f>ROUND(I133*H133,2)</f>
        <v>0</v>
      </c>
      <c r="K133" s="207" t="s">
        <v>154</v>
      </c>
      <c r="L133" s="45"/>
      <c r="M133" s="212" t="s">
        <v>19</v>
      </c>
      <c r="N133" s="213" t="s">
        <v>45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155</v>
      </c>
      <c r="AT133" s="216" t="s">
        <v>150</v>
      </c>
      <c r="AU133" s="216" t="s">
        <v>84</v>
      </c>
      <c r="AY133" s="18" t="s">
        <v>148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82</v>
      </c>
      <c r="BK133" s="217">
        <f>ROUND(I133*H133,2)</f>
        <v>0</v>
      </c>
      <c r="BL133" s="18" t="s">
        <v>155</v>
      </c>
      <c r="BM133" s="216" t="s">
        <v>210</v>
      </c>
    </row>
    <row r="134" s="2" customFormat="1">
      <c r="A134" s="39"/>
      <c r="B134" s="40"/>
      <c r="C134" s="41"/>
      <c r="D134" s="218" t="s">
        <v>157</v>
      </c>
      <c r="E134" s="41"/>
      <c r="F134" s="219" t="s">
        <v>211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157</v>
      </c>
      <c r="AU134" s="18" t="s">
        <v>84</v>
      </c>
    </row>
    <row r="135" s="2" customFormat="1" ht="33" customHeight="1">
      <c r="A135" s="39"/>
      <c r="B135" s="40"/>
      <c r="C135" s="205" t="s">
        <v>212</v>
      </c>
      <c r="D135" s="205" t="s">
        <v>150</v>
      </c>
      <c r="E135" s="206" t="s">
        <v>213</v>
      </c>
      <c r="F135" s="207" t="s">
        <v>214</v>
      </c>
      <c r="G135" s="208" t="s">
        <v>153</v>
      </c>
      <c r="H135" s="209">
        <v>170.56</v>
      </c>
      <c r="I135" s="210"/>
      <c r="J135" s="211">
        <f>ROUND(I135*H135,2)</f>
        <v>0</v>
      </c>
      <c r="K135" s="207" t="s">
        <v>154</v>
      </c>
      <c r="L135" s="45"/>
      <c r="M135" s="212" t="s">
        <v>19</v>
      </c>
      <c r="N135" s="213" t="s">
        <v>45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155</v>
      </c>
      <c r="AT135" s="216" t="s">
        <v>150</v>
      </c>
      <c r="AU135" s="216" t="s">
        <v>84</v>
      </c>
      <c r="AY135" s="18" t="s">
        <v>148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82</v>
      </c>
      <c r="BK135" s="217">
        <f>ROUND(I135*H135,2)</f>
        <v>0</v>
      </c>
      <c r="BL135" s="18" t="s">
        <v>155</v>
      </c>
      <c r="BM135" s="216" t="s">
        <v>215</v>
      </c>
    </row>
    <row r="136" s="2" customFormat="1">
      <c r="A136" s="39"/>
      <c r="B136" s="40"/>
      <c r="C136" s="41"/>
      <c r="D136" s="218" t="s">
        <v>157</v>
      </c>
      <c r="E136" s="41"/>
      <c r="F136" s="219" t="s">
        <v>216</v>
      </c>
      <c r="G136" s="41"/>
      <c r="H136" s="41"/>
      <c r="I136" s="220"/>
      <c r="J136" s="41"/>
      <c r="K136" s="41"/>
      <c r="L136" s="45"/>
      <c r="M136" s="221"/>
      <c r="N136" s="222"/>
      <c r="O136" s="85"/>
      <c r="P136" s="85"/>
      <c r="Q136" s="85"/>
      <c r="R136" s="85"/>
      <c r="S136" s="85"/>
      <c r="T136" s="86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157</v>
      </c>
      <c r="AU136" s="18" t="s">
        <v>84</v>
      </c>
    </row>
    <row r="137" s="13" customFormat="1">
      <c r="A137" s="13"/>
      <c r="B137" s="223"/>
      <c r="C137" s="224"/>
      <c r="D137" s="225" t="s">
        <v>159</v>
      </c>
      <c r="E137" s="226" t="s">
        <v>19</v>
      </c>
      <c r="F137" s="227" t="s">
        <v>217</v>
      </c>
      <c r="G137" s="224"/>
      <c r="H137" s="228">
        <v>170.56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159</v>
      </c>
      <c r="AU137" s="234" t="s">
        <v>84</v>
      </c>
      <c r="AV137" s="13" t="s">
        <v>84</v>
      </c>
      <c r="AW137" s="13" t="s">
        <v>35</v>
      </c>
      <c r="AX137" s="13" t="s">
        <v>82</v>
      </c>
      <c r="AY137" s="234" t="s">
        <v>148</v>
      </c>
    </row>
    <row r="138" s="12" customFormat="1" ht="22.8" customHeight="1">
      <c r="A138" s="12"/>
      <c r="B138" s="189"/>
      <c r="C138" s="190"/>
      <c r="D138" s="191" t="s">
        <v>73</v>
      </c>
      <c r="E138" s="203" t="s">
        <v>84</v>
      </c>
      <c r="F138" s="203" t="s">
        <v>218</v>
      </c>
      <c r="G138" s="190"/>
      <c r="H138" s="190"/>
      <c r="I138" s="193"/>
      <c r="J138" s="204">
        <f>BK138</f>
        <v>0</v>
      </c>
      <c r="K138" s="190"/>
      <c r="L138" s="195"/>
      <c r="M138" s="196"/>
      <c r="N138" s="197"/>
      <c r="O138" s="197"/>
      <c r="P138" s="198">
        <f>SUM(P139:P184)</f>
        <v>0</v>
      </c>
      <c r="Q138" s="197"/>
      <c r="R138" s="198">
        <f>SUM(R139:R184)</f>
        <v>219.07371442999997</v>
      </c>
      <c r="S138" s="197"/>
      <c r="T138" s="199">
        <f>SUM(T139:T184)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0" t="s">
        <v>82</v>
      </c>
      <c r="AT138" s="201" t="s">
        <v>73</v>
      </c>
      <c r="AU138" s="201" t="s">
        <v>82</v>
      </c>
      <c r="AY138" s="200" t="s">
        <v>148</v>
      </c>
      <c r="BK138" s="202">
        <f>SUM(BK139:BK184)</f>
        <v>0</v>
      </c>
    </row>
    <row r="139" s="2" customFormat="1" ht="66.75" customHeight="1">
      <c r="A139" s="39"/>
      <c r="B139" s="40"/>
      <c r="C139" s="205" t="s">
        <v>219</v>
      </c>
      <c r="D139" s="205" t="s">
        <v>150</v>
      </c>
      <c r="E139" s="206" t="s">
        <v>220</v>
      </c>
      <c r="F139" s="207" t="s">
        <v>221</v>
      </c>
      <c r="G139" s="208" t="s">
        <v>222</v>
      </c>
      <c r="H139" s="209">
        <v>3</v>
      </c>
      <c r="I139" s="210"/>
      <c r="J139" s="211">
        <f>ROUND(I139*H139,2)</f>
        <v>0</v>
      </c>
      <c r="K139" s="207" t="s">
        <v>154</v>
      </c>
      <c r="L139" s="45"/>
      <c r="M139" s="212" t="s">
        <v>19</v>
      </c>
      <c r="N139" s="213" t="s">
        <v>45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155</v>
      </c>
      <c r="AT139" s="216" t="s">
        <v>150</v>
      </c>
      <c r="AU139" s="216" t="s">
        <v>84</v>
      </c>
      <c r="AY139" s="18" t="s">
        <v>148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82</v>
      </c>
      <c r="BK139" s="217">
        <f>ROUND(I139*H139,2)</f>
        <v>0</v>
      </c>
      <c r="BL139" s="18" t="s">
        <v>155</v>
      </c>
      <c r="BM139" s="216" t="s">
        <v>223</v>
      </c>
    </row>
    <row r="140" s="2" customFormat="1">
      <c r="A140" s="39"/>
      <c r="B140" s="40"/>
      <c r="C140" s="41"/>
      <c r="D140" s="218" t="s">
        <v>157</v>
      </c>
      <c r="E140" s="41"/>
      <c r="F140" s="219" t="s">
        <v>224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157</v>
      </c>
      <c r="AU140" s="18" t="s">
        <v>84</v>
      </c>
    </row>
    <row r="141" s="2" customFormat="1" ht="24.15" customHeight="1">
      <c r="A141" s="39"/>
      <c r="B141" s="40"/>
      <c r="C141" s="256" t="s">
        <v>225</v>
      </c>
      <c r="D141" s="256" t="s">
        <v>226</v>
      </c>
      <c r="E141" s="257" t="s">
        <v>227</v>
      </c>
      <c r="F141" s="258" t="s">
        <v>228</v>
      </c>
      <c r="G141" s="259" t="s">
        <v>229</v>
      </c>
      <c r="H141" s="260">
        <v>3</v>
      </c>
      <c r="I141" s="261"/>
      <c r="J141" s="262">
        <f>ROUND(I141*H141,2)</f>
        <v>0</v>
      </c>
      <c r="K141" s="258" t="s">
        <v>154</v>
      </c>
      <c r="L141" s="263"/>
      <c r="M141" s="264" t="s">
        <v>19</v>
      </c>
      <c r="N141" s="265" t="s">
        <v>45</v>
      </c>
      <c r="O141" s="85"/>
      <c r="P141" s="214">
        <f>O141*H141</f>
        <v>0</v>
      </c>
      <c r="Q141" s="214">
        <v>0.012</v>
      </c>
      <c r="R141" s="214">
        <f>Q141*H141</f>
        <v>0.036000000000000004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207</v>
      </c>
      <c r="AT141" s="216" t="s">
        <v>226</v>
      </c>
      <c r="AU141" s="216" t="s">
        <v>84</v>
      </c>
      <c r="AY141" s="18" t="s">
        <v>148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82</v>
      </c>
      <c r="BK141" s="217">
        <f>ROUND(I141*H141,2)</f>
        <v>0</v>
      </c>
      <c r="BL141" s="18" t="s">
        <v>155</v>
      </c>
      <c r="BM141" s="216" t="s">
        <v>230</v>
      </c>
    </row>
    <row r="142" s="2" customFormat="1" ht="37.8" customHeight="1">
      <c r="A142" s="39"/>
      <c r="B142" s="40"/>
      <c r="C142" s="205" t="s">
        <v>8</v>
      </c>
      <c r="D142" s="205" t="s">
        <v>150</v>
      </c>
      <c r="E142" s="206" t="s">
        <v>231</v>
      </c>
      <c r="F142" s="207" t="s">
        <v>232</v>
      </c>
      <c r="G142" s="208" t="s">
        <v>163</v>
      </c>
      <c r="H142" s="209">
        <v>12.555999999999999</v>
      </c>
      <c r="I142" s="210"/>
      <c r="J142" s="211">
        <f>ROUND(I142*H142,2)</f>
        <v>0</v>
      </c>
      <c r="K142" s="207" t="s">
        <v>154</v>
      </c>
      <c r="L142" s="45"/>
      <c r="M142" s="212" t="s">
        <v>19</v>
      </c>
      <c r="N142" s="213" t="s">
        <v>45</v>
      </c>
      <c r="O142" s="85"/>
      <c r="P142" s="214">
        <f>O142*H142</f>
        <v>0</v>
      </c>
      <c r="Q142" s="214">
        <v>2.1600000000000001</v>
      </c>
      <c r="R142" s="214">
        <f>Q142*H142</f>
        <v>27.12096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155</v>
      </c>
      <c r="AT142" s="216" t="s">
        <v>150</v>
      </c>
      <c r="AU142" s="216" t="s">
        <v>84</v>
      </c>
      <c r="AY142" s="18" t="s">
        <v>148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82</v>
      </c>
      <c r="BK142" s="217">
        <f>ROUND(I142*H142,2)</f>
        <v>0</v>
      </c>
      <c r="BL142" s="18" t="s">
        <v>155</v>
      </c>
      <c r="BM142" s="216" t="s">
        <v>233</v>
      </c>
    </row>
    <row r="143" s="2" customFormat="1">
      <c r="A143" s="39"/>
      <c r="B143" s="40"/>
      <c r="C143" s="41"/>
      <c r="D143" s="218" t="s">
        <v>157</v>
      </c>
      <c r="E143" s="41"/>
      <c r="F143" s="219" t="s">
        <v>234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157</v>
      </c>
      <c r="AU143" s="18" t="s">
        <v>84</v>
      </c>
    </row>
    <row r="144" s="13" customFormat="1">
      <c r="A144" s="13"/>
      <c r="B144" s="223"/>
      <c r="C144" s="224"/>
      <c r="D144" s="225" t="s">
        <v>159</v>
      </c>
      <c r="E144" s="226" t="s">
        <v>19</v>
      </c>
      <c r="F144" s="227" t="s">
        <v>235</v>
      </c>
      <c r="G144" s="224"/>
      <c r="H144" s="228">
        <v>12.555999999999999</v>
      </c>
      <c r="I144" s="229"/>
      <c r="J144" s="224"/>
      <c r="K144" s="224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159</v>
      </c>
      <c r="AU144" s="234" t="s">
        <v>84</v>
      </c>
      <c r="AV144" s="13" t="s">
        <v>84</v>
      </c>
      <c r="AW144" s="13" t="s">
        <v>35</v>
      </c>
      <c r="AX144" s="13" t="s">
        <v>82</v>
      </c>
      <c r="AY144" s="234" t="s">
        <v>148</v>
      </c>
    </row>
    <row r="145" s="2" customFormat="1" ht="33" customHeight="1">
      <c r="A145" s="39"/>
      <c r="B145" s="40"/>
      <c r="C145" s="205" t="s">
        <v>236</v>
      </c>
      <c r="D145" s="205" t="s">
        <v>150</v>
      </c>
      <c r="E145" s="206" t="s">
        <v>237</v>
      </c>
      <c r="F145" s="207" t="s">
        <v>238</v>
      </c>
      <c r="G145" s="208" t="s">
        <v>163</v>
      </c>
      <c r="H145" s="209">
        <v>17.056000000000001</v>
      </c>
      <c r="I145" s="210"/>
      <c r="J145" s="211">
        <f>ROUND(I145*H145,2)</f>
        <v>0</v>
      </c>
      <c r="K145" s="207" t="s">
        <v>154</v>
      </c>
      <c r="L145" s="45"/>
      <c r="M145" s="212" t="s">
        <v>19</v>
      </c>
      <c r="N145" s="213" t="s">
        <v>45</v>
      </c>
      <c r="O145" s="85"/>
      <c r="P145" s="214">
        <f>O145*H145</f>
        <v>0</v>
      </c>
      <c r="Q145" s="214">
        <v>2.5018699999999998</v>
      </c>
      <c r="R145" s="214">
        <f>Q145*H145</f>
        <v>42.671894719999997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155</v>
      </c>
      <c r="AT145" s="216" t="s">
        <v>150</v>
      </c>
      <c r="AU145" s="216" t="s">
        <v>84</v>
      </c>
      <c r="AY145" s="18" t="s">
        <v>148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82</v>
      </c>
      <c r="BK145" s="217">
        <f>ROUND(I145*H145,2)</f>
        <v>0</v>
      </c>
      <c r="BL145" s="18" t="s">
        <v>155</v>
      </c>
      <c r="BM145" s="216" t="s">
        <v>239</v>
      </c>
    </row>
    <row r="146" s="2" customFormat="1">
      <c r="A146" s="39"/>
      <c r="B146" s="40"/>
      <c r="C146" s="41"/>
      <c r="D146" s="218" t="s">
        <v>157</v>
      </c>
      <c r="E146" s="41"/>
      <c r="F146" s="219" t="s">
        <v>240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157</v>
      </c>
      <c r="AU146" s="18" t="s">
        <v>84</v>
      </c>
    </row>
    <row r="147" s="13" customFormat="1">
      <c r="A147" s="13"/>
      <c r="B147" s="223"/>
      <c r="C147" s="224"/>
      <c r="D147" s="225" t="s">
        <v>159</v>
      </c>
      <c r="E147" s="226" t="s">
        <v>19</v>
      </c>
      <c r="F147" s="227" t="s">
        <v>241</v>
      </c>
      <c r="G147" s="224"/>
      <c r="H147" s="228">
        <v>17.056000000000001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159</v>
      </c>
      <c r="AU147" s="234" t="s">
        <v>84</v>
      </c>
      <c r="AV147" s="13" t="s">
        <v>84</v>
      </c>
      <c r="AW147" s="13" t="s">
        <v>35</v>
      </c>
      <c r="AX147" s="13" t="s">
        <v>82</v>
      </c>
      <c r="AY147" s="234" t="s">
        <v>148</v>
      </c>
    </row>
    <row r="148" s="2" customFormat="1" ht="16.5" customHeight="1">
      <c r="A148" s="39"/>
      <c r="B148" s="40"/>
      <c r="C148" s="205" t="s">
        <v>242</v>
      </c>
      <c r="D148" s="205" t="s">
        <v>150</v>
      </c>
      <c r="E148" s="206" t="s">
        <v>243</v>
      </c>
      <c r="F148" s="207" t="s">
        <v>244</v>
      </c>
      <c r="G148" s="208" t="s">
        <v>153</v>
      </c>
      <c r="H148" s="209">
        <v>5.3600000000000003</v>
      </c>
      <c r="I148" s="210"/>
      <c r="J148" s="211">
        <f>ROUND(I148*H148,2)</f>
        <v>0</v>
      </c>
      <c r="K148" s="207" t="s">
        <v>154</v>
      </c>
      <c r="L148" s="45"/>
      <c r="M148" s="212" t="s">
        <v>19</v>
      </c>
      <c r="N148" s="213" t="s">
        <v>45</v>
      </c>
      <c r="O148" s="85"/>
      <c r="P148" s="214">
        <f>O148*H148</f>
        <v>0</v>
      </c>
      <c r="Q148" s="214">
        <v>0.0029399999999999999</v>
      </c>
      <c r="R148" s="214">
        <f>Q148*H148</f>
        <v>0.015758399999999999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155</v>
      </c>
      <c r="AT148" s="216" t="s">
        <v>150</v>
      </c>
      <c r="AU148" s="216" t="s">
        <v>84</v>
      </c>
      <c r="AY148" s="18" t="s">
        <v>148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82</v>
      </c>
      <c r="BK148" s="217">
        <f>ROUND(I148*H148,2)</f>
        <v>0</v>
      </c>
      <c r="BL148" s="18" t="s">
        <v>155</v>
      </c>
      <c r="BM148" s="216" t="s">
        <v>245</v>
      </c>
    </row>
    <row r="149" s="2" customFormat="1">
      <c r="A149" s="39"/>
      <c r="B149" s="40"/>
      <c r="C149" s="41"/>
      <c r="D149" s="218" t="s">
        <v>157</v>
      </c>
      <c r="E149" s="41"/>
      <c r="F149" s="219" t="s">
        <v>246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157</v>
      </c>
      <c r="AU149" s="18" t="s">
        <v>84</v>
      </c>
    </row>
    <row r="150" s="13" customFormat="1">
      <c r="A150" s="13"/>
      <c r="B150" s="223"/>
      <c r="C150" s="224"/>
      <c r="D150" s="225" t="s">
        <v>159</v>
      </c>
      <c r="E150" s="226" t="s">
        <v>19</v>
      </c>
      <c r="F150" s="227" t="s">
        <v>247</v>
      </c>
      <c r="G150" s="224"/>
      <c r="H150" s="228">
        <v>5.3600000000000003</v>
      </c>
      <c r="I150" s="229"/>
      <c r="J150" s="224"/>
      <c r="K150" s="224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159</v>
      </c>
      <c r="AU150" s="234" t="s">
        <v>84</v>
      </c>
      <c r="AV150" s="13" t="s">
        <v>84</v>
      </c>
      <c r="AW150" s="13" t="s">
        <v>35</v>
      </c>
      <c r="AX150" s="13" t="s">
        <v>82</v>
      </c>
      <c r="AY150" s="234" t="s">
        <v>148</v>
      </c>
    </row>
    <row r="151" s="2" customFormat="1" ht="16.5" customHeight="1">
      <c r="A151" s="39"/>
      <c r="B151" s="40"/>
      <c r="C151" s="205" t="s">
        <v>248</v>
      </c>
      <c r="D151" s="205" t="s">
        <v>150</v>
      </c>
      <c r="E151" s="206" t="s">
        <v>249</v>
      </c>
      <c r="F151" s="207" t="s">
        <v>250</v>
      </c>
      <c r="G151" s="208" t="s">
        <v>153</v>
      </c>
      <c r="H151" s="209">
        <v>5.3600000000000003</v>
      </c>
      <c r="I151" s="210"/>
      <c r="J151" s="211">
        <f>ROUND(I151*H151,2)</f>
        <v>0</v>
      </c>
      <c r="K151" s="207" t="s">
        <v>154</v>
      </c>
      <c r="L151" s="45"/>
      <c r="M151" s="212" t="s">
        <v>19</v>
      </c>
      <c r="N151" s="213" t="s">
        <v>45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155</v>
      </c>
      <c r="AT151" s="216" t="s">
        <v>150</v>
      </c>
      <c r="AU151" s="216" t="s">
        <v>84</v>
      </c>
      <c r="AY151" s="18" t="s">
        <v>148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82</v>
      </c>
      <c r="BK151" s="217">
        <f>ROUND(I151*H151,2)</f>
        <v>0</v>
      </c>
      <c r="BL151" s="18" t="s">
        <v>155</v>
      </c>
      <c r="BM151" s="216" t="s">
        <v>251</v>
      </c>
    </row>
    <row r="152" s="2" customFormat="1">
      <c r="A152" s="39"/>
      <c r="B152" s="40"/>
      <c r="C152" s="41"/>
      <c r="D152" s="218" t="s">
        <v>157</v>
      </c>
      <c r="E152" s="41"/>
      <c r="F152" s="219" t="s">
        <v>252</v>
      </c>
      <c r="G152" s="41"/>
      <c r="H152" s="41"/>
      <c r="I152" s="220"/>
      <c r="J152" s="41"/>
      <c r="K152" s="41"/>
      <c r="L152" s="45"/>
      <c r="M152" s="221"/>
      <c r="N152" s="222"/>
      <c r="O152" s="85"/>
      <c r="P152" s="85"/>
      <c r="Q152" s="85"/>
      <c r="R152" s="85"/>
      <c r="S152" s="85"/>
      <c r="T152" s="86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157</v>
      </c>
      <c r="AU152" s="18" t="s">
        <v>84</v>
      </c>
    </row>
    <row r="153" s="2" customFormat="1" ht="24.15" customHeight="1">
      <c r="A153" s="39"/>
      <c r="B153" s="40"/>
      <c r="C153" s="205" t="s">
        <v>253</v>
      </c>
      <c r="D153" s="205" t="s">
        <v>150</v>
      </c>
      <c r="E153" s="206" t="s">
        <v>254</v>
      </c>
      <c r="F153" s="207" t="s">
        <v>255</v>
      </c>
      <c r="G153" s="208" t="s">
        <v>203</v>
      </c>
      <c r="H153" s="209">
        <v>2.21</v>
      </c>
      <c r="I153" s="210"/>
      <c r="J153" s="211">
        <f>ROUND(I153*H153,2)</f>
        <v>0</v>
      </c>
      <c r="K153" s="207" t="s">
        <v>154</v>
      </c>
      <c r="L153" s="45"/>
      <c r="M153" s="212" t="s">
        <v>19</v>
      </c>
      <c r="N153" s="213" t="s">
        <v>45</v>
      </c>
      <c r="O153" s="85"/>
      <c r="P153" s="214">
        <f>O153*H153</f>
        <v>0</v>
      </c>
      <c r="Q153" s="214">
        <v>1.06277</v>
      </c>
      <c r="R153" s="214">
        <f>Q153*H153</f>
        <v>2.3487217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155</v>
      </c>
      <c r="AT153" s="216" t="s">
        <v>150</v>
      </c>
      <c r="AU153" s="216" t="s">
        <v>84</v>
      </c>
      <c r="AY153" s="18" t="s">
        <v>148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82</v>
      </c>
      <c r="BK153" s="217">
        <f>ROUND(I153*H153,2)</f>
        <v>0</v>
      </c>
      <c r="BL153" s="18" t="s">
        <v>155</v>
      </c>
      <c r="BM153" s="216" t="s">
        <v>256</v>
      </c>
    </row>
    <row r="154" s="2" customFormat="1">
      <c r="A154" s="39"/>
      <c r="B154" s="40"/>
      <c r="C154" s="41"/>
      <c r="D154" s="218" t="s">
        <v>157</v>
      </c>
      <c r="E154" s="41"/>
      <c r="F154" s="219" t="s">
        <v>257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157</v>
      </c>
      <c r="AU154" s="18" t="s">
        <v>84</v>
      </c>
    </row>
    <row r="155" s="14" customFormat="1">
      <c r="A155" s="14"/>
      <c r="B155" s="235"/>
      <c r="C155" s="236"/>
      <c r="D155" s="225" t="s">
        <v>159</v>
      </c>
      <c r="E155" s="237" t="s">
        <v>19</v>
      </c>
      <c r="F155" s="238" t="s">
        <v>258</v>
      </c>
      <c r="G155" s="236"/>
      <c r="H155" s="237" t="s">
        <v>19</v>
      </c>
      <c r="I155" s="239"/>
      <c r="J155" s="236"/>
      <c r="K155" s="236"/>
      <c r="L155" s="240"/>
      <c r="M155" s="241"/>
      <c r="N155" s="242"/>
      <c r="O155" s="242"/>
      <c r="P155" s="242"/>
      <c r="Q155" s="242"/>
      <c r="R155" s="242"/>
      <c r="S155" s="242"/>
      <c r="T155" s="24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4" t="s">
        <v>159</v>
      </c>
      <c r="AU155" s="244" t="s">
        <v>84</v>
      </c>
      <c r="AV155" s="14" t="s">
        <v>82</v>
      </c>
      <c r="AW155" s="14" t="s">
        <v>35</v>
      </c>
      <c r="AX155" s="14" t="s">
        <v>74</v>
      </c>
      <c r="AY155" s="244" t="s">
        <v>148</v>
      </c>
    </row>
    <row r="156" s="13" customFormat="1">
      <c r="A156" s="13"/>
      <c r="B156" s="223"/>
      <c r="C156" s="224"/>
      <c r="D156" s="225" t="s">
        <v>159</v>
      </c>
      <c r="E156" s="226" t="s">
        <v>19</v>
      </c>
      <c r="F156" s="227" t="s">
        <v>259</v>
      </c>
      <c r="G156" s="224"/>
      <c r="H156" s="228">
        <v>1.8420000000000001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159</v>
      </c>
      <c r="AU156" s="234" t="s">
        <v>84</v>
      </c>
      <c r="AV156" s="13" t="s">
        <v>84</v>
      </c>
      <c r="AW156" s="13" t="s">
        <v>35</v>
      </c>
      <c r="AX156" s="13" t="s">
        <v>74</v>
      </c>
      <c r="AY156" s="234" t="s">
        <v>148</v>
      </c>
    </row>
    <row r="157" s="13" customFormat="1">
      <c r="A157" s="13"/>
      <c r="B157" s="223"/>
      <c r="C157" s="224"/>
      <c r="D157" s="225" t="s">
        <v>159</v>
      </c>
      <c r="E157" s="226" t="s">
        <v>19</v>
      </c>
      <c r="F157" s="227" t="s">
        <v>260</v>
      </c>
      <c r="G157" s="224"/>
      <c r="H157" s="228">
        <v>2.21</v>
      </c>
      <c r="I157" s="229"/>
      <c r="J157" s="224"/>
      <c r="K157" s="224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159</v>
      </c>
      <c r="AU157" s="234" t="s">
        <v>84</v>
      </c>
      <c r="AV157" s="13" t="s">
        <v>84</v>
      </c>
      <c r="AW157" s="13" t="s">
        <v>35</v>
      </c>
      <c r="AX157" s="13" t="s">
        <v>82</v>
      </c>
      <c r="AY157" s="234" t="s">
        <v>148</v>
      </c>
    </row>
    <row r="158" s="2" customFormat="1" ht="24.15" customHeight="1">
      <c r="A158" s="39"/>
      <c r="B158" s="40"/>
      <c r="C158" s="205" t="s">
        <v>261</v>
      </c>
      <c r="D158" s="205" t="s">
        <v>150</v>
      </c>
      <c r="E158" s="206" t="s">
        <v>262</v>
      </c>
      <c r="F158" s="207" t="s">
        <v>263</v>
      </c>
      <c r="G158" s="208" t="s">
        <v>163</v>
      </c>
      <c r="H158" s="209">
        <v>6.4400000000000004</v>
      </c>
      <c r="I158" s="210"/>
      <c r="J158" s="211">
        <f>ROUND(I158*H158,2)</f>
        <v>0</v>
      </c>
      <c r="K158" s="207" t="s">
        <v>154</v>
      </c>
      <c r="L158" s="45"/>
      <c r="M158" s="212" t="s">
        <v>19</v>
      </c>
      <c r="N158" s="213" t="s">
        <v>45</v>
      </c>
      <c r="O158" s="85"/>
      <c r="P158" s="214">
        <f>O158*H158</f>
        <v>0</v>
      </c>
      <c r="Q158" s="214">
        <v>2.3010199999999998</v>
      </c>
      <c r="R158" s="214">
        <f>Q158*H158</f>
        <v>14.8185688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155</v>
      </c>
      <c r="AT158" s="216" t="s">
        <v>150</v>
      </c>
      <c r="AU158" s="216" t="s">
        <v>84</v>
      </c>
      <c r="AY158" s="18" t="s">
        <v>148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82</v>
      </c>
      <c r="BK158" s="217">
        <f>ROUND(I158*H158,2)</f>
        <v>0</v>
      </c>
      <c r="BL158" s="18" t="s">
        <v>155</v>
      </c>
      <c r="BM158" s="216" t="s">
        <v>264</v>
      </c>
    </row>
    <row r="159" s="2" customFormat="1">
      <c r="A159" s="39"/>
      <c r="B159" s="40"/>
      <c r="C159" s="41"/>
      <c r="D159" s="218" t="s">
        <v>157</v>
      </c>
      <c r="E159" s="41"/>
      <c r="F159" s="219" t="s">
        <v>265</v>
      </c>
      <c r="G159" s="41"/>
      <c r="H159" s="41"/>
      <c r="I159" s="220"/>
      <c r="J159" s="41"/>
      <c r="K159" s="41"/>
      <c r="L159" s="45"/>
      <c r="M159" s="221"/>
      <c r="N159" s="222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157</v>
      </c>
      <c r="AU159" s="18" t="s">
        <v>84</v>
      </c>
    </row>
    <row r="160" s="14" customFormat="1">
      <c r="A160" s="14"/>
      <c r="B160" s="235"/>
      <c r="C160" s="236"/>
      <c r="D160" s="225" t="s">
        <v>159</v>
      </c>
      <c r="E160" s="237" t="s">
        <v>19</v>
      </c>
      <c r="F160" s="238" t="s">
        <v>266</v>
      </c>
      <c r="G160" s="236"/>
      <c r="H160" s="237" t="s">
        <v>19</v>
      </c>
      <c r="I160" s="239"/>
      <c r="J160" s="236"/>
      <c r="K160" s="236"/>
      <c r="L160" s="240"/>
      <c r="M160" s="241"/>
      <c r="N160" s="242"/>
      <c r="O160" s="242"/>
      <c r="P160" s="242"/>
      <c r="Q160" s="242"/>
      <c r="R160" s="242"/>
      <c r="S160" s="242"/>
      <c r="T160" s="24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4" t="s">
        <v>159</v>
      </c>
      <c r="AU160" s="244" t="s">
        <v>84</v>
      </c>
      <c r="AV160" s="14" t="s">
        <v>82</v>
      </c>
      <c r="AW160" s="14" t="s">
        <v>35</v>
      </c>
      <c r="AX160" s="14" t="s">
        <v>74</v>
      </c>
      <c r="AY160" s="244" t="s">
        <v>148</v>
      </c>
    </row>
    <row r="161" s="13" customFormat="1">
      <c r="A161" s="13"/>
      <c r="B161" s="223"/>
      <c r="C161" s="224"/>
      <c r="D161" s="225" t="s">
        <v>159</v>
      </c>
      <c r="E161" s="226" t="s">
        <v>19</v>
      </c>
      <c r="F161" s="227" t="s">
        <v>267</v>
      </c>
      <c r="G161" s="224"/>
      <c r="H161" s="228">
        <v>4.8239999999999998</v>
      </c>
      <c r="I161" s="229"/>
      <c r="J161" s="224"/>
      <c r="K161" s="224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159</v>
      </c>
      <c r="AU161" s="234" t="s">
        <v>84</v>
      </c>
      <c r="AV161" s="13" t="s">
        <v>84</v>
      </c>
      <c r="AW161" s="13" t="s">
        <v>35</v>
      </c>
      <c r="AX161" s="13" t="s">
        <v>74</v>
      </c>
      <c r="AY161" s="234" t="s">
        <v>148</v>
      </c>
    </row>
    <row r="162" s="13" customFormat="1">
      <c r="A162" s="13"/>
      <c r="B162" s="223"/>
      <c r="C162" s="224"/>
      <c r="D162" s="225" t="s">
        <v>159</v>
      </c>
      <c r="E162" s="226" t="s">
        <v>19</v>
      </c>
      <c r="F162" s="227" t="s">
        <v>268</v>
      </c>
      <c r="G162" s="224"/>
      <c r="H162" s="228">
        <v>0.54300000000000004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159</v>
      </c>
      <c r="AU162" s="234" t="s">
        <v>84</v>
      </c>
      <c r="AV162" s="13" t="s">
        <v>84</v>
      </c>
      <c r="AW162" s="13" t="s">
        <v>35</v>
      </c>
      <c r="AX162" s="13" t="s">
        <v>74</v>
      </c>
      <c r="AY162" s="234" t="s">
        <v>148</v>
      </c>
    </row>
    <row r="163" s="15" customFormat="1">
      <c r="A163" s="15"/>
      <c r="B163" s="245"/>
      <c r="C163" s="246"/>
      <c r="D163" s="225" t="s">
        <v>159</v>
      </c>
      <c r="E163" s="247" t="s">
        <v>19</v>
      </c>
      <c r="F163" s="248" t="s">
        <v>181</v>
      </c>
      <c r="G163" s="246"/>
      <c r="H163" s="249">
        <v>5.367</v>
      </c>
      <c r="I163" s="250"/>
      <c r="J163" s="246"/>
      <c r="K163" s="246"/>
      <c r="L163" s="251"/>
      <c r="M163" s="252"/>
      <c r="N163" s="253"/>
      <c r="O163" s="253"/>
      <c r="P163" s="253"/>
      <c r="Q163" s="253"/>
      <c r="R163" s="253"/>
      <c r="S163" s="253"/>
      <c r="T163" s="254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55" t="s">
        <v>159</v>
      </c>
      <c r="AU163" s="255" t="s">
        <v>84</v>
      </c>
      <c r="AV163" s="15" t="s">
        <v>155</v>
      </c>
      <c r="AW163" s="15" t="s">
        <v>35</v>
      </c>
      <c r="AX163" s="15" t="s">
        <v>74</v>
      </c>
      <c r="AY163" s="255" t="s">
        <v>148</v>
      </c>
    </row>
    <row r="164" s="13" customFormat="1">
      <c r="A164" s="13"/>
      <c r="B164" s="223"/>
      <c r="C164" s="224"/>
      <c r="D164" s="225" t="s">
        <v>159</v>
      </c>
      <c r="E164" s="226" t="s">
        <v>19</v>
      </c>
      <c r="F164" s="227" t="s">
        <v>269</v>
      </c>
      <c r="G164" s="224"/>
      <c r="H164" s="228">
        <v>6.4400000000000004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159</v>
      </c>
      <c r="AU164" s="234" t="s">
        <v>84</v>
      </c>
      <c r="AV164" s="13" t="s">
        <v>84</v>
      </c>
      <c r="AW164" s="13" t="s">
        <v>35</v>
      </c>
      <c r="AX164" s="13" t="s">
        <v>82</v>
      </c>
      <c r="AY164" s="234" t="s">
        <v>148</v>
      </c>
    </row>
    <row r="165" s="2" customFormat="1" ht="24.15" customHeight="1">
      <c r="A165" s="39"/>
      <c r="B165" s="40"/>
      <c r="C165" s="205" t="s">
        <v>270</v>
      </c>
      <c r="D165" s="205" t="s">
        <v>150</v>
      </c>
      <c r="E165" s="206" t="s">
        <v>271</v>
      </c>
      <c r="F165" s="207" t="s">
        <v>272</v>
      </c>
      <c r="G165" s="208" t="s">
        <v>163</v>
      </c>
      <c r="H165" s="209">
        <v>41.863</v>
      </c>
      <c r="I165" s="210"/>
      <c r="J165" s="211">
        <f>ROUND(I165*H165,2)</f>
        <v>0</v>
      </c>
      <c r="K165" s="207" t="s">
        <v>154</v>
      </c>
      <c r="L165" s="45"/>
      <c r="M165" s="212" t="s">
        <v>19</v>
      </c>
      <c r="N165" s="213" t="s">
        <v>45</v>
      </c>
      <c r="O165" s="85"/>
      <c r="P165" s="214">
        <f>O165*H165</f>
        <v>0</v>
      </c>
      <c r="Q165" s="214">
        <v>2.5018699999999998</v>
      </c>
      <c r="R165" s="214">
        <f>Q165*H165</f>
        <v>104.73578380999999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155</v>
      </c>
      <c r="AT165" s="216" t="s">
        <v>150</v>
      </c>
      <c r="AU165" s="216" t="s">
        <v>84</v>
      </c>
      <c r="AY165" s="18" t="s">
        <v>148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82</v>
      </c>
      <c r="BK165" s="217">
        <f>ROUND(I165*H165,2)</f>
        <v>0</v>
      </c>
      <c r="BL165" s="18" t="s">
        <v>155</v>
      </c>
      <c r="BM165" s="216" t="s">
        <v>273</v>
      </c>
    </row>
    <row r="166" s="2" customFormat="1">
      <c r="A166" s="39"/>
      <c r="B166" s="40"/>
      <c r="C166" s="41"/>
      <c r="D166" s="218" t="s">
        <v>157</v>
      </c>
      <c r="E166" s="41"/>
      <c r="F166" s="219" t="s">
        <v>274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157</v>
      </c>
      <c r="AU166" s="18" t="s">
        <v>84</v>
      </c>
    </row>
    <row r="167" s="13" customFormat="1">
      <c r="A167" s="13"/>
      <c r="B167" s="223"/>
      <c r="C167" s="224"/>
      <c r="D167" s="225" t="s">
        <v>159</v>
      </c>
      <c r="E167" s="226" t="s">
        <v>19</v>
      </c>
      <c r="F167" s="227" t="s">
        <v>275</v>
      </c>
      <c r="G167" s="224"/>
      <c r="H167" s="228">
        <v>31.356000000000002</v>
      </c>
      <c r="I167" s="229"/>
      <c r="J167" s="224"/>
      <c r="K167" s="224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159</v>
      </c>
      <c r="AU167" s="234" t="s">
        <v>84</v>
      </c>
      <c r="AV167" s="13" t="s">
        <v>84</v>
      </c>
      <c r="AW167" s="13" t="s">
        <v>35</v>
      </c>
      <c r="AX167" s="13" t="s">
        <v>74</v>
      </c>
      <c r="AY167" s="234" t="s">
        <v>148</v>
      </c>
    </row>
    <row r="168" s="13" customFormat="1">
      <c r="A168" s="13"/>
      <c r="B168" s="223"/>
      <c r="C168" s="224"/>
      <c r="D168" s="225" t="s">
        <v>159</v>
      </c>
      <c r="E168" s="226" t="s">
        <v>19</v>
      </c>
      <c r="F168" s="227" t="s">
        <v>276</v>
      </c>
      <c r="G168" s="224"/>
      <c r="H168" s="228">
        <v>3.5299999999999998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159</v>
      </c>
      <c r="AU168" s="234" t="s">
        <v>84</v>
      </c>
      <c r="AV168" s="13" t="s">
        <v>84</v>
      </c>
      <c r="AW168" s="13" t="s">
        <v>35</v>
      </c>
      <c r="AX168" s="13" t="s">
        <v>74</v>
      </c>
      <c r="AY168" s="234" t="s">
        <v>148</v>
      </c>
    </row>
    <row r="169" s="15" customFormat="1">
      <c r="A169" s="15"/>
      <c r="B169" s="245"/>
      <c r="C169" s="246"/>
      <c r="D169" s="225" t="s">
        <v>159</v>
      </c>
      <c r="E169" s="247" t="s">
        <v>19</v>
      </c>
      <c r="F169" s="248" t="s">
        <v>181</v>
      </c>
      <c r="G169" s="246"/>
      <c r="H169" s="249">
        <v>34.886000000000003</v>
      </c>
      <c r="I169" s="250"/>
      <c r="J169" s="246"/>
      <c r="K169" s="246"/>
      <c r="L169" s="251"/>
      <c r="M169" s="252"/>
      <c r="N169" s="253"/>
      <c r="O169" s="253"/>
      <c r="P169" s="253"/>
      <c r="Q169" s="253"/>
      <c r="R169" s="253"/>
      <c r="S169" s="253"/>
      <c r="T169" s="254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55" t="s">
        <v>159</v>
      </c>
      <c r="AU169" s="255" t="s">
        <v>84</v>
      </c>
      <c r="AV169" s="15" t="s">
        <v>155</v>
      </c>
      <c r="AW169" s="15" t="s">
        <v>35</v>
      </c>
      <c r="AX169" s="15" t="s">
        <v>74</v>
      </c>
      <c r="AY169" s="255" t="s">
        <v>148</v>
      </c>
    </row>
    <row r="170" s="13" customFormat="1">
      <c r="A170" s="13"/>
      <c r="B170" s="223"/>
      <c r="C170" s="224"/>
      <c r="D170" s="225" t="s">
        <v>159</v>
      </c>
      <c r="E170" s="226" t="s">
        <v>19</v>
      </c>
      <c r="F170" s="227" t="s">
        <v>277</v>
      </c>
      <c r="G170" s="224"/>
      <c r="H170" s="228">
        <v>41.863</v>
      </c>
      <c r="I170" s="229"/>
      <c r="J170" s="224"/>
      <c r="K170" s="224"/>
      <c r="L170" s="230"/>
      <c r="M170" s="231"/>
      <c r="N170" s="232"/>
      <c r="O170" s="232"/>
      <c r="P170" s="232"/>
      <c r="Q170" s="232"/>
      <c r="R170" s="232"/>
      <c r="S170" s="232"/>
      <c r="T170" s="23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4" t="s">
        <v>159</v>
      </c>
      <c r="AU170" s="234" t="s">
        <v>84</v>
      </c>
      <c r="AV170" s="13" t="s">
        <v>84</v>
      </c>
      <c r="AW170" s="13" t="s">
        <v>35</v>
      </c>
      <c r="AX170" s="13" t="s">
        <v>82</v>
      </c>
      <c r="AY170" s="234" t="s">
        <v>148</v>
      </c>
    </row>
    <row r="171" s="2" customFormat="1" ht="44.25" customHeight="1">
      <c r="A171" s="39"/>
      <c r="B171" s="40"/>
      <c r="C171" s="205" t="s">
        <v>278</v>
      </c>
      <c r="D171" s="205" t="s">
        <v>150</v>
      </c>
      <c r="E171" s="206" t="s">
        <v>279</v>
      </c>
      <c r="F171" s="207" t="s">
        <v>280</v>
      </c>
      <c r="G171" s="208" t="s">
        <v>153</v>
      </c>
      <c r="H171" s="209">
        <v>45.340000000000003</v>
      </c>
      <c r="I171" s="210"/>
      <c r="J171" s="211">
        <f>ROUND(I171*H171,2)</f>
        <v>0</v>
      </c>
      <c r="K171" s="207" t="s">
        <v>154</v>
      </c>
      <c r="L171" s="45"/>
      <c r="M171" s="212" t="s">
        <v>19</v>
      </c>
      <c r="N171" s="213" t="s">
        <v>45</v>
      </c>
      <c r="O171" s="85"/>
      <c r="P171" s="214">
        <f>O171*H171</f>
        <v>0</v>
      </c>
      <c r="Q171" s="214">
        <v>0.50100999999999996</v>
      </c>
      <c r="R171" s="214">
        <f>Q171*H171</f>
        <v>22.715793399999999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155</v>
      </c>
      <c r="AT171" s="216" t="s">
        <v>150</v>
      </c>
      <c r="AU171" s="216" t="s">
        <v>84</v>
      </c>
      <c r="AY171" s="18" t="s">
        <v>148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82</v>
      </c>
      <c r="BK171" s="217">
        <f>ROUND(I171*H171,2)</f>
        <v>0</v>
      </c>
      <c r="BL171" s="18" t="s">
        <v>155</v>
      </c>
      <c r="BM171" s="216" t="s">
        <v>281</v>
      </c>
    </row>
    <row r="172" s="2" customFormat="1">
      <c r="A172" s="39"/>
      <c r="B172" s="40"/>
      <c r="C172" s="41"/>
      <c r="D172" s="218" t="s">
        <v>157</v>
      </c>
      <c r="E172" s="41"/>
      <c r="F172" s="219" t="s">
        <v>282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157</v>
      </c>
      <c r="AU172" s="18" t="s">
        <v>84</v>
      </c>
    </row>
    <row r="173" s="14" customFormat="1">
      <c r="A173" s="14"/>
      <c r="B173" s="235"/>
      <c r="C173" s="236"/>
      <c r="D173" s="225" t="s">
        <v>159</v>
      </c>
      <c r="E173" s="237" t="s">
        <v>19</v>
      </c>
      <c r="F173" s="238" t="s">
        <v>283</v>
      </c>
      <c r="G173" s="236"/>
      <c r="H173" s="237" t="s">
        <v>19</v>
      </c>
      <c r="I173" s="239"/>
      <c r="J173" s="236"/>
      <c r="K173" s="236"/>
      <c r="L173" s="240"/>
      <c r="M173" s="241"/>
      <c r="N173" s="242"/>
      <c r="O173" s="242"/>
      <c r="P173" s="242"/>
      <c r="Q173" s="242"/>
      <c r="R173" s="242"/>
      <c r="S173" s="242"/>
      <c r="T173" s="24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4" t="s">
        <v>159</v>
      </c>
      <c r="AU173" s="244" t="s">
        <v>84</v>
      </c>
      <c r="AV173" s="14" t="s">
        <v>82</v>
      </c>
      <c r="AW173" s="14" t="s">
        <v>35</v>
      </c>
      <c r="AX173" s="14" t="s">
        <v>74</v>
      </c>
      <c r="AY173" s="244" t="s">
        <v>148</v>
      </c>
    </row>
    <row r="174" s="13" customFormat="1">
      <c r="A174" s="13"/>
      <c r="B174" s="223"/>
      <c r="C174" s="224"/>
      <c r="D174" s="225" t="s">
        <v>159</v>
      </c>
      <c r="E174" s="226" t="s">
        <v>19</v>
      </c>
      <c r="F174" s="227" t="s">
        <v>284</v>
      </c>
      <c r="G174" s="224"/>
      <c r="H174" s="228">
        <v>28.699999999999999</v>
      </c>
      <c r="I174" s="229"/>
      <c r="J174" s="224"/>
      <c r="K174" s="224"/>
      <c r="L174" s="230"/>
      <c r="M174" s="231"/>
      <c r="N174" s="232"/>
      <c r="O174" s="232"/>
      <c r="P174" s="232"/>
      <c r="Q174" s="232"/>
      <c r="R174" s="232"/>
      <c r="S174" s="232"/>
      <c r="T174" s="23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4" t="s">
        <v>159</v>
      </c>
      <c r="AU174" s="234" t="s">
        <v>84</v>
      </c>
      <c r="AV174" s="13" t="s">
        <v>84</v>
      </c>
      <c r="AW174" s="13" t="s">
        <v>35</v>
      </c>
      <c r="AX174" s="13" t="s">
        <v>74</v>
      </c>
      <c r="AY174" s="234" t="s">
        <v>148</v>
      </c>
    </row>
    <row r="175" s="13" customFormat="1">
      <c r="A175" s="13"/>
      <c r="B175" s="223"/>
      <c r="C175" s="224"/>
      <c r="D175" s="225" t="s">
        <v>159</v>
      </c>
      <c r="E175" s="226" t="s">
        <v>19</v>
      </c>
      <c r="F175" s="227" t="s">
        <v>285</v>
      </c>
      <c r="G175" s="224"/>
      <c r="H175" s="228">
        <v>16.640000000000001</v>
      </c>
      <c r="I175" s="229"/>
      <c r="J175" s="224"/>
      <c r="K175" s="224"/>
      <c r="L175" s="230"/>
      <c r="M175" s="231"/>
      <c r="N175" s="232"/>
      <c r="O175" s="232"/>
      <c r="P175" s="232"/>
      <c r="Q175" s="232"/>
      <c r="R175" s="232"/>
      <c r="S175" s="232"/>
      <c r="T175" s="23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4" t="s">
        <v>159</v>
      </c>
      <c r="AU175" s="234" t="s">
        <v>84</v>
      </c>
      <c r="AV175" s="13" t="s">
        <v>84</v>
      </c>
      <c r="AW175" s="13" t="s">
        <v>35</v>
      </c>
      <c r="AX175" s="13" t="s">
        <v>74</v>
      </c>
      <c r="AY175" s="234" t="s">
        <v>148</v>
      </c>
    </row>
    <row r="176" s="15" customFormat="1">
      <c r="A176" s="15"/>
      <c r="B176" s="245"/>
      <c r="C176" s="246"/>
      <c r="D176" s="225" t="s">
        <v>159</v>
      </c>
      <c r="E176" s="247" t="s">
        <v>19</v>
      </c>
      <c r="F176" s="248" t="s">
        <v>181</v>
      </c>
      <c r="G176" s="246"/>
      <c r="H176" s="249">
        <v>45.340000000000003</v>
      </c>
      <c r="I176" s="250"/>
      <c r="J176" s="246"/>
      <c r="K176" s="246"/>
      <c r="L176" s="251"/>
      <c r="M176" s="252"/>
      <c r="N176" s="253"/>
      <c r="O176" s="253"/>
      <c r="P176" s="253"/>
      <c r="Q176" s="253"/>
      <c r="R176" s="253"/>
      <c r="S176" s="253"/>
      <c r="T176" s="254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5" t="s">
        <v>159</v>
      </c>
      <c r="AU176" s="255" t="s">
        <v>84</v>
      </c>
      <c r="AV176" s="15" t="s">
        <v>155</v>
      </c>
      <c r="AW176" s="15" t="s">
        <v>35</v>
      </c>
      <c r="AX176" s="15" t="s">
        <v>82</v>
      </c>
      <c r="AY176" s="255" t="s">
        <v>148</v>
      </c>
    </row>
    <row r="177" s="2" customFormat="1" ht="37.8" customHeight="1">
      <c r="A177" s="39"/>
      <c r="B177" s="40"/>
      <c r="C177" s="205" t="s">
        <v>286</v>
      </c>
      <c r="D177" s="205" t="s">
        <v>150</v>
      </c>
      <c r="E177" s="206" t="s">
        <v>287</v>
      </c>
      <c r="F177" s="207" t="s">
        <v>288</v>
      </c>
      <c r="G177" s="208" t="s">
        <v>163</v>
      </c>
      <c r="H177" s="209">
        <v>1.6000000000000001</v>
      </c>
      <c r="I177" s="210"/>
      <c r="J177" s="211">
        <f>ROUND(I177*H177,2)</f>
        <v>0</v>
      </c>
      <c r="K177" s="207" t="s">
        <v>154</v>
      </c>
      <c r="L177" s="45"/>
      <c r="M177" s="212" t="s">
        <v>19</v>
      </c>
      <c r="N177" s="213" t="s">
        <v>45</v>
      </c>
      <c r="O177" s="85"/>
      <c r="P177" s="214">
        <f>O177*H177</f>
        <v>0</v>
      </c>
      <c r="Q177" s="214">
        <v>2.5211999999999999</v>
      </c>
      <c r="R177" s="214">
        <f>Q177*H177</f>
        <v>4.0339200000000002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155</v>
      </c>
      <c r="AT177" s="216" t="s">
        <v>150</v>
      </c>
      <c r="AU177" s="216" t="s">
        <v>84</v>
      </c>
      <c r="AY177" s="18" t="s">
        <v>148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82</v>
      </c>
      <c r="BK177" s="217">
        <f>ROUND(I177*H177,2)</f>
        <v>0</v>
      </c>
      <c r="BL177" s="18" t="s">
        <v>155</v>
      </c>
      <c r="BM177" s="216" t="s">
        <v>289</v>
      </c>
    </row>
    <row r="178" s="2" customFormat="1">
      <c r="A178" s="39"/>
      <c r="B178" s="40"/>
      <c r="C178" s="41"/>
      <c r="D178" s="218" t="s">
        <v>157</v>
      </c>
      <c r="E178" s="41"/>
      <c r="F178" s="219" t="s">
        <v>290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157</v>
      </c>
      <c r="AU178" s="18" t="s">
        <v>84</v>
      </c>
    </row>
    <row r="179" s="14" customFormat="1">
      <c r="A179" s="14"/>
      <c r="B179" s="235"/>
      <c r="C179" s="236"/>
      <c r="D179" s="225" t="s">
        <v>159</v>
      </c>
      <c r="E179" s="237" t="s">
        <v>19</v>
      </c>
      <c r="F179" s="238" t="s">
        <v>291</v>
      </c>
      <c r="G179" s="236"/>
      <c r="H179" s="237" t="s">
        <v>19</v>
      </c>
      <c r="I179" s="239"/>
      <c r="J179" s="236"/>
      <c r="K179" s="236"/>
      <c r="L179" s="240"/>
      <c r="M179" s="241"/>
      <c r="N179" s="242"/>
      <c r="O179" s="242"/>
      <c r="P179" s="242"/>
      <c r="Q179" s="242"/>
      <c r="R179" s="242"/>
      <c r="S179" s="242"/>
      <c r="T179" s="24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4" t="s">
        <v>159</v>
      </c>
      <c r="AU179" s="244" t="s">
        <v>84</v>
      </c>
      <c r="AV179" s="14" t="s">
        <v>82</v>
      </c>
      <c r="AW179" s="14" t="s">
        <v>35</v>
      </c>
      <c r="AX179" s="14" t="s">
        <v>74</v>
      </c>
      <c r="AY179" s="244" t="s">
        <v>148</v>
      </c>
    </row>
    <row r="180" s="13" customFormat="1">
      <c r="A180" s="13"/>
      <c r="B180" s="223"/>
      <c r="C180" s="224"/>
      <c r="D180" s="225" t="s">
        <v>159</v>
      </c>
      <c r="E180" s="226" t="s">
        <v>19</v>
      </c>
      <c r="F180" s="227" t="s">
        <v>292</v>
      </c>
      <c r="G180" s="224"/>
      <c r="H180" s="228">
        <v>1.6000000000000001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159</v>
      </c>
      <c r="AU180" s="234" t="s">
        <v>84</v>
      </c>
      <c r="AV180" s="13" t="s">
        <v>84</v>
      </c>
      <c r="AW180" s="13" t="s">
        <v>35</v>
      </c>
      <c r="AX180" s="13" t="s">
        <v>82</v>
      </c>
      <c r="AY180" s="234" t="s">
        <v>148</v>
      </c>
    </row>
    <row r="181" s="2" customFormat="1" ht="55.5" customHeight="1">
      <c r="A181" s="39"/>
      <c r="B181" s="40"/>
      <c r="C181" s="205" t="s">
        <v>7</v>
      </c>
      <c r="D181" s="205" t="s">
        <v>150</v>
      </c>
      <c r="E181" s="206" t="s">
        <v>293</v>
      </c>
      <c r="F181" s="207" t="s">
        <v>294</v>
      </c>
      <c r="G181" s="208" t="s">
        <v>203</v>
      </c>
      <c r="H181" s="209">
        <v>0.54400000000000004</v>
      </c>
      <c r="I181" s="210"/>
      <c r="J181" s="211">
        <f>ROUND(I181*H181,2)</f>
        <v>0</v>
      </c>
      <c r="K181" s="207" t="s">
        <v>154</v>
      </c>
      <c r="L181" s="45"/>
      <c r="M181" s="212" t="s">
        <v>19</v>
      </c>
      <c r="N181" s="213" t="s">
        <v>45</v>
      </c>
      <c r="O181" s="85"/>
      <c r="P181" s="214">
        <f>O181*H181</f>
        <v>0</v>
      </c>
      <c r="Q181" s="214">
        <v>1.0593999999999999</v>
      </c>
      <c r="R181" s="214">
        <f>Q181*H181</f>
        <v>0.57631359999999998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155</v>
      </c>
      <c r="AT181" s="216" t="s">
        <v>150</v>
      </c>
      <c r="AU181" s="216" t="s">
        <v>84</v>
      </c>
      <c r="AY181" s="18" t="s">
        <v>148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82</v>
      </c>
      <c r="BK181" s="217">
        <f>ROUND(I181*H181,2)</f>
        <v>0</v>
      </c>
      <c r="BL181" s="18" t="s">
        <v>155</v>
      </c>
      <c r="BM181" s="216" t="s">
        <v>295</v>
      </c>
    </row>
    <row r="182" s="2" customFormat="1">
      <c r="A182" s="39"/>
      <c r="B182" s="40"/>
      <c r="C182" s="41"/>
      <c r="D182" s="218" t="s">
        <v>157</v>
      </c>
      <c r="E182" s="41"/>
      <c r="F182" s="219" t="s">
        <v>296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157</v>
      </c>
      <c r="AU182" s="18" t="s">
        <v>84</v>
      </c>
    </row>
    <row r="183" s="14" customFormat="1">
      <c r="A183" s="14"/>
      <c r="B183" s="235"/>
      <c r="C183" s="236"/>
      <c r="D183" s="225" t="s">
        <v>159</v>
      </c>
      <c r="E183" s="237" t="s">
        <v>19</v>
      </c>
      <c r="F183" s="238" t="s">
        <v>297</v>
      </c>
      <c r="G183" s="236"/>
      <c r="H183" s="237" t="s">
        <v>19</v>
      </c>
      <c r="I183" s="239"/>
      <c r="J183" s="236"/>
      <c r="K183" s="236"/>
      <c r="L183" s="240"/>
      <c r="M183" s="241"/>
      <c r="N183" s="242"/>
      <c r="O183" s="242"/>
      <c r="P183" s="242"/>
      <c r="Q183" s="242"/>
      <c r="R183" s="242"/>
      <c r="S183" s="242"/>
      <c r="T183" s="24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4" t="s">
        <v>159</v>
      </c>
      <c r="AU183" s="244" t="s">
        <v>84</v>
      </c>
      <c r="AV183" s="14" t="s">
        <v>82</v>
      </c>
      <c r="AW183" s="14" t="s">
        <v>35</v>
      </c>
      <c r="AX183" s="14" t="s">
        <v>74</v>
      </c>
      <c r="AY183" s="244" t="s">
        <v>148</v>
      </c>
    </row>
    <row r="184" s="13" customFormat="1">
      <c r="A184" s="13"/>
      <c r="B184" s="223"/>
      <c r="C184" s="224"/>
      <c r="D184" s="225" t="s">
        <v>159</v>
      </c>
      <c r="E184" s="226" t="s">
        <v>19</v>
      </c>
      <c r="F184" s="227" t="s">
        <v>298</v>
      </c>
      <c r="G184" s="224"/>
      <c r="H184" s="228">
        <v>0.54400000000000004</v>
      </c>
      <c r="I184" s="229"/>
      <c r="J184" s="224"/>
      <c r="K184" s="224"/>
      <c r="L184" s="230"/>
      <c r="M184" s="231"/>
      <c r="N184" s="232"/>
      <c r="O184" s="232"/>
      <c r="P184" s="232"/>
      <c r="Q184" s="232"/>
      <c r="R184" s="232"/>
      <c r="S184" s="232"/>
      <c r="T184" s="23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4" t="s">
        <v>159</v>
      </c>
      <c r="AU184" s="234" t="s">
        <v>84</v>
      </c>
      <c r="AV184" s="13" t="s">
        <v>84</v>
      </c>
      <c r="AW184" s="13" t="s">
        <v>35</v>
      </c>
      <c r="AX184" s="13" t="s">
        <v>82</v>
      </c>
      <c r="AY184" s="234" t="s">
        <v>148</v>
      </c>
    </row>
    <row r="185" s="12" customFormat="1" ht="22.8" customHeight="1">
      <c r="A185" s="12"/>
      <c r="B185" s="189"/>
      <c r="C185" s="190"/>
      <c r="D185" s="191" t="s">
        <v>73</v>
      </c>
      <c r="E185" s="203" t="s">
        <v>174</v>
      </c>
      <c r="F185" s="203" t="s">
        <v>299</v>
      </c>
      <c r="G185" s="190"/>
      <c r="H185" s="190"/>
      <c r="I185" s="193"/>
      <c r="J185" s="204">
        <f>BK185</f>
        <v>0</v>
      </c>
      <c r="K185" s="190"/>
      <c r="L185" s="195"/>
      <c r="M185" s="196"/>
      <c r="N185" s="197"/>
      <c r="O185" s="197"/>
      <c r="P185" s="198">
        <f>SUM(P186:P240)</f>
        <v>0</v>
      </c>
      <c r="Q185" s="197"/>
      <c r="R185" s="198">
        <f>SUM(R186:R240)</f>
        <v>149.04497476</v>
      </c>
      <c r="S185" s="197"/>
      <c r="T185" s="199">
        <f>SUM(T186:T240)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00" t="s">
        <v>82</v>
      </c>
      <c r="AT185" s="201" t="s">
        <v>73</v>
      </c>
      <c r="AU185" s="201" t="s">
        <v>82</v>
      </c>
      <c r="AY185" s="200" t="s">
        <v>148</v>
      </c>
      <c r="BK185" s="202">
        <f>SUM(BK186:BK240)</f>
        <v>0</v>
      </c>
    </row>
    <row r="186" s="2" customFormat="1" ht="66.75" customHeight="1">
      <c r="A186" s="39"/>
      <c r="B186" s="40"/>
      <c r="C186" s="205" t="s">
        <v>300</v>
      </c>
      <c r="D186" s="205" t="s">
        <v>150</v>
      </c>
      <c r="E186" s="206" t="s">
        <v>301</v>
      </c>
      <c r="F186" s="207" t="s">
        <v>302</v>
      </c>
      <c r="G186" s="208" t="s">
        <v>153</v>
      </c>
      <c r="H186" s="209">
        <v>78.620000000000005</v>
      </c>
      <c r="I186" s="210"/>
      <c r="J186" s="211">
        <f>ROUND(I186*H186,2)</f>
        <v>0</v>
      </c>
      <c r="K186" s="207" t="s">
        <v>154</v>
      </c>
      <c r="L186" s="45"/>
      <c r="M186" s="212" t="s">
        <v>19</v>
      </c>
      <c r="N186" s="213" t="s">
        <v>45</v>
      </c>
      <c r="O186" s="85"/>
      <c r="P186" s="214">
        <f>O186*H186</f>
        <v>0</v>
      </c>
      <c r="Q186" s="214">
        <v>0.20885999999999999</v>
      </c>
      <c r="R186" s="214">
        <f>Q186*H186</f>
        <v>16.4205732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155</v>
      </c>
      <c r="AT186" s="216" t="s">
        <v>150</v>
      </c>
      <c r="AU186" s="216" t="s">
        <v>84</v>
      </c>
      <c r="AY186" s="18" t="s">
        <v>148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82</v>
      </c>
      <c r="BK186" s="217">
        <f>ROUND(I186*H186,2)</f>
        <v>0</v>
      </c>
      <c r="BL186" s="18" t="s">
        <v>155</v>
      </c>
      <c r="BM186" s="216" t="s">
        <v>303</v>
      </c>
    </row>
    <row r="187" s="2" customFormat="1">
      <c r="A187" s="39"/>
      <c r="B187" s="40"/>
      <c r="C187" s="41"/>
      <c r="D187" s="218" t="s">
        <v>157</v>
      </c>
      <c r="E187" s="41"/>
      <c r="F187" s="219" t="s">
        <v>304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157</v>
      </c>
      <c r="AU187" s="18" t="s">
        <v>84</v>
      </c>
    </row>
    <row r="188" s="14" customFormat="1">
      <c r="A188" s="14"/>
      <c r="B188" s="235"/>
      <c r="C188" s="236"/>
      <c r="D188" s="225" t="s">
        <v>159</v>
      </c>
      <c r="E188" s="237" t="s">
        <v>19</v>
      </c>
      <c r="F188" s="238" t="s">
        <v>305</v>
      </c>
      <c r="G188" s="236"/>
      <c r="H188" s="237" t="s">
        <v>19</v>
      </c>
      <c r="I188" s="239"/>
      <c r="J188" s="236"/>
      <c r="K188" s="236"/>
      <c r="L188" s="240"/>
      <c r="M188" s="241"/>
      <c r="N188" s="242"/>
      <c r="O188" s="242"/>
      <c r="P188" s="242"/>
      <c r="Q188" s="242"/>
      <c r="R188" s="242"/>
      <c r="S188" s="242"/>
      <c r="T188" s="24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4" t="s">
        <v>159</v>
      </c>
      <c r="AU188" s="244" t="s">
        <v>84</v>
      </c>
      <c r="AV188" s="14" t="s">
        <v>82</v>
      </c>
      <c r="AW188" s="14" t="s">
        <v>35</v>
      </c>
      <c r="AX188" s="14" t="s">
        <v>74</v>
      </c>
      <c r="AY188" s="244" t="s">
        <v>148</v>
      </c>
    </row>
    <row r="189" s="13" customFormat="1">
      <c r="A189" s="13"/>
      <c r="B189" s="223"/>
      <c r="C189" s="224"/>
      <c r="D189" s="225" t="s">
        <v>159</v>
      </c>
      <c r="E189" s="226" t="s">
        <v>19</v>
      </c>
      <c r="F189" s="227" t="s">
        <v>306</v>
      </c>
      <c r="G189" s="224"/>
      <c r="H189" s="228">
        <v>32.619999999999997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159</v>
      </c>
      <c r="AU189" s="234" t="s">
        <v>84</v>
      </c>
      <c r="AV189" s="13" t="s">
        <v>84</v>
      </c>
      <c r="AW189" s="13" t="s">
        <v>35</v>
      </c>
      <c r="AX189" s="13" t="s">
        <v>74</v>
      </c>
      <c r="AY189" s="234" t="s">
        <v>148</v>
      </c>
    </row>
    <row r="190" s="14" customFormat="1">
      <c r="A190" s="14"/>
      <c r="B190" s="235"/>
      <c r="C190" s="236"/>
      <c r="D190" s="225" t="s">
        <v>159</v>
      </c>
      <c r="E190" s="237" t="s">
        <v>19</v>
      </c>
      <c r="F190" s="238" t="s">
        <v>307</v>
      </c>
      <c r="G190" s="236"/>
      <c r="H190" s="237" t="s">
        <v>19</v>
      </c>
      <c r="I190" s="239"/>
      <c r="J190" s="236"/>
      <c r="K190" s="236"/>
      <c r="L190" s="240"/>
      <c r="M190" s="241"/>
      <c r="N190" s="242"/>
      <c r="O190" s="242"/>
      <c r="P190" s="242"/>
      <c r="Q190" s="242"/>
      <c r="R190" s="242"/>
      <c r="S190" s="242"/>
      <c r="T190" s="24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4" t="s">
        <v>159</v>
      </c>
      <c r="AU190" s="244" t="s">
        <v>84</v>
      </c>
      <c r="AV190" s="14" t="s">
        <v>82</v>
      </c>
      <c r="AW190" s="14" t="s">
        <v>35</v>
      </c>
      <c r="AX190" s="14" t="s">
        <v>74</v>
      </c>
      <c r="AY190" s="244" t="s">
        <v>148</v>
      </c>
    </row>
    <row r="191" s="13" customFormat="1">
      <c r="A191" s="13"/>
      <c r="B191" s="223"/>
      <c r="C191" s="224"/>
      <c r="D191" s="225" t="s">
        <v>159</v>
      </c>
      <c r="E191" s="226" t="s">
        <v>19</v>
      </c>
      <c r="F191" s="227" t="s">
        <v>308</v>
      </c>
      <c r="G191" s="224"/>
      <c r="H191" s="228">
        <v>46</v>
      </c>
      <c r="I191" s="229"/>
      <c r="J191" s="224"/>
      <c r="K191" s="224"/>
      <c r="L191" s="230"/>
      <c r="M191" s="231"/>
      <c r="N191" s="232"/>
      <c r="O191" s="232"/>
      <c r="P191" s="232"/>
      <c r="Q191" s="232"/>
      <c r="R191" s="232"/>
      <c r="S191" s="232"/>
      <c r="T191" s="23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4" t="s">
        <v>159</v>
      </c>
      <c r="AU191" s="234" t="s">
        <v>84</v>
      </c>
      <c r="AV191" s="13" t="s">
        <v>84</v>
      </c>
      <c r="AW191" s="13" t="s">
        <v>35</v>
      </c>
      <c r="AX191" s="13" t="s">
        <v>74</v>
      </c>
      <c r="AY191" s="234" t="s">
        <v>148</v>
      </c>
    </row>
    <row r="192" s="15" customFormat="1">
      <c r="A192" s="15"/>
      <c r="B192" s="245"/>
      <c r="C192" s="246"/>
      <c r="D192" s="225" t="s">
        <v>159</v>
      </c>
      <c r="E192" s="247" t="s">
        <v>19</v>
      </c>
      <c r="F192" s="248" t="s">
        <v>181</v>
      </c>
      <c r="G192" s="246"/>
      <c r="H192" s="249">
        <v>78.620000000000005</v>
      </c>
      <c r="I192" s="250"/>
      <c r="J192" s="246"/>
      <c r="K192" s="246"/>
      <c r="L192" s="251"/>
      <c r="M192" s="252"/>
      <c r="N192" s="253"/>
      <c r="O192" s="253"/>
      <c r="P192" s="253"/>
      <c r="Q192" s="253"/>
      <c r="R192" s="253"/>
      <c r="S192" s="253"/>
      <c r="T192" s="254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55" t="s">
        <v>159</v>
      </c>
      <c r="AU192" s="255" t="s">
        <v>84</v>
      </c>
      <c r="AV192" s="15" t="s">
        <v>155</v>
      </c>
      <c r="AW192" s="15" t="s">
        <v>35</v>
      </c>
      <c r="AX192" s="15" t="s">
        <v>82</v>
      </c>
      <c r="AY192" s="255" t="s">
        <v>148</v>
      </c>
    </row>
    <row r="193" s="2" customFormat="1" ht="62.7" customHeight="1">
      <c r="A193" s="39"/>
      <c r="B193" s="40"/>
      <c r="C193" s="205" t="s">
        <v>309</v>
      </c>
      <c r="D193" s="205" t="s">
        <v>150</v>
      </c>
      <c r="E193" s="206" t="s">
        <v>310</v>
      </c>
      <c r="F193" s="207" t="s">
        <v>311</v>
      </c>
      <c r="G193" s="208" t="s">
        <v>153</v>
      </c>
      <c r="H193" s="209">
        <v>345.69999999999999</v>
      </c>
      <c r="I193" s="210"/>
      <c r="J193" s="211">
        <f>ROUND(I193*H193,2)</f>
        <v>0</v>
      </c>
      <c r="K193" s="207" t="s">
        <v>154</v>
      </c>
      <c r="L193" s="45"/>
      <c r="M193" s="212" t="s">
        <v>19</v>
      </c>
      <c r="N193" s="213" t="s">
        <v>45</v>
      </c>
      <c r="O193" s="85"/>
      <c r="P193" s="214">
        <f>O193*H193</f>
        <v>0</v>
      </c>
      <c r="Q193" s="214">
        <v>0.36473</v>
      </c>
      <c r="R193" s="214">
        <f>Q193*H193</f>
        <v>126.087161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155</v>
      </c>
      <c r="AT193" s="216" t="s">
        <v>150</v>
      </c>
      <c r="AU193" s="216" t="s">
        <v>84</v>
      </c>
      <c r="AY193" s="18" t="s">
        <v>148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82</v>
      </c>
      <c r="BK193" s="217">
        <f>ROUND(I193*H193,2)</f>
        <v>0</v>
      </c>
      <c r="BL193" s="18" t="s">
        <v>155</v>
      </c>
      <c r="BM193" s="216" t="s">
        <v>312</v>
      </c>
    </row>
    <row r="194" s="2" customFormat="1">
      <c r="A194" s="39"/>
      <c r="B194" s="40"/>
      <c r="C194" s="41"/>
      <c r="D194" s="218" t="s">
        <v>157</v>
      </c>
      <c r="E194" s="41"/>
      <c r="F194" s="219" t="s">
        <v>313</v>
      </c>
      <c r="G194" s="41"/>
      <c r="H194" s="41"/>
      <c r="I194" s="220"/>
      <c r="J194" s="41"/>
      <c r="K194" s="41"/>
      <c r="L194" s="45"/>
      <c r="M194" s="221"/>
      <c r="N194" s="222"/>
      <c r="O194" s="85"/>
      <c r="P194" s="85"/>
      <c r="Q194" s="85"/>
      <c r="R194" s="85"/>
      <c r="S194" s="85"/>
      <c r="T194" s="86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157</v>
      </c>
      <c r="AU194" s="18" t="s">
        <v>84</v>
      </c>
    </row>
    <row r="195" s="14" customFormat="1">
      <c r="A195" s="14"/>
      <c r="B195" s="235"/>
      <c r="C195" s="236"/>
      <c r="D195" s="225" t="s">
        <v>159</v>
      </c>
      <c r="E195" s="237" t="s">
        <v>19</v>
      </c>
      <c r="F195" s="238" t="s">
        <v>305</v>
      </c>
      <c r="G195" s="236"/>
      <c r="H195" s="237" t="s">
        <v>19</v>
      </c>
      <c r="I195" s="239"/>
      <c r="J195" s="236"/>
      <c r="K195" s="236"/>
      <c r="L195" s="240"/>
      <c r="M195" s="241"/>
      <c r="N195" s="242"/>
      <c r="O195" s="242"/>
      <c r="P195" s="242"/>
      <c r="Q195" s="242"/>
      <c r="R195" s="242"/>
      <c r="S195" s="242"/>
      <c r="T195" s="24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4" t="s">
        <v>159</v>
      </c>
      <c r="AU195" s="244" t="s">
        <v>84</v>
      </c>
      <c r="AV195" s="14" t="s">
        <v>82</v>
      </c>
      <c r="AW195" s="14" t="s">
        <v>35</v>
      </c>
      <c r="AX195" s="14" t="s">
        <v>74</v>
      </c>
      <c r="AY195" s="244" t="s">
        <v>148</v>
      </c>
    </row>
    <row r="196" s="13" customFormat="1">
      <c r="A196" s="13"/>
      <c r="B196" s="223"/>
      <c r="C196" s="224"/>
      <c r="D196" s="225" t="s">
        <v>159</v>
      </c>
      <c r="E196" s="226" t="s">
        <v>19</v>
      </c>
      <c r="F196" s="227" t="s">
        <v>314</v>
      </c>
      <c r="G196" s="224"/>
      <c r="H196" s="228">
        <v>234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159</v>
      </c>
      <c r="AU196" s="234" t="s">
        <v>84</v>
      </c>
      <c r="AV196" s="13" t="s">
        <v>84</v>
      </c>
      <c r="AW196" s="13" t="s">
        <v>35</v>
      </c>
      <c r="AX196" s="13" t="s">
        <v>74</v>
      </c>
      <c r="AY196" s="234" t="s">
        <v>148</v>
      </c>
    </row>
    <row r="197" s="14" customFormat="1">
      <c r="A197" s="14"/>
      <c r="B197" s="235"/>
      <c r="C197" s="236"/>
      <c r="D197" s="225" t="s">
        <v>159</v>
      </c>
      <c r="E197" s="237" t="s">
        <v>19</v>
      </c>
      <c r="F197" s="238" t="s">
        <v>315</v>
      </c>
      <c r="G197" s="236"/>
      <c r="H197" s="237" t="s">
        <v>19</v>
      </c>
      <c r="I197" s="239"/>
      <c r="J197" s="236"/>
      <c r="K197" s="236"/>
      <c r="L197" s="240"/>
      <c r="M197" s="241"/>
      <c r="N197" s="242"/>
      <c r="O197" s="242"/>
      <c r="P197" s="242"/>
      <c r="Q197" s="242"/>
      <c r="R197" s="242"/>
      <c r="S197" s="242"/>
      <c r="T197" s="24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4" t="s">
        <v>159</v>
      </c>
      <c r="AU197" s="244" t="s">
        <v>84</v>
      </c>
      <c r="AV197" s="14" t="s">
        <v>82</v>
      </c>
      <c r="AW197" s="14" t="s">
        <v>35</v>
      </c>
      <c r="AX197" s="14" t="s">
        <v>74</v>
      </c>
      <c r="AY197" s="244" t="s">
        <v>148</v>
      </c>
    </row>
    <row r="198" s="13" customFormat="1">
      <c r="A198" s="13"/>
      <c r="B198" s="223"/>
      <c r="C198" s="224"/>
      <c r="D198" s="225" t="s">
        <v>159</v>
      </c>
      <c r="E198" s="226" t="s">
        <v>19</v>
      </c>
      <c r="F198" s="227" t="s">
        <v>316</v>
      </c>
      <c r="G198" s="224"/>
      <c r="H198" s="228">
        <v>130</v>
      </c>
      <c r="I198" s="229"/>
      <c r="J198" s="224"/>
      <c r="K198" s="224"/>
      <c r="L198" s="230"/>
      <c r="M198" s="231"/>
      <c r="N198" s="232"/>
      <c r="O198" s="232"/>
      <c r="P198" s="232"/>
      <c r="Q198" s="232"/>
      <c r="R198" s="232"/>
      <c r="S198" s="232"/>
      <c r="T198" s="23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4" t="s">
        <v>159</v>
      </c>
      <c r="AU198" s="234" t="s">
        <v>84</v>
      </c>
      <c r="AV198" s="13" t="s">
        <v>84</v>
      </c>
      <c r="AW198" s="13" t="s">
        <v>35</v>
      </c>
      <c r="AX198" s="13" t="s">
        <v>74</v>
      </c>
      <c r="AY198" s="234" t="s">
        <v>148</v>
      </c>
    </row>
    <row r="199" s="14" customFormat="1">
      <c r="A199" s="14"/>
      <c r="B199" s="235"/>
      <c r="C199" s="236"/>
      <c r="D199" s="225" t="s">
        <v>159</v>
      </c>
      <c r="E199" s="237" t="s">
        <v>19</v>
      </c>
      <c r="F199" s="238" t="s">
        <v>317</v>
      </c>
      <c r="G199" s="236"/>
      <c r="H199" s="237" t="s">
        <v>19</v>
      </c>
      <c r="I199" s="239"/>
      <c r="J199" s="236"/>
      <c r="K199" s="236"/>
      <c r="L199" s="240"/>
      <c r="M199" s="241"/>
      <c r="N199" s="242"/>
      <c r="O199" s="242"/>
      <c r="P199" s="242"/>
      <c r="Q199" s="242"/>
      <c r="R199" s="242"/>
      <c r="S199" s="242"/>
      <c r="T199" s="243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4" t="s">
        <v>159</v>
      </c>
      <c r="AU199" s="244" t="s">
        <v>84</v>
      </c>
      <c r="AV199" s="14" t="s">
        <v>82</v>
      </c>
      <c r="AW199" s="14" t="s">
        <v>35</v>
      </c>
      <c r="AX199" s="14" t="s">
        <v>74</v>
      </c>
      <c r="AY199" s="244" t="s">
        <v>148</v>
      </c>
    </row>
    <row r="200" s="13" customFormat="1">
      <c r="A200" s="13"/>
      <c r="B200" s="223"/>
      <c r="C200" s="224"/>
      <c r="D200" s="225" t="s">
        <v>159</v>
      </c>
      <c r="E200" s="226" t="s">
        <v>19</v>
      </c>
      <c r="F200" s="227" t="s">
        <v>318</v>
      </c>
      <c r="G200" s="224"/>
      <c r="H200" s="228">
        <v>-12.4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159</v>
      </c>
      <c r="AU200" s="234" t="s">
        <v>84</v>
      </c>
      <c r="AV200" s="13" t="s">
        <v>84</v>
      </c>
      <c r="AW200" s="13" t="s">
        <v>35</v>
      </c>
      <c r="AX200" s="13" t="s">
        <v>74</v>
      </c>
      <c r="AY200" s="234" t="s">
        <v>148</v>
      </c>
    </row>
    <row r="201" s="13" customFormat="1">
      <c r="A201" s="13"/>
      <c r="B201" s="223"/>
      <c r="C201" s="224"/>
      <c r="D201" s="225" t="s">
        <v>159</v>
      </c>
      <c r="E201" s="226" t="s">
        <v>19</v>
      </c>
      <c r="F201" s="227" t="s">
        <v>319</v>
      </c>
      <c r="G201" s="224"/>
      <c r="H201" s="228">
        <v>-5.9000000000000004</v>
      </c>
      <c r="I201" s="229"/>
      <c r="J201" s="224"/>
      <c r="K201" s="224"/>
      <c r="L201" s="230"/>
      <c r="M201" s="231"/>
      <c r="N201" s="232"/>
      <c r="O201" s="232"/>
      <c r="P201" s="232"/>
      <c r="Q201" s="232"/>
      <c r="R201" s="232"/>
      <c r="S201" s="232"/>
      <c r="T201" s="23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4" t="s">
        <v>159</v>
      </c>
      <c r="AU201" s="234" t="s">
        <v>84</v>
      </c>
      <c r="AV201" s="13" t="s">
        <v>84</v>
      </c>
      <c r="AW201" s="13" t="s">
        <v>35</v>
      </c>
      <c r="AX201" s="13" t="s">
        <v>74</v>
      </c>
      <c r="AY201" s="234" t="s">
        <v>148</v>
      </c>
    </row>
    <row r="202" s="15" customFormat="1">
      <c r="A202" s="15"/>
      <c r="B202" s="245"/>
      <c r="C202" s="246"/>
      <c r="D202" s="225" t="s">
        <v>159</v>
      </c>
      <c r="E202" s="247" t="s">
        <v>19</v>
      </c>
      <c r="F202" s="248" t="s">
        <v>181</v>
      </c>
      <c r="G202" s="246"/>
      <c r="H202" s="249">
        <v>345.70000000000005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55" t="s">
        <v>159</v>
      </c>
      <c r="AU202" s="255" t="s">
        <v>84</v>
      </c>
      <c r="AV202" s="15" t="s">
        <v>155</v>
      </c>
      <c r="AW202" s="15" t="s">
        <v>35</v>
      </c>
      <c r="AX202" s="15" t="s">
        <v>82</v>
      </c>
      <c r="AY202" s="255" t="s">
        <v>148</v>
      </c>
    </row>
    <row r="203" s="2" customFormat="1" ht="37.8" customHeight="1">
      <c r="A203" s="39"/>
      <c r="B203" s="40"/>
      <c r="C203" s="205" t="s">
        <v>320</v>
      </c>
      <c r="D203" s="205" t="s">
        <v>150</v>
      </c>
      <c r="E203" s="206" t="s">
        <v>321</v>
      </c>
      <c r="F203" s="207" t="s">
        <v>322</v>
      </c>
      <c r="G203" s="208" t="s">
        <v>222</v>
      </c>
      <c r="H203" s="209">
        <v>1</v>
      </c>
      <c r="I203" s="210"/>
      <c r="J203" s="211">
        <f>ROUND(I203*H203,2)</f>
        <v>0</v>
      </c>
      <c r="K203" s="207" t="s">
        <v>154</v>
      </c>
      <c r="L203" s="45"/>
      <c r="M203" s="212" t="s">
        <v>19</v>
      </c>
      <c r="N203" s="213" t="s">
        <v>45</v>
      </c>
      <c r="O203" s="85"/>
      <c r="P203" s="214">
        <f>O203*H203</f>
        <v>0</v>
      </c>
      <c r="Q203" s="214">
        <v>0.026929999999999999</v>
      </c>
      <c r="R203" s="214">
        <f>Q203*H203</f>
        <v>0.026929999999999999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155</v>
      </c>
      <c r="AT203" s="216" t="s">
        <v>150</v>
      </c>
      <c r="AU203" s="216" t="s">
        <v>84</v>
      </c>
      <c r="AY203" s="18" t="s">
        <v>148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82</v>
      </c>
      <c r="BK203" s="217">
        <f>ROUND(I203*H203,2)</f>
        <v>0</v>
      </c>
      <c r="BL203" s="18" t="s">
        <v>155</v>
      </c>
      <c r="BM203" s="216" t="s">
        <v>323</v>
      </c>
    </row>
    <row r="204" s="2" customFormat="1">
      <c r="A204" s="39"/>
      <c r="B204" s="40"/>
      <c r="C204" s="41"/>
      <c r="D204" s="218" t="s">
        <v>157</v>
      </c>
      <c r="E204" s="41"/>
      <c r="F204" s="219" t="s">
        <v>324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157</v>
      </c>
      <c r="AU204" s="18" t="s">
        <v>84</v>
      </c>
    </row>
    <row r="205" s="2" customFormat="1" ht="37.8" customHeight="1">
      <c r="A205" s="39"/>
      <c r="B205" s="40"/>
      <c r="C205" s="205" t="s">
        <v>325</v>
      </c>
      <c r="D205" s="205" t="s">
        <v>150</v>
      </c>
      <c r="E205" s="206" t="s">
        <v>326</v>
      </c>
      <c r="F205" s="207" t="s">
        <v>327</v>
      </c>
      <c r="G205" s="208" t="s">
        <v>222</v>
      </c>
      <c r="H205" s="209">
        <v>10</v>
      </c>
      <c r="I205" s="210"/>
      <c r="J205" s="211">
        <f>ROUND(I205*H205,2)</f>
        <v>0</v>
      </c>
      <c r="K205" s="207" t="s">
        <v>154</v>
      </c>
      <c r="L205" s="45"/>
      <c r="M205" s="212" t="s">
        <v>19</v>
      </c>
      <c r="N205" s="213" t="s">
        <v>45</v>
      </c>
      <c r="O205" s="85"/>
      <c r="P205" s="214">
        <f>O205*H205</f>
        <v>0</v>
      </c>
      <c r="Q205" s="214">
        <v>0.04555</v>
      </c>
      <c r="R205" s="214">
        <f>Q205*H205</f>
        <v>0.45550000000000002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155</v>
      </c>
      <c r="AT205" s="216" t="s">
        <v>150</v>
      </c>
      <c r="AU205" s="216" t="s">
        <v>84</v>
      </c>
      <c r="AY205" s="18" t="s">
        <v>148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82</v>
      </c>
      <c r="BK205" s="217">
        <f>ROUND(I205*H205,2)</f>
        <v>0</v>
      </c>
      <c r="BL205" s="18" t="s">
        <v>155</v>
      </c>
      <c r="BM205" s="216" t="s">
        <v>328</v>
      </c>
    </row>
    <row r="206" s="2" customFormat="1">
      <c r="A206" s="39"/>
      <c r="B206" s="40"/>
      <c r="C206" s="41"/>
      <c r="D206" s="218" t="s">
        <v>157</v>
      </c>
      <c r="E206" s="41"/>
      <c r="F206" s="219" t="s">
        <v>329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157</v>
      </c>
      <c r="AU206" s="18" t="s">
        <v>84</v>
      </c>
    </row>
    <row r="207" s="13" customFormat="1">
      <c r="A207" s="13"/>
      <c r="B207" s="223"/>
      <c r="C207" s="224"/>
      <c r="D207" s="225" t="s">
        <v>159</v>
      </c>
      <c r="E207" s="226" t="s">
        <v>19</v>
      </c>
      <c r="F207" s="227" t="s">
        <v>330</v>
      </c>
      <c r="G207" s="224"/>
      <c r="H207" s="228">
        <v>10</v>
      </c>
      <c r="I207" s="229"/>
      <c r="J207" s="224"/>
      <c r="K207" s="224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159</v>
      </c>
      <c r="AU207" s="234" t="s">
        <v>84</v>
      </c>
      <c r="AV207" s="13" t="s">
        <v>84</v>
      </c>
      <c r="AW207" s="13" t="s">
        <v>35</v>
      </c>
      <c r="AX207" s="13" t="s">
        <v>82</v>
      </c>
      <c r="AY207" s="234" t="s">
        <v>148</v>
      </c>
    </row>
    <row r="208" s="2" customFormat="1" ht="37.8" customHeight="1">
      <c r="A208" s="39"/>
      <c r="B208" s="40"/>
      <c r="C208" s="205" t="s">
        <v>331</v>
      </c>
      <c r="D208" s="205" t="s">
        <v>150</v>
      </c>
      <c r="E208" s="206" t="s">
        <v>332</v>
      </c>
      <c r="F208" s="207" t="s">
        <v>333</v>
      </c>
      <c r="G208" s="208" t="s">
        <v>203</v>
      </c>
      <c r="H208" s="209">
        <v>0.50900000000000001</v>
      </c>
      <c r="I208" s="210"/>
      <c r="J208" s="211">
        <f>ROUND(I208*H208,2)</f>
        <v>0</v>
      </c>
      <c r="K208" s="207" t="s">
        <v>154</v>
      </c>
      <c r="L208" s="45"/>
      <c r="M208" s="212" t="s">
        <v>19</v>
      </c>
      <c r="N208" s="213" t="s">
        <v>45</v>
      </c>
      <c r="O208" s="85"/>
      <c r="P208" s="214">
        <f>O208*H208</f>
        <v>0</v>
      </c>
      <c r="Q208" s="214">
        <v>0.017090000000000001</v>
      </c>
      <c r="R208" s="214">
        <f>Q208*H208</f>
        <v>0.0086988100000000013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155</v>
      </c>
      <c r="AT208" s="216" t="s">
        <v>150</v>
      </c>
      <c r="AU208" s="216" t="s">
        <v>84</v>
      </c>
      <c r="AY208" s="18" t="s">
        <v>148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82</v>
      </c>
      <c r="BK208" s="217">
        <f>ROUND(I208*H208,2)</f>
        <v>0</v>
      </c>
      <c r="BL208" s="18" t="s">
        <v>155</v>
      </c>
      <c r="BM208" s="216" t="s">
        <v>334</v>
      </c>
    </row>
    <row r="209" s="2" customFormat="1">
      <c r="A209" s="39"/>
      <c r="B209" s="40"/>
      <c r="C209" s="41"/>
      <c r="D209" s="218" t="s">
        <v>157</v>
      </c>
      <c r="E209" s="41"/>
      <c r="F209" s="219" t="s">
        <v>335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157</v>
      </c>
      <c r="AU209" s="18" t="s">
        <v>84</v>
      </c>
    </row>
    <row r="210" s="13" customFormat="1">
      <c r="A210" s="13"/>
      <c r="B210" s="223"/>
      <c r="C210" s="224"/>
      <c r="D210" s="225" t="s">
        <v>159</v>
      </c>
      <c r="E210" s="226" t="s">
        <v>19</v>
      </c>
      <c r="F210" s="227" t="s">
        <v>336</v>
      </c>
      <c r="G210" s="224"/>
      <c r="H210" s="228">
        <v>0.50900000000000001</v>
      </c>
      <c r="I210" s="229"/>
      <c r="J210" s="224"/>
      <c r="K210" s="224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159</v>
      </c>
      <c r="AU210" s="234" t="s">
        <v>84</v>
      </c>
      <c r="AV210" s="13" t="s">
        <v>84</v>
      </c>
      <c r="AW210" s="13" t="s">
        <v>35</v>
      </c>
      <c r="AX210" s="13" t="s">
        <v>82</v>
      </c>
      <c r="AY210" s="234" t="s">
        <v>148</v>
      </c>
    </row>
    <row r="211" s="2" customFormat="1" ht="24.15" customHeight="1">
      <c r="A211" s="39"/>
      <c r="B211" s="40"/>
      <c r="C211" s="256" t="s">
        <v>337</v>
      </c>
      <c r="D211" s="256" t="s">
        <v>226</v>
      </c>
      <c r="E211" s="257" t="s">
        <v>338</v>
      </c>
      <c r="F211" s="258" t="s">
        <v>339</v>
      </c>
      <c r="G211" s="259" t="s">
        <v>203</v>
      </c>
      <c r="H211" s="260">
        <v>0.0040000000000000001</v>
      </c>
      <c r="I211" s="261"/>
      <c r="J211" s="262">
        <f>ROUND(I211*H211,2)</f>
        <v>0</v>
      </c>
      <c r="K211" s="258" t="s">
        <v>154</v>
      </c>
      <c r="L211" s="263"/>
      <c r="M211" s="264" t="s">
        <v>19</v>
      </c>
      <c r="N211" s="265" t="s">
        <v>45</v>
      </c>
      <c r="O211" s="85"/>
      <c r="P211" s="214">
        <f>O211*H211</f>
        <v>0</v>
      </c>
      <c r="Q211" s="214">
        <v>1</v>
      </c>
      <c r="R211" s="214">
        <f>Q211*H211</f>
        <v>0.0040000000000000001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207</v>
      </c>
      <c r="AT211" s="216" t="s">
        <v>226</v>
      </c>
      <c r="AU211" s="216" t="s">
        <v>84</v>
      </c>
      <c r="AY211" s="18" t="s">
        <v>148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82</v>
      </c>
      <c r="BK211" s="217">
        <f>ROUND(I211*H211,2)</f>
        <v>0</v>
      </c>
      <c r="BL211" s="18" t="s">
        <v>155</v>
      </c>
      <c r="BM211" s="216" t="s">
        <v>340</v>
      </c>
    </row>
    <row r="212" s="14" customFormat="1">
      <c r="A212" s="14"/>
      <c r="B212" s="235"/>
      <c r="C212" s="236"/>
      <c r="D212" s="225" t="s">
        <v>159</v>
      </c>
      <c r="E212" s="237" t="s">
        <v>19</v>
      </c>
      <c r="F212" s="238" t="s">
        <v>341</v>
      </c>
      <c r="G212" s="236"/>
      <c r="H212" s="237" t="s">
        <v>19</v>
      </c>
      <c r="I212" s="239"/>
      <c r="J212" s="236"/>
      <c r="K212" s="236"/>
      <c r="L212" s="240"/>
      <c r="M212" s="241"/>
      <c r="N212" s="242"/>
      <c r="O212" s="242"/>
      <c r="P212" s="242"/>
      <c r="Q212" s="242"/>
      <c r="R212" s="242"/>
      <c r="S212" s="242"/>
      <c r="T212" s="243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4" t="s">
        <v>159</v>
      </c>
      <c r="AU212" s="244" t="s">
        <v>84</v>
      </c>
      <c r="AV212" s="14" t="s">
        <v>82</v>
      </c>
      <c r="AW212" s="14" t="s">
        <v>35</v>
      </c>
      <c r="AX212" s="14" t="s">
        <v>74</v>
      </c>
      <c r="AY212" s="244" t="s">
        <v>148</v>
      </c>
    </row>
    <row r="213" s="13" customFormat="1">
      <c r="A213" s="13"/>
      <c r="B213" s="223"/>
      <c r="C213" s="224"/>
      <c r="D213" s="225" t="s">
        <v>159</v>
      </c>
      <c r="E213" s="226" t="s">
        <v>19</v>
      </c>
      <c r="F213" s="227" t="s">
        <v>342</v>
      </c>
      <c r="G213" s="224"/>
      <c r="H213" s="228">
        <v>0.0040000000000000001</v>
      </c>
      <c r="I213" s="229"/>
      <c r="J213" s="224"/>
      <c r="K213" s="224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159</v>
      </c>
      <c r="AU213" s="234" t="s">
        <v>84</v>
      </c>
      <c r="AV213" s="13" t="s">
        <v>84</v>
      </c>
      <c r="AW213" s="13" t="s">
        <v>35</v>
      </c>
      <c r="AX213" s="13" t="s">
        <v>74</v>
      </c>
      <c r="AY213" s="234" t="s">
        <v>148</v>
      </c>
    </row>
    <row r="214" s="13" customFormat="1">
      <c r="A214" s="13"/>
      <c r="B214" s="223"/>
      <c r="C214" s="224"/>
      <c r="D214" s="225" t="s">
        <v>159</v>
      </c>
      <c r="E214" s="226" t="s">
        <v>19</v>
      </c>
      <c r="F214" s="227" t="s">
        <v>343</v>
      </c>
      <c r="G214" s="224"/>
      <c r="H214" s="228">
        <v>0.0040000000000000001</v>
      </c>
      <c r="I214" s="229"/>
      <c r="J214" s="224"/>
      <c r="K214" s="224"/>
      <c r="L214" s="230"/>
      <c r="M214" s="231"/>
      <c r="N214" s="232"/>
      <c r="O214" s="232"/>
      <c r="P214" s="232"/>
      <c r="Q214" s="232"/>
      <c r="R214" s="232"/>
      <c r="S214" s="232"/>
      <c r="T214" s="23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4" t="s">
        <v>159</v>
      </c>
      <c r="AU214" s="234" t="s">
        <v>84</v>
      </c>
      <c r="AV214" s="13" t="s">
        <v>84</v>
      </c>
      <c r="AW214" s="13" t="s">
        <v>35</v>
      </c>
      <c r="AX214" s="13" t="s">
        <v>82</v>
      </c>
      <c r="AY214" s="234" t="s">
        <v>148</v>
      </c>
    </row>
    <row r="215" s="2" customFormat="1" ht="21.75" customHeight="1">
      <c r="A215" s="39"/>
      <c r="B215" s="40"/>
      <c r="C215" s="256" t="s">
        <v>344</v>
      </c>
      <c r="D215" s="256" t="s">
        <v>226</v>
      </c>
      <c r="E215" s="257" t="s">
        <v>345</v>
      </c>
      <c r="F215" s="258" t="s">
        <v>346</v>
      </c>
      <c r="G215" s="259" t="s">
        <v>203</v>
      </c>
      <c r="H215" s="260">
        <v>0.114</v>
      </c>
      <c r="I215" s="261"/>
      <c r="J215" s="262">
        <f>ROUND(I215*H215,2)</f>
        <v>0</v>
      </c>
      <c r="K215" s="258" t="s">
        <v>154</v>
      </c>
      <c r="L215" s="263"/>
      <c r="M215" s="264" t="s">
        <v>19</v>
      </c>
      <c r="N215" s="265" t="s">
        <v>45</v>
      </c>
      <c r="O215" s="85"/>
      <c r="P215" s="214">
        <f>O215*H215</f>
        <v>0</v>
      </c>
      <c r="Q215" s="214">
        <v>1</v>
      </c>
      <c r="R215" s="214">
        <f>Q215*H215</f>
        <v>0.114</v>
      </c>
      <c r="S215" s="214">
        <v>0</v>
      </c>
      <c r="T215" s="21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6" t="s">
        <v>207</v>
      </c>
      <c r="AT215" s="216" t="s">
        <v>226</v>
      </c>
      <c r="AU215" s="216" t="s">
        <v>84</v>
      </c>
      <c r="AY215" s="18" t="s">
        <v>148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18" t="s">
        <v>82</v>
      </c>
      <c r="BK215" s="217">
        <f>ROUND(I215*H215,2)</f>
        <v>0</v>
      </c>
      <c r="BL215" s="18" t="s">
        <v>155</v>
      </c>
      <c r="BM215" s="216" t="s">
        <v>347</v>
      </c>
    </row>
    <row r="216" s="14" customFormat="1">
      <c r="A216" s="14"/>
      <c r="B216" s="235"/>
      <c r="C216" s="236"/>
      <c r="D216" s="225" t="s">
        <v>159</v>
      </c>
      <c r="E216" s="237" t="s">
        <v>19</v>
      </c>
      <c r="F216" s="238" t="s">
        <v>348</v>
      </c>
      <c r="G216" s="236"/>
      <c r="H216" s="237" t="s">
        <v>19</v>
      </c>
      <c r="I216" s="239"/>
      <c r="J216" s="236"/>
      <c r="K216" s="236"/>
      <c r="L216" s="240"/>
      <c r="M216" s="241"/>
      <c r="N216" s="242"/>
      <c r="O216" s="242"/>
      <c r="P216" s="242"/>
      <c r="Q216" s="242"/>
      <c r="R216" s="242"/>
      <c r="S216" s="242"/>
      <c r="T216" s="24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4" t="s">
        <v>159</v>
      </c>
      <c r="AU216" s="244" t="s">
        <v>84</v>
      </c>
      <c r="AV216" s="14" t="s">
        <v>82</v>
      </c>
      <c r="AW216" s="14" t="s">
        <v>35</v>
      </c>
      <c r="AX216" s="14" t="s">
        <v>74</v>
      </c>
      <c r="AY216" s="244" t="s">
        <v>148</v>
      </c>
    </row>
    <row r="217" s="13" customFormat="1">
      <c r="A217" s="13"/>
      <c r="B217" s="223"/>
      <c r="C217" s="224"/>
      <c r="D217" s="225" t="s">
        <v>159</v>
      </c>
      <c r="E217" s="226" t="s">
        <v>19</v>
      </c>
      <c r="F217" s="227" t="s">
        <v>349</v>
      </c>
      <c r="G217" s="224"/>
      <c r="H217" s="228">
        <v>0.080000000000000002</v>
      </c>
      <c r="I217" s="229"/>
      <c r="J217" s="224"/>
      <c r="K217" s="224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159</v>
      </c>
      <c r="AU217" s="234" t="s">
        <v>84</v>
      </c>
      <c r="AV217" s="13" t="s">
        <v>84</v>
      </c>
      <c r="AW217" s="13" t="s">
        <v>35</v>
      </c>
      <c r="AX217" s="13" t="s">
        <v>74</v>
      </c>
      <c r="AY217" s="234" t="s">
        <v>148</v>
      </c>
    </row>
    <row r="218" s="13" customFormat="1">
      <c r="A218" s="13"/>
      <c r="B218" s="223"/>
      <c r="C218" s="224"/>
      <c r="D218" s="225" t="s">
        <v>159</v>
      </c>
      <c r="E218" s="226" t="s">
        <v>19</v>
      </c>
      <c r="F218" s="227" t="s">
        <v>350</v>
      </c>
      <c r="G218" s="224"/>
      <c r="H218" s="228">
        <v>0.024</v>
      </c>
      <c r="I218" s="229"/>
      <c r="J218" s="224"/>
      <c r="K218" s="224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159</v>
      </c>
      <c r="AU218" s="234" t="s">
        <v>84</v>
      </c>
      <c r="AV218" s="13" t="s">
        <v>84</v>
      </c>
      <c r="AW218" s="13" t="s">
        <v>35</v>
      </c>
      <c r="AX218" s="13" t="s">
        <v>74</v>
      </c>
      <c r="AY218" s="234" t="s">
        <v>148</v>
      </c>
    </row>
    <row r="219" s="15" customFormat="1">
      <c r="A219" s="15"/>
      <c r="B219" s="245"/>
      <c r="C219" s="246"/>
      <c r="D219" s="225" t="s">
        <v>159</v>
      </c>
      <c r="E219" s="247" t="s">
        <v>19</v>
      </c>
      <c r="F219" s="248" t="s">
        <v>181</v>
      </c>
      <c r="G219" s="246"/>
      <c r="H219" s="249">
        <v>0.10400000000000001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55" t="s">
        <v>159</v>
      </c>
      <c r="AU219" s="255" t="s">
        <v>84</v>
      </c>
      <c r="AV219" s="15" t="s">
        <v>155</v>
      </c>
      <c r="AW219" s="15" t="s">
        <v>35</v>
      </c>
      <c r="AX219" s="15" t="s">
        <v>74</v>
      </c>
      <c r="AY219" s="255" t="s">
        <v>148</v>
      </c>
    </row>
    <row r="220" s="13" customFormat="1">
      <c r="A220" s="13"/>
      <c r="B220" s="223"/>
      <c r="C220" s="224"/>
      <c r="D220" s="225" t="s">
        <v>159</v>
      </c>
      <c r="E220" s="226" t="s">
        <v>19</v>
      </c>
      <c r="F220" s="227" t="s">
        <v>351</v>
      </c>
      <c r="G220" s="224"/>
      <c r="H220" s="228">
        <v>0.114</v>
      </c>
      <c r="I220" s="229"/>
      <c r="J220" s="224"/>
      <c r="K220" s="224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159</v>
      </c>
      <c r="AU220" s="234" t="s">
        <v>84</v>
      </c>
      <c r="AV220" s="13" t="s">
        <v>84</v>
      </c>
      <c r="AW220" s="13" t="s">
        <v>35</v>
      </c>
      <c r="AX220" s="13" t="s">
        <v>82</v>
      </c>
      <c r="AY220" s="234" t="s">
        <v>148</v>
      </c>
    </row>
    <row r="221" s="2" customFormat="1" ht="21.75" customHeight="1">
      <c r="A221" s="39"/>
      <c r="B221" s="40"/>
      <c r="C221" s="256" t="s">
        <v>352</v>
      </c>
      <c r="D221" s="256" t="s">
        <v>226</v>
      </c>
      <c r="E221" s="257" t="s">
        <v>353</v>
      </c>
      <c r="F221" s="258" t="s">
        <v>354</v>
      </c>
      <c r="G221" s="259" t="s">
        <v>203</v>
      </c>
      <c r="H221" s="260">
        <v>0.13500000000000001</v>
      </c>
      <c r="I221" s="261"/>
      <c r="J221" s="262">
        <f>ROUND(I221*H221,2)</f>
        <v>0</v>
      </c>
      <c r="K221" s="258" t="s">
        <v>154</v>
      </c>
      <c r="L221" s="263"/>
      <c r="M221" s="264" t="s">
        <v>19</v>
      </c>
      <c r="N221" s="265" t="s">
        <v>45</v>
      </c>
      <c r="O221" s="85"/>
      <c r="P221" s="214">
        <f>O221*H221</f>
        <v>0</v>
      </c>
      <c r="Q221" s="214">
        <v>1</v>
      </c>
      <c r="R221" s="214">
        <f>Q221*H221</f>
        <v>0.13500000000000001</v>
      </c>
      <c r="S221" s="214">
        <v>0</v>
      </c>
      <c r="T221" s="21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6" t="s">
        <v>207</v>
      </c>
      <c r="AT221" s="216" t="s">
        <v>226</v>
      </c>
      <c r="AU221" s="216" t="s">
        <v>84</v>
      </c>
      <c r="AY221" s="18" t="s">
        <v>148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18" t="s">
        <v>82</v>
      </c>
      <c r="BK221" s="217">
        <f>ROUND(I221*H221,2)</f>
        <v>0</v>
      </c>
      <c r="BL221" s="18" t="s">
        <v>155</v>
      </c>
      <c r="BM221" s="216" t="s">
        <v>355</v>
      </c>
    </row>
    <row r="222" s="14" customFormat="1">
      <c r="A222" s="14"/>
      <c r="B222" s="235"/>
      <c r="C222" s="236"/>
      <c r="D222" s="225" t="s">
        <v>159</v>
      </c>
      <c r="E222" s="237" t="s">
        <v>19</v>
      </c>
      <c r="F222" s="238" t="s">
        <v>356</v>
      </c>
      <c r="G222" s="236"/>
      <c r="H222" s="237" t="s">
        <v>19</v>
      </c>
      <c r="I222" s="239"/>
      <c r="J222" s="236"/>
      <c r="K222" s="236"/>
      <c r="L222" s="240"/>
      <c r="M222" s="241"/>
      <c r="N222" s="242"/>
      <c r="O222" s="242"/>
      <c r="P222" s="242"/>
      <c r="Q222" s="242"/>
      <c r="R222" s="242"/>
      <c r="S222" s="242"/>
      <c r="T222" s="24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4" t="s">
        <v>159</v>
      </c>
      <c r="AU222" s="244" t="s">
        <v>84</v>
      </c>
      <c r="AV222" s="14" t="s">
        <v>82</v>
      </c>
      <c r="AW222" s="14" t="s">
        <v>35</v>
      </c>
      <c r="AX222" s="14" t="s">
        <v>74</v>
      </c>
      <c r="AY222" s="244" t="s">
        <v>148</v>
      </c>
    </row>
    <row r="223" s="13" customFormat="1">
      <c r="A223" s="13"/>
      <c r="B223" s="223"/>
      <c r="C223" s="224"/>
      <c r="D223" s="225" t="s">
        <v>159</v>
      </c>
      <c r="E223" s="226" t="s">
        <v>19</v>
      </c>
      <c r="F223" s="227" t="s">
        <v>357</v>
      </c>
      <c r="G223" s="224"/>
      <c r="H223" s="228">
        <v>0.123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159</v>
      </c>
      <c r="AU223" s="234" t="s">
        <v>84</v>
      </c>
      <c r="AV223" s="13" t="s">
        <v>84</v>
      </c>
      <c r="AW223" s="13" t="s">
        <v>35</v>
      </c>
      <c r="AX223" s="13" t="s">
        <v>74</v>
      </c>
      <c r="AY223" s="234" t="s">
        <v>148</v>
      </c>
    </row>
    <row r="224" s="13" customFormat="1">
      <c r="A224" s="13"/>
      <c r="B224" s="223"/>
      <c r="C224" s="224"/>
      <c r="D224" s="225" t="s">
        <v>159</v>
      </c>
      <c r="E224" s="226" t="s">
        <v>19</v>
      </c>
      <c r="F224" s="227" t="s">
        <v>358</v>
      </c>
      <c r="G224" s="224"/>
      <c r="H224" s="228">
        <v>0.13500000000000001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159</v>
      </c>
      <c r="AU224" s="234" t="s">
        <v>84</v>
      </c>
      <c r="AV224" s="13" t="s">
        <v>84</v>
      </c>
      <c r="AW224" s="13" t="s">
        <v>35</v>
      </c>
      <c r="AX224" s="13" t="s">
        <v>82</v>
      </c>
      <c r="AY224" s="234" t="s">
        <v>148</v>
      </c>
    </row>
    <row r="225" s="2" customFormat="1" ht="21.75" customHeight="1">
      <c r="A225" s="39"/>
      <c r="B225" s="40"/>
      <c r="C225" s="256" t="s">
        <v>359</v>
      </c>
      <c r="D225" s="256" t="s">
        <v>226</v>
      </c>
      <c r="E225" s="257" t="s">
        <v>360</v>
      </c>
      <c r="F225" s="258" t="s">
        <v>361</v>
      </c>
      <c r="G225" s="259" t="s">
        <v>203</v>
      </c>
      <c r="H225" s="260">
        <v>0.30599999999999999</v>
      </c>
      <c r="I225" s="261"/>
      <c r="J225" s="262">
        <f>ROUND(I225*H225,2)</f>
        <v>0</v>
      </c>
      <c r="K225" s="258" t="s">
        <v>154</v>
      </c>
      <c r="L225" s="263"/>
      <c r="M225" s="264" t="s">
        <v>19</v>
      </c>
      <c r="N225" s="265" t="s">
        <v>45</v>
      </c>
      <c r="O225" s="85"/>
      <c r="P225" s="214">
        <f>O225*H225</f>
        <v>0</v>
      </c>
      <c r="Q225" s="214">
        <v>1</v>
      </c>
      <c r="R225" s="214">
        <f>Q225*H225</f>
        <v>0.30599999999999999</v>
      </c>
      <c r="S225" s="214">
        <v>0</v>
      </c>
      <c r="T225" s="21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6" t="s">
        <v>207</v>
      </c>
      <c r="AT225" s="216" t="s">
        <v>226</v>
      </c>
      <c r="AU225" s="216" t="s">
        <v>84</v>
      </c>
      <c r="AY225" s="18" t="s">
        <v>148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8" t="s">
        <v>82</v>
      </c>
      <c r="BK225" s="217">
        <f>ROUND(I225*H225,2)</f>
        <v>0</v>
      </c>
      <c r="BL225" s="18" t="s">
        <v>155</v>
      </c>
      <c r="BM225" s="216" t="s">
        <v>362</v>
      </c>
    </row>
    <row r="226" s="14" customFormat="1">
      <c r="A226" s="14"/>
      <c r="B226" s="235"/>
      <c r="C226" s="236"/>
      <c r="D226" s="225" t="s">
        <v>159</v>
      </c>
      <c r="E226" s="237" t="s">
        <v>19</v>
      </c>
      <c r="F226" s="238" t="s">
        <v>363</v>
      </c>
      <c r="G226" s="236"/>
      <c r="H226" s="237" t="s">
        <v>19</v>
      </c>
      <c r="I226" s="239"/>
      <c r="J226" s="236"/>
      <c r="K226" s="236"/>
      <c r="L226" s="240"/>
      <c r="M226" s="241"/>
      <c r="N226" s="242"/>
      <c r="O226" s="242"/>
      <c r="P226" s="242"/>
      <c r="Q226" s="242"/>
      <c r="R226" s="242"/>
      <c r="S226" s="242"/>
      <c r="T226" s="243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4" t="s">
        <v>159</v>
      </c>
      <c r="AU226" s="244" t="s">
        <v>84</v>
      </c>
      <c r="AV226" s="14" t="s">
        <v>82</v>
      </c>
      <c r="AW226" s="14" t="s">
        <v>35</v>
      </c>
      <c r="AX226" s="14" t="s">
        <v>74</v>
      </c>
      <c r="AY226" s="244" t="s">
        <v>148</v>
      </c>
    </row>
    <row r="227" s="13" customFormat="1">
      <c r="A227" s="13"/>
      <c r="B227" s="223"/>
      <c r="C227" s="224"/>
      <c r="D227" s="225" t="s">
        <v>159</v>
      </c>
      <c r="E227" s="226" t="s">
        <v>19</v>
      </c>
      <c r="F227" s="227" t="s">
        <v>364</v>
      </c>
      <c r="G227" s="224"/>
      <c r="H227" s="228">
        <v>0.27800000000000002</v>
      </c>
      <c r="I227" s="229"/>
      <c r="J227" s="224"/>
      <c r="K227" s="224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159</v>
      </c>
      <c r="AU227" s="234" t="s">
        <v>84</v>
      </c>
      <c r="AV227" s="13" t="s">
        <v>84</v>
      </c>
      <c r="AW227" s="13" t="s">
        <v>35</v>
      </c>
      <c r="AX227" s="13" t="s">
        <v>74</v>
      </c>
      <c r="AY227" s="234" t="s">
        <v>148</v>
      </c>
    </row>
    <row r="228" s="13" customFormat="1">
      <c r="A228" s="13"/>
      <c r="B228" s="223"/>
      <c r="C228" s="224"/>
      <c r="D228" s="225" t="s">
        <v>159</v>
      </c>
      <c r="E228" s="226" t="s">
        <v>19</v>
      </c>
      <c r="F228" s="227" t="s">
        <v>365</v>
      </c>
      <c r="G228" s="224"/>
      <c r="H228" s="228">
        <v>0.30599999999999999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159</v>
      </c>
      <c r="AU228" s="234" t="s">
        <v>84</v>
      </c>
      <c r="AV228" s="13" t="s">
        <v>84</v>
      </c>
      <c r="AW228" s="13" t="s">
        <v>35</v>
      </c>
      <c r="AX228" s="13" t="s">
        <v>82</v>
      </c>
      <c r="AY228" s="234" t="s">
        <v>148</v>
      </c>
    </row>
    <row r="229" s="2" customFormat="1" ht="33" customHeight="1">
      <c r="A229" s="39"/>
      <c r="B229" s="40"/>
      <c r="C229" s="205" t="s">
        <v>366</v>
      </c>
      <c r="D229" s="205" t="s">
        <v>150</v>
      </c>
      <c r="E229" s="206" t="s">
        <v>367</v>
      </c>
      <c r="F229" s="207" t="s">
        <v>368</v>
      </c>
      <c r="G229" s="208" t="s">
        <v>229</v>
      </c>
      <c r="H229" s="209">
        <v>11.6</v>
      </c>
      <c r="I229" s="210"/>
      <c r="J229" s="211">
        <f>ROUND(I229*H229,2)</f>
        <v>0</v>
      </c>
      <c r="K229" s="207" t="s">
        <v>154</v>
      </c>
      <c r="L229" s="45"/>
      <c r="M229" s="212" t="s">
        <v>19</v>
      </c>
      <c r="N229" s="213" t="s">
        <v>45</v>
      </c>
      <c r="O229" s="85"/>
      <c r="P229" s="214">
        <f>O229*H229</f>
        <v>0</v>
      </c>
      <c r="Q229" s="214">
        <v>0.00019000000000000001</v>
      </c>
      <c r="R229" s="214">
        <f>Q229*H229</f>
        <v>0.0022040000000000002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155</v>
      </c>
      <c r="AT229" s="216" t="s">
        <v>150</v>
      </c>
      <c r="AU229" s="216" t="s">
        <v>84</v>
      </c>
      <c r="AY229" s="18" t="s">
        <v>148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82</v>
      </c>
      <c r="BK229" s="217">
        <f>ROUND(I229*H229,2)</f>
        <v>0</v>
      </c>
      <c r="BL229" s="18" t="s">
        <v>155</v>
      </c>
      <c r="BM229" s="216" t="s">
        <v>369</v>
      </c>
    </row>
    <row r="230" s="2" customFormat="1">
      <c r="A230" s="39"/>
      <c r="B230" s="40"/>
      <c r="C230" s="41"/>
      <c r="D230" s="218" t="s">
        <v>157</v>
      </c>
      <c r="E230" s="41"/>
      <c r="F230" s="219" t="s">
        <v>370</v>
      </c>
      <c r="G230" s="41"/>
      <c r="H230" s="41"/>
      <c r="I230" s="220"/>
      <c r="J230" s="41"/>
      <c r="K230" s="41"/>
      <c r="L230" s="45"/>
      <c r="M230" s="221"/>
      <c r="N230" s="222"/>
      <c r="O230" s="85"/>
      <c r="P230" s="85"/>
      <c r="Q230" s="85"/>
      <c r="R230" s="85"/>
      <c r="S230" s="85"/>
      <c r="T230" s="86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18" t="s">
        <v>157</v>
      </c>
      <c r="AU230" s="18" t="s">
        <v>84</v>
      </c>
    </row>
    <row r="231" s="13" customFormat="1">
      <c r="A231" s="13"/>
      <c r="B231" s="223"/>
      <c r="C231" s="224"/>
      <c r="D231" s="225" t="s">
        <v>159</v>
      </c>
      <c r="E231" s="226" t="s">
        <v>19</v>
      </c>
      <c r="F231" s="227" t="s">
        <v>371</v>
      </c>
      <c r="G231" s="224"/>
      <c r="H231" s="228">
        <v>7</v>
      </c>
      <c r="I231" s="229"/>
      <c r="J231" s="224"/>
      <c r="K231" s="224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159</v>
      </c>
      <c r="AU231" s="234" t="s">
        <v>84</v>
      </c>
      <c r="AV231" s="13" t="s">
        <v>84</v>
      </c>
      <c r="AW231" s="13" t="s">
        <v>35</v>
      </c>
      <c r="AX231" s="13" t="s">
        <v>74</v>
      </c>
      <c r="AY231" s="234" t="s">
        <v>148</v>
      </c>
    </row>
    <row r="232" s="13" customFormat="1">
      <c r="A232" s="13"/>
      <c r="B232" s="223"/>
      <c r="C232" s="224"/>
      <c r="D232" s="225" t="s">
        <v>159</v>
      </c>
      <c r="E232" s="226" t="s">
        <v>19</v>
      </c>
      <c r="F232" s="227" t="s">
        <v>372</v>
      </c>
      <c r="G232" s="224"/>
      <c r="H232" s="228">
        <v>4.5999999999999996</v>
      </c>
      <c r="I232" s="229"/>
      <c r="J232" s="224"/>
      <c r="K232" s="224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159</v>
      </c>
      <c r="AU232" s="234" t="s">
        <v>84</v>
      </c>
      <c r="AV232" s="13" t="s">
        <v>84</v>
      </c>
      <c r="AW232" s="13" t="s">
        <v>35</v>
      </c>
      <c r="AX232" s="13" t="s">
        <v>74</v>
      </c>
      <c r="AY232" s="234" t="s">
        <v>148</v>
      </c>
    </row>
    <row r="233" s="15" customFormat="1">
      <c r="A233" s="15"/>
      <c r="B233" s="245"/>
      <c r="C233" s="246"/>
      <c r="D233" s="225" t="s">
        <v>159</v>
      </c>
      <c r="E233" s="247" t="s">
        <v>19</v>
      </c>
      <c r="F233" s="248" t="s">
        <v>181</v>
      </c>
      <c r="G233" s="246"/>
      <c r="H233" s="249">
        <v>11.6</v>
      </c>
      <c r="I233" s="250"/>
      <c r="J233" s="246"/>
      <c r="K233" s="246"/>
      <c r="L233" s="251"/>
      <c r="M233" s="252"/>
      <c r="N233" s="253"/>
      <c r="O233" s="253"/>
      <c r="P233" s="253"/>
      <c r="Q233" s="253"/>
      <c r="R233" s="253"/>
      <c r="S233" s="253"/>
      <c r="T233" s="254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55" t="s">
        <v>159</v>
      </c>
      <c r="AU233" s="255" t="s">
        <v>84</v>
      </c>
      <c r="AV233" s="15" t="s">
        <v>155</v>
      </c>
      <c r="AW233" s="15" t="s">
        <v>35</v>
      </c>
      <c r="AX233" s="15" t="s">
        <v>82</v>
      </c>
      <c r="AY233" s="255" t="s">
        <v>148</v>
      </c>
    </row>
    <row r="234" s="2" customFormat="1" ht="37.8" customHeight="1">
      <c r="A234" s="39"/>
      <c r="B234" s="40"/>
      <c r="C234" s="205" t="s">
        <v>373</v>
      </c>
      <c r="D234" s="205" t="s">
        <v>150</v>
      </c>
      <c r="E234" s="206" t="s">
        <v>374</v>
      </c>
      <c r="F234" s="207" t="s">
        <v>375</v>
      </c>
      <c r="G234" s="208" t="s">
        <v>153</v>
      </c>
      <c r="H234" s="209">
        <v>37.555</v>
      </c>
      <c r="I234" s="210"/>
      <c r="J234" s="211">
        <f>ROUND(I234*H234,2)</f>
        <v>0</v>
      </c>
      <c r="K234" s="207" t="s">
        <v>154</v>
      </c>
      <c r="L234" s="45"/>
      <c r="M234" s="212" t="s">
        <v>19</v>
      </c>
      <c r="N234" s="213" t="s">
        <v>45</v>
      </c>
      <c r="O234" s="85"/>
      <c r="P234" s="214">
        <f>O234*H234</f>
        <v>0</v>
      </c>
      <c r="Q234" s="214">
        <v>0.14605000000000001</v>
      </c>
      <c r="R234" s="214">
        <f>Q234*H234</f>
        <v>5.4849077500000005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155</v>
      </c>
      <c r="AT234" s="216" t="s">
        <v>150</v>
      </c>
      <c r="AU234" s="216" t="s">
        <v>84</v>
      </c>
      <c r="AY234" s="18" t="s">
        <v>148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82</v>
      </c>
      <c r="BK234" s="217">
        <f>ROUND(I234*H234,2)</f>
        <v>0</v>
      </c>
      <c r="BL234" s="18" t="s">
        <v>155</v>
      </c>
      <c r="BM234" s="216" t="s">
        <v>376</v>
      </c>
    </row>
    <row r="235" s="2" customFormat="1">
      <c r="A235" s="39"/>
      <c r="B235" s="40"/>
      <c r="C235" s="41"/>
      <c r="D235" s="218" t="s">
        <v>157</v>
      </c>
      <c r="E235" s="41"/>
      <c r="F235" s="219" t="s">
        <v>377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157</v>
      </c>
      <c r="AU235" s="18" t="s">
        <v>84</v>
      </c>
    </row>
    <row r="236" s="14" customFormat="1">
      <c r="A236" s="14"/>
      <c r="B236" s="235"/>
      <c r="C236" s="236"/>
      <c r="D236" s="225" t="s">
        <v>159</v>
      </c>
      <c r="E236" s="237" t="s">
        <v>19</v>
      </c>
      <c r="F236" s="238" t="s">
        <v>305</v>
      </c>
      <c r="G236" s="236"/>
      <c r="H236" s="237" t="s">
        <v>19</v>
      </c>
      <c r="I236" s="239"/>
      <c r="J236" s="236"/>
      <c r="K236" s="236"/>
      <c r="L236" s="240"/>
      <c r="M236" s="241"/>
      <c r="N236" s="242"/>
      <c r="O236" s="242"/>
      <c r="P236" s="242"/>
      <c r="Q236" s="242"/>
      <c r="R236" s="242"/>
      <c r="S236" s="242"/>
      <c r="T236" s="243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4" t="s">
        <v>159</v>
      </c>
      <c r="AU236" s="244" t="s">
        <v>84</v>
      </c>
      <c r="AV236" s="14" t="s">
        <v>82</v>
      </c>
      <c r="AW236" s="14" t="s">
        <v>35</v>
      </c>
      <c r="AX236" s="14" t="s">
        <v>74</v>
      </c>
      <c r="AY236" s="244" t="s">
        <v>148</v>
      </c>
    </row>
    <row r="237" s="13" customFormat="1">
      <c r="A237" s="13"/>
      <c r="B237" s="223"/>
      <c r="C237" s="224"/>
      <c r="D237" s="225" t="s">
        <v>159</v>
      </c>
      <c r="E237" s="226" t="s">
        <v>19</v>
      </c>
      <c r="F237" s="227" t="s">
        <v>378</v>
      </c>
      <c r="G237" s="224"/>
      <c r="H237" s="228">
        <v>12.75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159</v>
      </c>
      <c r="AU237" s="234" t="s">
        <v>84</v>
      </c>
      <c r="AV237" s="13" t="s">
        <v>84</v>
      </c>
      <c r="AW237" s="13" t="s">
        <v>35</v>
      </c>
      <c r="AX237" s="13" t="s">
        <v>74</v>
      </c>
      <c r="AY237" s="234" t="s">
        <v>148</v>
      </c>
    </row>
    <row r="238" s="14" customFormat="1">
      <c r="A238" s="14"/>
      <c r="B238" s="235"/>
      <c r="C238" s="236"/>
      <c r="D238" s="225" t="s">
        <v>159</v>
      </c>
      <c r="E238" s="237" t="s">
        <v>19</v>
      </c>
      <c r="F238" s="238" t="s">
        <v>315</v>
      </c>
      <c r="G238" s="236"/>
      <c r="H238" s="237" t="s">
        <v>19</v>
      </c>
      <c r="I238" s="239"/>
      <c r="J238" s="236"/>
      <c r="K238" s="236"/>
      <c r="L238" s="240"/>
      <c r="M238" s="241"/>
      <c r="N238" s="242"/>
      <c r="O238" s="242"/>
      <c r="P238" s="242"/>
      <c r="Q238" s="242"/>
      <c r="R238" s="242"/>
      <c r="S238" s="242"/>
      <c r="T238" s="243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4" t="s">
        <v>159</v>
      </c>
      <c r="AU238" s="244" t="s">
        <v>84</v>
      </c>
      <c r="AV238" s="14" t="s">
        <v>82</v>
      </c>
      <c r="AW238" s="14" t="s">
        <v>35</v>
      </c>
      <c r="AX238" s="14" t="s">
        <v>74</v>
      </c>
      <c r="AY238" s="244" t="s">
        <v>148</v>
      </c>
    </row>
    <row r="239" s="13" customFormat="1">
      <c r="A239" s="13"/>
      <c r="B239" s="223"/>
      <c r="C239" s="224"/>
      <c r="D239" s="225" t="s">
        <v>159</v>
      </c>
      <c r="E239" s="226" t="s">
        <v>19</v>
      </c>
      <c r="F239" s="227" t="s">
        <v>379</v>
      </c>
      <c r="G239" s="224"/>
      <c r="H239" s="228">
        <v>24.805</v>
      </c>
      <c r="I239" s="229"/>
      <c r="J239" s="224"/>
      <c r="K239" s="224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159</v>
      </c>
      <c r="AU239" s="234" t="s">
        <v>84</v>
      </c>
      <c r="AV239" s="13" t="s">
        <v>84</v>
      </c>
      <c r="AW239" s="13" t="s">
        <v>35</v>
      </c>
      <c r="AX239" s="13" t="s">
        <v>74</v>
      </c>
      <c r="AY239" s="234" t="s">
        <v>148</v>
      </c>
    </row>
    <row r="240" s="15" customFormat="1">
      <c r="A240" s="15"/>
      <c r="B240" s="245"/>
      <c r="C240" s="246"/>
      <c r="D240" s="225" t="s">
        <v>159</v>
      </c>
      <c r="E240" s="247" t="s">
        <v>19</v>
      </c>
      <c r="F240" s="248" t="s">
        <v>181</v>
      </c>
      <c r="G240" s="246"/>
      <c r="H240" s="249">
        <v>37.555</v>
      </c>
      <c r="I240" s="250"/>
      <c r="J240" s="246"/>
      <c r="K240" s="246"/>
      <c r="L240" s="251"/>
      <c r="M240" s="252"/>
      <c r="N240" s="253"/>
      <c r="O240" s="253"/>
      <c r="P240" s="253"/>
      <c r="Q240" s="253"/>
      <c r="R240" s="253"/>
      <c r="S240" s="253"/>
      <c r="T240" s="254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55" t="s">
        <v>159</v>
      </c>
      <c r="AU240" s="255" t="s">
        <v>84</v>
      </c>
      <c r="AV240" s="15" t="s">
        <v>155</v>
      </c>
      <c r="AW240" s="15" t="s">
        <v>35</v>
      </c>
      <c r="AX240" s="15" t="s">
        <v>82</v>
      </c>
      <c r="AY240" s="255" t="s">
        <v>148</v>
      </c>
    </row>
    <row r="241" s="12" customFormat="1" ht="22.8" customHeight="1">
      <c r="A241" s="12"/>
      <c r="B241" s="189"/>
      <c r="C241" s="190"/>
      <c r="D241" s="191" t="s">
        <v>73</v>
      </c>
      <c r="E241" s="203" t="s">
        <v>155</v>
      </c>
      <c r="F241" s="203" t="s">
        <v>380</v>
      </c>
      <c r="G241" s="190"/>
      <c r="H241" s="190"/>
      <c r="I241" s="193"/>
      <c r="J241" s="204">
        <f>BK241</f>
        <v>0</v>
      </c>
      <c r="K241" s="190"/>
      <c r="L241" s="195"/>
      <c r="M241" s="196"/>
      <c r="N241" s="197"/>
      <c r="O241" s="197"/>
      <c r="P241" s="198">
        <f>SUM(P242:P272)</f>
        <v>0</v>
      </c>
      <c r="Q241" s="197"/>
      <c r="R241" s="198">
        <f>SUM(R242:R272)</f>
        <v>83.229384579999987</v>
      </c>
      <c r="S241" s="197"/>
      <c r="T241" s="199">
        <f>SUM(T242:T272)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0" t="s">
        <v>82</v>
      </c>
      <c r="AT241" s="201" t="s">
        <v>73</v>
      </c>
      <c r="AU241" s="201" t="s">
        <v>82</v>
      </c>
      <c r="AY241" s="200" t="s">
        <v>148</v>
      </c>
      <c r="BK241" s="202">
        <f>SUM(BK242:BK272)</f>
        <v>0</v>
      </c>
    </row>
    <row r="242" s="2" customFormat="1" ht="49.05" customHeight="1">
      <c r="A242" s="39"/>
      <c r="B242" s="40"/>
      <c r="C242" s="205" t="s">
        <v>381</v>
      </c>
      <c r="D242" s="205" t="s">
        <v>150</v>
      </c>
      <c r="E242" s="206" t="s">
        <v>382</v>
      </c>
      <c r="F242" s="207" t="s">
        <v>383</v>
      </c>
      <c r="G242" s="208" t="s">
        <v>222</v>
      </c>
      <c r="H242" s="209">
        <v>6</v>
      </c>
      <c r="I242" s="210"/>
      <c r="J242" s="211">
        <f>ROUND(I242*H242,2)</f>
        <v>0</v>
      </c>
      <c r="K242" s="207" t="s">
        <v>154</v>
      </c>
      <c r="L242" s="45"/>
      <c r="M242" s="212" t="s">
        <v>19</v>
      </c>
      <c r="N242" s="213" t="s">
        <v>45</v>
      </c>
      <c r="O242" s="85"/>
      <c r="P242" s="214">
        <f>O242*H242</f>
        <v>0</v>
      </c>
      <c r="Q242" s="214">
        <v>0.087720000000000006</v>
      </c>
      <c r="R242" s="214">
        <f>Q242*H242</f>
        <v>0.52632000000000001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155</v>
      </c>
      <c r="AT242" s="216" t="s">
        <v>150</v>
      </c>
      <c r="AU242" s="216" t="s">
        <v>84</v>
      </c>
      <c r="AY242" s="18" t="s">
        <v>148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82</v>
      </c>
      <c r="BK242" s="217">
        <f>ROUND(I242*H242,2)</f>
        <v>0</v>
      </c>
      <c r="BL242" s="18" t="s">
        <v>155</v>
      </c>
      <c r="BM242" s="216" t="s">
        <v>384</v>
      </c>
    </row>
    <row r="243" s="2" customFormat="1">
      <c r="A243" s="39"/>
      <c r="B243" s="40"/>
      <c r="C243" s="41"/>
      <c r="D243" s="218" t="s">
        <v>157</v>
      </c>
      <c r="E243" s="41"/>
      <c r="F243" s="219" t="s">
        <v>385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157</v>
      </c>
      <c r="AU243" s="18" t="s">
        <v>84</v>
      </c>
    </row>
    <row r="244" s="2" customFormat="1" ht="24.15" customHeight="1">
      <c r="A244" s="39"/>
      <c r="B244" s="40"/>
      <c r="C244" s="256" t="s">
        <v>386</v>
      </c>
      <c r="D244" s="256" t="s">
        <v>226</v>
      </c>
      <c r="E244" s="257" t="s">
        <v>387</v>
      </c>
      <c r="F244" s="258" t="s">
        <v>388</v>
      </c>
      <c r="G244" s="259" t="s">
        <v>229</v>
      </c>
      <c r="H244" s="260">
        <v>18.300000000000001</v>
      </c>
      <c r="I244" s="261"/>
      <c r="J244" s="262">
        <f>ROUND(I244*H244,2)</f>
        <v>0</v>
      </c>
      <c r="K244" s="258" t="s">
        <v>154</v>
      </c>
      <c r="L244" s="263"/>
      <c r="M244" s="264" t="s">
        <v>19</v>
      </c>
      <c r="N244" s="265" t="s">
        <v>45</v>
      </c>
      <c r="O244" s="85"/>
      <c r="P244" s="214">
        <f>O244*H244</f>
        <v>0</v>
      </c>
      <c r="Q244" s="214">
        <v>0.46000000000000002</v>
      </c>
      <c r="R244" s="214">
        <f>Q244*H244</f>
        <v>8.418000000000001</v>
      </c>
      <c r="S244" s="214">
        <v>0</v>
      </c>
      <c r="T244" s="215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16" t="s">
        <v>207</v>
      </c>
      <c r="AT244" s="216" t="s">
        <v>226</v>
      </c>
      <c r="AU244" s="216" t="s">
        <v>84</v>
      </c>
      <c r="AY244" s="18" t="s">
        <v>148</v>
      </c>
      <c r="BE244" s="217">
        <f>IF(N244="základní",J244,0)</f>
        <v>0</v>
      </c>
      <c r="BF244" s="217">
        <f>IF(N244="snížená",J244,0)</f>
        <v>0</v>
      </c>
      <c r="BG244" s="217">
        <f>IF(N244="zákl. přenesená",J244,0)</f>
        <v>0</v>
      </c>
      <c r="BH244" s="217">
        <f>IF(N244="sníž. přenesená",J244,0)</f>
        <v>0</v>
      </c>
      <c r="BI244" s="217">
        <f>IF(N244="nulová",J244,0)</f>
        <v>0</v>
      </c>
      <c r="BJ244" s="18" t="s">
        <v>82</v>
      </c>
      <c r="BK244" s="217">
        <f>ROUND(I244*H244,2)</f>
        <v>0</v>
      </c>
      <c r="BL244" s="18" t="s">
        <v>155</v>
      </c>
      <c r="BM244" s="216" t="s">
        <v>389</v>
      </c>
    </row>
    <row r="245" s="13" customFormat="1">
      <c r="A245" s="13"/>
      <c r="B245" s="223"/>
      <c r="C245" s="224"/>
      <c r="D245" s="225" t="s">
        <v>159</v>
      </c>
      <c r="E245" s="226" t="s">
        <v>19</v>
      </c>
      <c r="F245" s="227" t="s">
        <v>390</v>
      </c>
      <c r="G245" s="224"/>
      <c r="H245" s="228">
        <v>18.300000000000001</v>
      </c>
      <c r="I245" s="229"/>
      <c r="J245" s="224"/>
      <c r="K245" s="224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159</v>
      </c>
      <c r="AU245" s="234" t="s">
        <v>84</v>
      </c>
      <c r="AV245" s="13" t="s">
        <v>84</v>
      </c>
      <c r="AW245" s="13" t="s">
        <v>35</v>
      </c>
      <c r="AX245" s="13" t="s">
        <v>82</v>
      </c>
      <c r="AY245" s="234" t="s">
        <v>148</v>
      </c>
    </row>
    <row r="246" s="2" customFormat="1" ht="49.05" customHeight="1">
      <c r="A246" s="39"/>
      <c r="B246" s="40"/>
      <c r="C246" s="205" t="s">
        <v>391</v>
      </c>
      <c r="D246" s="205" t="s">
        <v>150</v>
      </c>
      <c r="E246" s="206" t="s">
        <v>392</v>
      </c>
      <c r="F246" s="207" t="s">
        <v>393</v>
      </c>
      <c r="G246" s="208" t="s">
        <v>222</v>
      </c>
      <c r="H246" s="209">
        <v>11</v>
      </c>
      <c r="I246" s="210"/>
      <c r="J246" s="211">
        <f>ROUND(I246*H246,2)</f>
        <v>0</v>
      </c>
      <c r="K246" s="207" t="s">
        <v>154</v>
      </c>
      <c r="L246" s="45"/>
      <c r="M246" s="212" t="s">
        <v>19</v>
      </c>
      <c r="N246" s="213" t="s">
        <v>45</v>
      </c>
      <c r="O246" s="85"/>
      <c r="P246" s="214">
        <f>O246*H246</f>
        <v>0</v>
      </c>
      <c r="Q246" s="214">
        <v>0.18636</v>
      </c>
      <c r="R246" s="214">
        <f>Q246*H246</f>
        <v>2.04996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155</v>
      </c>
      <c r="AT246" s="216" t="s">
        <v>150</v>
      </c>
      <c r="AU246" s="216" t="s">
        <v>84</v>
      </c>
      <c r="AY246" s="18" t="s">
        <v>148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82</v>
      </c>
      <c r="BK246" s="217">
        <f>ROUND(I246*H246,2)</f>
        <v>0</v>
      </c>
      <c r="BL246" s="18" t="s">
        <v>155</v>
      </c>
      <c r="BM246" s="216" t="s">
        <v>394</v>
      </c>
    </row>
    <row r="247" s="2" customFormat="1">
      <c r="A247" s="39"/>
      <c r="B247" s="40"/>
      <c r="C247" s="41"/>
      <c r="D247" s="218" t="s">
        <v>157</v>
      </c>
      <c r="E247" s="41"/>
      <c r="F247" s="219" t="s">
        <v>395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157</v>
      </c>
      <c r="AU247" s="18" t="s">
        <v>84</v>
      </c>
    </row>
    <row r="248" s="2" customFormat="1" ht="24.15" customHeight="1">
      <c r="A248" s="39"/>
      <c r="B248" s="40"/>
      <c r="C248" s="256" t="s">
        <v>396</v>
      </c>
      <c r="D248" s="256" t="s">
        <v>226</v>
      </c>
      <c r="E248" s="257" t="s">
        <v>397</v>
      </c>
      <c r="F248" s="258" t="s">
        <v>398</v>
      </c>
      <c r="G248" s="259" t="s">
        <v>229</v>
      </c>
      <c r="H248" s="260">
        <v>102.3</v>
      </c>
      <c r="I248" s="261"/>
      <c r="J248" s="262">
        <f>ROUND(I248*H248,2)</f>
        <v>0</v>
      </c>
      <c r="K248" s="258" t="s">
        <v>154</v>
      </c>
      <c r="L248" s="263"/>
      <c r="M248" s="264" t="s">
        <v>19</v>
      </c>
      <c r="N248" s="265" t="s">
        <v>45</v>
      </c>
      <c r="O248" s="85"/>
      <c r="P248" s="214">
        <f>O248*H248</f>
        <v>0</v>
      </c>
      <c r="Q248" s="214">
        <v>0.41299999999999998</v>
      </c>
      <c r="R248" s="214">
        <f>Q248*H248</f>
        <v>42.249899999999997</v>
      </c>
      <c r="S248" s="214">
        <v>0</v>
      </c>
      <c r="T248" s="21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207</v>
      </c>
      <c r="AT248" s="216" t="s">
        <v>226</v>
      </c>
      <c r="AU248" s="216" t="s">
        <v>84</v>
      </c>
      <c r="AY248" s="18" t="s">
        <v>148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82</v>
      </c>
      <c r="BK248" s="217">
        <f>ROUND(I248*H248,2)</f>
        <v>0</v>
      </c>
      <c r="BL248" s="18" t="s">
        <v>155</v>
      </c>
      <c r="BM248" s="216" t="s">
        <v>399</v>
      </c>
    </row>
    <row r="249" s="13" customFormat="1">
      <c r="A249" s="13"/>
      <c r="B249" s="223"/>
      <c r="C249" s="224"/>
      <c r="D249" s="225" t="s">
        <v>159</v>
      </c>
      <c r="E249" s="226" t="s">
        <v>19</v>
      </c>
      <c r="F249" s="227" t="s">
        <v>400</v>
      </c>
      <c r="G249" s="224"/>
      <c r="H249" s="228">
        <v>102.3</v>
      </c>
      <c r="I249" s="229"/>
      <c r="J249" s="224"/>
      <c r="K249" s="224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159</v>
      </c>
      <c r="AU249" s="234" t="s">
        <v>84</v>
      </c>
      <c r="AV249" s="13" t="s">
        <v>84</v>
      </c>
      <c r="AW249" s="13" t="s">
        <v>35</v>
      </c>
      <c r="AX249" s="13" t="s">
        <v>82</v>
      </c>
      <c r="AY249" s="234" t="s">
        <v>148</v>
      </c>
    </row>
    <row r="250" s="2" customFormat="1" ht="44.25" customHeight="1">
      <c r="A250" s="39"/>
      <c r="B250" s="40"/>
      <c r="C250" s="205" t="s">
        <v>401</v>
      </c>
      <c r="D250" s="205" t="s">
        <v>150</v>
      </c>
      <c r="E250" s="206" t="s">
        <v>402</v>
      </c>
      <c r="F250" s="207" t="s">
        <v>403</v>
      </c>
      <c r="G250" s="208" t="s">
        <v>229</v>
      </c>
      <c r="H250" s="209">
        <v>100</v>
      </c>
      <c r="I250" s="210"/>
      <c r="J250" s="211">
        <f>ROUND(I250*H250,2)</f>
        <v>0</v>
      </c>
      <c r="K250" s="207" t="s">
        <v>154</v>
      </c>
      <c r="L250" s="45"/>
      <c r="M250" s="212" t="s">
        <v>19</v>
      </c>
      <c r="N250" s="213" t="s">
        <v>45</v>
      </c>
      <c r="O250" s="85"/>
      <c r="P250" s="214">
        <f>O250*H250</f>
        <v>0</v>
      </c>
      <c r="Q250" s="214">
        <v>0.01098</v>
      </c>
      <c r="R250" s="214">
        <f>Q250*H250</f>
        <v>1.0980000000000001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155</v>
      </c>
      <c r="AT250" s="216" t="s">
        <v>150</v>
      </c>
      <c r="AU250" s="216" t="s">
        <v>84</v>
      </c>
      <c r="AY250" s="18" t="s">
        <v>148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82</v>
      </c>
      <c r="BK250" s="217">
        <f>ROUND(I250*H250,2)</f>
        <v>0</v>
      </c>
      <c r="BL250" s="18" t="s">
        <v>155</v>
      </c>
      <c r="BM250" s="216" t="s">
        <v>404</v>
      </c>
    </row>
    <row r="251" s="2" customFormat="1">
      <c r="A251" s="39"/>
      <c r="B251" s="40"/>
      <c r="C251" s="41"/>
      <c r="D251" s="218" t="s">
        <v>157</v>
      </c>
      <c r="E251" s="41"/>
      <c r="F251" s="219" t="s">
        <v>405</v>
      </c>
      <c r="G251" s="41"/>
      <c r="H251" s="41"/>
      <c r="I251" s="220"/>
      <c r="J251" s="41"/>
      <c r="K251" s="41"/>
      <c r="L251" s="45"/>
      <c r="M251" s="221"/>
      <c r="N251" s="222"/>
      <c r="O251" s="85"/>
      <c r="P251" s="85"/>
      <c r="Q251" s="85"/>
      <c r="R251" s="85"/>
      <c r="S251" s="85"/>
      <c r="T251" s="86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157</v>
      </c>
      <c r="AU251" s="18" t="s">
        <v>84</v>
      </c>
    </row>
    <row r="252" s="13" customFormat="1">
      <c r="A252" s="13"/>
      <c r="B252" s="223"/>
      <c r="C252" s="224"/>
      <c r="D252" s="225" t="s">
        <v>159</v>
      </c>
      <c r="E252" s="226" t="s">
        <v>19</v>
      </c>
      <c r="F252" s="227" t="s">
        <v>406</v>
      </c>
      <c r="G252" s="224"/>
      <c r="H252" s="228">
        <v>100</v>
      </c>
      <c r="I252" s="229"/>
      <c r="J252" s="224"/>
      <c r="K252" s="224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159</v>
      </c>
      <c r="AU252" s="234" t="s">
        <v>84</v>
      </c>
      <c r="AV252" s="13" t="s">
        <v>84</v>
      </c>
      <c r="AW252" s="13" t="s">
        <v>35</v>
      </c>
      <c r="AX252" s="13" t="s">
        <v>82</v>
      </c>
      <c r="AY252" s="234" t="s">
        <v>148</v>
      </c>
    </row>
    <row r="253" s="2" customFormat="1" ht="24.15" customHeight="1">
      <c r="A253" s="39"/>
      <c r="B253" s="40"/>
      <c r="C253" s="205" t="s">
        <v>407</v>
      </c>
      <c r="D253" s="205" t="s">
        <v>150</v>
      </c>
      <c r="E253" s="206" t="s">
        <v>408</v>
      </c>
      <c r="F253" s="207" t="s">
        <v>409</v>
      </c>
      <c r="G253" s="208" t="s">
        <v>163</v>
      </c>
      <c r="H253" s="209">
        <v>6.25</v>
      </c>
      <c r="I253" s="210"/>
      <c r="J253" s="211">
        <f>ROUND(I253*H253,2)</f>
        <v>0</v>
      </c>
      <c r="K253" s="207" t="s">
        <v>154</v>
      </c>
      <c r="L253" s="45"/>
      <c r="M253" s="212" t="s">
        <v>19</v>
      </c>
      <c r="N253" s="213" t="s">
        <v>45</v>
      </c>
      <c r="O253" s="85"/>
      <c r="P253" s="214">
        <f>O253*H253</f>
        <v>0</v>
      </c>
      <c r="Q253" s="214">
        <v>2.5019800000000001</v>
      </c>
      <c r="R253" s="214">
        <f>Q253*H253</f>
        <v>15.637375000000001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155</v>
      </c>
      <c r="AT253" s="216" t="s">
        <v>150</v>
      </c>
      <c r="AU253" s="216" t="s">
        <v>84</v>
      </c>
      <c r="AY253" s="18" t="s">
        <v>148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82</v>
      </c>
      <c r="BK253" s="217">
        <f>ROUND(I253*H253,2)</f>
        <v>0</v>
      </c>
      <c r="BL253" s="18" t="s">
        <v>155</v>
      </c>
      <c r="BM253" s="216" t="s">
        <v>410</v>
      </c>
    </row>
    <row r="254" s="2" customFormat="1">
      <c r="A254" s="39"/>
      <c r="B254" s="40"/>
      <c r="C254" s="41"/>
      <c r="D254" s="218" t="s">
        <v>157</v>
      </c>
      <c r="E254" s="41"/>
      <c r="F254" s="219" t="s">
        <v>411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157</v>
      </c>
      <c r="AU254" s="18" t="s">
        <v>84</v>
      </c>
    </row>
    <row r="255" s="13" customFormat="1">
      <c r="A255" s="13"/>
      <c r="B255" s="223"/>
      <c r="C255" s="224"/>
      <c r="D255" s="225" t="s">
        <v>159</v>
      </c>
      <c r="E255" s="226" t="s">
        <v>19</v>
      </c>
      <c r="F255" s="227" t="s">
        <v>412</v>
      </c>
      <c r="G255" s="224"/>
      <c r="H255" s="228">
        <v>6.25</v>
      </c>
      <c r="I255" s="229"/>
      <c r="J255" s="224"/>
      <c r="K255" s="224"/>
      <c r="L255" s="230"/>
      <c r="M255" s="231"/>
      <c r="N255" s="232"/>
      <c r="O255" s="232"/>
      <c r="P255" s="232"/>
      <c r="Q255" s="232"/>
      <c r="R255" s="232"/>
      <c r="S255" s="232"/>
      <c r="T255" s="23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4" t="s">
        <v>159</v>
      </c>
      <c r="AU255" s="234" t="s">
        <v>84</v>
      </c>
      <c r="AV255" s="13" t="s">
        <v>84</v>
      </c>
      <c r="AW255" s="13" t="s">
        <v>35</v>
      </c>
      <c r="AX255" s="13" t="s">
        <v>82</v>
      </c>
      <c r="AY255" s="234" t="s">
        <v>148</v>
      </c>
    </row>
    <row r="256" s="2" customFormat="1" ht="24.15" customHeight="1">
      <c r="A256" s="39"/>
      <c r="B256" s="40"/>
      <c r="C256" s="205" t="s">
        <v>413</v>
      </c>
      <c r="D256" s="205" t="s">
        <v>150</v>
      </c>
      <c r="E256" s="206" t="s">
        <v>414</v>
      </c>
      <c r="F256" s="207" t="s">
        <v>415</v>
      </c>
      <c r="G256" s="208" t="s">
        <v>153</v>
      </c>
      <c r="H256" s="209">
        <v>50</v>
      </c>
      <c r="I256" s="210"/>
      <c r="J256" s="211">
        <f>ROUND(I256*H256,2)</f>
        <v>0</v>
      </c>
      <c r="K256" s="207" t="s">
        <v>154</v>
      </c>
      <c r="L256" s="45"/>
      <c r="M256" s="212" t="s">
        <v>19</v>
      </c>
      <c r="N256" s="213" t="s">
        <v>45</v>
      </c>
      <c r="O256" s="85"/>
      <c r="P256" s="214">
        <f>O256*H256</f>
        <v>0</v>
      </c>
      <c r="Q256" s="214">
        <v>0.011169999999999999</v>
      </c>
      <c r="R256" s="214">
        <f>Q256*H256</f>
        <v>0.5585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155</v>
      </c>
      <c r="AT256" s="216" t="s">
        <v>150</v>
      </c>
      <c r="AU256" s="216" t="s">
        <v>84</v>
      </c>
      <c r="AY256" s="18" t="s">
        <v>148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82</v>
      </c>
      <c r="BK256" s="217">
        <f>ROUND(I256*H256,2)</f>
        <v>0</v>
      </c>
      <c r="BL256" s="18" t="s">
        <v>155</v>
      </c>
      <c r="BM256" s="216" t="s">
        <v>416</v>
      </c>
    </row>
    <row r="257" s="2" customFormat="1">
      <c r="A257" s="39"/>
      <c r="B257" s="40"/>
      <c r="C257" s="41"/>
      <c r="D257" s="218" t="s">
        <v>157</v>
      </c>
      <c r="E257" s="41"/>
      <c r="F257" s="219" t="s">
        <v>417</v>
      </c>
      <c r="G257" s="41"/>
      <c r="H257" s="41"/>
      <c r="I257" s="220"/>
      <c r="J257" s="41"/>
      <c r="K257" s="41"/>
      <c r="L257" s="45"/>
      <c r="M257" s="221"/>
      <c r="N257" s="222"/>
      <c r="O257" s="85"/>
      <c r="P257" s="85"/>
      <c r="Q257" s="85"/>
      <c r="R257" s="85"/>
      <c r="S257" s="85"/>
      <c r="T257" s="86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18" t="s">
        <v>157</v>
      </c>
      <c r="AU257" s="18" t="s">
        <v>84</v>
      </c>
    </row>
    <row r="258" s="13" customFormat="1">
      <c r="A258" s="13"/>
      <c r="B258" s="223"/>
      <c r="C258" s="224"/>
      <c r="D258" s="225" t="s">
        <v>159</v>
      </c>
      <c r="E258" s="226" t="s">
        <v>19</v>
      </c>
      <c r="F258" s="227" t="s">
        <v>418</v>
      </c>
      <c r="G258" s="224"/>
      <c r="H258" s="228">
        <v>50</v>
      </c>
      <c r="I258" s="229"/>
      <c r="J258" s="224"/>
      <c r="K258" s="224"/>
      <c r="L258" s="230"/>
      <c r="M258" s="231"/>
      <c r="N258" s="232"/>
      <c r="O258" s="232"/>
      <c r="P258" s="232"/>
      <c r="Q258" s="232"/>
      <c r="R258" s="232"/>
      <c r="S258" s="232"/>
      <c r="T258" s="23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4" t="s">
        <v>159</v>
      </c>
      <c r="AU258" s="234" t="s">
        <v>84</v>
      </c>
      <c r="AV258" s="13" t="s">
        <v>84</v>
      </c>
      <c r="AW258" s="13" t="s">
        <v>35</v>
      </c>
      <c r="AX258" s="13" t="s">
        <v>82</v>
      </c>
      <c r="AY258" s="234" t="s">
        <v>148</v>
      </c>
    </row>
    <row r="259" s="2" customFormat="1" ht="24.15" customHeight="1">
      <c r="A259" s="39"/>
      <c r="B259" s="40"/>
      <c r="C259" s="205" t="s">
        <v>419</v>
      </c>
      <c r="D259" s="205" t="s">
        <v>150</v>
      </c>
      <c r="E259" s="206" t="s">
        <v>420</v>
      </c>
      <c r="F259" s="207" t="s">
        <v>421</v>
      </c>
      <c r="G259" s="208" t="s">
        <v>153</v>
      </c>
      <c r="H259" s="209">
        <v>50</v>
      </c>
      <c r="I259" s="210"/>
      <c r="J259" s="211">
        <f>ROUND(I259*H259,2)</f>
        <v>0</v>
      </c>
      <c r="K259" s="207" t="s">
        <v>154</v>
      </c>
      <c r="L259" s="45"/>
      <c r="M259" s="212" t="s">
        <v>19</v>
      </c>
      <c r="N259" s="213" t="s">
        <v>45</v>
      </c>
      <c r="O259" s="85"/>
      <c r="P259" s="214">
        <f>O259*H259</f>
        <v>0</v>
      </c>
      <c r="Q259" s="214">
        <v>0</v>
      </c>
      <c r="R259" s="214">
        <f>Q259*H259</f>
        <v>0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155</v>
      </c>
      <c r="AT259" s="216" t="s">
        <v>150</v>
      </c>
      <c r="AU259" s="216" t="s">
        <v>84</v>
      </c>
      <c r="AY259" s="18" t="s">
        <v>148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82</v>
      </c>
      <c r="BK259" s="217">
        <f>ROUND(I259*H259,2)</f>
        <v>0</v>
      </c>
      <c r="BL259" s="18" t="s">
        <v>155</v>
      </c>
      <c r="BM259" s="216" t="s">
        <v>422</v>
      </c>
    </row>
    <row r="260" s="2" customFormat="1">
      <c r="A260" s="39"/>
      <c r="B260" s="40"/>
      <c r="C260" s="41"/>
      <c r="D260" s="218" t="s">
        <v>157</v>
      </c>
      <c r="E260" s="41"/>
      <c r="F260" s="219" t="s">
        <v>423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157</v>
      </c>
      <c r="AU260" s="18" t="s">
        <v>84</v>
      </c>
    </row>
    <row r="261" s="2" customFormat="1" ht="24.15" customHeight="1">
      <c r="A261" s="39"/>
      <c r="B261" s="40"/>
      <c r="C261" s="205" t="s">
        <v>424</v>
      </c>
      <c r="D261" s="205" t="s">
        <v>150</v>
      </c>
      <c r="E261" s="206" t="s">
        <v>425</v>
      </c>
      <c r="F261" s="207" t="s">
        <v>426</v>
      </c>
      <c r="G261" s="208" t="s">
        <v>203</v>
      </c>
      <c r="H261" s="209">
        <v>0.93799999999999994</v>
      </c>
      <c r="I261" s="210"/>
      <c r="J261" s="211">
        <f>ROUND(I261*H261,2)</f>
        <v>0</v>
      </c>
      <c r="K261" s="207" t="s">
        <v>154</v>
      </c>
      <c r="L261" s="45"/>
      <c r="M261" s="212" t="s">
        <v>19</v>
      </c>
      <c r="N261" s="213" t="s">
        <v>45</v>
      </c>
      <c r="O261" s="85"/>
      <c r="P261" s="214">
        <f>O261*H261</f>
        <v>0</v>
      </c>
      <c r="Q261" s="214">
        <v>1.05291</v>
      </c>
      <c r="R261" s="214">
        <f>Q261*H261</f>
        <v>0.98762958000000001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155</v>
      </c>
      <c r="AT261" s="216" t="s">
        <v>150</v>
      </c>
      <c r="AU261" s="216" t="s">
        <v>84</v>
      </c>
      <c r="AY261" s="18" t="s">
        <v>148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82</v>
      </c>
      <c r="BK261" s="217">
        <f>ROUND(I261*H261,2)</f>
        <v>0</v>
      </c>
      <c r="BL261" s="18" t="s">
        <v>155</v>
      </c>
      <c r="BM261" s="216" t="s">
        <v>427</v>
      </c>
    </row>
    <row r="262" s="2" customFormat="1">
      <c r="A262" s="39"/>
      <c r="B262" s="40"/>
      <c r="C262" s="41"/>
      <c r="D262" s="218" t="s">
        <v>157</v>
      </c>
      <c r="E262" s="41"/>
      <c r="F262" s="219" t="s">
        <v>428</v>
      </c>
      <c r="G262" s="41"/>
      <c r="H262" s="41"/>
      <c r="I262" s="220"/>
      <c r="J262" s="41"/>
      <c r="K262" s="41"/>
      <c r="L262" s="45"/>
      <c r="M262" s="221"/>
      <c r="N262" s="222"/>
      <c r="O262" s="85"/>
      <c r="P262" s="85"/>
      <c r="Q262" s="85"/>
      <c r="R262" s="85"/>
      <c r="S262" s="85"/>
      <c r="T262" s="86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157</v>
      </c>
      <c r="AU262" s="18" t="s">
        <v>84</v>
      </c>
    </row>
    <row r="263" s="14" customFormat="1">
      <c r="A263" s="14"/>
      <c r="B263" s="235"/>
      <c r="C263" s="236"/>
      <c r="D263" s="225" t="s">
        <v>159</v>
      </c>
      <c r="E263" s="237" t="s">
        <v>19</v>
      </c>
      <c r="F263" s="238" t="s">
        <v>429</v>
      </c>
      <c r="G263" s="236"/>
      <c r="H263" s="237" t="s">
        <v>19</v>
      </c>
      <c r="I263" s="239"/>
      <c r="J263" s="236"/>
      <c r="K263" s="236"/>
      <c r="L263" s="240"/>
      <c r="M263" s="241"/>
      <c r="N263" s="242"/>
      <c r="O263" s="242"/>
      <c r="P263" s="242"/>
      <c r="Q263" s="242"/>
      <c r="R263" s="242"/>
      <c r="S263" s="242"/>
      <c r="T263" s="243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4" t="s">
        <v>159</v>
      </c>
      <c r="AU263" s="244" t="s">
        <v>84</v>
      </c>
      <c r="AV263" s="14" t="s">
        <v>82</v>
      </c>
      <c r="AW263" s="14" t="s">
        <v>35</v>
      </c>
      <c r="AX263" s="14" t="s">
        <v>74</v>
      </c>
      <c r="AY263" s="244" t="s">
        <v>148</v>
      </c>
    </row>
    <row r="264" s="13" customFormat="1">
      <c r="A264" s="13"/>
      <c r="B264" s="223"/>
      <c r="C264" s="224"/>
      <c r="D264" s="225" t="s">
        <v>159</v>
      </c>
      <c r="E264" s="226" t="s">
        <v>19</v>
      </c>
      <c r="F264" s="227" t="s">
        <v>430</v>
      </c>
      <c r="G264" s="224"/>
      <c r="H264" s="228">
        <v>0.93799999999999994</v>
      </c>
      <c r="I264" s="229"/>
      <c r="J264" s="224"/>
      <c r="K264" s="224"/>
      <c r="L264" s="230"/>
      <c r="M264" s="231"/>
      <c r="N264" s="232"/>
      <c r="O264" s="232"/>
      <c r="P264" s="232"/>
      <c r="Q264" s="232"/>
      <c r="R264" s="232"/>
      <c r="S264" s="232"/>
      <c r="T264" s="23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4" t="s">
        <v>159</v>
      </c>
      <c r="AU264" s="234" t="s">
        <v>84</v>
      </c>
      <c r="AV264" s="13" t="s">
        <v>84</v>
      </c>
      <c r="AW264" s="13" t="s">
        <v>35</v>
      </c>
      <c r="AX264" s="13" t="s">
        <v>82</v>
      </c>
      <c r="AY264" s="234" t="s">
        <v>148</v>
      </c>
    </row>
    <row r="265" s="2" customFormat="1" ht="33" customHeight="1">
      <c r="A265" s="39"/>
      <c r="B265" s="40"/>
      <c r="C265" s="205" t="s">
        <v>431</v>
      </c>
      <c r="D265" s="205" t="s">
        <v>150</v>
      </c>
      <c r="E265" s="206" t="s">
        <v>432</v>
      </c>
      <c r="F265" s="207" t="s">
        <v>433</v>
      </c>
      <c r="G265" s="208" t="s">
        <v>222</v>
      </c>
      <c r="H265" s="209">
        <v>2</v>
      </c>
      <c r="I265" s="210"/>
      <c r="J265" s="211">
        <f>ROUND(I265*H265,2)</f>
        <v>0</v>
      </c>
      <c r="K265" s="207" t="s">
        <v>154</v>
      </c>
      <c r="L265" s="45"/>
      <c r="M265" s="212" t="s">
        <v>19</v>
      </c>
      <c r="N265" s="213" t="s">
        <v>45</v>
      </c>
      <c r="O265" s="85"/>
      <c r="P265" s="214">
        <f>O265*H265</f>
        <v>0</v>
      </c>
      <c r="Q265" s="214">
        <v>0.087260000000000004</v>
      </c>
      <c r="R265" s="214">
        <f>Q265*H265</f>
        <v>0.17452000000000001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253</v>
      </c>
      <c r="AT265" s="216" t="s">
        <v>150</v>
      </c>
      <c r="AU265" s="216" t="s">
        <v>84</v>
      </c>
      <c r="AY265" s="18" t="s">
        <v>148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82</v>
      </c>
      <c r="BK265" s="217">
        <f>ROUND(I265*H265,2)</f>
        <v>0</v>
      </c>
      <c r="BL265" s="18" t="s">
        <v>253</v>
      </c>
      <c r="BM265" s="216" t="s">
        <v>434</v>
      </c>
    </row>
    <row r="266" s="2" customFormat="1">
      <c r="A266" s="39"/>
      <c r="B266" s="40"/>
      <c r="C266" s="41"/>
      <c r="D266" s="218" t="s">
        <v>157</v>
      </c>
      <c r="E266" s="41"/>
      <c r="F266" s="219" t="s">
        <v>435</v>
      </c>
      <c r="G266" s="41"/>
      <c r="H266" s="41"/>
      <c r="I266" s="220"/>
      <c r="J266" s="41"/>
      <c r="K266" s="41"/>
      <c r="L266" s="45"/>
      <c r="M266" s="221"/>
      <c r="N266" s="222"/>
      <c r="O266" s="85"/>
      <c r="P266" s="85"/>
      <c r="Q266" s="85"/>
      <c r="R266" s="85"/>
      <c r="S266" s="85"/>
      <c r="T266" s="86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157</v>
      </c>
      <c r="AU266" s="18" t="s">
        <v>84</v>
      </c>
    </row>
    <row r="267" s="2" customFormat="1" ht="24.15" customHeight="1">
      <c r="A267" s="39"/>
      <c r="B267" s="40"/>
      <c r="C267" s="256" t="s">
        <v>436</v>
      </c>
      <c r="D267" s="256" t="s">
        <v>226</v>
      </c>
      <c r="E267" s="257" t="s">
        <v>437</v>
      </c>
      <c r="F267" s="258" t="s">
        <v>438</v>
      </c>
      <c r="G267" s="259" t="s">
        <v>163</v>
      </c>
      <c r="H267" s="260">
        <v>1.6799999999999999</v>
      </c>
      <c r="I267" s="261"/>
      <c r="J267" s="262">
        <f>ROUND(I267*H267,2)</f>
        <v>0</v>
      </c>
      <c r="K267" s="258" t="s">
        <v>154</v>
      </c>
      <c r="L267" s="263"/>
      <c r="M267" s="264" t="s">
        <v>19</v>
      </c>
      <c r="N267" s="265" t="s">
        <v>45</v>
      </c>
      <c r="O267" s="85"/>
      <c r="P267" s="214">
        <f>O267*H267</f>
        <v>0</v>
      </c>
      <c r="Q267" s="214">
        <v>2.6000000000000001</v>
      </c>
      <c r="R267" s="214">
        <f>Q267*H267</f>
        <v>4.3680000000000003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373</v>
      </c>
      <c r="AT267" s="216" t="s">
        <v>226</v>
      </c>
      <c r="AU267" s="216" t="s">
        <v>84</v>
      </c>
      <c r="AY267" s="18" t="s">
        <v>148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82</v>
      </c>
      <c r="BK267" s="217">
        <f>ROUND(I267*H267,2)</f>
        <v>0</v>
      </c>
      <c r="BL267" s="18" t="s">
        <v>253</v>
      </c>
      <c r="BM267" s="216" t="s">
        <v>439</v>
      </c>
    </row>
    <row r="268" s="13" customFormat="1">
      <c r="A268" s="13"/>
      <c r="B268" s="223"/>
      <c r="C268" s="224"/>
      <c r="D268" s="225" t="s">
        <v>159</v>
      </c>
      <c r="E268" s="226" t="s">
        <v>19</v>
      </c>
      <c r="F268" s="227" t="s">
        <v>440</v>
      </c>
      <c r="G268" s="224"/>
      <c r="H268" s="228">
        <v>1.6799999999999999</v>
      </c>
      <c r="I268" s="229"/>
      <c r="J268" s="224"/>
      <c r="K268" s="224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159</v>
      </c>
      <c r="AU268" s="234" t="s">
        <v>84</v>
      </c>
      <c r="AV268" s="13" t="s">
        <v>84</v>
      </c>
      <c r="AW268" s="13" t="s">
        <v>35</v>
      </c>
      <c r="AX268" s="13" t="s">
        <v>82</v>
      </c>
      <c r="AY268" s="234" t="s">
        <v>148</v>
      </c>
    </row>
    <row r="269" s="2" customFormat="1" ht="37.8" customHeight="1">
      <c r="A269" s="39"/>
      <c r="B269" s="40"/>
      <c r="C269" s="205" t="s">
        <v>441</v>
      </c>
      <c r="D269" s="205" t="s">
        <v>150</v>
      </c>
      <c r="E269" s="206" t="s">
        <v>442</v>
      </c>
      <c r="F269" s="207" t="s">
        <v>443</v>
      </c>
      <c r="G269" s="208" t="s">
        <v>222</v>
      </c>
      <c r="H269" s="209">
        <v>2</v>
      </c>
      <c r="I269" s="210"/>
      <c r="J269" s="211">
        <f>ROUND(I269*H269,2)</f>
        <v>0</v>
      </c>
      <c r="K269" s="207" t="s">
        <v>154</v>
      </c>
      <c r="L269" s="45"/>
      <c r="M269" s="212" t="s">
        <v>19</v>
      </c>
      <c r="N269" s="213" t="s">
        <v>45</v>
      </c>
      <c r="O269" s="85"/>
      <c r="P269" s="214">
        <f>O269*H269</f>
        <v>0</v>
      </c>
      <c r="Q269" s="214">
        <v>0.062260000000000003</v>
      </c>
      <c r="R269" s="214">
        <f>Q269*H269</f>
        <v>0.12452000000000001</v>
      </c>
      <c r="S269" s="214">
        <v>0</v>
      </c>
      <c r="T269" s="215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16" t="s">
        <v>155</v>
      </c>
      <c r="AT269" s="216" t="s">
        <v>150</v>
      </c>
      <c r="AU269" s="216" t="s">
        <v>84</v>
      </c>
      <c r="AY269" s="18" t="s">
        <v>148</v>
      </c>
      <c r="BE269" s="217">
        <f>IF(N269="základní",J269,0)</f>
        <v>0</v>
      </c>
      <c r="BF269" s="217">
        <f>IF(N269="snížená",J269,0)</f>
        <v>0</v>
      </c>
      <c r="BG269" s="217">
        <f>IF(N269="zákl. přenesená",J269,0)</f>
        <v>0</v>
      </c>
      <c r="BH269" s="217">
        <f>IF(N269="sníž. přenesená",J269,0)</f>
        <v>0</v>
      </c>
      <c r="BI269" s="217">
        <f>IF(N269="nulová",J269,0)</f>
        <v>0</v>
      </c>
      <c r="BJ269" s="18" t="s">
        <v>82</v>
      </c>
      <c r="BK269" s="217">
        <f>ROUND(I269*H269,2)</f>
        <v>0</v>
      </c>
      <c r="BL269" s="18" t="s">
        <v>155</v>
      </c>
      <c r="BM269" s="216" t="s">
        <v>444</v>
      </c>
    </row>
    <row r="270" s="2" customFormat="1">
      <c r="A270" s="39"/>
      <c r="B270" s="40"/>
      <c r="C270" s="41"/>
      <c r="D270" s="218" t="s">
        <v>157</v>
      </c>
      <c r="E270" s="41"/>
      <c r="F270" s="219" t="s">
        <v>445</v>
      </c>
      <c r="G270" s="41"/>
      <c r="H270" s="41"/>
      <c r="I270" s="220"/>
      <c r="J270" s="41"/>
      <c r="K270" s="41"/>
      <c r="L270" s="45"/>
      <c r="M270" s="221"/>
      <c r="N270" s="222"/>
      <c r="O270" s="85"/>
      <c r="P270" s="85"/>
      <c r="Q270" s="85"/>
      <c r="R270" s="85"/>
      <c r="S270" s="85"/>
      <c r="T270" s="86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157</v>
      </c>
      <c r="AU270" s="18" t="s">
        <v>84</v>
      </c>
    </row>
    <row r="271" s="2" customFormat="1" ht="24.15" customHeight="1">
      <c r="A271" s="39"/>
      <c r="B271" s="40"/>
      <c r="C271" s="256" t="s">
        <v>446</v>
      </c>
      <c r="D271" s="256" t="s">
        <v>226</v>
      </c>
      <c r="E271" s="257" t="s">
        <v>447</v>
      </c>
      <c r="F271" s="258" t="s">
        <v>448</v>
      </c>
      <c r="G271" s="259" t="s">
        <v>163</v>
      </c>
      <c r="H271" s="260">
        <v>2.738</v>
      </c>
      <c r="I271" s="261"/>
      <c r="J271" s="262">
        <f>ROUND(I271*H271,2)</f>
        <v>0</v>
      </c>
      <c r="K271" s="258" t="s">
        <v>154</v>
      </c>
      <c r="L271" s="263"/>
      <c r="M271" s="264" t="s">
        <v>19</v>
      </c>
      <c r="N271" s="265" t="s">
        <v>45</v>
      </c>
      <c r="O271" s="85"/>
      <c r="P271" s="214">
        <f>O271*H271</f>
        <v>0</v>
      </c>
      <c r="Q271" s="214">
        <v>2.5699999999999998</v>
      </c>
      <c r="R271" s="214">
        <f>Q271*H271</f>
        <v>7.0366599999999995</v>
      </c>
      <c r="S271" s="214">
        <v>0</v>
      </c>
      <c r="T271" s="21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6" t="s">
        <v>207</v>
      </c>
      <c r="AT271" s="216" t="s">
        <v>226</v>
      </c>
      <c r="AU271" s="216" t="s">
        <v>84</v>
      </c>
      <c r="AY271" s="18" t="s">
        <v>148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18" t="s">
        <v>82</v>
      </c>
      <c r="BK271" s="217">
        <f>ROUND(I271*H271,2)</f>
        <v>0</v>
      </c>
      <c r="BL271" s="18" t="s">
        <v>155</v>
      </c>
      <c r="BM271" s="216" t="s">
        <v>449</v>
      </c>
    </row>
    <row r="272" s="13" customFormat="1">
      <c r="A272" s="13"/>
      <c r="B272" s="223"/>
      <c r="C272" s="224"/>
      <c r="D272" s="225" t="s">
        <v>159</v>
      </c>
      <c r="E272" s="226" t="s">
        <v>19</v>
      </c>
      <c r="F272" s="227" t="s">
        <v>450</v>
      </c>
      <c r="G272" s="224"/>
      <c r="H272" s="228">
        <v>2.738</v>
      </c>
      <c r="I272" s="229"/>
      <c r="J272" s="224"/>
      <c r="K272" s="224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159</v>
      </c>
      <c r="AU272" s="234" t="s">
        <v>84</v>
      </c>
      <c r="AV272" s="13" t="s">
        <v>84</v>
      </c>
      <c r="AW272" s="13" t="s">
        <v>35</v>
      </c>
      <c r="AX272" s="13" t="s">
        <v>82</v>
      </c>
      <c r="AY272" s="234" t="s">
        <v>148</v>
      </c>
    </row>
    <row r="273" s="12" customFormat="1" ht="22.8" customHeight="1">
      <c r="A273" s="12"/>
      <c r="B273" s="189"/>
      <c r="C273" s="190"/>
      <c r="D273" s="191" t="s">
        <v>73</v>
      </c>
      <c r="E273" s="203" t="s">
        <v>194</v>
      </c>
      <c r="F273" s="203" t="s">
        <v>451</v>
      </c>
      <c r="G273" s="190"/>
      <c r="H273" s="190"/>
      <c r="I273" s="193"/>
      <c r="J273" s="204">
        <f>BK273</f>
        <v>0</v>
      </c>
      <c r="K273" s="190"/>
      <c r="L273" s="195"/>
      <c r="M273" s="196"/>
      <c r="N273" s="197"/>
      <c r="O273" s="197"/>
      <c r="P273" s="198">
        <f>SUM(P274:P350)</f>
        <v>0</v>
      </c>
      <c r="Q273" s="197"/>
      <c r="R273" s="198">
        <f>SUM(R274:R350)</f>
        <v>87.157801539999994</v>
      </c>
      <c r="S273" s="197"/>
      <c r="T273" s="199">
        <f>SUM(T274:T350)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0" t="s">
        <v>82</v>
      </c>
      <c r="AT273" s="201" t="s">
        <v>73</v>
      </c>
      <c r="AU273" s="201" t="s">
        <v>82</v>
      </c>
      <c r="AY273" s="200" t="s">
        <v>148</v>
      </c>
      <c r="BK273" s="202">
        <f>SUM(BK274:BK350)</f>
        <v>0</v>
      </c>
    </row>
    <row r="274" s="2" customFormat="1" ht="24.15" customHeight="1">
      <c r="A274" s="39"/>
      <c r="B274" s="40"/>
      <c r="C274" s="205" t="s">
        <v>452</v>
      </c>
      <c r="D274" s="205" t="s">
        <v>150</v>
      </c>
      <c r="E274" s="206" t="s">
        <v>453</v>
      </c>
      <c r="F274" s="207" t="s">
        <v>454</v>
      </c>
      <c r="G274" s="208" t="s">
        <v>153</v>
      </c>
      <c r="H274" s="209">
        <v>486.05000000000001</v>
      </c>
      <c r="I274" s="210"/>
      <c r="J274" s="211">
        <f>ROUND(I274*H274,2)</f>
        <v>0</v>
      </c>
      <c r="K274" s="207" t="s">
        <v>154</v>
      </c>
      <c r="L274" s="45"/>
      <c r="M274" s="212" t="s">
        <v>19</v>
      </c>
      <c r="N274" s="213" t="s">
        <v>45</v>
      </c>
      <c r="O274" s="85"/>
      <c r="P274" s="214">
        <f>O274*H274</f>
        <v>0</v>
      </c>
      <c r="Q274" s="214">
        <v>0.00025999999999999998</v>
      </c>
      <c r="R274" s="214">
        <f>Q274*H274</f>
        <v>0.12637299999999999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155</v>
      </c>
      <c r="AT274" s="216" t="s">
        <v>150</v>
      </c>
      <c r="AU274" s="216" t="s">
        <v>84</v>
      </c>
      <c r="AY274" s="18" t="s">
        <v>148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82</v>
      </c>
      <c r="BK274" s="217">
        <f>ROUND(I274*H274,2)</f>
        <v>0</v>
      </c>
      <c r="BL274" s="18" t="s">
        <v>155</v>
      </c>
      <c r="BM274" s="216" t="s">
        <v>455</v>
      </c>
    </row>
    <row r="275" s="2" customFormat="1">
      <c r="A275" s="39"/>
      <c r="B275" s="40"/>
      <c r="C275" s="41"/>
      <c r="D275" s="218" t="s">
        <v>157</v>
      </c>
      <c r="E275" s="41"/>
      <c r="F275" s="219" t="s">
        <v>456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157</v>
      </c>
      <c r="AU275" s="18" t="s">
        <v>84</v>
      </c>
    </row>
    <row r="276" s="13" customFormat="1">
      <c r="A276" s="13"/>
      <c r="B276" s="223"/>
      <c r="C276" s="224"/>
      <c r="D276" s="225" t="s">
        <v>159</v>
      </c>
      <c r="E276" s="226" t="s">
        <v>19</v>
      </c>
      <c r="F276" s="227" t="s">
        <v>457</v>
      </c>
      <c r="G276" s="224"/>
      <c r="H276" s="228">
        <v>65.239999999999995</v>
      </c>
      <c r="I276" s="229"/>
      <c r="J276" s="224"/>
      <c r="K276" s="224"/>
      <c r="L276" s="230"/>
      <c r="M276" s="231"/>
      <c r="N276" s="232"/>
      <c r="O276" s="232"/>
      <c r="P276" s="232"/>
      <c r="Q276" s="232"/>
      <c r="R276" s="232"/>
      <c r="S276" s="232"/>
      <c r="T276" s="23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4" t="s">
        <v>159</v>
      </c>
      <c r="AU276" s="234" t="s">
        <v>84</v>
      </c>
      <c r="AV276" s="13" t="s">
        <v>84</v>
      </c>
      <c r="AW276" s="13" t="s">
        <v>35</v>
      </c>
      <c r="AX276" s="13" t="s">
        <v>74</v>
      </c>
      <c r="AY276" s="234" t="s">
        <v>148</v>
      </c>
    </row>
    <row r="277" s="13" customFormat="1">
      <c r="A277" s="13"/>
      <c r="B277" s="223"/>
      <c r="C277" s="224"/>
      <c r="D277" s="225" t="s">
        <v>159</v>
      </c>
      <c r="E277" s="226" t="s">
        <v>19</v>
      </c>
      <c r="F277" s="227" t="s">
        <v>458</v>
      </c>
      <c r="G277" s="224"/>
      <c r="H277" s="228">
        <v>345.69999999999999</v>
      </c>
      <c r="I277" s="229"/>
      <c r="J277" s="224"/>
      <c r="K277" s="224"/>
      <c r="L277" s="230"/>
      <c r="M277" s="231"/>
      <c r="N277" s="232"/>
      <c r="O277" s="232"/>
      <c r="P277" s="232"/>
      <c r="Q277" s="232"/>
      <c r="R277" s="232"/>
      <c r="S277" s="232"/>
      <c r="T277" s="23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4" t="s">
        <v>159</v>
      </c>
      <c r="AU277" s="234" t="s">
        <v>84</v>
      </c>
      <c r="AV277" s="13" t="s">
        <v>84</v>
      </c>
      <c r="AW277" s="13" t="s">
        <v>35</v>
      </c>
      <c r="AX277" s="13" t="s">
        <v>74</v>
      </c>
      <c r="AY277" s="234" t="s">
        <v>148</v>
      </c>
    </row>
    <row r="278" s="13" customFormat="1">
      <c r="A278" s="13"/>
      <c r="B278" s="223"/>
      <c r="C278" s="224"/>
      <c r="D278" s="225" t="s">
        <v>159</v>
      </c>
      <c r="E278" s="226" t="s">
        <v>19</v>
      </c>
      <c r="F278" s="227" t="s">
        <v>459</v>
      </c>
      <c r="G278" s="224"/>
      <c r="H278" s="228">
        <v>75.109999999999999</v>
      </c>
      <c r="I278" s="229"/>
      <c r="J278" s="224"/>
      <c r="K278" s="224"/>
      <c r="L278" s="230"/>
      <c r="M278" s="231"/>
      <c r="N278" s="232"/>
      <c r="O278" s="232"/>
      <c r="P278" s="232"/>
      <c r="Q278" s="232"/>
      <c r="R278" s="232"/>
      <c r="S278" s="232"/>
      <c r="T278" s="23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4" t="s">
        <v>159</v>
      </c>
      <c r="AU278" s="234" t="s">
        <v>84</v>
      </c>
      <c r="AV278" s="13" t="s">
        <v>84</v>
      </c>
      <c r="AW278" s="13" t="s">
        <v>35</v>
      </c>
      <c r="AX278" s="13" t="s">
        <v>74</v>
      </c>
      <c r="AY278" s="234" t="s">
        <v>148</v>
      </c>
    </row>
    <row r="279" s="15" customFormat="1">
      <c r="A279" s="15"/>
      <c r="B279" s="245"/>
      <c r="C279" s="246"/>
      <c r="D279" s="225" t="s">
        <v>159</v>
      </c>
      <c r="E279" s="247" t="s">
        <v>19</v>
      </c>
      <c r="F279" s="248" t="s">
        <v>181</v>
      </c>
      <c r="G279" s="246"/>
      <c r="H279" s="249">
        <v>486.05000000000001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55" t="s">
        <v>159</v>
      </c>
      <c r="AU279" s="255" t="s">
        <v>84</v>
      </c>
      <c r="AV279" s="15" t="s">
        <v>155</v>
      </c>
      <c r="AW279" s="15" t="s">
        <v>35</v>
      </c>
      <c r="AX279" s="15" t="s">
        <v>82</v>
      </c>
      <c r="AY279" s="255" t="s">
        <v>148</v>
      </c>
    </row>
    <row r="280" s="2" customFormat="1" ht="37.8" customHeight="1">
      <c r="A280" s="39"/>
      <c r="B280" s="40"/>
      <c r="C280" s="205" t="s">
        <v>460</v>
      </c>
      <c r="D280" s="205" t="s">
        <v>150</v>
      </c>
      <c r="E280" s="206" t="s">
        <v>461</v>
      </c>
      <c r="F280" s="207" t="s">
        <v>462</v>
      </c>
      <c r="G280" s="208" t="s">
        <v>153</v>
      </c>
      <c r="H280" s="209">
        <v>486.05000000000001</v>
      </c>
      <c r="I280" s="210"/>
      <c r="J280" s="211">
        <f>ROUND(I280*H280,2)</f>
        <v>0</v>
      </c>
      <c r="K280" s="207" t="s">
        <v>154</v>
      </c>
      <c r="L280" s="45"/>
      <c r="M280" s="212" t="s">
        <v>19</v>
      </c>
      <c r="N280" s="213" t="s">
        <v>45</v>
      </c>
      <c r="O280" s="85"/>
      <c r="P280" s="214">
        <f>O280*H280</f>
        <v>0</v>
      </c>
      <c r="Q280" s="214">
        <v>0.015400000000000001</v>
      </c>
      <c r="R280" s="214">
        <f>Q280*H280</f>
        <v>7.4851700000000001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155</v>
      </c>
      <c r="AT280" s="216" t="s">
        <v>150</v>
      </c>
      <c r="AU280" s="216" t="s">
        <v>84</v>
      </c>
      <c r="AY280" s="18" t="s">
        <v>148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82</v>
      </c>
      <c r="BK280" s="217">
        <f>ROUND(I280*H280,2)</f>
        <v>0</v>
      </c>
      <c r="BL280" s="18" t="s">
        <v>155</v>
      </c>
      <c r="BM280" s="216" t="s">
        <v>463</v>
      </c>
    </row>
    <row r="281" s="2" customFormat="1">
      <c r="A281" s="39"/>
      <c r="B281" s="40"/>
      <c r="C281" s="41"/>
      <c r="D281" s="218" t="s">
        <v>157</v>
      </c>
      <c r="E281" s="41"/>
      <c r="F281" s="219" t="s">
        <v>464</v>
      </c>
      <c r="G281" s="41"/>
      <c r="H281" s="41"/>
      <c r="I281" s="220"/>
      <c r="J281" s="41"/>
      <c r="K281" s="41"/>
      <c r="L281" s="45"/>
      <c r="M281" s="221"/>
      <c r="N281" s="222"/>
      <c r="O281" s="85"/>
      <c r="P281" s="85"/>
      <c r="Q281" s="85"/>
      <c r="R281" s="85"/>
      <c r="S281" s="85"/>
      <c r="T281" s="86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18" t="s">
        <v>157</v>
      </c>
      <c r="AU281" s="18" t="s">
        <v>84</v>
      </c>
    </row>
    <row r="282" s="2" customFormat="1" ht="44.25" customHeight="1">
      <c r="A282" s="39"/>
      <c r="B282" s="40"/>
      <c r="C282" s="205" t="s">
        <v>465</v>
      </c>
      <c r="D282" s="205" t="s">
        <v>150</v>
      </c>
      <c r="E282" s="206" t="s">
        <v>466</v>
      </c>
      <c r="F282" s="207" t="s">
        <v>467</v>
      </c>
      <c r="G282" s="208" t="s">
        <v>153</v>
      </c>
      <c r="H282" s="209">
        <v>486.05000000000001</v>
      </c>
      <c r="I282" s="210"/>
      <c r="J282" s="211">
        <f>ROUND(I282*H282,2)</f>
        <v>0</v>
      </c>
      <c r="K282" s="207" t="s">
        <v>154</v>
      </c>
      <c r="L282" s="45"/>
      <c r="M282" s="212" t="s">
        <v>19</v>
      </c>
      <c r="N282" s="213" t="s">
        <v>45</v>
      </c>
      <c r="O282" s="85"/>
      <c r="P282" s="214">
        <f>O282*H282</f>
        <v>0</v>
      </c>
      <c r="Q282" s="214">
        <v>0.0079000000000000008</v>
      </c>
      <c r="R282" s="214">
        <f>Q282*H282</f>
        <v>3.8397950000000005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155</v>
      </c>
      <c r="AT282" s="216" t="s">
        <v>150</v>
      </c>
      <c r="AU282" s="216" t="s">
        <v>84</v>
      </c>
      <c r="AY282" s="18" t="s">
        <v>148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82</v>
      </c>
      <c r="BK282" s="217">
        <f>ROUND(I282*H282,2)</f>
        <v>0</v>
      </c>
      <c r="BL282" s="18" t="s">
        <v>155</v>
      </c>
      <c r="BM282" s="216" t="s">
        <v>468</v>
      </c>
    </row>
    <row r="283" s="2" customFormat="1">
      <c r="A283" s="39"/>
      <c r="B283" s="40"/>
      <c r="C283" s="41"/>
      <c r="D283" s="218" t="s">
        <v>157</v>
      </c>
      <c r="E283" s="41"/>
      <c r="F283" s="219" t="s">
        <v>469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157</v>
      </c>
      <c r="AU283" s="18" t="s">
        <v>84</v>
      </c>
    </row>
    <row r="284" s="2" customFormat="1" ht="21.75" customHeight="1">
      <c r="A284" s="39"/>
      <c r="B284" s="40"/>
      <c r="C284" s="205" t="s">
        <v>470</v>
      </c>
      <c r="D284" s="205" t="s">
        <v>150</v>
      </c>
      <c r="E284" s="206" t="s">
        <v>471</v>
      </c>
      <c r="F284" s="207" t="s">
        <v>472</v>
      </c>
      <c r="G284" s="208" t="s">
        <v>153</v>
      </c>
      <c r="H284" s="209">
        <v>25.68</v>
      </c>
      <c r="I284" s="210"/>
      <c r="J284" s="211">
        <f>ROUND(I284*H284,2)</f>
        <v>0</v>
      </c>
      <c r="K284" s="207" t="s">
        <v>154</v>
      </c>
      <c r="L284" s="45"/>
      <c r="M284" s="212" t="s">
        <v>19</v>
      </c>
      <c r="N284" s="213" t="s">
        <v>45</v>
      </c>
      <c r="O284" s="85"/>
      <c r="P284" s="214">
        <f>O284*H284</f>
        <v>0</v>
      </c>
      <c r="Q284" s="214">
        <v>0.032050000000000002</v>
      </c>
      <c r="R284" s="214">
        <f>Q284*H284</f>
        <v>0.823044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155</v>
      </c>
      <c r="AT284" s="216" t="s">
        <v>150</v>
      </c>
      <c r="AU284" s="216" t="s">
        <v>84</v>
      </c>
      <c r="AY284" s="18" t="s">
        <v>148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82</v>
      </c>
      <c r="BK284" s="217">
        <f>ROUND(I284*H284,2)</f>
        <v>0</v>
      </c>
      <c r="BL284" s="18" t="s">
        <v>155</v>
      </c>
      <c r="BM284" s="216" t="s">
        <v>473</v>
      </c>
    </row>
    <row r="285" s="2" customFormat="1">
      <c r="A285" s="39"/>
      <c r="B285" s="40"/>
      <c r="C285" s="41"/>
      <c r="D285" s="218" t="s">
        <v>157</v>
      </c>
      <c r="E285" s="41"/>
      <c r="F285" s="219" t="s">
        <v>474</v>
      </c>
      <c r="G285" s="41"/>
      <c r="H285" s="41"/>
      <c r="I285" s="220"/>
      <c r="J285" s="41"/>
      <c r="K285" s="41"/>
      <c r="L285" s="45"/>
      <c r="M285" s="221"/>
      <c r="N285" s="222"/>
      <c r="O285" s="85"/>
      <c r="P285" s="85"/>
      <c r="Q285" s="85"/>
      <c r="R285" s="85"/>
      <c r="S285" s="85"/>
      <c r="T285" s="86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18" t="s">
        <v>157</v>
      </c>
      <c r="AU285" s="18" t="s">
        <v>84</v>
      </c>
    </row>
    <row r="286" s="13" customFormat="1">
      <c r="A286" s="13"/>
      <c r="B286" s="223"/>
      <c r="C286" s="224"/>
      <c r="D286" s="225" t="s">
        <v>159</v>
      </c>
      <c r="E286" s="226" t="s">
        <v>19</v>
      </c>
      <c r="F286" s="227" t="s">
        <v>475</v>
      </c>
      <c r="G286" s="224"/>
      <c r="H286" s="228">
        <v>14.4</v>
      </c>
      <c r="I286" s="229"/>
      <c r="J286" s="224"/>
      <c r="K286" s="224"/>
      <c r="L286" s="230"/>
      <c r="M286" s="231"/>
      <c r="N286" s="232"/>
      <c r="O286" s="232"/>
      <c r="P286" s="232"/>
      <c r="Q286" s="232"/>
      <c r="R286" s="232"/>
      <c r="S286" s="232"/>
      <c r="T286" s="23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4" t="s">
        <v>159</v>
      </c>
      <c r="AU286" s="234" t="s">
        <v>84</v>
      </c>
      <c r="AV286" s="13" t="s">
        <v>84</v>
      </c>
      <c r="AW286" s="13" t="s">
        <v>35</v>
      </c>
      <c r="AX286" s="13" t="s">
        <v>74</v>
      </c>
      <c r="AY286" s="234" t="s">
        <v>148</v>
      </c>
    </row>
    <row r="287" s="13" customFormat="1">
      <c r="A287" s="13"/>
      <c r="B287" s="223"/>
      <c r="C287" s="224"/>
      <c r="D287" s="225" t="s">
        <v>159</v>
      </c>
      <c r="E287" s="226" t="s">
        <v>19</v>
      </c>
      <c r="F287" s="227" t="s">
        <v>476</v>
      </c>
      <c r="G287" s="224"/>
      <c r="H287" s="228">
        <v>11.279999999999999</v>
      </c>
      <c r="I287" s="229"/>
      <c r="J287" s="224"/>
      <c r="K287" s="224"/>
      <c r="L287" s="230"/>
      <c r="M287" s="231"/>
      <c r="N287" s="232"/>
      <c r="O287" s="232"/>
      <c r="P287" s="232"/>
      <c r="Q287" s="232"/>
      <c r="R287" s="232"/>
      <c r="S287" s="232"/>
      <c r="T287" s="23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4" t="s">
        <v>159</v>
      </c>
      <c r="AU287" s="234" t="s">
        <v>84</v>
      </c>
      <c r="AV287" s="13" t="s">
        <v>84</v>
      </c>
      <c r="AW287" s="13" t="s">
        <v>35</v>
      </c>
      <c r="AX287" s="13" t="s">
        <v>74</v>
      </c>
      <c r="AY287" s="234" t="s">
        <v>148</v>
      </c>
    </row>
    <row r="288" s="15" customFormat="1">
      <c r="A288" s="15"/>
      <c r="B288" s="245"/>
      <c r="C288" s="246"/>
      <c r="D288" s="225" t="s">
        <v>159</v>
      </c>
      <c r="E288" s="247" t="s">
        <v>19</v>
      </c>
      <c r="F288" s="248" t="s">
        <v>181</v>
      </c>
      <c r="G288" s="246"/>
      <c r="H288" s="249">
        <v>25.68</v>
      </c>
      <c r="I288" s="250"/>
      <c r="J288" s="246"/>
      <c r="K288" s="246"/>
      <c r="L288" s="251"/>
      <c r="M288" s="252"/>
      <c r="N288" s="253"/>
      <c r="O288" s="253"/>
      <c r="P288" s="253"/>
      <c r="Q288" s="253"/>
      <c r="R288" s="253"/>
      <c r="S288" s="253"/>
      <c r="T288" s="254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55" t="s">
        <v>159</v>
      </c>
      <c r="AU288" s="255" t="s">
        <v>84</v>
      </c>
      <c r="AV288" s="15" t="s">
        <v>155</v>
      </c>
      <c r="AW288" s="15" t="s">
        <v>35</v>
      </c>
      <c r="AX288" s="15" t="s">
        <v>82</v>
      </c>
      <c r="AY288" s="255" t="s">
        <v>148</v>
      </c>
    </row>
    <row r="289" s="2" customFormat="1" ht="33" customHeight="1">
      <c r="A289" s="39"/>
      <c r="B289" s="40"/>
      <c r="C289" s="205" t="s">
        <v>477</v>
      </c>
      <c r="D289" s="205" t="s">
        <v>150</v>
      </c>
      <c r="E289" s="206" t="s">
        <v>478</v>
      </c>
      <c r="F289" s="207" t="s">
        <v>479</v>
      </c>
      <c r="G289" s="208" t="s">
        <v>153</v>
      </c>
      <c r="H289" s="209">
        <v>345.69999999999999</v>
      </c>
      <c r="I289" s="210"/>
      <c r="J289" s="211">
        <f>ROUND(I289*H289,2)</f>
        <v>0</v>
      </c>
      <c r="K289" s="207" t="s">
        <v>154</v>
      </c>
      <c r="L289" s="45"/>
      <c r="M289" s="212" t="s">
        <v>19</v>
      </c>
      <c r="N289" s="213" t="s">
        <v>45</v>
      </c>
      <c r="O289" s="85"/>
      <c r="P289" s="214">
        <f>O289*H289</f>
        <v>0</v>
      </c>
      <c r="Q289" s="214">
        <v>0.0073499999999999998</v>
      </c>
      <c r="R289" s="214">
        <f>Q289*H289</f>
        <v>2.5408949999999999</v>
      </c>
      <c r="S289" s="214">
        <v>0</v>
      </c>
      <c r="T289" s="21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6" t="s">
        <v>155</v>
      </c>
      <c r="AT289" s="216" t="s">
        <v>150</v>
      </c>
      <c r="AU289" s="216" t="s">
        <v>84</v>
      </c>
      <c r="AY289" s="18" t="s">
        <v>148</v>
      </c>
      <c r="BE289" s="217">
        <f>IF(N289="základní",J289,0)</f>
        <v>0</v>
      </c>
      <c r="BF289" s="217">
        <f>IF(N289="snížená",J289,0)</f>
        <v>0</v>
      </c>
      <c r="BG289" s="217">
        <f>IF(N289="zákl. přenesená",J289,0)</f>
        <v>0</v>
      </c>
      <c r="BH289" s="217">
        <f>IF(N289="sníž. přenesená",J289,0)</f>
        <v>0</v>
      </c>
      <c r="BI289" s="217">
        <f>IF(N289="nulová",J289,0)</f>
        <v>0</v>
      </c>
      <c r="BJ289" s="18" t="s">
        <v>82</v>
      </c>
      <c r="BK289" s="217">
        <f>ROUND(I289*H289,2)</f>
        <v>0</v>
      </c>
      <c r="BL289" s="18" t="s">
        <v>155</v>
      </c>
      <c r="BM289" s="216" t="s">
        <v>480</v>
      </c>
    </row>
    <row r="290" s="2" customFormat="1">
      <c r="A290" s="39"/>
      <c r="B290" s="40"/>
      <c r="C290" s="41"/>
      <c r="D290" s="218" t="s">
        <v>157</v>
      </c>
      <c r="E290" s="41"/>
      <c r="F290" s="219" t="s">
        <v>481</v>
      </c>
      <c r="G290" s="41"/>
      <c r="H290" s="41"/>
      <c r="I290" s="220"/>
      <c r="J290" s="41"/>
      <c r="K290" s="41"/>
      <c r="L290" s="45"/>
      <c r="M290" s="221"/>
      <c r="N290" s="222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157</v>
      </c>
      <c r="AU290" s="18" t="s">
        <v>84</v>
      </c>
    </row>
    <row r="291" s="13" customFormat="1">
      <c r="A291" s="13"/>
      <c r="B291" s="223"/>
      <c r="C291" s="224"/>
      <c r="D291" s="225" t="s">
        <v>159</v>
      </c>
      <c r="E291" s="226" t="s">
        <v>19</v>
      </c>
      <c r="F291" s="227" t="s">
        <v>458</v>
      </c>
      <c r="G291" s="224"/>
      <c r="H291" s="228">
        <v>345.69999999999999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159</v>
      </c>
      <c r="AU291" s="234" t="s">
        <v>84</v>
      </c>
      <c r="AV291" s="13" t="s">
        <v>84</v>
      </c>
      <c r="AW291" s="13" t="s">
        <v>35</v>
      </c>
      <c r="AX291" s="13" t="s">
        <v>82</v>
      </c>
      <c r="AY291" s="234" t="s">
        <v>148</v>
      </c>
    </row>
    <row r="292" s="2" customFormat="1" ht="44.25" customHeight="1">
      <c r="A292" s="39"/>
      <c r="B292" s="40"/>
      <c r="C292" s="205" t="s">
        <v>482</v>
      </c>
      <c r="D292" s="205" t="s">
        <v>150</v>
      </c>
      <c r="E292" s="206" t="s">
        <v>483</v>
      </c>
      <c r="F292" s="207" t="s">
        <v>484</v>
      </c>
      <c r="G292" s="208" t="s">
        <v>229</v>
      </c>
      <c r="H292" s="209">
        <v>85</v>
      </c>
      <c r="I292" s="210"/>
      <c r="J292" s="211">
        <f>ROUND(I292*H292,2)</f>
        <v>0</v>
      </c>
      <c r="K292" s="207" t="s">
        <v>154</v>
      </c>
      <c r="L292" s="45"/>
      <c r="M292" s="212" t="s">
        <v>19</v>
      </c>
      <c r="N292" s="213" t="s">
        <v>45</v>
      </c>
      <c r="O292" s="85"/>
      <c r="P292" s="214">
        <f>O292*H292</f>
        <v>0</v>
      </c>
      <c r="Q292" s="214">
        <v>0</v>
      </c>
      <c r="R292" s="214">
        <f>Q292*H292</f>
        <v>0</v>
      </c>
      <c r="S292" s="214">
        <v>0</v>
      </c>
      <c r="T292" s="215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6" t="s">
        <v>155</v>
      </c>
      <c r="AT292" s="216" t="s">
        <v>150</v>
      </c>
      <c r="AU292" s="216" t="s">
        <v>84</v>
      </c>
      <c r="AY292" s="18" t="s">
        <v>148</v>
      </c>
      <c r="BE292" s="217">
        <f>IF(N292="základní",J292,0)</f>
        <v>0</v>
      </c>
      <c r="BF292" s="217">
        <f>IF(N292="snížená",J292,0)</f>
        <v>0</v>
      </c>
      <c r="BG292" s="217">
        <f>IF(N292="zákl. přenesená",J292,0)</f>
        <v>0</v>
      </c>
      <c r="BH292" s="217">
        <f>IF(N292="sníž. přenesená",J292,0)</f>
        <v>0</v>
      </c>
      <c r="BI292" s="217">
        <f>IF(N292="nulová",J292,0)</f>
        <v>0</v>
      </c>
      <c r="BJ292" s="18" t="s">
        <v>82</v>
      </c>
      <c r="BK292" s="217">
        <f>ROUND(I292*H292,2)</f>
        <v>0</v>
      </c>
      <c r="BL292" s="18" t="s">
        <v>155</v>
      </c>
      <c r="BM292" s="216" t="s">
        <v>485</v>
      </c>
    </row>
    <row r="293" s="2" customFormat="1">
      <c r="A293" s="39"/>
      <c r="B293" s="40"/>
      <c r="C293" s="41"/>
      <c r="D293" s="218" t="s">
        <v>157</v>
      </c>
      <c r="E293" s="41"/>
      <c r="F293" s="219" t="s">
        <v>486</v>
      </c>
      <c r="G293" s="41"/>
      <c r="H293" s="41"/>
      <c r="I293" s="220"/>
      <c r="J293" s="41"/>
      <c r="K293" s="41"/>
      <c r="L293" s="45"/>
      <c r="M293" s="221"/>
      <c r="N293" s="222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157</v>
      </c>
      <c r="AU293" s="18" t="s">
        <v>84</v>
      </c>
    </row>
    <row r="294" s="2" customFormat="1" ht="16.5" customHeight="1">
      <c r="A294" s="39"/>
      <c r="B294" s="40"/>
      <c r="C294" s="256" t="s">
        <v>487</v>
      </c>
      <c r="D294" s="256" t="s">
        <v>226</v>
      </c>
      <c r="E294" s="257" t="s">
        <v>488</v>
      </c>
      <c r="F294" s="258" t="s">
        <v>489</v>
      </c>
      <c r="G294" s="259" t="s">
        <v>229</v>
      </c>
      <c r="H294" s="260">
        <v>89.25</v>
      </c>
      <c r="I294" s="261"/>
      <c r="J294" s="262">
        <f>ROUND(I294*H294,2)</f>
        <v>0</v>
      </c>
      <c r="K294" s="258" t="s">
        <v>154</v>
      </c>
      <c r="L294" s="263"/>
      <c r="M294" s="264" t="s">
        <v>19</v>
      </c>
      <c r="N294" s="265" t="s">
        <v>45</v>
      </c>
      <c r="O294" s="85"/>
      <c r="P294" s="214">
        <f>O294*H294</f>
        <v>0</v>
      </c>
      <c r="Q294" s="214">
        <v>0.00010000000000000001</v>
      </c>
      <c r="R294" s="214">
        <f>Q294*H294</f>
        <v>0.0089250000000000006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207</v>
      </c>
      <c r="AT294" s="216" t="s">
        <v>226</v>
      </c>
      <c r="AU294" s="216" t="s">
        <v>84</v>
      </c>
      <c r="AY294" s="18" t="s">
        <v>148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82</v>
      </c>
      <c r="BK294" s="217">
        <f>ROUND(I294*H294,2)</f>
        <v>0</v>
      </c>
      <c r="BL294" s="18" t="s">
        <v>155</v>
      </c>
      <c r="BM294" s="216" t="s">
        <v>490</v>
      </c>
    </row>
    <row r="295" s="13" customFormat="1">
      <c r="A295" s="13"/>
      <c r="B295" s="223"/>
      <c r="C295" s="224"/>
      <c r="D295" s="225" t="s">
        <v>159</v>
      </c>
      <c r="E295" s="226" t="s">
        <v>19</v>
      </c>
      <c r="F295" s="227" t="s">
        <v>491</v>
      </c>
      <c r="G295" s="224"/>
      <c r="H295" s="228">
        <v>89.25</v>
      </c>
      <c r="I295" s="229"/>
      <c r="J295" s="224"/>
      <c r="K295" s="224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159</v>
      </c>
      <c r="AU295" s="234" t="s">
        <v>84</v>
      </c>
      <c r="AV295" s="13" t="s">
        <v>84</v>
      </c>
      <c r="AW295" s="13" t="s">
        <v>35</v>
      </c>
      <c r="AX295" s="13" t="s">
        <v>82</v>
      </c>
      <c r="AY295" s="234" t="s">
        <v>148</v>
      </c>
    </row>
    <row r="296" s="2" customFormat="1" ht="55.5" customHeight="1">
      <c r="A296" s="39"/>
      <c r="B296" s="40"/>
      <c r="C296" s="205" t="s">
        <v>492</v>
      </c>
      <c r="D296" s="205" t="s">
        <v>150</v>
      </c>
      <c r="E296" s="206" t="s">
        <v>493</v>
      </c>
      <c r="F296" s="207" t="s">
        <v>494</v>
      </c>
      <c r="G296" s="208" t="s">
        <v>229</v>
      </c>
      <c r="H296" s="209">
        <v>64.200000000000003</v>
      </c>
      <c r="I296" s="210"/>
      <c r="J296" s="211">
        <f>ROUND(I296*H296,2)</f>
        <v>0</v>
      </c>
      <c r="K296" s="207" t="s">
        <v>154</v>
      </c>
      <c r="L296" s="45"/>
      <c r="M296" s="212" t="s">
        <v>19</v>
      </c>
      <c r="N296" s="213" t="s">
        <v>45</v>
      </c>
      <c r="O296" s="85"/>
      <c r="P296" s="214">
        <f>O296*H296</f>
        <v>0</v>
      </c>
      <c r="Q296" s="214">
        <v>0</v>
      </c>
      <c r="R296" s="214">
        <f>Q296*H296</f>
        <v>0</v>
      </c>
      <c r="S296" s="214">
        <v>0</v>
      </c>
      <c r="T296" s="215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16" t="s">
        <v>155</v>
      </c>
      <c r="AT296" s="216" t="s">
        <v>150</v>
      </c>
      <c r="AU296" s="216" t="s">
        <v>84</v>
      </c>
      <c r="AY296" s="18" t="s">
        <v>148</v>
      </c>
      <c r="BE296" s="217">
        <f>IF(N296="základní",J296,0)</f>
        <v>0</v>
      </c>
      <c r="BF296" s="217">
        <f>IF(N296="snížená",J296,0)</f>
        <v>0</v>
      </c>
      <c r="BG296" s="217">
        <f>IF(N296="zákl. přenesená",J296,0)</f>
        <v>0</v>
      </c>
      <c r="BH296" s="217">
        <f>IF(N296="sníž. přenesená",J296,0)</f>
        <v>0</v>
      </c>
      <c r="BI296" s="217">
        <f>IF(N296="nulová",J296,0)</f>
        <v>0</v>
      </c>
      <c r="BJ296" s="18" t="s">
        <v>82</v>
      </c>
      <c r="BK296" s="217">
        <f>ROUND(I296*H296,2)</f>
        <v>0</v>
      </c>
      <c r="BL296" s="18" t="s">
        <v>155</v>
      </c>
      <c r="BM296" s="216" t="s">
        <v>495</v>
      </c>
    </row>
    <row r="297" s="2" customFormat="1">
      <c r="A297" s="39"/>
      <c r="B297" s="40"/>
      <c r="C297" s="41"/>
      <c r="D297" s="218" t="s">
        <v>157</v>
      </c>
      <c r="E297" s="41"/>
      <c r="F297" s="219" t="s">
        <v>496</v>
      </c>
      <c r="G297" s="41"/>
      <c r="H297" s="41"/>
      <c r="I297" s="220"/>
      <c r="J297" s="41"/>
      <c r="K297" s="41"/>
      <c r="L297" s="45"/>
      <c r="M297" s="221"/>
      <c r="N297" s="222"/>
      <c r="O297" s="85"/>
      <c r="P297" s="85"/>
      <c r="Q297" s="85"/>
      <c r="R297" s="85"/>
      <c r="S297" s="85"/>
      <c r="T297" s="86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18" t="s">
        <v>157</v>
      </c>
      <c r="AU297" s="18" t="s">
        <v>84</v>
      </c>
    </row>
    <row r="298" s="13" customFormat="1">
      <c r="A298" s="13"/>
      <c r="B298" s="223"/>
      <c r="C298" s="224"/>
      <c r="D298" s="225" t="s">
        <v>159</v>
      </c>
      <c r="E298" s="226" t="s">
        <v>19</v>
      </c>
      <c r="F298" s="227" t="s">
        <v>497</v>
      </c>
      <c r="G298" s="224"/>
      <c r="H298" s="228">
        <v>36</v>
      </c>
      <c r="I298" s="229"/>
      <c r="J298" s="224"/>
      <c r="K298" s="224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159</v>
      </c>
      <c r="AU298" s="234" t="s">
        <v>84</v>
      </c>
      <c r="AV298" s="13" t="s">
        <v>84</v>
      </c>
      <c r="AW298" s="13" t="s">
        <v>35</v>
      </c>
      <c r="AX298" s="13" t="s">
        <v>74</v>
      </c>
      <c r="AY298" s="234" t="s">
        <v>148</v>
      </c>
    </row>
    <row r="299" s="13" customFormat="1">
      <c r="A299" s="13"/>
      <c r="B299" s="223"/>
      <c r="C299" s="224"/>
      <c r="D299" s="225" t="s">
        <v>159</v>
      </c>
      <c r="E299" s="226" t="s">
        <v>19</v>
      </c>
      <c r="F299" s="227" t="s">
        <v>498</v>
      </c>
      <c r="G299" s="224"/>
      <c r="H299" s="228">
        <v>28.199999999999999</v>
      </c>
      <c r="I299" s="229"/>
      <c r="J299" s="224"/>
      <c r="K299" s="224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159</v>
      </c>
      <c r="AU299" s="234" t="s">
        <v>84</v>
      </c>
      <c r="AV299" s="13" t="s">
        <v>84</v>
      </c>
      <c r="AW299" s="13" t="s">
        <v>35</v>
      </c>
      <c r="AX299" s="13" t="s">
        <v>74</v>
      </c>
      <c r="AY299" s="234" t="s">
        <v>148</v>
      </c>
    </row>
    <row r="300" s="15" customFormat="1">
      <c r="A300" s="15"/>
      <c r="B300" s="245"/>
      <c r="C300" s="246"/>
      <c r="D300" s="225" t="s">
        <v>159</v>
      </c>
      <c r="E300" s="247" t="s">
        <v>19</v>
      </c>
      <c r="F300" s="248" t="s">
        <v>181</v>
      </c>
      <c r="G300" s="246"/>
      <c r="H300" s="249">
        <v>64.200000000000003</v>
      </c>
      <c r="I300" s="250"/>
      <c r="J300" s="246"/>
      <c r="K300" s="246"/>
      <c r="L300" s="251"/>
      <c r="M300" s="252"/>
      <c r="N300" s="253"/>
      <c r="O300" s="253"/>
      <c r="P300" s="253"/>
      <c r="Q300" s="253"/>
      <c r="R300" s="253"/>
      <c r="S300" s="253"/>
      <c r="T300" s="254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55" t="s">
        <v>159</v>
      </c>
      <c r="AU300" s="255" t="s">
        <v>84</v>
      </c>
      <c r="AV300" s="15" t="s">
        <v>155</v>
      </c>
      <c r="AW300" s="15" t="s">
        <v>35</v>
      </c>
      <c r="AX300" s="15" t="s">
        <v>82</v>
      </c>
      <c r="AY300" s="255" t="s">
        <v>148</v>
      </c>
    </row>
    <row r="301" s="2" customFormat="1" ht="24.15" customHeight="1">
      <c r="A301" s="39"/>
      <c r="B301" s="40"/>
      <c r="C301" s="256" t="s">
        <v>499</v>
      </c>
      <c r="D301" s="256" t="s">
        <v>226</v>
      </c>
      <c r="E301" s="257" t="s">
        <v>500</v>
      </c>
      <c r="F301" s="258" t="s">
        <v>501</v>
      </c>
      <c r="G301" s="259" t="s">
        <v>229</v>
      </c>
      <c r="H301" s="260">
        <v>67.409999999999997</v>
      </c>
      <c r="I301" s="261"/>
      <c r="J301" s="262">
        <f>ROUND(I301*H301,2)</f>
        <v>0</v>
      </c>
      <c r="K301" s="258" t="s">
        <v>154</v>
      </c>
      <c r="L301" s="263"/>
      <c r="M301" s="264" t="s">
        <v>19</v>
      </c>
      <c r="N301" s="265" t="s">
        <v>45</v>
      </c>
      <c r="O301" s="85"/>
      <c r="P301" s="214">
        <f>O301*H301</f>
        <v>0</v>
      </c>
      <c r="Q301" s="214">
        <v>4.0000000000000003E-05</v>
      </c>
      <c r="R301" s="214">
        <f>Q301*H301</f>
        <v>0.0026964000000000003</v>
      </c>
      <c r="S301" s="214">
        <v>0</v>
      </c>
      <c r="T301" s="21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207</v>
      </c>
      <c r="AT301" s="216" t="s">
        <v>226</v>
      </c>
      <c r="AU301" s="216" t="s">
        <v>84</v>
      </c>
      <c r="AY301" s="18" t="s">
        <v>148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82</v>
      </c>
      <c r="BK301" s="217">
        <f>ROUND(I301*H301,2)</f>
        <v>0</v>
      </c>
      <c r="BL301" s="18" t="s">
        <v>155</v>
      </c>
      <c r="BM301" s="216" t="s">
        <v>502</v>
      </c>
    </row>
    <row r="302" s="13" customFormat="1">
      <c r="A302" s="13"/>
      <c r="B302" s="223"/>
      <c r="C302" s="224"/>
      <c r="D302" s="225" t="s">
        <v>159</v>
      </c>
      <c r="E302" s="226" t="s">
        <v>19</v>
      </c>
      <c r="F302" s="227" t="s">
        <v>503</v>
      </c>
      <c r="G302" s="224"/>
      <c r="H302" s="228">
        <v>67.409999999999997</v>
      </c>
      <c r="I302" s="229"/>
      <c r="J302" s="224"/>
      <c r="K302" s="224"/>
      <c r="L302" s="230"/>
      <c r="M302" s="231"/>
      <c r="N302" s="232"/>
      <c r="O302" s="232"/>
      <c r="P302" s="232"/>
      <c r="Q302" s="232"/>
      <c r="R302" s="232"/>
      <c r="S302" s="232"/>
      <c r="T302" s="23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4" t="s">
        <v>159</v>
      </c>
      <c r="AU302" s="234" t="s">
        <v>84</v>
      </c>
      <c r="AV302" s="13" t="s">
        <v>84</v>
      </c>
      <c r="AW302" s="13" t="s">
        <v>35</v>
      </c>
      <c r="AX302" s="13" t="s">
        <v>82</v>
      </c>
      <c r="AY302" s="234" t="s">
        <v>148</v>
      </c>
    </row>
    <row r="303" s="2" customFormat="1" ht="44.25" customHeight="1">
      <c r="A303" s="39"/>
      <c r="B303" s="40"/>
      <c r="C303" s="205" t="s">
        <v>504</v>
      </c>
      <c r="D303" s="205" t="s">
        <v>150</v>
      </c>
      <c r="E303" s="206" t="s">
        <v>505</v>
      </c>
      <c r="F303" s="207" t="s">
        <v>506</v>
      </c>
      <c r="G303" s="208" t="s">
        <v>153</v>
      </c>
      <c r="H303" s="209">
        <v>345.69999999999999</v>
      </c>
      <c r="I303" s="210"/>
      <c r="J303" s="211">
        <f>ROUND(I303*H303,2)</f>
        <v>0</v>
      </c>
      <c r="K303" s="207" t="s">
        <v>154</v>
      </c>
      <c r="L303" s="45"/>
      <c r="M303" s="212" t="s">
        <v>19</v>
      </c>
      <c r="N303" s="213" t="s">
        <v>45</v>
      </c>
      <c r="O303" s="85"/>
      <c r="P303" s="214">
        <f>O303*H303</f>
        <v>0</v>
      </c>
      <c r="Q303" s="214">
        <v>0.026360000000000001</v>
      </c>
      <c r="R303" s="214">
        <f>Q303*H303</f>
        <v>9.1126520000000006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155</v>
      </c>
      <c r="AT303" s="216" t="s">
        <v>150</v>
      </c>
      <c r="AU303" s="216" t="s">
        <v>84</v>
      </c>
      <c r="AY303" s="18" t="s">
        <v>148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82</v>
      </c>
      <c r="BK303" s="217">
        <f>ROUND(I303*H303,2)</f>
        <v>0</v>
      </c>
      <c r="BL303" s="18" t="s">
        <v>155</v>
      </c>
      <c r="BM303" s="216" t="s">
        <v>507</v>
      </c>
    </row>
    <row r="304" s="2" customFormat="1">
      <c r="A304" s="39"/>
      <c r="B304" s="40"/>
      <c r="C304" s="41"/>
      <c r="D304" s="218" t="s">
        <v>157</v>
      </c>
      <c r="E304" s="41"/>
      <c r="F304" s="219" t="s">
        <v>508</v>
      </c>
      <c r="G304" s="41"/>
      <c r="H304" s="41"/>
      <c r="I304" s="220"/>
      <c r="J304" s="41"/>
      <c r="K304" s="41"/>
      <c r="L304" s="45"/>
      <c r="M304" s="221"/>
      <c r="N304" s="222"/>
      <c r="O304" s="85"/>
      <c r="P304" s="85"/>
      <c r="Q304" s="85"/>
      <c r="R304" s="85"/>
      <c r="S304" s="85"/>
      <c r="T304" s="86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157</v>
      </c>
      <c r="AU304" s="18" t="s">
        <v>84</v>
      </c>
    </row>
    <row r="305" s="2" customFormat="1" ht="44.25" customHeight="1">
      <c r="A305" s="39"/>
      <c r="B305" s="40"/>
      <c r="C305" s="205" t="s">
        <v>509</v>
      </c>
      <c r="D305" s="205" t="s">
        <v>150</v>
      </c>
      <c r="E305" s="206" t="s">
        <v>510</v>
      </c>
      <c r="F305" s="207" t="s">
        <v>511</v>
      </c>
      <c r="G305" s="208" t="s">
        <v>153</v>
      </c>
      <c r="H305" s="209">
        <v>691.39999999999998</v>
      </c>
      <c r="I305" s="210"/>
      <c r="J305" s="211">
        <f>ROUND(I305*H305,2)</f>
        <v>0</v>
      </c>
      <c r="K305" s="207" t="s">
        <v>154</v>
      </c>
      <c r="L305" s="45"/>
      <c r="M305" s="212" t="s">
        <v>19</v>
      </c>
      <c r="N305" s="213" t="s">
        <v>45</v>
      </c>
      <c r="O305" s="85"/>
      <c r="P305" s="214">
        <f>O305*H305</f>
        <v>0</v>
      </c>
      <c r="Q305" s="214">
        <v>0.0079000000000000008</v>
      </c>
      <c r="R305" s="214">
        <f>Q305*H305</f>
        <v>5.4620600000000001</v>
      </c>
      <c r="S305" s="214">
        <v>0</v>
      </c>
      <c r="T305" s="215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16" t="s">
        <v>155</v>
      </c>
      <c r="AT305" s="216" t="s">
        <v>150</v>
      </c>
      <c r="AU305" s="216" t="s">
        <v>84</v>
      </c>
      <c r="AY305" s="18" t="s">
        <v>148</v>
      </c>
      <c r="BE305" s="217">
        <f>IF(N305="základní",J305,0)</f>
        <v>0</v>
      </c>
      <c r="BF305" s="217">
        <f>IF(N305="snížená",J305,0)</f>
        <v>0</v>
      </c>
      <c r="BG305" s="217">
        <f>IF(N305="zákl. přenesená",J305,0)</f>
        <v>0</v>
      </c>
      <c r="BH305" s="217">
        <f>IF(N305="sníž. přenesená",J305,0)</f>
        <v>0</v>
      </c>
      <c r="BI305" s="217">
        <f>IF(N305="nulová",J305,0)</f>
        <v>0</v>
      </c>
      <c r="BJ305" s="18" t="s">
        <v>82</v>
      </c>
      <c r="BK305" s="217">
        <f>ROUND(I305*H305,2)</f>
        <v>0</v>
      </c>
      <c r="BL305" s="18" t="s">
        <v>155</v>
      </c>
      <c r="BM305" s="216" t="s">
        <v>512</v>
      </c>
    </row>
    <row r="306" s="2" customFormat="1">
      <c r="A306" s="39"/>
      <c r="B306" s="40"/>
      <c r="C306" s="41"/>
      <c r="D306" s="218" t="s">
        <v>157</v>
      </c>
      <c r="E306" s="41"/>
      <c r="F306" s="219" t="s">
        <v>513</v>
      </c>
      <c r="G306" s="41"/>
      <c r="H306" s="41"/>
      <c r="I306" s="220"/>
      <c r="J306" s="41"/>
      <c r="K306" s="41"/>
      <c r="L306" s="45"/>
      <c r="M306" s="221"/>
      <c r="N306" s="222"/>
      <c r="O306" s="85"/>
      <c r="P306" s="85"/>
      <c r="Q306" s="85"/>
      <c r="R306" s="85"/>
      <c r="S306" s="85"/>
      <c r="T306" s="86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157</v>
      </c>
      <c r="AU306" s="18" t="s">
        <v>84</v>
      </c>
    </row>
    <row r="307" s="13" customFormat="1">
      <c r="A307" s="13"/>
      <c r="B307" s="223"/>
      <c r="C307" s="224"/>
      <c r="D307" s="225" t="s">
        <v>159</v>
      </c>
      <c r="E307" s="226" t="s">
        <v>19</v>
      </c>
      <c r="F307" s="227" t="s">
        <v>514</v>
      </c>
      <c r="G307" s="224"/>
      <c r="H307" s="228">
        <v>691.39999999999998</v>
      </c>
      <c r="I307" s="229"/>
      <c r="J307" s="224"/>
      <c r="K307" s="224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159</v>
      </c>
      <c r="AU307" s="234" t="s">
        <v>84</v>
      </c>
      <c r="AV307" s="13" t="s">
        <v>84</v>
      </c>
      <c r="AW307" s="13" t="s">
        <v>35</v>
      </c>
      <c r="AX307" s="13" t="s">
        <v>82</v>
      </c>
      <c r="AY307" s="234" t="s">
        <v>148</v>
      </c>
    </row>
    <row r="308" s="2" customFormat="1" ht="33" customHeight="1">
      <c r="A308" s="39"/>
      <c r="B308" s="40"/>
      <c r="C308" s="205" t="s">
        <v>515</v>
      </c>
      <c r="D308" s="205" t="s">
        <v>150</v>
      </c>
      <c r="E308" s="206" t="s">
        <v>516</v>
      </c>
      <c r="F308" s="207" t="s">
        <v>517</v>
      </c>
      <c r="G308" s="208" t="s">
        <v>163</v>
      </c>
      <c r="H308" s="209">
        <v>5.7640000000000002</v>
      </c>
      <c r="I308" s="210"/>
      <c r="J308" s="211">
        <f>ROUND(I308*H308,2)</f>
        <v>0</v>
      </c>
      <c r="K308" s="207" t="s">
        <v>154</v>
      </c>
      <c r="L308" s="45"/>
      <c r="M308" s="212" t="s">
        <v>19</v>
      </c>
      <c r="N308" s="213" t="s">
        <v>45</v>
      </c>
      <c r="O308" s="85"/>
      <c r="P308" s="214">
        <f>O308*H308</f>
        <v>0</v>
      </c>
      <c r="Q308" s="214">
        <v>2.5018699999999998</v>
      </c>
      <c r="R308" s="214">
        <f>Q308*H308</f>
        <v>14.42077868</v>
      </c>
      <c r="S308" s="214">
        <v>0</v>
      </c>
      <c r="T308" s="215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16" t="s">
        <v>155</v>
      </c>
      <c r="AT308" s="216" t="s">
        <v>150</v>
      </c>
      <c r="AU308" s="216" t="s">
        <v>84</v>
      </c>
      <c r="AY308" s="18" t="s">
        <v>148</v>
      </c>
      <c r="BE308" s="217">
        <f>IF(N308="základní",J308,0)</f>
        <v>0</v>
      </c>
      <c r="BF308" s="217">
        <f>IF(N308="snížená",J308,0)</f>
        <v>0</v>
      </c>
      <c r="BG308" s="217">
        <f>IF(N308="zákl. přenesená",J308,0)</f>
        <v>0</v>
      </c>
      <c r="BH308" s="217">
        <f>IF(N308="sníž. přenesená",J308,0)</f>
        <v>0</v>
      </c>
      <c r="BI308" s="217">
        <f>IF(N308="nulová",J308,0)</f>
        <v>0</v>
      </c>
      <c r="BJ308" s="18" t="s">
        <v>82</v>
      </c>
      <c r="BK308" s="217">
        <f>ROUND(I308*H308,2)</f>
        <v>0</v>
      </c>
      <c r="BL308" s="18" t="s">
        <v>155</v>
      </c>
      <c r="BM308" s="216" t="s">
        <v>518</v>
      </c>
    </row>
    <row r="309" s="2" customFormat="1">
      <c r="A309" s="39"/>
      <c r="B309" s="40"/>
      <c r="C309" s="41"/>
      <c r="D309" s="218" t="s">
        <v>157</v>
      </c>
      <c r="E309" s="41"/>
      <c r="F309" s="219" t="s">
        <v>519</v>
      </c>
      <c r="G309" s="41"/>
      <c r="H309" s="41"/>
      <c r="I309" s="220"/>
      <c r="J309" s="41"/>
      <c r="K309" s="41"/>
      <c r="L309" s="45"/>
      <c r="M309" s="221"/>
      <c r="N309" s="222"/>
      <c r="O309" s="85"/>
      <c r="P309" s="85"/>
      <c r="Q309" s="85"/>
      <c r="R309" s="85"/>
      <c r="S309" s="85"/>
      <c r="T309" s="86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18" t="s">
        <v>157</v>
      </c>
      <c r="AU309" s="18" t="s">
        <v>84</v>
      </c>
    </row>
    <row r="310" s="14" customFormat="1">
      <c r="A310" s="14"/>
      <c r="B310" s="235"/>
      <c r="C310" s="236"/>
      <c r="D310" s="225" t="s">
        <v>159</v>
      </c>
      <c r="E310" s="237" t="s">
        <v>19</v>
      </c>
      <c r="F310" s="238" t="s">
        <v>520</v>
      </c>
      <c r="G310" s="236"/>
      <c r="H310" s="237" t="s">
        <v>19</v>
      </c>
      <c r="I310" s="239"/>
      <c r="J310" s="236"/>
      <c r="K310" s="236"/>
      <c r="L310" s="240"/>
      <c r="M310" s="241"/>
      <c r="N310" s="242"/>
      <c r="O310" s="242"/>
      <c r="P310" s="242"/>
      <c r="Q310" s="242"/>
      <c r="R310" s="242"/>
      <c r="S310" s="242"/>
      <c r="T310" s="243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4" t="s">
        <v>159</v>
      </c>
      <c r="AU310" s="244" t="s">
        <v>84</v>
      </c>
      <c r="AV310" s="14" t="s">
        <v>82</v>
      </c>
      <c r="AW310" s="14" t="s">
        <v>35</v>
      </c>
      <c r="AX310" s="14" t="s">
        <v>74</v>
      </c>
      <c r="AY310" s="244" t="s">
        <v>148</v>
      </c>
    </row>
    <row r="311" s="13" customFormat="1">
      <c r="A311" s="13"/>
      <c r="B311" s="223"/>
      <c r="C311" s="224"/>
      <c r="D311" s="225" t="s">
        <v>159</v>
      </c>
      <c r="E311" s="226" t="s">
        <v>19</v>
      </c>
      <c r="F311" s="227" t="s">
        <v>521</v>
      </c>
      <c r="G311" s="224"/>
      <c r="H311" s="228">
        <v>5.7640000000000002</v>
      </c>
      <c r="I311" s="229"/>
      <c r="J311" s="224"/>
      <c r="K311" s="224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159</v>
      </c>
      <c r="AU311" s="234" t="s">
        <v>84</v>
      </c>
      <c r="AV311" s="13" t="s">
        <v>84</v>
      </c>
      <c r="AW311" s="13" t="s">
        <v>35</v>
      </c>
      <c r="AX311" s="13" t="s">
        <v>74</v>
      </c>
      <c r="AY311" s="234" t="s">
        <v>148</v>
      </c>
    </row>
    <row r="312" s="15" customFormat="1">
      <c r="A312" s="15"/>
      <c r="B312" s="245"/>
      <c r="C312" s="246"/>
      <c r="D312" s="225" t="s">
        <v>159</v>
      </c>
      <c r="E312" s="247" t="s">
        <v>19</v>
      </c>
      <c r="F312" s="248" t="s">
        <v>181</v>
      </c>
      <c r="G312" s="246"/>
      <c r="H312" s="249">
        <v>5.7640000000000002</v>
      </c>
      <c r="I312" s="250"/>
      <c r="J312" s="246"/>
      <c r="K312" s="246"/>
      <c r="L312" s="251"/>
      <c r="M312" s="252"/>
      <c r="N312" s="253"/>
      <c r="O312" s="253"/>
      <c r="P312" s="253"/>
      <c r="Q312" s="253"/>
      <c r="R312" s="253"/>
      <c r="S312" s="253"/>
      <c r="T312" s="254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55" t="s">
        <v>159</v>
      </c>
      <c r="AU312" s="255" t="s">
        <v>84</v>
      </c>
      <c r="AV312" s="15" t="s">
        <v>155</v>
      </c>
      <c r="AW312" s="15" t="s">
        <v>35</v>
      </c>
      <c r="AX312" s="15" t="s">
        <v>82</v>
      </c>
      <c r="AY312" s="255" t="s">
        <v>148</v>
      </c>
    </row>
    <row r="313" s="2" customFormat="1" ht="33" customHeight="1">
      <c r="A313" s="39"/>
      <c r="B313" s="40"/>
      <c r="C313" s="205" t="s">
        <v>522</v>
      </c>
      <c r="D313" s="205" t="s">
        <v>150</v>
      </c>
      <c r="E313" s="206" t="s">
        <v>523</v>
      </c>
      <c r="F313" s="207" t="s">
        <v>524</v>
      </c>
      <c r="G313" s="208" t="s">
        <v>163</v>
      </c>
      <c r="H313" s="209">
        <v>13.220000000000001</v>
      </c>
      <c r="I313" s="210"/>
      <c r="J313" s="211">
        <f>ROUND(I313*H313,2)</f>
        <v>0</v>
      </c>
      <c r="K313" s="207" t="s">
        <v>154</v>
      </c>
      <c r="L313" s="45"/>
      <c r="M313" s="212" t="s">
        <v>19</v>
      </c>
      <c r="N313" s="213" t="s">
        <v>45</v>
      </c>
      <c r="O313" s="85"/>
      <c r="P313" s="214">
        <f>O313*H313</f>
        <v>0</v>
      </c>
      <c r="Q313" s="214">
        <v>2.5018699999999998</v>
      </c>
      <c r="R313" s="214">
        <f>Q313*H313</f>
        <v>33.074721400000001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155</v>
      </c>
      <c r="AT313" s="216" t="s">
        <v>150</v>
      </c>
      <c r="AU313" s="216" t="s">
        <v>84</v>
      </c>
      <c r="AY313" s="18" t="s">
        <v>148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82</v>
      </c>
      <c r="BK313" s="217">
        <f>ROUND(I313*H313,2)</f>
        <v>0</v>
      </c>
      <c r="BL313" s="18" t="s">
        <v>155</v>
      </c>
      <c r="BM313" s="216" t="s">
        <v>525</v>
      </c>
    </row>
    <row r="314" s="2" customFormat="1">
      <c r="A314" s="39"/>
      <c r="B314" s="40"/>
      <c r="C314" s="41"/>
      <c r="D314" s="218" t="s">
        <v>157</v>
      </c>
      <c r="E314" s="41"/>
      <c r="F314" s="219" t="s">
        <v>526</v>
      </c>
      <c r="G314" s="41"/>
      <c r="H314" s="41"/>
      <c r="I314" s="220"/>
      <c r="J314" s="41"/>
      <c r="K314" s="41"/>
      <c r="L314" s="45"/>
      <c r="M314" s="221"/>
      <c r="N314" s="222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157</v>
      </c>
      <c r="AU314" s="18" t="s">
        <v>84</v>
      </c>
    </row>
    <row r="315" s="14" customFormat="1">
      <c r="A315" s="14"/>
      <c r="B315" s="235"/>
      <c r="C315" s="236"/>
      <c r="D315" s="225" t="s">
        <v>159</v>
      </c>
      <c r="E315" s="237" t="s">
        <v>19</v>
      </c>
      <c r="F315" s="238" t="s">
        <v>527</v>
      </c>
      <c r="G315" s="236"/>
      <c r="H315" s="237" t="s">
        <v>19</v>
      </c>
      <c r="I315" s="239"/>
      <c r="J315" s="236"/>
      <c r="K315" s="236"/>
      <c r="L315" s="240"/>
      <c r="M315" s="241"/>
      <c r="N315" s="242"/>
      <c r="O315" s="242"/>
      <c r="P315" s="242"/>
      <c r="Q315" s="242"/>
      <c r="R315" s="242"/>
      <c r="S315" s="242"/>
      <c r="T315" s="24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4" t="s">
        <v>159</v>
      </c>
      <c r="AU315" s="244" t="s">
        <v>84</v>
      </c>
      <c r="AV315" s="14" t="s">
        <v>82</v>
      </c>
      <c r="AW315" s="14" t="s">
        <v>35</v>
      </c>
      <c r="AX315" s="14" t="s">
        <v>74</v>
      </c>
      <c r="AY315" s="244" t="s">
        <v>148</v>
      </c>
    </row>
    <row r="316" s="13" customFormat="1">
      <c r="A316" s="13"/>
      <c r="B316" s="223"/>
      <c r="C316" s="224"/>
      <c r="D316" s="225" t="s">
        <v>159</v>
      </c>
      <c r="E316" s="226" t="s">
        <v>19</v>
      </c>
      <c r="F316" s="227" t="s">
        <v>528</v>
      </c>
      <c r="G316" s="224"/>
      <c r="H316" s="228">
        <v>13.220000000000001</v>
      </c>
      <c r="I316" s="229"/>
      <c r="J316" s="224"/>
      <c r="K316" s="224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159</v>
      </c>
      <c r="AU316" s="234" t="s">
        <v>84</v>
      </c>
      <c r="AV316" s="13" t="s">
        <v>84</v>
      </c>
      <c r="AW316" s="13" t="s">
        <v>35</v>
      </c>
      <c r="AX316" s="13" t="s">
        <v>82</v>
      </c>
      <c r="AY316" s="234" t="s">
        <v>148</v>
      </c>
    </row>
    <row r="317" s="2" customFormat="1" ht="33" customHeight="1">
      <c r="A317" s="39"/>
      <c r="B317" s="40"/>
      <c r="C317" s="205" t="s">
        <v>529</v>
      </c>
      <c r="D317" s="205" t="s">
        <v>150</v>
      </c>
      <c r="E317" s="206" t="s">
        <v>530</v>
      </c>
      <c r="F317" s="207" t="s">
        <v>531</v>
      </c>
      <c r="G317" s="208" t="s">
        <v>163</v>
      </c>
      <c r="H317" s="209">
        <v>5.7640000000000002</v>
      </c>
      <c r="I317" s="210"/>
      <c r="J317" s="211">
        <f>ROUND(I317*H317,2)</f>
        <v>0</v>
      </c>
      <c r="K317" s="207" t="s">
        <v>154</v>
      </c>
      <c r="L317" s="45"/>
      <c r="M317" s="212" t="s">
        <v>19</v>
      </c>
      <c r="N317" s="213" t="s">
        <v>45</v>
      </c>
      <c r="O317" s="85"/>
      <c r="P317" s="214">
        <f>O317*H317</f>
        <v>0</v>
      </c>
      <c r="Q317" s="214">
        <v>0</v>
      </c>
      <c r="R317" s="214">
        <f>Q317*H317</f>
        <v>0</v>
      </c>
      <c r="S317" s="214">
        <v>0</v>
      </c>
      <c r="T317" s="215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16" t="s">
        <v>155</v>
      </c>
      <c r="AT317" s="216" t="s">
        <v>150</v>
      </c>
      <c r="AU317" s="216" t="s">
        <v>84</v>
      </c>
      <c r="AY317" s="18" t="s">
        <v>148</v>
      </c>
      <c r="BE317" s="217">
        <f>IF(N317="základní",J317,0)</f>
        <v>0</v>
      </c>
      <c r="BF317" s="217">
        <f>IF(N317="snížená",J317,0)</f>
        <v>0</v>
      </c>
      <c r="BG317" s="217">
        <f>IF(N317="zákl. přenesená",J317,0)</f>
        <v>0</v>
      </c>
      <c r="BH317" s="217">
        <f>IF(N317="sníž. přenesená",J317,0)</f>
        <v>0</v>
      </c>
      <c r="BI317" s="217">
        <f>IF(N317="nulová",J317,0)</f>
        <v>0</v>
      </c>
      <c r="BJ317" s="18" t="s">
        <v>82</v>
      </c>
      <c r="BK317" s="217">
        <f>ROUND(I317*H317,2)</f>
        <v>0</v>
      </c>
      <c r="BL317" s="18" t="s">
        <v>155</v>
      </c>
      <c r="BM317" s="216" t="s">
        <v>532</v>
      </c>
    </row>
    <row r="318" s="2" customFormat="1">
      <c r="A318" s="39"/>
      <c r="B318" s="40"/>
      <c r="C318" s="41"/>
      <c r="D318" s="218" t="s">
        <v>157</v>
      </c>
      <c r="E318" s="41"/>
      <c r="F318" s="219" t="s">
        <v>533</v>
      </c>
      <c r="G318" s="41"/>
      <c r="H318" s="41"/>
      <c r="I318" s="220"/>
      <c r="J318" s="41"/>
      <c r="K318" s="41"/>
      <c r="L318" s="45"/>
      <c r="M318" s="221"/>
      <c r="N318" s="222"/>
      <c r="O318" s="85"/>
      <c r="P318" s="85"/>
      <c r="Q318" s="85"/>
      <c r="R318" s="85"/>
      <c r="S318" s="85"/>
      <c r="T318" s="86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157</v>
      </c>
      <c r="AU318" s="18" t="s">
        <v>84</v>
      </c>
    </row>
    <row r="319" s="2" customFormat="1" ht="37.8" customHeight="1">
      <c r="A319" s="39"/>
      <c r="B319" s="40"/>
      <c r="C319" s="205" t="s">
        <v>534</v>
      </c>
      <c r="D319" s="205" t="s">
        <v>150</v>
      </c>
      <c r="E319" s="206" t="s">
        <v>535</v>
      </c>
      <c r="F319" s="207" t="s">
        <v>536</v>
      </c>
      <c r="G319" s="208" t="s">
        <v>163</v>
      </c>
      <c r="H319" s="209">
        <v>13.220000000000001</v>
      </c>
      <c r="I319" s="210"/>
      <c r="J319" s="211">
        <f>ROUND(I319*H319,2)</f>
        <v>0</v>
      </c>
      <c r="K319" s="207" t="s">
        <v>154</v>
      </c>
      <c r="L319" s="45"/>
      <c r="M319" s="212" t="s">
        <v>19</v>
      </c>
      <c r="N319" s="213" t="s">
        <v>45</v>
      </c>
      <c r="O319" s="85"/>
      <c r="P319" s="214">
        <f>O319*H319</f>
        <v>0</v>
      </c>
      <c r="Q319" s="214">
        <v>0</v>
      </c>
      <c r="R319" s="214">
        <f>Q319*H319</f>
        <v>0</v>
      </c>
      <c r="S319" s="214">
        <v>0</v>
      </c>
      <c r="T319" s="215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6" t="s">
        <v>155</v>
      </c>
      <c r="AT319" s="216" t="s">
        <v>150</v>
      </c>
      <c r="AU319" s="216" t="s">
        <v>84</v>
      </c>
      <c r="AY319" s="18" t="s">
        <v>148</v>
      </c>
      <c r="BE319" s="217">
        <f>IF(N319="základní",J319,0)</f>
        <v>0</v>
      </c>
      <c r="BF319" s="217">
        <f>IF(N319="snížená",J319,0)</f>
        <v>0</v>
      </c>
      <c r="BG319" s="217">
        <f>IF(N319="zákl. přenesená",J319,0)</f>
        <v>0</v>
      </c>
      <c r="BH319" s="217">
        <f>IF(N319="sníž. přenesená",J319,0)</f>
        <v>0</v>
      </c>
      <c r="BI319" s="217">
        <f>IF(N319="nulová",J319,0)</f>
        <v>0</v>
      </c>
      <c r="BJ319" s="18" t="s">
        <v>82</v>
      </c>
      <c r="BK319" s="217">
        <f>ROUND(I319*H319,2)</f>
        <v>0</v>
      </c>
      <c r="BL319" s="18" t="s">
        <v>155</v>
      </c>
      <c r="BM319" s="216" t="s">
        <v>537</v>
      </c>
    </row>
    <row r="320" s="2" customFormat="1">
      <c r="A320" s="39"/>
      <c r="B320" s="40"/>
      <c r="C320" s="41"/>
      <c r="D320" s="218" t="s">
        <v>157</v>
      </c>
      <c r="E320" s="41"/>
      <c r="F320" s="219" t="s">
        <v>538</v>
      </c>
      <c r="G320" s="41"/>
      <c r="H320" s="41"/>
      <c r="I320" s="220"/>
      <c r="J320" s="41"/>
      <c r="K320" s="41"/>
      <c r="L320" s="45"/>
      <c r="M320" s="221"/>
      <c r="N320" s="222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157</v>
      </c>
      <c r="AU320" s="18" t="s">
        <v>84</v>
      </c>
    </row>
    <row r="321" s="2" customFormat="1" ht="44.25" customHeight="1">
      <c r="A321" s="39"/>
      <c r="B321" s="40"/>
      <c r="C321" s="205" t="s">
        <v>539</v>
      </c>
      <c r="D321" s="205" t="s">
        <v>150</v>
      </c>
      <c r="E321" s="206" t="s">
        <v>540</v>
      </c>
      <c r="F321" s="207" t="s">
        <v>541</v>
      </c>
      <c r="G321" s="208" t="s">
        <v>163</v>
      </c>
      <c r="H321" s="209">
        <v>5.7640000000000002</v>
      </c>
      <c r="I321" s="210"/>
      <c r="J321" s="211">
        <f>ROUND(I321*H321,2)</f>
        <v>0</v>
      </c>
      <c r="K321" s="207" t="s">
        <v>154</v>
      </c>
      <c r="L321" s="45"/>
      <c r="M321" s="212" t="s">
        <v>19</v>
      </c>
      <c r="N321" s="213" t="s">
        <v>45</v>
      </c>
      <c r="O321" s="85"/>
      <c r="P321" s="214">
        <f>O321*H321</f>
        <v>0</v>
      </c>
      <c r="Q321" s="214">
        <v>0</v>
      </c>
      <c r="R321" s="214">
        <f>Q321*H321</f>
        <v>0</v>
      </c>
      <c r="S321" s="214">
        <v>0</v>
      </c>
      <c r="T321" s="215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6" t="s">
        <v>155</v>
      </c>
      <c r="AT321" s="216" t="s">
        <v>150</v>
      </c>
      <c r="AU321" s="216" t="s">
        <v>84</v>
      </c>
      <c r="AY321" s="18" t="s">
        <v>148</v>
      </c>
      <c r="BE321" s="217">
        <f>IF(N321="základní",J321,0)</f>
        <v>0</v>
      </c>
      <c r="BF321" s="217">
        <f>IF(N321="snížená",J321,0)</f>
        <v>0</v>
      </c>
      <c r="BG321" s="217">
        <f>IF(N321="zákl. přenesená",J321,0)</f>
        <v>0</v>
      </c>
      <c r="BH321" s="217">
        <f>IF(N321="sníž. přenesená",J321,0)</f>
        <v>0</v>
      </c>
      <c r="BI321" s="217">
        <f>IF(N321="nulová",J321,0)</f>
        <v>0</v>
      </c>
      <c r="BJ321" s="18" t="s">
        <v>82</v>
      </c>
      <c r="BK321" s="217">
        <f>ROUND(I321*H321,2)</f>
        <v>0</v>
      </c>
      <c r="BL321" s="18" t="s">
        <v>155</v>
      </c>
      <c r="BM321" s="216" t="s">
        <v>542</v>
      </c>
    </row>
    <row r="322" s="2" customFormat="1">
      <c r="A322" s="39"/>
      <c r="B322" s="40"/>
      <c r="C322" s="41"/>
      <c r="D322" s="218" t="s">
        <v>157</v>
      </c>
      <c r="E322" s="41"/>
      <c r="F322" s="219" t="s">
        <v>543</v>
      </c>
      <c r="G322" s="41"/>
      <c r="H322" s="41"/>
      <c r="I322" s="220"/>
      <c r="J322" s="41"/>
      <c r="K322" s="41"/>
      <c r="L322" s="45"/>
      <c r="M322" s="221"/>
      <c r="N322" s="222"/>
      <c r="O322" s="85"/>
      <c r="P322" s="85"/>
      <c r="Q322" s="85"/>
      <c r="R322" s="85"/>
      <c r="S322" s="85"/>
      <c r="T322" s="86"/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T322" s="18" t="s">
        <v>157</v>
      </c>
      <c r="AU322" s="18" t="s">
        <v>84</v>
      </c>
    </row>
    <row r="323" s="2" customFormat="1" ht="44.25" customHeight="1">
      <c r="A323" s="39"/>
      <c r="B323" s="40"/>
      <c r="C323" s="205" t="s">
        <v>544</v>
      </c>
      <c r="D323" s="205" t="s">
        <v>150</v>
      </c>
      <c r="E323" s="206" t="s">
        <v>545</v>
      </c>
      <c r="F323" s="207" t="s">
        <v>546</v>
      </c>
      <c r="G323" s="208" t="s">
        <v>163</v>
      </c>
      <c r="H323" s="209">
        <v>13.220000000000001</v>
      </c>
      <c r="I323" s="210"/>
      <c r="J323" s="211">
        <f>ROUND(I323*H323,2)</f>
        <v>0</v>
      </c>
      <c r="K323" s="207" t="s">
        <v>154</v>
      </c>
      <c r="L323" s="45"/>
      <c r="M323" s="212" t="s">
        <v>19</v>
      </c>
      <c r="N323" s="213" t="s">
        <v>45</v>
      </c>
      <c r="O323" s="85"/>
      <c r="P323" s="214">
        <f>O323*H323</f>
        <v>0</v>
      </c>
      <c r="Q323" s="214">
        <v>0</v>
      </c>
      <c r="R323" s="214">
        <f>Q323*H323</f>
        <v>0</v>
      </c>
      <c r="S323" s="214">
        <v>0</v>
      </c>
      <c r="T323" s="215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16" t="s">
        <v>155</v>
      </c>
      <c r="AT323" s="216" t="s">
        <v>150</v>
      </c>
      <c r="AU323" s="216" t="s">
        <v>84</v>
      </c>
      <c r="AY323" s="18" t="s">
        <v>148</v>
      </c>
      <c r="BE323" s="217">
        <f>IF(N323="základní",J323,0)</f>
        <v>0</v>
      </c>
      <c r="BF323" s="217">
        <f>IF(N323="snížená",J323,0)</f>
        <v>0</v>
      </c>
      <c r="BG323" s="217">
        <f>IF(N323="zákl. přenesená",J323,0)</f>
        <v>0</v>
      </c>
      <c r="BH323" s="217">
        <f>IF(N323="sníž. přenesená",J323,0)</f>
        <v>0</v>
      </c>
      <c r="BI323" s="217">
        <f>IF(N323="nulová",J323,0)</f>
        <v>0</v>
      </c>
      <c r="BJ323" s="18" t="s">
        <v>82</v>
      </c>
      <c r="BK323" s="217">
        <f>ROUND(I323*H323,2)</f>
        <v>0</v>
      </c>
      <c r="BL323" s="18" t="s">
        <v>155</v>
      </c>
      <c r="BM323" s="216" t="s">
        <v>547</v>
      </c>
    </row>
    <row r="324" s="2" customFormat="1">
      <c r="A324" s="39"/>
      <c r="B324" s="40"/>
      <c r="C324" s="41"/>
      <c r="D324" s="218" t="s">
        <v>157</v>
      </c>
      <c r="E324" s="41"/>
      <c r="F324" s="219" t="s">
        <v>548</v>
      </c>
      <c r="G324" s="41"/>
      <c r="H324" s="41"/>
      <c r="I324" s="220"/>
      <c r="J324" s="41"/>
      <c r="K324" s="41"/>
      <c r="L324" s="45"/>
      <c r="M324" s="221"/>
      <c r="N324" s="222"/>
      <c r="O324" s="85"/>
      <c r="P324" s="85"/>
      <c r="Q324" s="85"/>
      <c r="R324" s="85"/>
      <c r="S324" s="85"/>
      <c r="T324" s="86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18" t="s">
        <v>157</v>
      </c>
      <c r="AU324" s="18" t="s">
        <v>84</v>
      </c>
    </row>
    <row r="325" s="2" customFormat="1" ht="21.75" customHeight="1">
      <c r="A325" s="39"/>
      <c r="B325" s="40"/>
      <c r="C325" s="205" t="s">
        <v>549</v>
      </c>
      <c r="D325" s="205" t="s">
        <v>150</v>
      </c>
      <c r="E325" s="206" t="s">
        <v>550</v>
      </c>
      <c r="F325" s="207" t="s">
        <v>551</v>
      </c>
      <c r="G325" s="208" t="s">
        <v>203</v>
      </c>
      <c r="H325" s="209">
        <v>2.4460000000000002</v>
      </c>
      <c r="I325" s="210"/>
      <c r="J325" s="211">
        <f>ROUND(I325*H325,2)</f>
        <v>0</v>
      </c>
      <c r="K325" s="207" t="s">
        <v>154</v>
      </c>
      <c r="L325" s="45"/>
      <c r="M325" s="212" t="s">
        <v>19</v>
      </c>
      <c r="N325" s="213" t="s">
        <v>45</v>
      </c>
      <c r="O325" s="85"/>
      <c r="P325" s="214">
        <f>O325*H325</f>
        <v>0</v>
      </c>
      <c r="Q325" s="214">
        <v>1.06277</v>
      </c>
      <c r="R325" s="214">
        <f>Q325*H325</f>
        <v>2.59953542</v>
      </c>
      <c r="S325" s="214">
        <v>0</v>
      </c>
      <c r="T325" s="215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6" t="s">
        <v>155</v>
      </c>
      <c r="AT325" s="216" t="s">
        <v>150</v>
      </c>
      <c r="AU325" s="216" t="s">
        <v>84</v>
      </c>
      <c r="AY325" s="18" t="s">
        <v>148</v>
      </c>
      <c r="BE325" s="217">
        <f>IF(N325="základní",J325,0)</f>
        <v>0</v>
      </c>
      <c r="BF325" s="217">
        <f>IF(N325="snížená",J325,0)</f>
        <v>0</v>
      </c>
      <c r="BG325" s="217">
        <f>IF(N325="zákl. přenesená",J325,0)</f>
        <v>0</v>
      </c>
      <c r="BH325" s="217">
        <f>IF(N325="sníž. přenesená",J325,0)</f>
        <v>0</v>
      </c>
      <c r="BI325" s="217">
        <f>IF(N325="nulová",J325,0)</f>
        <v>0</v>
      </c>
      <c r="BJ325" s="18" t="s">
        <v>82</v>
      </c>
      <c r="BK325" s="217">
        <f>ROUND(I325*H325,2)</f>
        <v>0</v>
      </c>
      <c r="BL325" s="18" t="s">
        <v>155</v>
      </c>
      <c r="BM325" s="216" t="s">
        <v>552</v>
      </c>
    </row>
    <row r="326" s="2" customFormat="1">
      <c r="A326" s="39"/>
      <c r="B326" s="40"/>
      <c r="C326" s="41"/>
      <c r="D326" s="218" t="s">
        <v>157</v>
      </c>
      <c r="E326" s="41"/>
      <c r="F326" s="219" t="s">
        <v>553</v>
      </c>
      <c r="G326" s="41"/>
      <c r="H326" s="41"/>
      <c r="I326" s="220"/>
      <c r="J326" s="41"/>
      <c r="K326" s="41"/>
      <c r="L326" s="45"/>
      <c r="M326" s="221"/>
      <c r="N326" s="222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157</v>
      </c>
      <c r="AU326" s="18" t="s">
        <v>84</v>
      </c>
    </row>
    <row r="327" s="14" customFormat="1">
      <c r="A327" s="14"/>
      <c r="B327" s="235"/>
      <c r="C327" s="236"/>
      <c r="D327" s="225" t="s">
        <v>159</v>
      </c>
      <c r="E327" s="237" t="s">
        <v>19</v>
      </c>
      <c r="F327" s="238" t="s">
        <v>554</v>
      </c>
      <c r="G327" s="236"/>
      <c r="H327" s="237" t="s">
        <v>19</v>
      </c>
      <c r="I327" s="239"/>
      <c r="J327" s="236"/>
      <c r="K327" s="236"/>
      <c r="L327" s="240"/>
      <c r="M327" s="241"/>
      <c r="N327" s="242"/>
      <c r="O327" s="242"/>
      <c r="P327" s="242"/>
      <c r="Q327" s="242"/>
      <c r="R327" s="242"/>
      <c r="S327" s="242"/>
      <c r="T327" s="243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4" t="s">
        <v>159</v>
      </c>
      <c r="AU327" s="244" t="s">
        <v>84</v>
      </c>
      <c r="AV327" s="14" t="s">
        <v>82</v>
      </c>
      <c r="AW327" s="14" t="s">
        <v>35</v>
      </c>
      <c r="AX327" s="14" t="s">
        <v>74</v>
      </c>
      <c r="AY327" s="244" t="s">
        <v>148</v>
      </c>
    </row>
    <row r="328" s="13" customFormat="1">
      <c r="A328" s="13"/>
      <c r="B328" s="223"/>
      <c r="C328" s="224"/>
      <c r="D328" s="225" t="s">
        <v>159</v>
      </c>
      <c r="E328" s="226" t="s">
        <v>19</v>
      </c>
      <c r="F328" s="227" t="s">
        <v>555</v>
      </c>
      <c r="G328" s="224"/>
      <c r="H328" s="228">
        <v>1.4279999999999999</v>
      </c>
      <c r="I328" s="229"/>
      <c r="J328" s="224"/>
      <c r="K328" s="224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159</v>
      </c>
      <c r="AU328" s="234" t="s">
        <v>84</v>
      </c>
      <c r="AV328" s="13" t="s">
        <v>84</v>
      </c>
      <c r="AW328" s="13" t="s">
        <v>35</v>
      </c>
      <c r="AX328" s="13" t="s">
        <v>74</v>
      </c>
      <c r="AY328" s="234" t="s">
        <v>148</v>
      </c>
    </row>
    <row r="329" s="14" customFormat="1">
      <c r="A329" s="14"/>
      <c r="B329" s="235"/>
      <c r="C329" s="236"/>
      <c r="D329" s="225" t="s">
        <v>159</v>
      </c>
      <c r="E329" s="237" t="s">
        <v>19</v>
      </c>
      <c r="F329" s="238" t="s">
        <v>556</v>
      </c>
      <c r="G329" s="236"/>
      <c r="H329" s="237" t="s">
        <v>19</v>
      </c>
      <c r="I329" s="239"/>
      <c r="J329" s="236"/>
      <c r="K329" s="236"/>
      <c r="L329" s="240"/>
      <c r="M329" s="241"/>
      <c r="N329" s="242"/>
      <c r="O329" s="242"/>
      <c r="P329" s="242"/>
      <c r="Q329" s="242"/>
      <c r="R329" s="242"/>
      <c r="S329" s="242"/>
      <c r="T329" s="24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4" t="s">
        <v>159</v>
      </c>
      <c r="AU329" s="244" t="s">
        <v>84</v>
      </c>
      <c r="AV329" s="14" t="s">
        <v>82</v>
      </c>
      <c r="AW329" s="14" t="s">
        <v>35</v>
      </c>
      <c r="AX329" s="14" t="s">
        <v>74</v>
      </c>
      <c r="AY329" s="244" t="s">
        <v>148</v>
      </c>
    </row>
    <row r="330" s="13" customFormat="1">
      <c r="A330" s="13"/>
      <c r="B330" s="223"/>
      <c r="C330" s="224"/>
      <c r="D330" s="225" t="s">
        <v>159</v>
      </c>
      <c r="E330" s="226" t="s">
        <v>19</v>
      </c>
      <c r="F330" s="227" t="s">
        <v>557</v>
      </c>
      <c r="G330" s="224"/>
      <c r="H330" s="228">
        <v>0.69899999999999995</v>
      </c>
      <c r="I330" s="229"/>
      <c r="J330" s="224"/>
      <c r="K330" s="224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159</v>
      </c>
      <c r="AU330" s="234" t="s">
        <v>84</v>
      </c>
      <c r="AV330" s="13" t="s">
        <v>84</v>
      </c>
      <c r="AW330" s="13" t="s">
        <v>35</v>
      </c>
      <c r="AX330" s="13" t="s">
        <v>74</v>
      </c>
      <c r="AY330" s="234" t="s">
        <v>148</v>
      </c>
    </row>
    <row r="331" s="15" customFormat="1">
      <c r="A331" s="15"/>
      <c r="B331" s="245"/>
      <c r="C331" s="246"/>
      <c r="D331" s="225" t="s">
        <v>159</v>
      </c>
      <c r="E331" s="247" t="s">
        <v>19</v>
      </c>
      <c r="F331" s="248" t="s">
        <v>181</v>
      </c>
      <c r="G331" s="246"/>
      <c r="H331" s="249">
        <v>2.1269999999999998</v>
      </c>
      <c r="I331" s="250"/>
      <c r="J331" s="246"/>
      <c r="K331" s="246"/>
      <c r="L331" s="251"/>
      <c r="M331" s="252"/>
      <c r="N331" s="253"/>
      <c r="O331" s="253"/>
      <c r="P331" s="253"/>
      <c r="Q331" s="253"/>
      <c r="R331" s="253"/>
      <c r="S331" s="253"/>
      <c r="T331" s="254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55" t="s">
        <v>159</v>
      </c>
      <c r="AU331" s="255" t="s">
        <v>84</v>
      </c>
      <c r="AV331" s="15" t="s">
        <v>155</v>
      </c>
      <c r="AW331" s="15" t="s">
        <v>35</v>
      </c>
      <c r="AX331" s="15" t="s">
        <v>82</v>
      </c>
      <c r="AY331" s="255" t="s">
        <v>148</v>
      </c>
    </row>
    <row r="332" s="13" customFormat="1">
      <c r="A332" s="13"/>
      <c r="B332" s="223"/>
      <c r="C332" s="224"/>
      <c r="D332" s="225" t="s">
        <v>159</v>
      </c>
      <c r="E332" s="224"/>
      <c r="F332" s="227" t="s">
        <v>558</v>
      </c>
      <c r="G332" s="224"/>
      <c r="H332" s="228">
        <v>2.4460000000000002</v>
      </c>
      <c r="I332" s="229"/>
      <c r="J332" s="224"/>
      <c r="K332" s="224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159</v>
      </c>
      <c r="AU332" s="234" t="s">
        <v>84</v>
      </c>
      <c r="AV332" s="13" t="s">
        <v>84</v>
      </c>
      <c r="AW332" s="13" t="s">
        <v>4</v>
      </c>
      <c r="AX332" s="13" t="s">
        <v>82</v>
      </c>
      <c r="AY332" s="234" t="s">
        <v>148</v>
      </c>
    </row>
    <row r="333" s="2" customFormat="1" ht="24.15" customHeight="1">
      <c r="A333" s="39"/>
      <c r="B333" s="40"/>
      <c r="C333" s="205" t="s">
        <v>559</v>
      </c>
      <c r="D333" s="205" t="s">
        <v>150</v>
      </c>
      <c r="E333" s="206" t="s">
        <v>560</v>
      </c>
      <c r="F333" s="207" t="s">
        <v>561</v>
      </c>
      <c r="G333" s="208" t="s">
        <v>153</v>
      </c>
      <c r="H333" s="209">
        <v>247.47200000000001</v>
      </c>
      <c r="I333" s="210"/>
      <c r="J333" s="211">
        <f>ROUND(I333*H333,2)</f>
        <v>0</v>
      </c>
      <c r="K333" s="207" t="s">
        <v>154</v>
      </c>
      <c r="L333" s="45"/>
      <c r="M333" s="212" t="s">
        <v>19</v>
      </c>
      <c r="N333" s="213" t="s">
        <v>45</v>
      </c>
      <c r="O333" s="85"/>
      <c r="P333" s="214">
        <f>O333*H333</f>
        <v>0</v>
      </c>
      <c r="Q333" s="214">
        <v>0.00012999999999999999</v>
      </c>
      <c r="R333" s="214">
        <f>Q333*H333</f>
        <v>0.032171359999999996</v>
      </c>
      <c r="S333" s="214">
        <v>0</v>
      </c>
      <c r="T333" s="215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6" t="s">
        <v>155</v>
      </c>
      <c r="AT333" s="216" t="s">
        <v>150</v>
      </c>
      <c r="AU333" s="216" t="s">
        <v>84</v>
      </c>
      <c r="AY333" s="18" t="s">
        <v>148</v>
      </c>
      <c r="BE333" s="217">
        <f>IF(N333="základní",J333,0)</f>
        <v>0</v>
      </c>
      <c r="BF333" s="217">
        <f>IF(N333="snížená",J333,0)</f>
        <v>0</v>
      </c>
      <c r="BG333" s="217">
        <f>IF(N333="zákl. přenesená",J333,0)</f>
        <v>0</v>
      </c>
      <c r="BH333" s="217">
        <f>IF(N333="sníž. přenesená",J333,0)</f>
        <v>0</v>
      </c>
      <c r="BI333" s="217">
        <f>IF(N333="nulová",J333,0)</f>
        <v>0</v>
      </c>
      <c r="BJ333" s="18" t="s">
        <v>82</v>
      </c>
      <c r="BK333" s="217">
        <f>ROUND(I333*H333,2)</f>
        <v>0</v>
      </c>
      <c r="BL333" s="18" t="s">
        <v>155</v>
      </c>
      <c r="BM333" s="216" t="s">
        <v>562</v>
      </c>
    </row>
    <row r="334" s="2" customFormat="1">
      <c r="A334" s="39"/>
      <c r="B334" s="40"/>
      <c r="C334" s="41"/>
      <c r="D334" s="218" t="s">
        <v>157</v>
      </c>
      <c r="E334" s="41"/>
      <c r="F334" s="219" t="s">
        <v>563</v>
      </c>
      <c r="G334" s="41"/>
      <c r="H334" s="41"/>
      <c r="I334" s="220"/>
      <c r="J334" s="41"/>
      <c r="K334" s="41"/>
      <c r="L334" s="45"/>
      <c r="M334" s="221"/>
      <c r="N334" s="222"/>
      <c r="O334" s="85"/>
      <c r="P334" s="85"/>
      <c r="Q334" s="85"/>
      <c r="R334" s="85"/>
      <c r="S334" s="85"/>
      <c r="T334" s="86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18" t="s">
        <v>157</v>
      </c>
      <c r="AU334" s="18" t="s">
        <v>84</v>
      </c>
    </row>
    <row r="335" s="14" customFormat="1">
      <c r="A335" s="14"/>
      <c r="B335" s="235"/>
      <c r="C335" s="236"/>
      <c r="D335" s="225" t="s">
        <v>159</v>
      </c>
      <c r="E335" s="237" t="s">
        <v>19</v>
      </c>
      <c r="F335" s="238" t="s">
        <v>527</v>
      </c>
      <c r="G335" s="236"/>
      <c r="H335" s="237" t="s">
        <v>19</v>
      </c>
      <c r="I335" s="239"/>
      <c r="J335" s="236"/>
      <c r="K335" s="236"/>
      <c r="L335" s="240"/>
      <c r="M335" s="241"/>
      <c r="N335" s="242"/>
      <c r="O335" s="242"/>
      <c r="P335" s="242"/>
      <c r="Q335" s="242"/>
      <c r="R335" s="242"/>
      <c r="S335" s="242"/>
      <c r="T335" s="24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4" t="s">
        <v>159</v>
      </c>
      <c r="AU335" s="244" t="s">
        <v>84</v>
      </c>
      <c r="AV335" s="14" t="s">
        <v>82</v>
      </c>
      <c r="AW335" s="14" t="s">
        <v>35</v>
      </c>
      <c r="AX335" s="14" t="s">
        <v>74</v>
      </c>
      <c r="AY335" s="244" t="s">
        <v>148</v>
      </c>
    </row>
    <row r="336" s="13" customFormat="1">
      <c r="A336" s="13"/>
      <c r="B336" s="223"/>
      <c r="C336" s="224"/>
      <c r="D336" s="225" t="s">
        <v>159</v>
      </c>
      <c r="E336" s="226" t="s">
        <v>19</v>
      </c>
      <c r="F336" s="227" t="s">
        <v>564</v>
      </c>
      <c r="G336" s="224"/>
      <c r="H336" s="228">
        <v>132.202</v>
      </c>
      <c r="I336" s="229"/>
      <c r="J336" s="224"/>
      <c r="K336" s="224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159</v>
      </c>
      <c r="AU336" s="234" t="s">
        <v>84</v>
      </c>
      <c r="AV336" s="13" t="s">
        <v>84</v>
      </c>
      <c r="AW336" s="13" t="s">
        <v>35</v>
      </c>
      <c r="AX336" s="13" t="s">
        <v>74</v>
      </c>
      <c r="AY336" s="234" t="s">
        <v>148</v>
      </c>
    </row>
    <row r="337" s="14" customFormat="1">
      <c r="A337" s="14"/>
      <c r="B337" s="235"/>
      <c r="C337" s="236"/>
      <c r="D337" s="225" t="s">
        <v>159</v>
      </c>
      <c r="E337" s="237" t="s">
        <v>19</v>
      </c>
      <c r="F337" s="238" t="s">
        <v>565</v>
      </c>
      <c r="G337" s="236"/>
      <c r="H337" s="237" t="s">
        <v>19</v>
      </c>
      <c r="I337" s="239"/>
      <c r="J337" s="236"/>
      <c r="K337" s="236"/>
      <c r="L337" s="240"/>
      <c r="M337" s="241"/>
      <c r="N337" s="242"/>
      <c r="O337" s="242"/>
      <c r="P337" s="242"/>
      <c r="Q337" s="242"/>
      <c r="R337" s="242"/>
      <c r="S337" s="242"/>
      <c r="T337" s="243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4" t="s">
        <v>159</v>
      </c>
      <c r="AU337" s="244" t="s">
        <v>84</v>
      </c>
      <c r="AV337" s="14" t="s">
        <v>82</v>
      </c>
      <c r="AW337" s="14" t="s">
        <v>35</v>
      </c>
      <c r="AX337" s="14" t="s">
        <v>74</v>
      </c>
      <c r="AY337" s="244" t="s">
        <v>148</v>
      </c>
    </row>
    <row r="338" s="13" customFormat="1">
      <c r="A338" s="13"/>
      <c r="B338" s="223"/>
      <c r="C338" s="224"/>
      <c r="D338" s="225" t="s">
        <v>159</v>
      </c>
      <c r="E338" s="226" t="s">
        <v>19</v>
      </c>
      <c r="F338" s="227" t="s">
        <v>566</v>
      </c>
      <c r="G338" s="224"/>
      <c r="H338" s="228">
        <v>115.27</v>
      </c>
      <c r="I338" s="229"/>
      <c r="J338" s="224"/>
      <c r="K338" s="224"/>
      <c r="L338" s="230"/>
      <c r="M338" s="231"/>
      <c r="N338" s="232"/>
      <c r="O338" s="232"/>
      <c r="P338" s="232"/>
      <c r="Q338" s="232"/>
      <c r="R338" s="232"/>
      <c r="S338" s="232"/>
      <c r="T338" s="23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4" t="s">
        <v>159</v>
      </c>
      <c r="AU338" s="234" t="s">
        <v>84</v>
      </c>
      <c r="AV338" s="13" t="s">
        <v>84</v>
      </c>
      <c r="AW338" s="13" t="s">
        <v>35</v>
      </c>
      <c r="AX338" s="13" t="s">
        <v>74</v>
      </c>
      <c r="AY338" s="234" t="s">
        <v>148</v>
      </c>
    </row>
    <row r="339" s="15" customFormat="1">
      <c r="A339" s="15"/>
      <c r="B339" s="245"/>
      <c r="C339" s="246"/>
      <c r="D339" s="225" t="s">
        <v>159</v>
      </c>
      <c r="E339" s="247" t="s">
        <v>19</v>
      </c>
      <c r="F339" s="248" t="s">
        <v>181</v>
      </c>
      <c r="G339" s="246"/>
      <c r="H339" s="249">
        <v>247.47199999999998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5" t="s">
        <v>159</v>
      </c>
      <c r="AU339" s="255" t="s">
        <v>84</v>
      </c>
      <c r="AV339" s="15" t="s">
        <v>155</v>
      </c>
      <c r="AW339" s="15" t="s">
        <v>35</v>
      </c>
      <c r="AX339" s="15" t="s">
        <v>82</v>
      </c>
      <c r="AY339" s="255" t="s">
        <v>148</v>
      </c>
    </row>
    <row r="340" s="2" customFormat="1" ht="37.8" customHeight="1">
      <c r="A340" s="39"/>
      <c r="B340" s="40"/>
      <c r="C340" s="205" t="s">
        <v>567</v>
      </c>
      <c r="D340" s="205" t="s">
        <v>150</v>
      </c>
      <c r="E340" s="206" t="s">
        <v>568</v>
      </c>
      <c r="F340" s="207" t="s">
        <v>569</v>
      </c>
      <c r="G340" s="208" t="s">
        <v>229</v>
      </c>
      <c r="H340" s="209">
        <v>321.714</v>
      </c>
      <c r="I340" s="210"/>
      <c r="J340" s="211">
        <f>ROUND(I340*H340,2)</f>
        <v>0</v>
      </c>
      <c r="K340" s="207" t="s">
        <v>154</v>
      </c>
      <c r="L340" s="45"/>
      <c r="M340" s="212" t="s">
        <v>19</v>
      </c>
      <c r="N340" s="213" t="s">
        <v>45</v>
      </c>
      <c r="O340" s="85"/>
      <c r="P340" s="214">
        <f>O340*H340</f>
        <v>0</v>
      </c>
      <c r="Q340" s="214">
        <v>2.0000000000000002E-05</v>
      </c>
      <c r="R340" s="214">
        <f>Q340*H340</f>
        <v>0.0064342800000000006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155</v>
      </c>
      <c r="AT340" s="216" t="s">
        <v>150</v>
      </c>
      <c r="AU340" s="216" t="s">
        <v>84</v>
      </c>
      <c r="AY340" s="18" t="s">
        <v>148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82</v>
      </c>
      <c r="BK340" s="217">
        <f>ROUND(I340*H340,2)</f>
        <v>0</v>
      </c>
      <c r="BL340" s="18" t="s">
        <v>155</v>
      </c>
      <c r="BM340" s="216" t="s">
        <v>570</v>
      </c>
    </row>
    <row r="341" s="2" customFormat="1">
      <c r="A341" s="39"/>
      <c r="B341" s="40"/>
      <c r="C341" s="41"/>
      <c r="D341" s="218" t="s">
        <v>157</v>
      </c>
      <c r="E341" s="41"/>
      <c r="F341" s="219" t="s">
        <v>571</v>
      </c>
      <c r="G341" s="41"/>
      <c r="H341" s="41"/>
      <c r="I341" s="220"/>
      <c r="J341" s="41"/>
      <c r="K341" s="41"/>
      <c r="L341" s="45"/>
      <c r="M341" s="221"/>
      <c r="N341" s="222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157</v>
      </c>
      <c r="AU341" s="18" t="s">
        <v>84</v>
      </c>
    </row>
    <row r="342" s="13" customFormat="1">
      <c r="A342" s="13"/>
      <c r="B342" s="223"/>
      <c r="C342" s="224"/>
      <c r="D342" s="225" t="s">
        <v>159</v>
      </c>
      <c r="E342" s="226" t="s">
        <v>19</v>
      </c>
      <c r="F342" s="227" t="s">
        <v>572</v>
      </c>
      <c r="G342" s="224"/>
      <c r="H342" s="228">
        <v>321.714</v>
      </c>
      <c r="I342" s="229"/>
      <c r="J342" s="224"/>
      <c r="K342" s="224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159</v>
      </c>
      <c r="AU342" s="234" t="s">
        <v>84</v>
      </c>
      <c r="AV342" s="13" t="s">
        <v>84</v>
      </c>
      <c r="AW342" s="13" t="s">
        <v>35</v>
      </c>
      <c r="AX342" s="13" t="s">
        <v>82</v>
      </c>
      <c r="AY342" s="234" t="s">
        <v>148</v>
      </c>
    </row>
    <row r="343" s="2" customFormat="1" ht="37.8" customHeight="1">
      <c r="A343" s="39"/>
      <c r="B343" s="40"/>
      <c r="C343" s="205" t="s">
        <v>573</v>
      </c>
      <c r="D343" s="205" t="s">
        <v>150</v>
      </c>
      <c r="E343" s="206" t="s">
        <v>574</v>
      </c>
      <c r="F343" s="207" t="s">
        <v>575</v>
      </c>
      <c r="G343" s="208" t="s">
        <v>153</v>
      </c>
      <c r="H343" s="209">
        <v>25</v>
      </c>
      <c r="I343" s="210"/>
      <c r="J343" s="211">
        <f>ROUND(I343*H343,2)</f>
        <v>0</v>
      </c>
      <c r="K343" s="207" t="s">
        <v>154</v>
      </c>
      <c r="L343" s="45"/>
      <c r="M343" s="212" t="s">
        <v>19</v>
      </c>
      <c r="N343" s="213" t="s">
        <v>45</v>
      </c>
      <c r="O343" s="85"/>
      <c r="P343" s="214">
        <f>O343*H343</f>
        <v>0</v>
      </c>
      <c r="Q343" s="214">
        <v>0.30357000000000001</v>
      </c>
      <c r="R343" s="214">
        <f>Q343*H343</f>
        <v>7.5892499999999998</v>
      </c>
      <c r="S343" s="214">
        <v>0</v>
      </c>
      <c r="T343" s="215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6" t="s">
        <v>155</v>
      </c>
      <c r="AT343" s="216" t="s">
        <v>150</v>
      </c>
      <c r="AU343" s="216" t="s">
        <v>84</v>
      </c>
      <c r="AY343" s="18" t="s">
        <v>148</v>
      </c>
      <c r="BE343" s="217">
        <f>IF(N343="základní",J343,0)</f>
        <v>0</v>
      </c>
      <c r="BF343" s="217">
        <f>IF(N343="snížená",J343,0)</f>
        <v>0</v>
      </c>
      <c r="BG343" s="217">
        <f>IF(N343="zákl. přenesená",J343,0)</f>
        <v>0</v>
      </c>
      <c r="BH343" s="217">
        <f>IF(N343="sníž. přenesená",J343,0)</f>
        <v>0</v>
      </c>
      <c r="BI343" s="217">
        <f>IF(N343="nulová",J343,0)</f>
        <v>0</v>
      </c>
      <c r="BJ343" s="18" t="s">
        <v>82</v>
      </c>
      <c r="BK343" s="217">
        <f>ROUND(I343*H343,2)</f>
        <v>0</v>
      </c>
      <c r="BL343" s="18" t="s">
        <v>155</v>
      </c>
      <c r="BM343" s="216" t="s">
        <v>576</v>
      </c>
    </row>
    <row r="344" s="2" customFormat="1">
      <c r="A344" s="39"/>
      <c r="B344" s="40"/>
      <c r="C344" s="41"/>
      <c r="D344" s="218" t="s">
        <v>157</v>
      </c>
      <c r="E344" s="41"/>
      <c r="F344" s="219" t="s">
        <v>577</v>
      </c>
      <c r="G344" s="41"/>
      <c r="H344" s="41"/>
      <c r="I344" s="220"/>
      <c r="J344" s="41"/>
      <c r="K344" s="41"/>
      <c r="L344" s="45"/>
      <c r="M344" s="221"/>
      <c r="N344" s="222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157</v>
      </c>
      <c r="AU344" s="18" t="s">
        <v>84</v>
      </c>
    </row>
    <row r="345" s="2" customFormat="1" ht="37.8" customHeight="1">
      <c r="A345" s="39"/>
      <c r="B345" s="40"/>
      <c r="C345" s="205" t="s">
        <v>578</v>
      </c>
      <c r="D345" s="205" t="s">
        <v>150</v>
      </c>
      <c r="E345" s="206" t="s">
        <v>579</v>
      </c>
      <c r="F345" s="207" t="s">
        <v>580</v>
      </c>
      <c r="G345" s="208" t="s">
        <v>222</v>
      </c>
      <c r="H345" s="209">
        <v>1</v>
      </c>
      <c r="I345" s="210"/>
      <c r="J345" s="211">
        <f>ROUND(I345*H345,2)</f>
        <v>0</v>
      </c>
      <c r="K345" s="207" t="s">
        <v>154</v>
      </c>
      <c r="L345" s="45"/>
      <c r="M345" s="212" t="s">
        <v>19</v>
      </c>
      <c r="N345" s="213" t="s">
        <v>45</v>
      </c>
      <c r="O345" s="85"/>
      <c r="P345" s="214">
        <f>O345*H345</f>
        <v>0</v>
      </c>
      <c r="Q345" s="214">
        <v>0.017770000000000001</v>
      </c>
      <c r="R345" s="214">
        <f>Q345*H345</f>
        <v>0.017770000000000001</v>
      </c>
      <c r="S345" s="214">
        <v>0</v>
      </c>
      <c r="T345" s="215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6" t="s">
        <v>155</v>
      </c>
      <c r="AT345" s="216" t="s">
        <v>150</v>
      </c>
      <c r="AU345" s="216" t="s">
        <v>84</v>
      </c>
      <c r="AY345" s="18" t="s">
        <v>148</v>
      </c>
      <c r="BE345" s="217">
        <f>IF(N345="základní",J345,0)</f>
        <v>0</v>
      </c>
      <c r="BF345" s="217">
        <f>IF(N345="snížená",J345,0)</f>
        <v>0</v>
      </c>
      <c r="BG345" s="217">
        <f>IF(N345="zákl. přenesená",J345,0)</f>
        <v>0</v>
      </c>
      <c r="BH345" s="217">
        <f>IF(N345="sníž. přenesená",J345,0)</f>
        <v>0</v>
      </c>
      <c r="BI345" s="217">
        <f>IF(N345="nulová",J345,0)</f>
        <v>0</v>
      </c>
      <c r="BJ345" s="18" t="s">
        <v>82</v>
      </c>
      <c r="BK345" s="217">
        <f>ROUND(I345*H345,2)</f>
        <v>0</v>
      </c>
      <c r="BL345" s="18" t="s">
        <v>155</v>
      </c>
      <c r="BM345" s="216" t="s">
        <v>581</v>
      </c>
    </row>
    <row r="346" s="2" customFormat="1">
      <c r="A346" s="39"/>
      <c r="B346" s="40"/>
      <c r="C346" s="41"/>
      <c r="D346" s="218" t="s">
        <v>157</v>
      </c>
      <c r="E346" s="41"/>
      <c r="F346" s="219" t="s">
        <v>582</v>
      </c>
      <c r="G346" s="41"/>
      <c r="H346" s="41"/>
      <c r="I346" s="220"/>
      <c r="J346" s="41"/>
      <c r="K346" s="41"/>
      <c r="L346" s="45"/>
      <c r="M346" s="221"/>
      <c r="N346" s="222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157</v>
      </c>
      <c r="AU346" s="18" t="s">
        <v>84</v>
      </c>
    </row>
    <row r="347" s="14" customFormat="1">
      <c r="A347" s="14"/>
      <c r="B347" s="235"/>
      <c r="C347" s="236"/>
      <c r="D347" s="225" t="s">
        <v>159</v>
      </c>
      <c r="E347" s="237" t="s">
        <v>19</v>
      </c>
      <c r="F347" s="238" t="s">
        <v>583</v>
      </c>
      <c r="G347" s="236"/>
      <c r="H347" s="237" t="s">
        <v>19</v>
      </c>
      <c r="I347" s="239"/>
      <c r="J347" s="236"/>
      <c r="K347" s="236"/>
      <c r="L347" s="240"/>
      <c r="M347" s="241"/>
      <c r="N347" s="242"/>
      <c r="O347" s="242"/>
      <c r="P347" s="242"/>
      <c r="Q347" s="242"/>
      <c r="R347" s="242"/>
      <c r="S347" s="242"/>
      <c r="T347" s="243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4" t="s">
        <v>159</v>
      </c>
      <c r="AU347" s="244" t="s">
        <v>84</v>
      </c>
      <c r="AV347" s="14" t="s">
        <v>82</v>
      </c>
      <c r="AW347" s="14" t="s">
        <v>35</v>
      </c>
      <c r="AX347" s="14" t="s">
        <v>74</v>
      </c>
      <c r="AY347" s="244" t="s">
        <v>148</v>
      </c>
    </row>
    <row r="348" s="13" customFormat="1">
      <c r="A348" s="13"/>
      <c r="B348" s="223"/>
      <c r="C348" s="224"/>
      <c r="D348" s="225" t="s">
        <v>159</v>
      </c>
      <c r="E348" s="226" t="s">
        <v>19</v>
      </c>
      <c r="F348" s="227" t="s">
        <v>82</v>
      </c>
      <c r="G348" s="224"/>
      <c r="H348" s="228">
        <v>1</v>
      </c>
      <c r="I348" s="229"/>
      <c r="J348" s="224"/>
      <c r="K348" s="224"/>
      <c r="L348" s="230"/>
      <c r="M348" s="231"/>
      <c r="N348" s="232"/>
      <c r="O348" s="232"/>
      <c r="P348" s="232"/>
      <c r="Q348" s="232"/>
      <c r="R348" s="232"/>
      <c r="S348" s="232"/>
      <c r="T348" s="23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4" t="s">
        <v>159</v>
      </c>
      <c r="AU348" s="234" t="s">
        <v>84</v>
      </c>
      <c r="AV348" s="13" t="s">
        <v>84</v>
      </c>
      <c r="AW348" s="13" t="s">
        <v>35</v>
      </c>
      <c r="AX348" s="13" t="s">
        <v>82</v>
      </c>
      <c r="AY348" s="234" t="s">
        <v>148</v>
      </c>
    </row>
    <row r="349" s="2" customFormat="1" ht="24.15" customHeight="1">
      <c r="A349" s="39"/>
      <c r="B349" s="40"/>
      <c r="C349" s="256" t="s">
        <v>584</v>
      </c>
      <c r="D349" s="256" t="s">
        <v>226</v>
      </c>
      <c r="E349" s="257" t="s">
        <v>585</v>
      </c>
      <c r="F349" s="258" t="s">
        <v>586</v>
      </c>
      <c r="G349" s="259" t="s">
        <v>222</v>
      </c>
      <c r="H349" s="260">
        <v>1</v>
      </c>
      <c r="I349" s="261"/>
      <c r="J349" s="262">
        <f>ROUND(I349*H349,2)</f>
        <v>0</v>
      </c>
      <c r="K349" s="258" t="s">
        <v>154</v>
      </c>
      <c r="L349" s="263"/>
      <c r="M349" s="264" t="s">
        <v>19</v>
      </c>
      <c r="N349" s="265" t="s">
        <v>45</v>
      </c>
      <c r="O349" s="85"/>
      <c r="P349" s="214">
        <f>O349*H349</f>
        <v>0</v>
      </c>
      <c r="Q349" s="214">
        <v>0.01553</v>
      </c>
      <c r="R349" s="214">
        <f>Q349*H349</f>
        <v>0.01553</v>
      </c>
      <c r="S349" s="214">
        <v>0</v>
      </c>
      <c r="T349" s="215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6" t="s">
        <v>207</v>
      </c>
      <c r="AT349" s="216" t="s">
        <v>226</v>
      </c>
      <c r="AU349" s="216" t="s">
        <v>84</v>
      </c>
      <c r="AY349" s="18" t="s">
        <v>148</v>
      </c>
      <c r="BE349" s="217">
        <f>IF(N349="základní",J349,0)</f>
        <v>0</v>
      </c>
      <c r="BF349" s="217">
        <f>IF(N349="snížená",J349,0)</f>
        <v>0</v>
      </c>
      <c r="BG349" s="217">
        <f>IF(N349="zákl. přenesená",J349,0)</f>
        <v>0</v>
      </c>
      <c r="BH349" s="217">
        <f>IF(N349="sníž. přenesená",J349,0)</f>
        <v>0</v>
      </c>
      <c r="BI349" s="217">
        <f>IF(N349="nulová",J349,0)</f>
        <v>0</v>
      </c>
      <c r="BJ349" s="18" t="s">
        <v>82</v>
      </c>
      <c r="BK349" s="217">
        <f>ROUND(I349*H349,2)</f>
        <v>0</v>
      </c>
      <c r="BL349" s="18" t="s">
        <v>155</v>
      </c>
      <c r="BM349" s="216" t="s">
        <v>587</v>
      </c>
    </row>
    <row r="350" s="2" customFormat="1" ht="16.5" customHeight="1">
      <c r="A350" s="39"/>
      <c r="B350" s="40"/>
      <c r="C350" s="256" t="s">
        <v>588</v>
      </c>
      <c r="D350" s="256" t="s">
        <v>226</v>
      </c>
      <c r="E350" s="257" t="s">
        <v>589</v>
      </c>
      <c r="F350" s="258" t="s">
        <v>590</v>
      </c>
      <c r="G350" s="259" t="s">
        <v>222</v>
      </c>
      <c r="H350" s="260">
        <v>1</v>
      </c>
      <c r="I350" s="261"/>
      <c r="J350" s="262">
        <f>ROUND(I350*H350,2)</f>
        <v>0</v>
      </c>
      <c r="K350" s="258" t="s">
        <v>19</v>
      </c>
      <c r="L350" s="263"/>
      <c r="M350" s="264" t="s">
        <v>19</v>
      </c>
      <c r="N350" s="265" t="s">
        <v>45</v>
      </c>
      <c r="O350" s="85"/>
      <c r="P350" s="214">
        <f>O350*H350</f>
        <v>0</v>
      </c>
      <c r="Q350" s="214">
        <v>0</v>
      </c>
      <c r="R350" s="214">
        <f>Q350*H350</f>
        <v>0</v>
      </c>
      <c r="S350" s="214">
        <v>0</v>
      </c>
      <c r="T350" s="215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6" t="s">
        <v>207</v>
      </c>
      <c r="AT350" s="216" t="s">
        <v>226</v>
      </c>
      <c r="AU350" s="216" t="s">
        <v>84</v>
      </c>
      <c r="AY350" s="18" t="s">
        <v>148</v>
      </c>
      <c r="BE350" s="217">
        <f>IF(N350="základní",J350,0)</f>
        <v>0</v>
      </c>
      <c r="BF350" s="217">
        <f>IF(N350="snížená",J350,0)</f>
        <v>0</v>
      </c>
      <c r="BG350" s="217">
        <f>IF(N350="zákl. přenesená",J350,0)</f>
        <v>0</v>
      </c>
      <c r="BH350" s="217">
        <f>IF(N350="sníž. přenesená",J350,0)</f>
        <v>0</v>
      </c>
      <c r="BI350" s="217">
        <f>IF(N350="nulová",J350,0)</f>
        <v>0</v>
      </c>
      <c r="BJ350" s="18" t="s">
        <v>82</v>
      </c>
      <c r="BK350" s="217">
        <f>ROUND(I350*H350,2)</f>
        <v>0</v>
      </c>
      <c r="BL350" s="18" t="s">
        <v>155</v>
      </c>
      <c r="BM350" s="216" t="s">
        <v>591</v>
      </c>
    </row>
    <row r="351" s="12" customFormat="1" ht="22.8" customHeight="1">
      <c r="A351" s="12"/>
      <c r="B351" s="189"/>
      <c r="C351" s="190"/>
      <c r="D351" s="191" t="s">
        <v>73</v>
      </c>
      <c r="E351" s="203" t="s">
        <v>212</v>
      </c>
      <c r="F351" s="203" t="s">
        <v>592</v>
      </c>
      <c r="G351" s="190"/>
      <c r="H351" s="190"/>
      <c r="I351" s="193"/>
      <c r="J351" s="204">
        <f>BK351</f>
        <v>0</v>
      </c>
      <c r="K351" s="190"/>
      <c r="L351" s="195"/>
      <c r="M351" s="196"/>
      <c r="N351" s="197"/>
      <c r="O351" s="197"/>
      <c r="P351" s="198">
        <f>SUM(P352:P371)</f>
        <v>0</v>
      </c>
      <c r="Q351" s="197"/>
      <c r="R351" s="198">
        <f>SUM(R352:R371)</f>
        <v>0.03422</v>
      </c>
      <c r="S351" s="197"/>
      <c r="T351" s="199">
        <f>SUM(T352:T371)</f>
        <v>0</v>
      </c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R351" s="200" t="s">
        <v>82</v>
      </c>
      <c r="AT351" s="201" t="s">
        <v>73</v>
      </c>
      <c r="AU351" s="201" t="s">
        <v>82</v>
      </c>
      <c r="AY351" s="200" t="s">
        <v>148</v>
      </c>
      <c r="BK351" s="202">
        <f>SUM(BK352:BK371)</f>
        <v>0</v>
      </c>
    </row>
    <row r="352" s="2" customFormat="1" ht="44.25" customHeight="1">
      <c r="A352" s="39"/>
      <c r="B352" s="40"/>
      <c r="C352" s="205" t="s">
        <v>593</v>
      </c>
      <c r="D352" s="205" t="s">
        <v>150</v>
      </c>
      <c r="E352" s="206" t="s">
        <v>594</v>
      </c>
      <c r="F352" s="207" t="s">
        <v>595</v>
      </c>
      <c r="G352" s="208" t="s">
        <v>153</v>
      </c>
      <c r="H352" s="209">
        <v>370</v>
      </c>
      <c r="I352" s="210"/>
      <c r="J352" s="211">
        <f>ROUND(I352*H352,2)</f>
        <v>0</v>
      </c>
      <c r="K352" s="207" t="s">
        <v>154</v>
      </c>
      <c r="L352" s="45"/>
      <c r="M352" s="212" t="s">
        <v>19</v>
      </c>
      <c r="N352" s="213" t="s">
        <v>45</v>
      </c>
      <c r="O352" s="85"/>
      <c r="P352" s="214">
        <f>O352*H352</f>
        <v>0</v>
      </c>
      <c r="Q352" s="214">
        <v>0</v>
      </c>
      <c r="R352" s="214">
        <f>Q352*H352</f>
        <v>0</v>
      </c>
      <c r="S352" s="214">
        <v>0</v>
      </c>
      <c r="T352" s="215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6" t="s">
        <v>155</v>
      </c>
      <c r="AT352" s="216" t="s">
        <v>150</v>
      </c>
      <c r="AU352" s="216" t="s">
        <v>84</v>
      </c>
      <c r="AY352" s="18" t="s">
        <v>148</v>
      </c>
      <c r="BE352" s="217">
        <f>IF(N352="základní",J352,0)</f>
        <v>0</v>
      </c>
      <c r="BF352" s="217">
        <f>IF(N352="snížená",J352,0)</f>
        <v>0</v>
      </c>
      <c r="BG352" s="217">
        <f>IF(N352="zákl. přenesená",J352,0)</f>
        <v>0</v>
      </c>
      <c r="BH352" s="217">
        <f>IF(N352="sníž. přenesená",J352,0)</f>
        <v>0</v>
      </c>
      <c r="BI352" s="217">
        <f>IF(N352="nulová",J352,0)</f>
        <v>0</v>
      </c>
      <c r="BJ352" s="18" t="s">
        <v>82</v>
      </c>
      <c r="BK352" s="217">
        <f>ROUND(I352*H352,2)</f>
        <v>0</v>
      </c>
      <c r="BL352" s="18" t="s">
        <v>155</v>
      </c>
      <c r="BM352" s="216" t="s">
        <v>596</v>
      </c>
    </row>
    <row r="353" s="2" customFormat="1">
      <c r="A353" s="39"/>
      <c r="B353" s="40"/>
      <c r="C353" s="41"/>
      <c r="D353" s="218" t="s">
        <v>157</v>
      </c>
      <c r="E353" s="41"/>
      <c r="F353" s="219" t="s">
        <v>597</v>
      </c>
      <c r="G353" s="41"/>
      <c r="H353" s="41"/>
      <c r="I353" s="220"/>
      <c r="J353" s="41"/>
      <c r="K353" s="41"/>
      <c r="L353" s="45"/>
      <c r="M353" s="221"/>
      <c r="N353" s="222"/>
      <c r="O353" s="85"/>
      <c r="P353" s="85"/>
      <c r="Q353" s="85"/>
      <c r="R353" s="85"/>
      <c r="S353" s="85"/>
      <c r="T353" s="86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18" t="s">
        <v>157</v>
      </c>
      <c r="AU353" s="18" t="s">
        <v>84</v>
      </c>
    </row>
    <row r="354" s="2" customFormat="1" ht="49.05" customHeight="1">
      <c r="A354" s="39"/>
      <c r="B354" s="40"/>
      <c r="C354" s="205" t="s">
        <v>598</v>
      </c>
      <c r="D354" s="205" t="s">
        <v>150</v>
      </c>
      <c r="E354" s="206" t="s">
        <v>599</v>
      </c>
      <c r="F354" s="207" t="s">
        <v>600</v>
      </c>
      <c r="G354" s="208" t="s">
        <v>153</v>
      </c>
      <c r="H354" s="209">
        <v>55500</v>
      </c>
      <c r="I354" s="210"/>
      <c r="J354" s="211">
        <f>ROUND(I354*H354,2)</f>
        <v>0</v>
      </c>
      <c r="K354" s="207" t="s">
        <v>154</v>
      </c>
      <c r="L354" s="45"/>
      <c r="M354" s="212" t="s">
        <v>19</v>
      </c>
      <c r="N354" s="213" t="s">
        <v>45</v>
      </c>
      <c r="O354" s="85"/>
      <c r="P354" s="214">
        <f>O354*H354</f>
        <v>0</v>
      </c>
      <c r="Q354" s="214">
        <v>0</v>
      </c>
      <c r="R354" s="214">
        <f>Q354*H354</f>
        <v>0</v>
      </c>
      <c r="S354" s="214">
        <v>0</v>
      </c>
      <c r="T354" s="215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16" t="s">
        <v>155</v>
      </c>
      <c r="AT354" s="216" t="s">
        <v>150</v>
      </c>
      <c r="AU354" s="216" t="s">
        <v>84</v>
      </c>
      <c r="AY354" s="18" t="s">
        <v>148</v>
      </c>
      <c r="BE354" s="217">
        <f>IF(N354="základní",J354,0)</f>
        <v>0</v>
      </c>
      <c r="BF354" s="217">
        <f>IF(N354="snížená",J354,0)</f>
        <v>0</v>
      </c>
      <c r="BG354" s="217">
        <f>IF(N354="zákl. přenesená",J354,0)</f>
        <v>0</v>
      </c>
      <c r="BH354" s="217">
        <f>IF(N354="sníž. přenesená",J354,0)</f>
        <v>0</v>
      </c>
      <c r="BI354" s="217">
        <f>IF(N354="nulová",J354,0)</f>
        <v>0</v>
      </c>
      <c r="BJ354" s="18" t="s">
        <v>82</v>
      </c>
      <c r="BK354" s="217">
        <f>ROUND(I354*H354,2)</f>
        <v>0</v>
      </c>
      <c r="BL354" s="18" t="s">
        <v>155</v>
      </c>
      <c r="BM354" s="216" t="s">
        <v>601</v>
      </c>
    </row>
    <row r="355" s="2" customFormat="1">
      <c r="A355" s="39"/>
      <c r="B355" s="40"/>
      <c r="C355" s="41"/>
      <c r="D355" s="218" t="s">
        <v>157</v>
      </c>
      <c r="E355" s="41"/>
      <c r="F355" s="219" t="s">
        <v>602</v>
      </c>
      <c r="G355" s="41"/>
      <c r="H355" s="41"/>
      <c r="I355" s="220"/>
      <c r="J355" s="41"/>
      <c r="K355" s="41"/>
      <c r="L355" s="45"/>
      <c r="M355" s="221"/>
      <c r="N355" s="222"/>
      <c r="O355" s="85"/>
      <c r="P355" s="85"/>
      <c r="Q355" s="85"/>
      <c r="R355" s="85"/>
      <c r="S355" s="85"/>
      <c r="T355" s="86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T355" s="18" t="s">
        <v>157</v>
      </c>
      <c r="AU355" s="18" t="s">
        <v>84</v>
      </c>
    </row>
    <row r="356" s="13" customFormat="1">
      <c r="A356" s="13"/>
      <c r="B356" s="223"/>
      <c r="C356" s="224"/>
      <c r="D356" s="225" t="s">
        <v>159</v>
      </c>
      <c r="E356" s="226" t="s">
        <v>19</v>
      </c>
      <c r="F356" s="227" t="s">
        <v>603</v>
      </c>
      <c r="G356" s="224"/>
      <c r="H356" s="228">
        <v>55500</v>
      </c>
      <c r="I356" s="229"/>
      <c r="J356" s="224"/>
      <c r="K356" s="224"/>
      <c r="L356" s="230"/>
      <c r="M356" s="231"/>
      <c r="N356" s="232"/>
      <c r="O356" s="232"/>
      <c r="P356" s="232"/>
      <c r="Q356" s="232"/>
      <c r="R356" s="232"/>
      <c r="S356" s="232"/>
      <c r="T356" s="23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4" t="s">
        <v>159</v>
      </c>
      <c r="AU356" s="234" t="s">
        <v>84</v>
      </c>
      <c r="AV356" s="13" t="s">
        <v>84</v>
      </c>
      <c r="AW356" s="13" t="s">
        <v>35</v>
      </c>
      <c r="AX356" s="13" t="s">
        <v>82</v>
      </c>
      <c r="AY356" s="234" t="s">
        <v>148</v>
      </c>
    </row>
    <row r="357" s="2" customFormat="1" ht="44.25" customHeight="1">
      <c r="A357" s="39"/>
      <c r="B357" s="40"/>
      <c r="C357" s="205" t="s">
        <v>604</v>
      </c>
      <c r="D357" s="205" t="s">
        <v>150</v>
      </c>
      <c r="E357" s="206" t="s">
        <v>605</v>
      </c>
      <c r="F357" s="207" t="s">
        <v>606</v>
      </c>
      <c r="G357" s="208" t="s">
        <v>153</v>
      </c>
      <c r="H357" s="209">
        <v>370</v>
      </c>
      <c r="I357" s="210"/>
      <c r="J357" s="211">
        <f>ROUND(I357*H357,2)</f>
        <v>0</v>
      </c>
      <c r="K357" s="207" t="s">
        <v>154</v>
      </c>
      <c r="L357" s="45"/>
      <c r="M357" s="212" t="s">
        <v>19</v>
      </c>
      <c r="N357" s="213" t="s">
        <v>45</v>
      </c>
      <c r="O357" s="85"/>
      <c r="P357" s="214">
        <f>O357*H357</f>
        <v>0</v>
      </c>
      <c r="Q357" s="214">
        <v>0</v>
      </c>
      <c r="R357" s="214">
        <f>Q357*H357</f>
        <v>0</v>
      </c>
      <c r="S357" s="214">
        <v>0</v>
      </c>
      <c r="T357" s="215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6" t="s">
        <v>155</v>
      </c>
      <c r="AT357" s="216" t="s">
        <v>150</v>
      </c>
      <c r="AU357" s="216" t="s">
        <v>84</v>
      </c>
      <c r="AY357" s="18" t="s">
        <v>148</v>
      </c>
      <c r="BE357" s="217">
        <f>IF(N357="základní",J357,0)</f>
        <v>0</v>
      </c>
      <c r="BF357" s="217">
        <f>IF(N357="snížená",J357,0)</f>
        <v>0</v>
      </c>
      <c r="BG357" s="217">
        <f>IF(N357="zákl. přenesená",J357,0)</f>
        <v>0</v>
      </c>
      <c r="BH357" s="217">
        <f>IF(N357="sníž. přenesená",J357,0)</f>
        <v>0</v>
      </c>
      <c r="BI357" s="217">
        <f>IF(N357="nulová",J357,0)</f>
        <v>0</v>
      </c>
      <c r="BJ357" s="18" t="s">
        <v>82</v>
      </c>
      <c r="BK357" s="217">
        <f>ROUND(I357*H357,2)</f>
        <v>0</v>
      </c>
      <c r="BL357" s="18" t="s">
        <v>155</v>
      </c>
      <c r="BM357" s="216" t="s">
        <v>607</v>
      </c>
    </row>
    <row r="358" s="2" customFormat="1">
      <c r="A358" s="39"/>
      <c r="B358" s="40"/>
      <c r="C358" s="41"/>
      <c r="D358" s="218" t="s">
        <v>157</v>
      </c>
      <c r="E358" s="41"/>
      <c r="F358" s="219" t="s">
        <v>608</v>
      </c>
      <c r="G358" s="41"/>
      <c r="H358" s="41"/>
      <c r="I358" s="220"/>
      <c r="J358" s="41"/>
      <c r="K358" s="41"/>
      <c r="L358" s="45"/>
      <c r="M358" s="221"/>
      <c r="N358" s="222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157</v>
      </c>
      <c r="AU358" s="18" t="s">
        <v>84</v>
      </c>
    </row>
    <row r="359" s="2" customFormat="1" ht="24.15" customHeight="1">
      <c r="A359" s="39"/>
      <c r="B359" s="40"/>
      <c r="C359" s="205" t="s">
        <v>609</v>
      </c>
      <c r="D359" s="205" t="s">
        <v>150</v>
      </c>
      <c r="E359" s="206" t="s">
        <v>610</v>
      </c>
      <c r="F359" s="207" t="s">
        <v>611</v>
      </c>
      <c r="G359" s="208" t="s">
        <v>153</v>
      </c>
      <c r="H359" s="209">
        <v>370</v>
      </c>
      <c r="I359" s="210"/>
      <c r="J359" s="211">
        <f>ROUND(I359*H359,2)</f>
        <v>0</v>
      </c>
      <c r="K359" s="207" t="s">
        <v>154</v>
      </c>
      <c r="L359" s="45"/>
      <c r="M359" s="212" t="s">
        <v>19</v>
      </c>
      <c r="N359" s="213" t="s">
        <v>45</v>
      </c>
      <c r="O359" s="85"/>
      <c r="P359" s="214">
        <f>O359*H359</f>
        <v>0</v>
      </c>
      <c r="Q359" s="214">
        <v>0</v>
      </c>
      <c r="R359" s="214">
        <f>Q359*H359</f>
        <v>0</v>
      </c>
      <c r="S359" s="214">
        <v>0</v>
      </c>
      <c r="T359" s="215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16" t="s">
        <v>155</v>
      </c>
      <c r="AT359" s="216" t="s">
        <v>150</v>
      </c>
      <c r="AU359" s="216" t="s">
        <v>84</v>
      </c>
      <c r="AY359" s="18" t="s">
        <v>148</v>
      </c>
      <c r="BE359" s="217">
        <f>IF(N359="základní",J359,0)</f>
        <v>0</v>
      </c>
      <c r="BF359" s="217">
        <f>IF(N359="snížená",J359,0)</f>
        <v>0</v>
      </c>
      <c r="BG359" s="217">
        <f>IF(N359="zákl. přenesená",J359,0)</f>
        <v>0</v>
      </c>
      <c r="BH359" s="217">
        <f>IF(N359="sníž. přenesená",J359,0)</f>
        <v>0</v>
      </c>
      <c r="BI359" s="217">
        <f>IF(N359="nulová",J359,0)</f>
        <v>0</v>
      </c>
      <c r="BJ359" s="18" t="s">
        <v>82</v>
      </c>
      <c r="BK359" s="217">
        <f>ROUND(I359*H359,2)</f>
        <v>0</v>
      </c>
      <c r="BL359" s="18" t="s">
        <v>155</v>
      </c>
      <c r="BM359" s="216" t="s">
        <v>612</v>
      </c>
    </row>
    <row r="360" s="2" customFormat="1">
      <c r="A360" s="39"/>
      <c r="B360" s="40"/>
      <c r="C360" s="41"/>
      <c r="D360" s="218" t="s">
        <v>157</v>
      </c>
      <c r="E360" s="41"/>
      <c r="F360" s="219" t="s">
        <v>613</v>
      </c>
      <c r="G360" s="41"/>
      <c r="H360" s="41"/>
      <c r="I360" s="220"/>
      <c r="J360" s="41"/>
      <c r="K360" s="41"/>
      <c r="L360" s="45"/>
      <c r="M360" s="221"/>
      <c r="N360" s="222"/>
      <c r="O360" s="85"/>
      <c r="P360" s="85"/>
      <c r="Q360" s="85"/>
      <c r="R360" s="85"/>
      <c r="S360" s="85"/>
      <c r="T360" s="86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157</v>
      </c>
      <c r="AU360" s="18" t="s">
        <v>84</v>
      </c>
    </row>
    <row r="361" s="2" customFormat="1" ht="33" customHeight="1">
      <c r="A361" s="39"/>
      <c r="B361" s="40"/>
      <c r="C361" s="205" t="s">
        <v>614</v>
      </c>
      <c r="D361" s="205" t="s">
        <v>150</v>
      </c>
      <c r="E361" s="206" t="s">
        <v>615</v>
      </c>
      <c r="F361" s="207" t="s">
        <v>616</v>
      </c>
      <c r="G361" s="208" t="s">
        <v>153</v>
      </c>
      <c r="H361" s="209">
        <v>55500</v>
      </c>
      <c r="I361" s="210"/>
      <c r="J361" s="211">
        <f>ROUND(I361*H361,2)</f>
        <v>0</v>
      </c>
      <c r="K361" s="207" t="s">
        <v>154</v>
      </c>
      <c r="L361" s="45"/>
      <c r="M361" s="212" t="s">
        <v>19</v>
      </c>
      <c r="N361" s="213" t="s">
        <v>45</v>
      </c>
      <c r="O361" s="85"/>
      <c r="P361" s="214">
        <f>O361*H361</f>
        <v>0</v>
      </c>
      <c r="Q361" s="214">
        <v>0</v>
      </c>
      <c r="R361" s="214">
        <f>Q361*H361</f>
        <v>0</v>
      </c>
      <c r="S361" s="214">
        <v>0</v>
      </c>
      <c r="T361" s="215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6" t="s">
        <v>155</v>
      </c>
      <c r="AT361" s="216" t="s">
        <v>150</v>
      </c>
      <c r="AU361" s="216" t="s">
        <v>84</v>
      </c>
      <c r="AY361" s="18" t="s">
        <v>148</v>
      </c>
      <c r="BE361" s="217">
        <f>IF(N361="základní",J361,0)</f>
        <v>0</v>
      </c>
      <c r="BF361" s="217">
        <f>IF(N361="snížená",J361,0)</f>
        <v>0</v>
      </c>
      <c r="BG361" s="217">
        <f>IF(N361="zákl. přenesená",J361,0)</f>
        <v>0</v>
      </c>
      <c r="BH361" s="217">
        <f>IF(N361="sníž. přenesená",J361,0)</f>
        <v>0</v>
      </c>
      <c r="BI361" s="217">
        <f>IF(N361="nulová",J361,0)</f>
        <v>0</v>
      </c>
      <c r="BJ361" s="18" t="s">
        <v>82</v>
      </c>
      <c r="BK361" s="217">
        <f>ROUND(I361*H361,2)</f>
        <v>0</v>
      </c>
      <c r="BL361" s="18" t="s">
        <v>155</v>
      </c>
      <c r="BM361" s="216" t="s">
        <v>617</v>
      </c>
    </row>
    <row r="362" s="2" customFormat="1">
      <c r="A362" s="39"/>
      <c r="B362" s="40"/>
      <c r="C362" s="41"/>
      <c r="D362" s="218" t="s">
        <v>157</v>
      </c>
      <c r="E362" s="41"/>
      <c r="F362" s="219" t="s">
        <v>618</v>
      </c>
      <c r="G362" s="41"/>
      <c r="H362" s="41"/>
      <c r="I362" s="220"/>
      <c r="J362" s="41"/>
      <c r="K362" s="41"/>
      <c r="L362" s="45"/>
      <c r="M362" s="221"/>
      <c r="N362" s="222"/>
      <c r="O362" s="85"/>
      <c r="P362" s="85"/>
      <c r="Q362" s="85"/>
      <c r="R362" s="85"/>
      <c r="S362" s="85"/>
      <c r="T362" s="86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T362" s="18" t="s">
        <v>157</v>
      </c>
      <c r="AU362" s="18" t="s">
        <v>84</v>
      </c>
    </row>
    <row r="363" s="2" customFormat="1" ht="24.15" customHeight="1">
      <c r="A363" s="39"/>
      <c r="B363" s="40"/>
      <c r="C363" s="205" t="s">
        <v>619</v>
      </c>
      <c r="D363" s="205" t="s">
        <v>150</v>
      </c>
      <c r="E363" s="206" t="s">
        <v>620</v>
      </c>
      <c r="F363" s="207" t="s">
        <v>621</v>
      </c>
      <c r="G363" s="208" t="s">
        <v>153</v>
      </c>
      <c r="H363" s="209">
        <v>370</v>
      </c>
      <c r="I363" s="210"/>
      <c r="J363" s="211">
        <f>ROUND(I363*H363,2)</f>
        <v>0</v>
      </c>
      <c r="K363" s="207" t="s">
        <v>154</v>
      </c>
      <c r="L363" s="45"/>
      <c r="M363" s="212" t="s">
        <v>19</v>
      </c>
      <c r="N363" s="213" t="s">
        <v>45</v>
      </c>
      <c r="O363" s="85"/>
      <c r="P363" s="214">
        <f>O363*H363</f>
        <v>0</v>
      </c>
      <c r="Q363" s="214">
        <v>0</v>
      </c>
      <c r="R363" s="214">
        <f>Q363*H363</f>
        <v>0</v>
      </c>
      <c r="S363" s="214">
        <v>0</v>
      </c>
      <c r="T363" s="215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6" t="s">
        <v>155</v>
      </c>
      <c r="AT363" s="216" t="s">
        <v>150</v>
      </c>
      <c r="AU363" s="216" t="s">
        <v>84</v>
      </c>
      <c r="AY363" s="18" t="s">
        <v>148</v>
      </c>
      <c r="BE363" s="217">
        <f>IF(N363="základní",J363,0)</f>
        <v>0</v>
      </c>
      <c r="BF363" s="217">
        <f>IF(N363="snížená",J363,0)</f>
        <v>0</v>
      </c>
      <c r="BG363" s="217">
        <f>IF(N363="zákl. přenesená",J363,0)</f>
        <v>0</v>
      </c>
      <c r="BH363" s="217">
        <f>IF(N363="sníž. přenesená",J363,0)</f>
        <v>0</v>
      </c>
      <c r="BI363" s="217">
        <f>IF(N363="nulová",J363,0)</f>
        <v>0</v>
      </c>
      <c r="BJ363" s="18" t="s">
        <v>82</v>
      </c>
      <c r="BK363" s="217">
        <f>ROUND(I363*H363,2)</f>
        <v>0</v>
      </c>
      <c r="BL363" s="18" t="s">
        <v>155</v>
      </c>
      <c r="BM363" s="216" t="s">
        <v>622</v>
      </c>
    </row>
    <row r="364" s="2" customFormat="1">
      <c r="A364" s="39"/>
      <c r="B364" s="40"/>
      <c r="C364" s="41"/>
      <c r="D364" s="218" t="s">
        <v>157</v>
      </c>
      <c r="E364" s="41"/>
      <c r="F364" s="219" t="s">
        <v>623</v>
      </c>
      <c r="G364" s="41"/>
      <c r="H364" s="41"/>
      <c r="I364" s="220"/>
      <c r="J364" s="41"/>
      <c r="K364" s="41"/>
      <c r="L364" s="45"/>
      <c r="M364" s="221"/>
      <c r="N364" s="222"/>
      <c r="O364" s="85"/>
      <c r="P364" s="85"/>
      <c r="Q364" s="85"/>
      <c r="R364" s="85"/>
      <c r="S364" s="85"/>
      <c r="T364" s="86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T364" s="18" t="s">
        <v>157</v>
      </c>
      <c r="AU364" s="18" t="s">
        <v>84</v>
      </c>
    </row>
    <row r="365" s="2" customFormat="1" ht="37.8" customHeight="1">
      <c r="A365" s="39"/>
      <c r="B365" s="40"/>
      <c r="C365" s="205" t="s">
        <v>624</v>
      </c>
      <c r="D365" s="205" t="s">
        <v>150</v>
      </c>
      <c r="E365" s="206" t="s">
        <v>625</v>
      </c>
      <c r="F365" s="207" t="s">
        <v>626</v>
      </c>
      <c r="G365" s="208" t="s">
        <v>153</v>
      </c>
      <c r="H365" s="209">
        <v>250</v>
      </c>
      <c r="I365" s="210"/>
      <c r="J365" s="211">
        <f>ROUND(I365*H365,2)</f>
        <v>0</v>
      </c>
      <c r="K365" s="207" t="s">
        <v>154</v>
      </c>
      <c r="L365" s="45"/>
      <c r="M365" s="212" t="s">
        <v>19</v>
      </c>
      <c r="N365" s="213" t="s">
        <v>45</v>
      </c>
      <c r="O365" s="85"/>
      <c r="P365" s="214">
        <f>O365*H365</f>
        <v>0</v>
      </c>
      <c r="Q365" s="214">
        <v>0</v>
      </c>
      <c r="R365" s="214">
        <f>Q365*H365</f>
        <v>0</v>
      </c>
      <c r="S365" s="214">
        <v>0</v>
      </c>
      <c r="T365" s="21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155</v>
      </c>
      <c r="AT365" s="216" t="s">
        <v>150</v>
      </c>
      <c r="AU365" s="216" t="s">
        <v>84</v>
      </c>
      <c r="AY365" s="18" t="s">
        <v>148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82</v>
      </c>
      <c r="BK365" s="217">
        <f>ROUND(I365*H365,2)</f>
        <v>0</v>
      </c>
      <c r="BL365" s="18" t="s">
        <v>155</v>
      </c>
      <c r="BM365" s="216" t="s">
        <v>627</v>
      </c>
    </row>
    <row r="366" s="2" customFormat="1">
      <c r="A366" s="39"/>
      <c r="B366" s="40"/>
      <c r="C366" s="41"/>
      <c r="D366" s="218" t="s">
        <v>157</v>
      </c>
      <c r="E366" s="41"/>
      <c r="F366" s="219" t="s">
        <v>628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157</v>
      </c>
      <c r="AU366" s="18" t="s">
        <v>84</v>
      </c>
    </row>
    <row r="367" s="2" customFormat="1" ht="37.8" customHeight="1">
      <c r="A367" s="39"/>
      <c r="B367" s="40"/>
      <c r="C367" s="205" t="s">
        <v>629</v>
      </c>
      <c r="D367" s="205" t="s">
        <v>150</v>
      </c>
      <c r="E367" s="206" t="s">
        <v>630</v>
      </c>
      <c r="F367" s="207" t="s">
        <v>631</v>
      </c>
      <c r="G367" s="208" t="s">
        <v>153</v>
      </c>
      <c r="H367" s="209">
        <v>250</v>
      </c>
      <c r="I367" s="210"/>
      <c r="J367" s="211">
        <f>ROUND(I367*H367,2)</f>
        <v>0</v>
      </c>
      <c r="K367" s="207" t="s">
        <v>154</v>
      </c>
      <c r="L367" s="45"/>
      <c r="M367" s="212" t="s">
        <v>19</v>
      </c>
      <c r="N367" s="213" t="s">
        <v>45</v>
      </c>
      <c r="O367" s="85"/>
      <c r="P367" s="214">
        <f>O367*H367</f>
        <v>0</v>
      </c>
      <c r="Q367" s="214">
        <v>4.0000000000000003E-05</v>
      </c>
      <c r="R367" s="214">
        <f>Q367*H367</f>
        <v>0.01</v>
      </c>
      <c r="S367" s="214">
        <v>0</v>
      </c>
      <c r="T367" s="215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6" t="s">
        <v>155</v>
      </c>
      <c r="AT367" s="216" t="s">
        <v>150</v>
      </c>
      <c r="AU367" s="216" t="s">
        <v>84</v>
      </c>
      <c r="AY367" s="18" t="s">
        <v>148</v>
      </c>
      <c r="BE367" s="217">
        <f>IF(N367="základní",J367,0)</f>
        <v>0</v>
      </c>
      <c r="BF367" s="217">
        <f>IF(N367="snížená",J367,0)</f>
        <v>0</v>
      </c>
      <c r="BG367" s="217">
        <f>IF(N367="zákl. přenesená",J367,0)</f>
        <v>0</v>
      </c>
      <c r="BH367" s="217">
        <f>IF(N367="sníž. přenesená",J367,0)</f>
        <v>0</v>
      </c>
      <c r="BI367" s="217">
        <f>IF(N367="nulová",J367,0)</f>
        <v>0</v>
      </c>
      <c r="BJ367" s="18" t="s">
        <v>82</v>
      </c>
      <c r="BK367" s="217">
        <f>ROUND(I367*H367,2)</f>
        <v>0</v>
      </c>
      <c r="BL367" s="18" t="s">
        <v>155</v>
      </c>
      <c r="BM367" s="216" t="s">
        <v>632</v>
      </c>
    </row>
    <row r="368" s="2" customFormat="1">
      <c r="A368" s="39"/>
      <c r="B368" s="40"/>
      <c r="C368" s="41"/>
      <c r="D368" s="218" t="s">
        <v>157</v>
      </c>
      <c r="E368" s="41"/>
      <c r="F368" s="219" t="s">
        <v>633</v>
      </c>
      <c r="G368" s="41"/>
      <c r="H368" s="41"/>
      <c r="I368" s="220"/>
      <c r="J368" s="41"/>
      <c r="K368" s="41"/>
      <c r="L368" s="45"/>
      <c r="M368" s="221"/>
      <c r="N368" s="222"/>
      <c r="O368" s="85"/>
      <c r="P368" s="85"/>
      <c r="Q368" s="85"/>
      <c r="R368" s="85"/>
      <c r="S368" s="85"/>
      <c r="T368" s="86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T368" s="18" t="s">
        <v>157</v>
      </c>
      <c r="AU368" s="18" t="s">
        <v>84</v>
      </c>
    </row>
    <row r="369" s="2" customFormat="1" ht="24.15" customHeight="1">
      <c r="A369" s="39"/>
      <c r="B369" s="40"/>
      <c r="C369" s="205" t="s">
        <v>634</v>
      </c>
      <c r="D369" s="205" t="s">
        <v>150</v>
      </c>
      <c r="E369" s="206" t="s">
        <v>635</v>
      </c>
      <c r="F369" s="207" t="s">
        <v>636</v>
      </c>
      <c r="G369" s="208" t="s">
        <v>222</v>
      </c>
      <c r="H369" s="209">
        <v>2</v>
      </c>
      <c r="I369" s="210"/>
      <c r="J369" s="211">
        <f>ROUND(I369*H369,2)</f>
        <v>0</v>
      </c>
      <c r="K369" s="207" t="s">
        <v>154</v>
      </c>
      <c r="L369" s="45"/>
      <c r="M369" s="212" t="s">
        <v>19</v>
      </c>
      <c r="N369" s="213" t="s">
        <v>45</v>
      </c>
      <c r="O369" s="85"/>
      <c r="P369" s="214">
        <f>O369*H369</f>
        <v>0</v>
      </c>
      <c r="Q369" s="214">
        <v>0.00011</v>
      </c>
      <c r="R369" s="214">
        <f>Q369*H369</f>
        <v>0.00022000000000000001</v>
      </c>
      <c r="S369" s="214">
        <v>0</v>
      </c>
      <c r="T369" s="215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6" t="s">
        <v>155</v>
      </c>
      <c r="AT369" s="216" t="s">
        <v>150</v>
      </c>
      <c r="AU369" s="216" t="s">
        <v>84</v>
      </c>
      <c r="AY369" s="18" t="s">
        <v>148</v>
      </c>
      <c r="BE369" s="217">
        <f>IF(N369="základní",J369,0)</f>
        <v>0</v>
      </c>
      <c r="BF369" s="217">
        <f>IF(N369="snížená",J369,0)</f>
        <v>0</v>
      </c>
      <c r="BG369" s="217">
        <f>IF(N369="zákl. přenesená",J369,0)</f>
        <v>0</v>
      </c>
      <c r="BH369" s="217">
        <f>IF(N369="sníž. přenesená",J369,0)</f>
        <v>0</v>
      </c>
      <c r="BI369" s="217">
        <f>IF(N369="nulová",J369,0)</f>
        <v>0</v>
      </c>
      <c r="BJ369" s="18" t="s">
        <v>82</v>
      </c>
      <c r="BK369" s="217">
        <f>ROUND(I369*H369,2)</f>
        <v>0</v>
      </c>
      <c r="BL369" s="18" t="s">
        <v>155</v>
      </c>
      <c r="BM369" s="216" t="s">
        <v>637</v>
      </c>
    </row>
    <row r="370" s="2" customFormat="1">
      <c r="A370" s="39"/>
      <c r="B370" s="40"/>
      <c r="C370" s="41"/>
      <c r="D370" s="218" t="s">
        <v>157</v>
      </c>
      <c r="E370" s="41"/>
      <c r="F370" s="219" t="s">
        <v>638</v>
      </c>
      <c r="G370" s="41"/>
      <c r="H370" s="41"/>
      <c r="I370" s="220"/>
      <c r="J370" s="41"/>
      <c r="K370" s="41"/>
      <c r="L370" s="45"/>
      <c r="M370" s="221"/>
      <c r="N370" s="222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157</v>
      </c>
      <c r="AU370" s="18" t="s">
        <v>84</v>
      </c>
    </row>
    <row r="371" s="2" customFormat="1" ht="24.15" customHeight="1">
      <c r="A371" s="39"/>
      <c r="B371" s="40"/>
      <c r="C371" s="256" t="s">
        <v>639</v>
      </c>
      <c r="D371" s="256" t="s">
        <v>226</v>
      </c>
      <c r="E371" s="257" t="s">
        <v>640</v>
      </c>
      <c r="F371" s="258" t="s">
        <v>641</v>
      </c>
      <c r="G371" s="259" t="s">
        <v>222</v>
      </c>
      <c r="H371" s="260">
        <v>2</v>
      </c>
      <c r="I371" s="261"/>
      <c r="J371" s="262">
        <f>ROUND(I371*H371,2)</f>
        <v>0</v>
      </c>
      <c r="K371" s="258" t="s">
        <v>154</v>
      </c>
      <c r="L371" s="263"/>
      <c r="M371" s="264" t="s">
        <v>19</v>
      </c>
      <c r="N371" s="265" t="s">
        <v>45</v>
      </c>
      <c r="O371" s="85"/>
      <c r="P371" s="214">
        <f>O371*H371</f>
        <v>0</v>
      </c>
      <c r="Q371" s="214">
        <v>0.012</v>
      </c>
      <c r="R371" s="214">
        <f>Q371*H371</f>
        <v>0.024</v>
      </c>
      <c r="S371" s="214">
        <v>0</v>
      </c>
      <c r="T371" s="215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16" t="s">
        <v>207</v>
      </c>
      <c r="AT371" s="216" t="s">
        <v>226</v>
      </c>
      <c r="AU371" s="216" t="s">
        <v>84</v>
      </c>
      <c r="AY371" s="18" t="s">
        <v>148</v>
      </c>
      <c r="BE371" s="217">
        <f>IF(N371="základní",J371,0)</f>
        <v>0</v>
      </c>
      <c r="BF371" s="217">
        <f>IF(N371="snížená",J371,0)</f>
        <v>0</v>
      </c>
      <c r="BG371" s="217">
        <f>IF(N371="zákl. přenesená",J371,0)</f>
        <v>0</v>
      </c>
      <c r="BH371" s="217">
        <f>IF(N371="sníž. přenesená",J371,0)</f>
        <v>0</v>
      </c>
      <c r="BI371" s="217">
        <f>IF(N371="nulová",J371,0)</f>
        <v>0</v>
      </c>
      <c r="BJ371" s="18" t="s">
        <v>82</v>
      </c>
      <c r="BK371" s="217">
        <f>ROUND(I371*H371,2)</f>
        <v>0</v>
      </c>
      <c r="BL371" s="18" t="s">
        <v>155</v>
      </c>
      <c r="BM371" s="216" t="s">
        <v>642</v>
      </c>
    </row>
    <row r="372" s="12" customFormat="1" ht="22.8" customHeight="1">
      <c r="A372" s="12"/>
      <c r="B372" s="189"/>
      <c r="C372" s="190"/>
      <c r="D372" s="191" t="s">
        <v>73</v>
      </c>
      <c r="E372" s="203" t="s">
        <v>643</v>
      </c>
      <c r="F372" s="203" t="s">
        <v>644</v>
      </c>
      <c r="G372" s="190"/>
      <c r="H372" s="190"/>
      <c r="I372" s="193"/>
      <c r="J372" s="204">
        <f>BK372</f>
        <v>0</v>
      </c>
      <c r="K372" s="190"/>
      <c r="L372" s="195"/>
      <c r="M372" s="196"/>
      <c r="N372" s="197"/>
      <c r="O372" s="197"/>
      <c r="P372" s="198">
        <f>SUM(P373:P374)</f>
        <v>0</v>
      </c>
      <c r="Q372" s="197"/>
      <c r="R372" s="198">
        <f>SUM(R373:R374)</f>
        <v>0</v>
      </c>
      <c r="S372" s="197"/>
      <c r="T372" s="199">
        <f>SUM(T373:T374)</f>
        <v>0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200" t="s">
        <v>82</v>
      </c>
      <c r="AT372" s="201" t="s">
        <v>73</v>
      </c>
      <c r="AU372" s="201" t="s">
        <v>82</v>
      </c>
      <c r="AY372" s="200" t="s">
        <v>148</v>
      </c>
      <c r="BK372" s="202">
        <f>SUM(BK373:BK374)</f>
        <v>0</v>
      </c>
    </row>
    <row r="373" s="2" customFormat="1" ht="66.75" customHeight="1">
      <c r="A373" s="39"/>
      <c r="B373" s="40"/>
      <c r="C373" s="205" t="s">
        <v>645</v>
      </c>
      <c r="D373" s="205" t="s">
        <v>150</v>
      </c>
      <c r="E373" s="206" t="s">
        <v>646</v>
      </c>
      <c r="F373" s="207" t="s">
        <v>647</v>
      </c>
      <c r="G373" s="208" t="s">
        <v>203</v>
      </c>
      <c r="H373" s="209">
        <v>578.41600000000005</v>
      </c>
      <c r="I373" s="210"/>
      <c r="J373" s="211">
        <f>ROUND(I373*H373,2)</f>
        <v>0</v>
      </c>
      <c r="K373" s="207" t="s">
        <v>154</v>
      </c>
      <c r="L373" s="45"/>
      <c r="M373" s="212" t="s">
        <v>19</v>
      </c>
      <c r="N373" s="213" t="s">
        <v>45</v>
      </c>
      <c r="O373" s="85"/>
      <c r="P373" s="214">
        <f>O373*H373</f>
        <v>0</v>
      </c>
      <c r="Q373" s="214">
        <v>0</v>
      </c>
      <c r="R373" s="214">
        <f>Q373*H373</f>
        <v>0</v>
      </c>
      <c r="S373" s="214">
        <v>0</v>
      </c>
      <c r="T373" s="215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6" t="s">
        <v>155</v>
      </c>
      <c r="AT373" s="216" t="s">
        <v>150</v>
      </c>
      <c r="AU373" s="216" t="s">
        <v>84</v>
      </c>
      <c r="AY373" s="18" t="s">
        <v>148</v>
      </c>
      <c r="BE373" s="217">
        <f>IF(N373="základní",J373,0)</f>
        <v>0</v>
      </c>
      <c r="BF373" s="217">
        <f>IF(N373="snížená",J373,0)</f>
        <v>0</v>
      </c>
      <c r="BG373" s="217">
        <f>IF(N373="zákl. přenesená",J373,0)</f>
        <v>0</v>
      </c>
      <c r="BH373" s="217">
        <f>IF(N373="sníž. přenesená",J373,0)</f>
        <v>0</v>
      </c>
      <c r="BI373" s="217">
        <f>IF(N373="nulová",J373,0)</f>
        <v>0</v>
      </c>
      <c r="BJ373" s="18" t="s">
        <v>82</v>
      </c>
      <c r="BK373" s="217">
        <f>ROUND(I373*H373,2)</f>
        <v>0</v>
      </c>
      <c r="BL373" s="18" t="s">
        <v>155</v>
      </c>
      <c r="BM373" s="216" t="s">
        <v>648</v>
      </c>
    </row>
    <row r="374" s="2" customFormat="1">
      <c r="A374" s="39"/>
      <c r="B374" s="40"/>
      <c r="C374" s="41"/>
      <c r="D374" s="218" t="s">
        <v>157</v>
      </c>
      <c r="E374" s="41"/>
      <c r="F374" s="219" t="s">
        <v>649</v>
      </c>
      <c r="G374" s="41"/>
      <c r="H374" s="41"/>
      <c r="I374" s="220"/>
      <c r="J374" s="41"/>
      <c r="K374" s="41"/>
      <c r="L374" s="45"/>
      <c r="M374" s="221"/>
      <c r="N374" s="222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157</v>
      </c>
      <c r="AU374" s="18" t="s">
        <v>84</v>
      </c>
    </row>
    <row r="375" s="12" customFormat="1" ht="25.92" customHeight="1">
      <c r="A375" s="12"/>
      <c r="B375" s="189"/>
      <c r="C375" s="190"/>
      <c r="D375" s="191" t="s">
        <v>73</v>
      </c>
      <c r="E375" s="192" t="s">
        <v>650</v>
      </c>
      <c r="F375" s="192" t="s">
        <v>651</v>
      </c>
      <c r="G375" s="190"/>
      <c r="H375" s="190"/>
      <c r="I375" s="193"/>
      <c r="J375" s="194">
        <f>BK375</f>
        <v>0</v>
      </c>
      <c r="K375" s="190"/>
      <c r="L375" s="195"/>
      <c r="M375" s="196"/>
      <c r="N375" s="197"/>
      <c r="O375" s="197"/>
      <c r="P375" s="198">
        <f>P376+P401+P421+P459+P493+P512+P543+P608+P632+P688+P718+P734</f>
        <v>0</v>
      </c>
      <c r="Q375" s="197"/>
      <c r="R375" s="198">
        <f>R376+R401+R421+R459+R493+R512+R543+R608+R632+R688+R718+R734</f>
        <v>39.952079489999996</v>
      </c>
      <c r="S375" s="197"/>
      <c r="T375" s="199">
        <f>T376+T401+T421+T459+T493+T512+T543+T608+T632+T688+T718+T734</f>
        <v>0.0084000000000000012</v>
      </c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R375" s="200" t="s">
        <v>84</v>
      </c>
      <c r="AT375" s="201" t="s">
        <v>73</v>
      </c>
      <c r="AU375" s="201" t="s">
        <v>74</v>
      </c>
      <c r="AY375" s="200" t="s">
        <v>148</v>
      </c>
      <c r="BK375" s="202">
        <f>BK376+BK401+BK421+BK459+BK493+BK512+BK543+BK608+BK632+BK688+BK718+BK734</f>
        <v>0</v>
      </c>
    </row>
    <row r="376" s="12" customFormat="1" ht="22.8" customHeight="1">
      <c r="A376" s="12"/>
      <c r="B376" s="189"/>
      <c r="C376" s="190"/>
      <c r="D376" s="191" t="s">
        <v>73</v>
      </c>
      <c r="E376" s="203" t="s">
        <v>652</v>
      </c>
      <c r="F376" s="203" t="s">
        <v>653</v>
      </c>
      <c r="G376" s="190"/>
      <c r="H376" s="190"/>
      <c r="I376" s="193"/>
      <c r="J376" s="204">
        <f>BK376</f>
        <v>0</v>
      </c>
      <c r="K376" s="190"/>
      <c r="L376" s="195"/>
      <c r="M376" s="196"/>
      <c r="N376" s="197"/>
      <c r="O376" s="197"/>
      <c r="P376" s="198">
        <f>SUM(P377:P400)</f>
        <v>0</v>
      </c>
      <c r="Q376" s="197"/>
      <c r="R376" s="198">
        <f>SUM(R377:R400)</f>
        <v>3.1193680000000001</v>
      </c>
      <c r="S376" s="197"/>
      <c r="T376" s="199">
        <f>SUM(T377:T400)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200" t="s">
        <v>84</v>
      </c>
      <c r="AT376" s="201" t="s">
        <v>73</v>
      </c>
      <c r="AU376" s="201" t="s">
        <v>82</v>
      </c>
      <c r="AY376" s="200" t="s">
        <v>148</v>
      </c>
      <c r="BK376" s="202">
        <f>SUM(BK377:BK400)</f>
        <v>0</v>
      </c>
    </row>
    <row r="377" s="2" customFormat="1" ht="37.8" customHeight="1">
      <c r="A377" s="39"/>
      <c r="B377" s="40"/>
      <c r="C377" s="205" t="s">
        <v>654</v>
      </c>
      <c r="D377" s="205" t="s">
        <v>150</v>
      </c>
      <c r="E377" s="206" t="s">
        <v>655</v>
      </c>
      <c r="F377" s="207" t="s">
        <v>656</v>
      </c>
      <c r="G377" s="208" t="s">
        <v>153</v>
      </c>
      <c r="H377" s="209">
        <v>170.56</v>
      </c>
      <c r="I377" s="210"/>
      <c r="J377" s="211">
        <f>ROUND(I377*H377,2)</f>
        <v>0</v>
      </c>
      <c r="K377" s="207" t="s">
        <v>154</v>
      </c>
      <c r="L377" s="45"/>
      <c r="M377" s="212" t="s">
        <v>19</v>
      </c>
      <c r="N377" s="213" t="s">
        <v>45</v>
      </c>
      <c r="O377" s="85"/>
      <c r="P377" s="214">
        <f>O377*H377</f>
        <v>0</v>
      </c>
      <c r="Q377" s="214">
        <v>0</v>
      </c>
      <c r="R377" s="214">
        <f>Q377*H377</f>
        <v>0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253</v>
      </c>
      <c r="AT377" s="216" t="s">
        <v>150</v>
      </c>
      <c r="AU377" s="216" t="s">
        <v>84</v>
      </c>
      <c r="AY377" s="18" t="s">
        <v>148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82</v>
      </c>
      <c r="BK377" s="217">
        <f>ROUND(I377*H377,2)</f>
        <v>0</v>
      </c>
      <c r="BL377" s="18" t="s">
        <v>253</v>
      </c>
      <c r="BM377" s="216" t="s">
        <v>657</v>
      </c>
    </row>
    <row r="378" s="2" customFormat="1">
      <c r="A378" s="39"/>
      <c r="B378" s="40"/>
      <c r="C378" s="41"/>
      <c r="D378" s="218" t="s">
        <v>157</v>
      </c>
      <c r="E378" s="41"/>
      <c r="F378" s="219" t="s">
        <v>658</v>
      </c>
      <c r="G378" s="41"/>
      <c r="H378" s="41"/>
      <c r="I378" s="220"/>
      <c r="J378" s="41"/>
      <c r="K378" s="41"/>
      <c r="L378" s="45"/>
      <c r="M378" s="221"/>
      <c r="N378" s="222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157</v>
      </c>
      <c r="AU378" s="18" t="s">
        <v>84</v>
      </c>
    </row>
    <row r="379" s="13" customFormat="1">
      <c r="A379" s="13"/>
      <c r="B379" s="223"/>
      <c r="C379" s="224"/>
      <c r="D379" s="225" t="s">
        <v>159</v>
      </c>
      <c r="E379" s="226" t="s">
        <v>19</v>
      </c>
      <c r="F379" s="227" t="s">
        <v>217</v>
      </c>
      <c r="G379" s="224"/>
      <c r="H379" s="228">
        <v>170.56</v>
      </c>
      <c r="I379" s="229"/>
      <c r="J379" s="224"/>
      <c r="K379" s="224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159</v>
      </c>
      <c r="AU379" s="234" t="s">
        <v>84</v>
      </c>
      <c r="AV379" s="13" t="s">
        <v>84</v>
      </c>
      <c r="AW379" s="13" t="s">
        <v>35</v>
      </c>
      <c r="AX379" s="13" t="s">
        <v>82</v>
      </c>
      <c r="AY379" s="234" t="s">
        <v>148</v>
      </c>
    </row>
    <row r="380" s="2" customFormat="1" ht="16.5" customHeight="1">
      <c r="A380" s="39"/>
      <c r="B380" s="40"/>
      <c r="C380" s="256" t="s">
        <v>659</v>
      </c>
      <c r="D380" s="256" t="s">
        <v>226</v>
      </c>
      <c r="E380" s="257" t="s">
        <v>660</v>
      </c>
      <c r="F380" s="258" t="s">
        <v>661</v>
      </c>
      <c r="G380" s="259" t="s">
        <v>203</v>
      </c>
      <c r="H380" s="260">
        <v>0.050999999999999997</v>
      </c>
      <c r="I380" s="261"/>
      <c r="J380" s="262">
        <f>ROUND(I380*H380,2)</f>
        <v>0</v>
      </c>
      <c r="K380" s="258" t="s">
        <v>154</v>
      </c>
      <c r="L380" s="263"/>
      <c r="M380" s="264" t="s">
        <v>19</v>
      </c>
      <c r="N380" s="265" t="s">
        <v>45</v>
      </c>
      <c r="O380" s="85"/>
      <c r="P380" s="214">
        <f>O380*H380</f>
        <v>0</v>
      </c>
      <c r="Q380" s="214">
        <v>1</v>
      </c>
      <c r="R380" s="214">
        <f>Q380*H380</f>
        <v>0.050999999999999997</v>
      </c>
      <c r="S380" s="214">
        <v>0</v>
      </c>
      <c r="T380" s="215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16" t="s">
        <v>373</v>
      </c>
      <c r="AT380" s="216" t="s">
        <v>226</v>
      </c>
      <c r="AU380" s="216" t="s">
        <v>84</v>
      </c>
      <c r="AY380" s="18" t="s">
        <v>148</v>
      </c>
      <c r="BE380" s="217">
        <f>IF(N380="základní",J380,0)</f>
        <v>0</v>
      </c>
      <c r="BF380" s="217">
        <f>IF(N380="snížená",J380,0)</f>
        <v>0</v>
      </c>
      <c r="BG380" s="217">
        <f>IF(N380="zákl. přenesená",J380,0)</f>
        <v>0</v>
      </c>
      <c r="BH380" s="217">
        <f>IF(N380="sníž. přenesená",J380,0)</f>
        <v>0</v>
      </c>
      <c r="BI380" s="217">
        <f>IF(N380="nulová",J380,0)</f>
        <v>0</v>
      </c>
      <c r="BJ380" s="18" t="s">
        <v>82</v>
      </c>
      <c r="BK380" s="217">
        <f>ROUND(I380*H380,2)</f>
        <v>0</v>
      </c>
      <c r="BL380" s="18" t="s">
        <v>253</v>
      </c>
      <c r="BM380" s="216" t="s">
        <v>662</v>
      </c>
    </row>
    <row r="381" s="13" customFormat="1">
      <c r="A381" s="13"/>
      <c r="B381" s="223"/>
      <c r="C381" s="224"/>
      <c r="D381" s="225" t="s">
        <v>159</v>
      </c>
      <c r="E381" s="226" t="s">
        <v>19</v>
      </c>
      <c r="F381" s="227" t="s">
        <v>663</v>
      </c>
      <c r="G381" s="224"/>
      <c r="H381" s="228">
        <v>0.050999999999999997</v>
      </c>
      <c r="I381" s="229"/>
      <c r="J381" s="224"/>
      <c r="K381" s="224"/>
      <c r="L381" s="230"/>
      <c r="M381" s="231"/>
      <c r="N381" s="232"/>
      <c r="O381" s="232"/>
      <c r="P381" s="232"/>
      <c r="Q381" s="232"/>
      <c r="R381" s="232"/>
      <c r="S381" s="232"/>
      <c r="T381" s="23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4" t="s">
        <v>159</v>
      </c>
      <c r="AU381" s="234" t="s">
        <v>84</v>
      </c>
      <c r="AV381" s="13" t="s">
        <v>84</v>
      </c>
      <c r="AW381" s="13" t="s">
        <v>35</v>
      </c>
      <c r="AX381" s="13" t="s">
        <v>82</v>
      </c>
      <c r="AY381" s="234" t="s">
        <v>148</v>
      </c>
    </row>
    <row r="382" s="2" customFormat="1" ht="37.8" customHeight="1">
      <c r="A382" s="39"/>
      <c r="B382" s="40"/>
      <c r="C382" s="205" t="s">
        <v>664</v>
      </c>
      <c r="D382" s="205" t="s">
        <v>150</v>
      </c>
      <c r="E382" s="206" t="s">
        <v>665</v>
      </c>
      <c r="F382" s="207" t="s">
        <v>666</v>
      </c>
      <c r="G382" s="208" t="s">
        <v>153</v>
      </c>
      <c r="H382" s="209">
        <v>45.340000000000003</v>
      </c>
      <c r="I382" s="210"/>
      <c r="J382" s="211">
        <f>ROUND(I382*H382,2)</f>
        <v>0</v>
      </c>
      <c r="K382" s="207" t="s">
        <v>154</v>
      </c>
      <c r="L382" s="45"/>
      <c r="M382" s="212" t="s">
        <v>19</v>
      </c>
      <c r="N382" s="213" t="s">
        <v>45</v>
      </c>
      <c r="O382" s="85"/>
      <c r="P382" s="214">
        <f>O382*H382</f>
        <v>0</v>
      </c>
      <c r="Q382" s="214">
        <v>0</v>
      </c>
      <c r="R382" s="214">
        <f>Q382*H382</f>
        <v>0</v>
      </c>
      <c r="S382" s="214">
        <v>0</v>
      </c>
      <c r="T382" s="215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16" t="s">
        <v>253</v>
      </c>
      <c r="AT382" s="216" t="s">
        <v>150</v>
      </c>
      <c r="AU382" s="216" t="s">
        <v>84</v>
      </c>
      <c r="AY382" s="18" t="s">
        <v>148</v>
      </c>
      <c r="BE382" s="217">
        <f>IF(N382="základní",J382,0)</f>
        <v>0</v>
      </c>
      <c r="BF382" s="217">
        <f>IF(N382="snížená",J382,0)</f>
        <v>0</v>
      </c>
      <c r="BG382" s="217">
        <f>IF(N382="zákl. přenesená",J382,0)</f>
        <v>0</v>
      </c>
      <c r="BH382" s="217">
        <f>IF(N382="sníž. přenesená",J382,0)</f>
        <v>0</v>
      </c>
      <c r="BI382" s="217">
        <f>IF(N382="nulová",J382,0)</f>
        <v>0</v>
      </c>
      <c r="BJ382" s="18" t="s">
        <v>82</v>
      </c>
      <c r="BK382" s="217">
        <f>ROUND(I382*H382,2)</f>
        <v>0</v>
      </c>
      <c r="BL382" s="18" t="s">
        <v>253</v>
      </c>
      <c r="BM382" s="216" t="s">
        <v>667</v>
      </c>
    </row>
    <row r="383" s="2" customFormat="1">
      <c r="A383" s="39"/>
      <c r="B383" s="40"/>
      <c r="C383" s="41"/>
      <c r="D383" s="218" t="s">
        <v>157</v>
      </c>
      <c r="E383" s="41"/>
      <c r="F383" s="219" t="s">
        <v>668</v>
      </c>
      <c r="G383" s="41"/>
      <c r="H383" s="41"/>
      <c r="I383" s="220"/>
      <c r="J383" s="41"/>
      <c r="K383" s="41"/>
      <c r="L383" s="45"/>
      <c r="M383" s="221"/>
      <c r="N383" s="222"/>
      <c r="O383" s="85"/>
      <c r="P383" s="85"/>
      <c r="Q383" s="85"/>
      <c r="R383" s="85"/>
      <c r="S383" s="85"/>
      <c r="T383" s="86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18" t="s">
        <v>157</v>
      </c>
      <c r="AU383" s="18" t="s">
        <v>84</v>
      </c>
    </row>
    <row r="384" s="14" customFormat="1">
      <c r="A384" s="14"/>
      <c r="B384" s="235"/>
      <c r="C384" s="236"/>
      <c r="D384" s="225" t="s">
        <v>159</v>
      </c>
      <c r="E384" s="237" t="s">
        <v>19</v>
      </c>
      <c r="F384" s="238" t="s">
        <v>283</v>
      </c>
      <c r="G384" s="236"/>
      <c r="H384" s="237" t="s">
        <v>19</v>
      </c>
      <c r="I384" s="239"/>
      <c r="J384" s="236"/>
      <c r="K384" s="236"/>
      <c r="L384" s="240"/>
      <c r="M384" s="241"/>
      <c r="N384" s="242"/>
      <c r="O384" s="242"/>
      <c r="P384" s="242"/>
      <c r="Q384" s="242"/>
      <c r="R384" s="242"/>
      <c r="S384" s="242"/>
      <c r="T384" s="243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44" t="s">
        <v>159</v>
      </c>
      <c r="AU384" s="244" t="s">
        <v>84</v>
      </c>
      <c r="AV384" s="14" t="s">
        <v>82</v>
      </c>
      <c r="AW384" s="14" t="s">
        <v>35</v>
      </c>
      <c r="AX384" s="14" t="s">
        <v>74</v>
      </c>
      <c r="AY384" s="244" t="s">
        <v>148</v>
      </c>
    </row>
    <row r="385" s="13" customFormat="1">
      <c r="A385" s="13"/>
      <c r="B385" s="223"/>
      <c r="C385" s="224"/>
      <c r="D385" s="225" t="s">
        <v>159</v>
      </c>
      <c r="E385" s="226" t="s">
        <v>19</v>
      </c>
      <c r="F385" s="227" t="s">
        <v>284</v>
      </c>
      <c r="G385" s="224"/>
      <c r="H385" s="228">
        <v>28.699999999999999</v>
      </c>
      <c r="I385" s="229"/>
      <c r="J385" s="224"/>
      <c r="K385" s="224"/>
      <c r="L385" s="230"/>
      <c r="M385" s="231"/>
      <c r="N385" s="232"/>
      <c r="O385" s="232"/>
      <c r="P385" s="232"/>
      <c r="Q385" s="232"/>
      <c r="R385" s="232"/>
      <c r="S385" s="232"/>
      <c r="T385" s="23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4" t="s">
        <v>159</v>
      </c>
      <c r="AU385" s="234" t="s">
        <v>84</v>
      </c>
      <c r="AV385" s="13" t="s">
        <v>84</v>
      </c>
      <c r="AW385" s="13" t="s">
        <v>35</v>
      </c>
      <c r="AX385" s="13" t="s">
        <v>74</v>
      </c>
      <c r="AY385" s="234" t="s">
        <v>148</v>
      </c>
    </row>
    <row r="386" s="13" customFormat="1">
      <c r="A386" s="13"/>
      <c r="B386" s="223"/>
      <c r="C386" s="224"/>
      <c r="D386" s="225" t="s">
        <v>159</v>
      </c>
      <c r="E386" s="226" t="s">
        <v>19</v>
      </c>
      <c r="F386" s="227" t="s">
        <v>285</v>
      </c>
      <c r="G386" s="224"/>
      <c r="H386" s="228">
        <v>16.640000000000001</v>
      </c>
      <c r="I386" s="229"/>
      <c r="J386" s="224"/>
      <c r="K386" s="224"/>
      <c r="L386" s="230"/>
      <c r="M386" s="231"/>
      <c r="N386" s="232"/>
      <c r="O386" s="232"/>
      <c r="P386" s="232"/>
      <c r="Q386" s="232"/>
      <c r="R386" s="232"/>
      <c r="S386" s="232"/>
      <c r="T386" s="23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4" t="s">
        <v>159</v>
      </c>
      <c r="AU386" s="234" t="s">
        <v>84</v>
      </c>
      <c r="AV386" s="13" t="s">
        <v>84</v>
      </c>
      <c r="AW386" s="13" t="s">
        <v>35</v>
      </c>
      <c r="AX386" s="13" t="s">
        <v>74</v>
      </c>
      <c r="AY386" s="234" t="s">
        <v>148</v>
      </c>
    </row>
    <row r="387" s="15" customFormat="1">
      <c r="A387" s="15"/>
      <c r="B387" s="245"/>
      <c r="C387" s="246"/>
      <c r="D387" s="225" t="s">
        <v>159</v>
      </c>
      <c r="E387" s="247" t="s">
        <v>19</v>
      </c>
      <c r="F387" s="248" t="s">
        <v>181</v>
      </c>
      <c r="G387" s="246"/>
      <c r="H387" s="249">
        <v>45.340000000000003</v>
      </c>
      <c r="I387" s="250"/>
      <c r="J387" s="246"/>
      <c r="K387" s="246"/>
      <c r="L387" s="251"/>
      <c r="M387" s="252"/>
      <c r="N387" s="253"/>
      <c r="O387" s="253"/>
      <c r="P387" s="253"/>
      <c r="Q387" s="253"/>
      <c r="R387" s="253"/>
      <c r="S387" s="253"/>
      <c r="T387" s="254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T387" s="255" t="s">
        <v>159</v>
      </c>
      <c r="AU387" s="255" t="s">
        <v>84</v>
      </c>
      <c r="AV387" s="15" t="s">
        <v>155</v>
      </c>
      <c r="AW387" s="15" t="s">
        <v>35</v>
      </c>
      <c r="AX387" s="15" t="s">
        <v>82</v>
      </c>
      <c r="AY387" s="255" t="s">
        <v>148</v>
      </c>
    </row>
    <row r="388" s="2" customFormat="1" ht="16.5" customHeight="1">
      <c r="A388" s="39"/>
      <c r="B388" s="40"/>
      <c r="C388" s="256" t="s">
        <v>669</v>
      </c>
      <c r="D388" s="256" t="s">
        <v>226</v>
      </c>
      <c r="E388" s="257" t="s">
        <v>660</v>
      </c>
      <c r="F388" s="258" t="s">
        <v>661</v>
      </c>
      <c r="G388" s="259" t="s">
        <v>203</v>
      </c>
      <c r="H388" s="260">
        <v>0.014999999999999999</v>
      </c>
      <c r="I388" s="261"/>
      <c r="J388" s="262">
        <f>ROUND(I388*H388,2)</f>
        <v>0</v>
      </c>
      <c r="K388" s="258" t="s">
        <v>154</v>
      </c>
      <c r="L388" s="263"/>
      <c r="M388" s="264" t="s">
        <v>19</v>
      </c>
      <c r="N388" s="265" t="s">
        <v>45</v>
      </c>
      <c r="O388" s="85"/>
      <c r="P388" s="214">
        <f>O388*H388</f>
        <v>0</v>
      </c>
      <c r="Q388" s="214">
        <v>1</v>
      </c>
      <c r="R388" s="214">
        <f>Q388*H388</f>
        <v>0.014999999999999999</v>
      </c>
      <c r="S388" s="214">
        <v>0</v>
      </c>
      <c r="T388" s="215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16" t="s">
        <v>373</v>
      </c>
      <c r="AT388" s="216" t="s">
        <v>226</v>
      </c>
      <c r="AU388" s="216" t="s">
        <v>84</v>
      </c>
      <c r="AY388" s="18" t="s">
        <v>148</v>
      </c>
      <c r="BE388" s="217">
        <f>IF(N388="základní",J388,0)</f>
        <v>0</v>
      </c>
      <c r="BF388" s="217">
        <f>IF(N388="snížená",J388,0)</f>
        <v>0</v>
      </c>
      <c r="BG388" s="217">
        <f>IF(N388="zákl. přenesená",J388,0)</f>
        <v>0</v>
      </c>
      <c r="BH388" s="217">
        <f>IF(N388="sníž. přenesená",J388,0)</f>
        <v>0</v>
      </c>
      <c r="BI388" s="217">
        <f>IF(N388="nulová",J388,0)</f>
        <v>0</v>
      </c>
      <c r="BJ388" s="18" t="s">
        <v>82</v>
      </c>
      <c r="BK388" s="217">
        <f>ROUND(I388*H388,2)</f>
        <v>0</v>
      </c>
      <c r="BL388" s="18" t="s">
        <v>253</v>
      </c>
      <c r="BM388" s="216" t="s">
        <v>670</v>
      </c>
    </row>
    <row r="389" s="13" customFormat="1">
      <c r="A389" s="13"/>
      <c r="B389" s="223"/>
      <c r="C389" s="224"/>
      <c r="D389" s="225" t="s">
        <v>159</v>
      </c>
      <c r="E389" s="226" t="s">
        <v>19</v>
      </c>
      <c r="F389" s="227" t="s">
        <v>671</v>
      </c>
      <c r="G389" s="224"/>
      <c r="H389" s="228">
        <v>0.014999999999999999</v>
      </c>
      <c r="I389" s="229"/>
      <c r="J389" s="224"/>
      <c r="K389" s="224"/>
      <c r="L389" s="230"/>
      <c r="M389" s="231"/>
      <c r="N389" s="232"/>
      <c r="O389" s="232"/>
      <c r="P389" s="232"/>
      <c r="Q389" s="232"/>
      <c r="R389" s="232"/>
      <c r="S389" s="232"/>
      <c r="T389" s="23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4" t="s">
        <v>159</v>
      </c>
      <c r="AU389" s="234" t="s">
        <v>84</v>
      </c>
      <c r="AV389" s="13" t="s">
        <v>84</v>
      </c>
      <c r="AW389" s="13" t="s">
        <v>35</v>
      </c>
      <c r="AX389" s="13" t="s">
        <v>82</v>
      </c>
      <c r="AY389" s="234" t="s">
        <v>148</v>
      </c>
    </row>
    <row r="390" s="2" customFormat="1" ht="24.15" customHeight="1">
      <c r="A390" s="39"/>
      <c r="B390" s="40"/>
      <c r="C390" s="205" t="s">
        <v>672</v>
      </c>
      <c r="D390" s="205" t="s">
        <v>150</v>
      </c>
      <c r="E390" s="206" t="s">
        <v>673</v>
      </c>
      <c r="F390" s="207" t="s">
        <v>674</v>
      </c>
      <c r="G390" s="208" t="s">
        <v>153</v>
      </c>
      <c r="H390" s="209">
        <v>341.12</v>
      </c>
      <c r="I390" s="210"/>
      <c r="J390" s="211">
        <f>ROUND(I390*H390,2)</f>
        <v>0</v>
      </c>
      <c r="K390" s="207" t="s">
        <v>154</v>
      </c>
      <c r="L390" s="45"/>
      <c r="M390" s="212" t="s">
        <v>19</v>
      </c>
      <c r="N390" s="213" t="s">
        <v>45</v>
      </c>
      <c r="O390" s="85"/>
      <c r="P390" s="214">
        <f>O390*H390</f>
        <v>0</v>
      </c>
      <c r="Q390" s="214">
        <v>0.00040000000000000002</v>
      </c>
      <c r="R390" s="214">
        <f>Q390*H390</f>
        <v>0.13644800000000001</v>
      </c>
      <c r="S390" s="214">
        <v>0</v>
      </c>
      <c r="T390" s="215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16" t="s">
        <v>253</v>
      </c>
      <c r="AT390" s="216" t="s">
        <v>150</v>
      </c>
      <c r="AU390" s="216" t="s">
        <v>84</v>
      </c>
      <c r="AY390" s="18" t="s">
        <v>148</v>
      </c>
      <c r="BE390" s="217">
        <f>IF(N390="základní",J390,0)</f>
        <v>0</v>
      </c>
      <c r="BF390" s="217">
        <f>IF(N390="snížená",J390,0)</f>
        <v>0</v>
      </c>
      <c r="BG390" s="217">
        <f>IF(N390="zákl. přenesená",J390,0)</f>
        <v>0</v>
      </c>
      <c r="BH390" s="217">
        <f>IF(N390="sníž. přenesená",J390,0)</f>
        <v>0</v>
      </c>
      <c r="BI390" s="217">
        <f>IF(N390="nulová",J390,0)</f>
        <v>0</v>
      </c>
      <c r="BJ390" s="18" t="s">
        <v>82</v>
      </c>
      <c r="BK390" s="217">
        <f>ROUND(I390*H390,2)</f>
        <v>0</v>
      </c>
      <c r="BL390" s="18" t="s">
        <v>253</v>
      </c>
      <c r="BM390" s="216" t="s">
        <v>675</v>
      </c>
    </row>
    <row r="391" s="2" customFormat="1">
      <c r="A391" s="39"/>
      <c r="B391" s="40"/>
      <c r="C391" s="41"/>
      <c r="D391" s="218" t="s">
        <v>157</v>
      </c>
      <c r="E391" s="41"/>
      <c r="F391" s="219" t="s">
        <v>676</v>
      </c>
      <c r="G391" s="41"/>
      <c r="H391" s="41"/>
      <c r="I391" s="220"/>
      <c r="J391" s="41"/>
      <c r="K391" s="41"/>
      <c r="L391" s="45"/>
      <c r="M391" s="221"/>
      <c r="N391" s="222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157</v>
      </c>
      <c r="AU391" s="18" t="s">
        <v>84</v>
      </c>
    </row>
    <row r="392" s="13" customFormat="1">
      <c r="A392" s="13"/>
      <c r="B392" s="223"/>
      <c r="C392" s="224"/>
      <c r="D392" s="225" t="s">
        <v>159</v>
      </c>
      <c r="E392" s="226" t="s">
        <v>19</v>
      </c>
      <c r="F392" s="227" t="s">
        <v>677</v>
      </c>
      <c r="G392" s="224"/>
      <c r="H392" s="228">
        <v>341.12</v>
      </c>
      <c r="I392" s="229"/>
      <c r="J392" s="224"/>
      <c r="K392" s="224"/>
      <c r="L392" s="230"/>
      <c r="M392" s="231"/>
      <c r="N392" s="232"/>
      <c r="O392" s="232"/>
      <c r="P392" s="232"/>
      <c r="Q392" s="232"/>
      <c r="R392" s="232"/>
      <c r="S392" s="232"/>
      <c r="T392" s="23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4" t="s">
        <v>159</v>
      </c>
      <c r="AU392" s="234" t="s">
        <v>84</v>
      </c>
      <c r="AV392" s="13" t="s">
        <v>84</v>
      </c>
      <c r="AW392" s="13" t="s">
        <v>35</v>
      </c>
      <c r="AX392" s="13" t="s">
        <v>82</v>
      </c>
      <c r="AY392" s="234" t="s">
        <v>148</v>
      </c>
    </row>
    <row r="393" s="2" customFormat="1" ht="49.05" customHeight="1">
      <c r="A393" s="39"/>
      <c r="B393" s="40"/>
      <c r="C393" s="256" t="s">
        <v>678</v>
      </c>
      <c r="D393" s="256" t="s">
        <v>226</v>
      </c>
      <c r="E393" s="257" t="s">
        <v>679</v>
      </c>
      <c r="F393" s="258" t="s">
        <v>680</v>
      </c>
      <c r="G393" s="259" t="s">
        <v>153</v>
      </c>
      <c r="H393" s="260">
        <v>397.57499999999999</v>
      </c>
      <c r="I393" s="261"/>
      <c r="J393" s="262">
        <f>ROUND(I393*H393,2)</f>
        <v>0</v>
      </c>
      <c r="K393" s="258" t="s">
        <v>154</v>
      </c>
      <c r="L393" s="263"/>
      <c r="M393" s="264" t="s">
        <v>19</v>
      </c>
      <c r="N393" s="265" t="s">
        <v>45</v>
      </c>
      <c r="O393" s="85"/>
      <c r="P393" s="214">
        <f>O393*H393</f>
        <v>0</v>
      </c>
      <c r="Q393" s="214">
        <v>0.0064000000000000003</v>
      </c>
      <c r="R393" s="214">
        <f>Q393*H393</f>
        <v>2.5444800000000001</v>
      </c>
      <c r="S393" s="214">
        <v>0</v>
      </c>
      <c r="T393" s="215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6" t="s">
        <v>373</v>
      </c>
      <c r="AT393" s="216" t="s">
        <v>226</v>
      </c>
      <c r="AU393" s="216" t="s">
        <v>84</v>
      </c>
      <c r="AY393" s="18" t="s">
        <v>148</v>
      </c>
      <c r="BE393" s="217">
        <f>IF(N393="základní",J393,0)</f>
        <v>0</v>
      </c>
      <c r="BF393" s="217">
        <f>IF(N393="snížená",J393,0)</f>
        <v>0</v>
      </c>
      <c r="BG393" s="217">
        <f>IF(N393="zákl. přenesená",J393,0)</f>
        <v>0</v>
      </c>
      <c r="BH393" s="217">
        <f>IF(N393="sníž. přenesená",J393,0)</f>
        <v>0</v>
      </c>
      <c r="BI393" s="217">
        <f>IF(N393="nulová",J393,0)</f>
        <v>0</v>
      </c>
      <c r="BJ393" s="18" t="s">
        <v>82</v>
      </c>
      <c r="BK393" s="217">
        <f>ROUND(I393*H393,2)</f>
        <v>0</v>
      </c>
      <c r="BL393" s="18" t="s">
        <v>253</v>
      </c>
      <c r="BM393" s="216" t="s">
        <v>681</v>
      </c>
    </row>
    <row r="394" s="13" customFormat="1">
      <c r="A394" s="13"/>
      <c r="B394" s="223"/>
      <c r="C394" s="224"/>
      <c r="D394" s="225" t="s">
        <v>159</v>
      </c>
      <c r="E394" s="226" t="s">
        <v>19</v>
      </c>
      <c r="F394" s="227" t="s">
        <v>682</v>
      </c>
      <c r="G394" s="224"/>
      <c r="H394" s="228">
        <v>397.57499999999999</v>
      </c>
      <c r="I394" s="229"/>
      <c r="J394" s="224"/>
      <c r="K394" s="224"/>
      <c r="L394" s="230"/>
      <c r="M394" s="231"/>
      <c r="N394" s="232"/>
      <c r="O394" s="232"/>
      <c r="P394" s="232"/>
      <c r="Q394" s="232"/>
      <c r="R394" s="232"/>
      <c r="S394" s="232"/>
      <c r="T394" s="23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4" t="s">
        <v>159</v>
      </c>
      <c r="AU394" s="234" t="s">
        <v>84</v>
      </c>
      <c r="AV394" s="13" t="s">
        <v>84</v>
      </c>
      <c r="AW394" s="13" t="s">
        <v>35</v>
      </c>
      <c r="AX394" s="13" t="s">
        <v>82</v>
      </c>
      <c r="AY394" s="234" t="s">
        <v>148</v>
      </c>
    </row>
    <row r="395" s="2" customFormat="1" ht="24.15" customHeight="1">
      <c r="A395" s="39"/>
      <c r="B395" s="40"/>
      <c r="C395" s="205" t="s">
        <v>683</v>
      </c>
      <c r="D395" s="205" t="s">
        <v>150</v>
      </c>
      <c r="E395" s="206" t="s">
        <v>684</v>
      </c>
      <c r="F395" s="207" t="s">
        <v>685</v>
      </c>
      <c r="G395" s="208" t="s">
        <v>153</v>
      </c>
      <c r="H395" s="209">
        <v>45.340000000000003</v>
      </c>
      <c r="I395" s="210"/>
      <c r="J395" s="211">
        <f>ROUND(I395*H395,2)</f>
        <v>0</v>
      </c>
      <c r="K395" s="207" t="s">
        <v>154</v>
      </c>
      <c r="L395" s="45"/>
      <c r="M395" s="212" t="s">
        <v>19</v>
      </c>
      <c r="N395" s="213" t="s">
        <v>45</v>
      </c>
      <c r="O395" s="85"/>
      <c r="P395" s="214">
        <f>O395*H395</f>
        <v>0</v>
      </c>
      <c r="Q395" s="214">
        <v>0.00040000000000000002</v>
      </c>
      <c r="R395" s="214">
        <f>Q395*H395</f>
        <v>0.018136000000000003</v>
      </c>
      <c r="S395" s="214">
        <v>0</v>
      </c>
      <c r="T395" s="215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6" t="s">
        <v>253</v>
      </c>
      <c r="AT395" s="216" t="s">
        <v>150</v>
      </c>
      <c r="AU395" s="216" t="s">
        <v>84</v>
      </c>
      <c r="AY395" s="18" t="s">
        <v>148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18" t="s">
        <v>82</v>
      </c>
      <c r="BK395" s="217">
        <f>ROUND(I395*H395,2)</f>
        <v>0</v>
      </c>
      <c r="BL395" s="18" t="s">
        <v>253</v>
      </c>
      <c r="BM395" s="216" t="s">
        <v>686</v>
      </c>
    </row>
    <row r="396" s="2" customFormat="1">
      <c r="A396" s="39"/>
      <c r="B396" s="40"/>
      <c r="C396" s="41"/>
      <c r="D396" s="218" t="s">
        <v>157</v>
      </c>
      <c r="E396" s="41"/>
      <c r="F396" s="219" t="s">
        <v>687</v>
      </c>
      <c r="G396" s="41"/>
      <c r="H396" s="41"/>
      <c r="I396" s="220"/>
      <c r="J396" s="41"/>
      <c r="K396" s="41"/>
      <c r="L396" s="45"/>
      <c r="M396" s="221"/>
      <c r="N396" s="222"/>
      <c r="O396" s="85"/>
      <c r="P396" s="85"/>
      <c r="Q396" s="85"/>
      <c r="R396" s="85"/>
      <c r="S396" s="85"/>
      <c r="T396" s="86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18" t="s">
        <v>157</v>
      </c>
      <c r="AU396" s="18" t="s">
        <v>84</v>
      </c>
    </row>
    <row r="397" s="2" customFormat="1" ht="49.05" customHeight="1">
      <c r="A397" s="39"/>
      <c r="B397" s="40"/>
      <c r="C397" s="256" t="s">
        <v>688</v>
      </c>
      <c r="D397" s="256" t="s">
        <v>226</v>
      </c>
      <c r="E397" s="257" t="s">
        <v>679</v>
      </c>
      <c r="F397" s="258" t="s">
        <v>680</v>
      </c>
      <c r="G397" s="259" t="s">
        <v>153</v>
      </c>
      <c r="H397" s="260">
        <v>55.359999999999999</v>
      </c>
      <c r="I397" s="261"/>
      <c r="J397" s="262">
        <f>ROUND(I397*H397,2)</f>
        <v>0</v>
      </c>
      <c r="K397" s="258" t="s">
        <v>154</v>
      </c>
      <c r="L397" s="263"/>
      <c r="M397" s="264" t="s">
        <v>19</v>
      </c>
      <c r="N397" s="265" t="s">
        <v>45</v>
      </c>
      <c r="O397" s="85"/>
      <c r="P397" s="214">
        <f>O397*H397</f>
        <v>0</v>
      </c>
      <c r="Q397" s="214">
        <v>0.0064000000000000003</v>
      </c>
      <c r="R397" s="214">
        <f>Q397*H397</f>
        <v>0.35430400000000001</v>
      </c>
      <c r="S397" s="214">
        <v>0</v>
      </c>
      <c r="T397" s="215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16" t="s">
        <v>373</v>
      </c>
      <c r="AT397" s="216" t="s">
        <v>226</v>
      </c>
      <c r="AU397" s="216" t="s">
        <v>84</v>
      </c>
      <c r="AY397" s="18" t="s">
        <v>148</v>
      </c>
      <c r="BE397" s="217">
        <f>IF(N397="základní",J397,0)</f>
        <v>0</v>
      </c>
      <c r="BF397" s="217">
        <f>IF(N397="snížená",J397,0)</f>
        <v>0</v>
      </c>
      <c r="BG397" s="217">
        <f>IF(N397="zákl. přenesená",J397,0)</f>
        <v>0</v>
      </c>
      <c r="BH397" s="217">
        <f>IF(N397="sníž. přenesená",J397,0)</f>
        <v>0</v>
      </c>
      <c r="BI397" s="217">
        <f>IF(N397="nulová",J397,0)</f>
        <v>0</v>
      </c>
      <c r="BJ397" s="18" t="s">
        <v>82</v>
      </c>
      <c r="BK397" s="217">
        <f>ROUND(I397*H397,2)</f>
        <v>0</v>
      </c>
      <c r="BL397" s="18" t="s">
        <v>253</v>
      </c>
      <c r="BM397" s="216" t="s">
        <v>689</v>
      </c>
    </row>
    <row r="398" s="13" customFormat="1">
      <c r="A398" s="13"/>
      <c r="B398" s="223"/>
      <c r="C398" s="224"/>
      <c r="D398" s="225" t="s">
        <v>159</v>
      </c>
      <c r="E398" s="226" t="s">
        <v>19</v>
      </c>
      <c r="F398" s="227" t="s">
        <v>690</v>
      </c>
      <c r="G398" s="224"/>
      <c r="H398" s="228">
        <v>55.359999999999999</v>
      </c>
      <c r="I398" s="229"/>
      <c r="J398" s="224"/>
      <c r="K398" s="224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159</v>
      </c>
      <c r="AU398" s="234" t="s">
        <v>84</v>
      </c>
      <c r="AV398" s="13" t="s">
        <v>84</v>
      </c>
      <c r="AW398" s="13" t="s">
        <v>35</v>
      </c>
      <c r="AX398" s="13" t="s">
        <v>82</v>
      </c>
      <c r="AY398" s="234" t="s">
        <v>148</v>
      </c>
    </row>
    <row r="399" s="2" customFormat="1" ht="55.5" customHeight="1">
      <c r="A399" s="39"/>
      <c r="B399" s="40"/>
      <c r="C399" s="205" t="s">
        <v>691</v>
      </c>
      <c r="D399" s="205" t="s">
        <v>150</v>
      </c>
      <c r="E399" s="206" t="s">
        <v>692</v>
      </c>
      <c r="F399" s="207" t="s">
        <v>693</v>
      </c>
      <c r="G399" s="208" t="s">
        <v>203</v>
      </c>
      <c r="H399" s="209">
        <v>3.1190000000000002</v>
      </c>
      <c r="I399" s="210"/>
      <c r="J399" s="211">
        <f>ROUND(I399*H399,2)</f>
        <v>0</v>
      </c>
      <c r="K399" s="207" t="s">
        <v>154</v>
      </c>
      <c r="L399" s="45"/>
      <c r="M399" s="212" t="s">
        <v>19</v>
      </c>
      <c r="N399" s="213" t="s">
        <v>45</v>
      </c>
      <c r="O399" s="85"/>
      <c r="P399" s="214">
        <f>O399*H399</f>
        <v>0</v>
      </c>
      <c r="Q399" s="214">
        <v>0</v>
      </c>
      <c r="R399" s="214">
        <f>Q399*H399</f>
        <v>0</v>
      </c>
      <c r="S399" s="214">
        <v>0</v>
      </c>
      <c r="T399" s="215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16" t="s">
        <v>253</v>
      </c>
      <c r="AT399" s="216" t="s">
        <v>150</v>
      </c>
      <c r="AU399" s="216" t="s">
        <v>84</v>
      </c>
      <c r="AY399" s="18" t="s">
        <v>148</v>
      </c>
      <c r="BE399" s="217">
        <f>IF(N399="základní",J399,0)</f>
        <v>0</v>
      </c>
      <c r="BF399" s="217">
        <f>IF(N399="snížená",J399,0)</f>
        <v>0</v>
      </c>
      <c r="BG399" s="217">
        <f>IF(N399="zákl. přenesená",J399,0)</f>
        <v>0</v>
      </c>
      <c r="BH399" s="217">
        <f>IF(N399="sníž. přenesená",J399,0)</f>
        <v>0</v>
      </c>
      <c r="BI399" s="217">
        <f>IF(N399="nulová",J399,0)</f>
        <v>0</v>
      </c>
      <c r="BJ399" s="18" t="s">
        <v>82</v>
      </c>
      <c r="BK399" s="217">
        <f>ROUND(I399*H399,2)</f>
        <v>0</v>
      </c>
      <c r="BL399" s="18" t="s">
        <v>253</v>
      </c>
      <c r="BM399" s="216" t="s">
        <v>694</v>
      </c>
    </row>
    <row r="400" s="2" customFormat="1">
      <c r="A400" s="39"/>
      <c r="B400" s="40"/>
      <c r="C400" s="41"/>
      <c r="D400" s="218" t="s">
        <v>157</v>
      </c>
      <c r="E400" s="41"/>
      <c r="F400" s="219" t="s">
        <v>695</v>
      </c>
      <c r="G400" s="41"/>
      <c r="H400" s="41"/>
      <c r="I400" s="220"/>
      <c r="J400" s="41"/>
      <c r="K400" s="41"/>
      <c r="L400" s="45"/>
      <c r="M400" s="221"/>
      <c r="N400" s="222"/>
      <c r="O400" s="85"/>
      <c r="P400" s="85"/>
      <c r="Q400" s="85"/>
      <c r="R400" s="85"/>
      <c r="S400" s="85"/>
      <c r="T400" s="86"/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T400" s="18" t="s">
        <v>157</v>
      </c>
      <c r="AU400" s="18" t="s">
        <v>84</v>
      </c>
    </row>
    <row r="401" s="12" customFormat="1" ht="22.8" customHeight="1">
      <c r="A401" s="12"/>
      <c r="B401" s="189"/>
      <c r="C401" s="190"/>
      <c r="D401" s="191" t="s">
        <v>73</v>
      </c>
      <c r="E401" s="203" t="s">
        <v>696</v>
      </c>
      <c r="F401" s="203" t="s">
        <v>697</v>
      </c>
      <c r="G401" s="190"/>
      <c r="H401" s="190"/>
      <c r="I401" s="193"/>
      <c r="J401" s="204">
        <f>BK401</f>
        <v>0</v>
      </c>
      <c r="K401" s="190"/>
      <c r="L401" s="195"/>
      <c r="M401" s="196"/>
      <c r="N401" s="197"/>
      <c r="O401" s="197"/>
      <c r="P401" s="198">
        <f>SUM(P402:P420)</f>
        <v>0</v>
      </c>
      <c r="Q401" s="197"/>
      <c r="R401" s="198">
        <f>SUM(R402:R420)</f>
        <v>0.88390728000000018</v>
      </c>
      <c r="S401" s="197"/>
      <c r="T401" s="199">
        <f>SUM(T402:T420)</f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0" t="s">
        <v>84</v>
      </c>
      <c r="AT401" s="201" t="s">
        <v>73</v>
      </c>
      <c r="AU401" s="201" t="s">
        <v>82</v>
      </c>
      <c r="AY401" s="200" t="s">
        <v>148</v>
      </c>
      <c r="BK401" s="202">
        <f>SUM(BK402:BK420)</f>
        <v>0</v>
      </c>
    </row>
    <row r="402" s="2" customFormat="1" ht="37.8" customHeight="1">
      <c r="A402" s="39"/>
      <c r="B402" s="40"/>
      <c r="C402" s="205" t="s">
        <v>698</v>
      </c>
      <c r="D402" s="205" t="s">
        <v>150</v>
      </c>
      <c r="E402" s="206" t="s">
        <v>699</v>
      </c>
      <c r="F402" s="207" t="s">
        <v>700</v>
      </c>
      <c r="G402" s="208" t="s">
        <v>153</v>
      </c>
      <c r="H402" s="209">
        <v>247.47200000000001</v>
      </c>
      <c r="I402" s="210"/>
      <c r="J402" s="211">
        <f>ROUND(I402*H402,2)</f>
        <v>0</v>
      </c>
      <c r="K402" s="207" t="s">
        <v>154</v>
      </c>
      <c r="L402" s="45"/>
      <c r="M402" s="212" t="s">
        <v>19</v>
      </c>
      <c r="N402" s="213" t="s">
        <v>45</v>
      </c>
      <c r="O402" s="85"/>
      <c r="P402" s="214">
        <f>O402*H402</f>
        <v>0</v>
      </c>
      <c r="Q402" s="214">
        <v>0</v>
      </c>
      <c r="R402" s="214">
        <f>Q402*H402</f>
        <v>0</v>
      </c>
      <c r="S402" s="214">
        <v>0</v>
      </c>
      <c r="T402" s="215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16" t="s">
        <v>155</v>
      </c>
      <c r="AT402" s="216" t="s">
        <v>150</v>
      </c>
      <c r="AU402" s="216" t="s">
        <v>84</v>
      </c>
      <c r="AY402" s="18" t="s">
        <v>148</v>
      </c>
      <c r="BE402" s="217">
        <f>IF(N402="základní",J402,0)</f>
        <v>0</v>
      </c>
      <c r="BF402" s="217">
        <f>IF(N402="snížená",J402,0)</f>
        <v>0</v>
      </c>
      <c r="BG402" s="217">
        <f>IF(N402="zákl. přenesená",J402,0)</f>
        <v>0</v>
      </c>
      <c r="BH402" s="217">
        <f>IF(N402="sníž. přenesená",J402,0)</f>
        <v>0</v>
      </c>
      <c r="BI402" s="217">
        <f>IF(N402="nulová",J402,0)</f>
        <v>0</v>
      </c>
      <c r="BJ402" s="18" t="s">
        <v>82</v>
      </c>
      <c r="BK402" s="217">
        <f>ROUND(I402*H402,2)</f>
        <v>0</v>
      </c>
      <c r="BL402" s="18" t="s">
        <v>155</v>
      </c>
      <c r="BM402" s="216" t="s">
        <v>701</v>
      </c>
    </row>
    <row r="403" s="2" customFormat="1">
      <c r="A403" s="39"/>
      <c r="B403" s="40"/>
      <c r="C403" s="41"/>
      <c r="D403" s="218" t="s">
        <v>157</v>
      </c>
      <c r="E403" s="41"/>
      <c r="F403" s="219" t="s">
        <v>702</v>
      </c>
      <c r="G403" s="41"/>
      <c r="H403" s="41"/>
      <c r="I403" s="220"/>
      <c r="J403" s="41"/>
      <c r="K403" s="41"/>
      <c r="L403" s="45"/>
      <c r="M403" s="221"/>
      <c r="N403" s="222"/>
      <c r="O403" s="85"/>
      <c r="P403" s="85"/>
      <c r="Q403" s="85"/>
      <c r="R403" s="85"/>
      <c r="S403" s="85"/>
      <c r="T403" s="86"/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T403" s="18" t="s">
        <v>157</v>
      </c>
      <c r="AU403" s="18" t="s">
        <v>84</v>
      </c>
    </row>
    <row r="404" s="14" customFormat="1">
      <c r="A404" s="14"/>
      <c r="B404" s="235"/>
      <c r="C404" s="236"/>
      <c r="D404" s="225" t="s">
        <v>159</v>
      </c>
      <c r="E404" s="237" t="s">
        <v>19</v>
      </c>
      <c r="F404" s="238" t="s">
        <v>527</v>
      </c>
      <c r="G404" s="236"/>
      <c r="H404" s="237" t="s">
        <v>19</v>
      </c>
      <c r="I404" s="239"/>
      <c r="J404" s="236"/>
      <c r="K404" s="236"/>
      <c r="L404" s="240"/>
      <c r="M404" s="241"/>
      <c r="N404" s="242"/>
      <c r="O404" s="242"/>
      <c r="P404" s="242"/>
      <c r="Q404" s="242"/>
      <c r="R404" s="242"/>
      <c r="S404" s="242"/>
      <c r="T404" s="24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44" t="s">
        <v>159</v>
      </c>
      <c r="AU404" s="244" t="s">
        <v>84</v>
      </c>
      <c r="AV404" s="14" t="s">
        <v>82</v>
      </c>
      <c r="AW404" s="14" t="s">
        <v>35</v>
      </c>
      <c r="AX404" s="14" t="s">
        <v>74</v>
      </c>
      <c r="AY404" s="244" t="s">
        <v>148</v>
      </c>
    </row>
    <row r="405" s="13" customFormat="1">
      <c r="A405" s="13"/>
      <c r="B405" s="223"/>
      <c r="C405" s="224"/>
      <c r="D405" s="225" t="s">
        <v>159</v>
      </c>
      <c r="E405" s="226" t="s">
        <v>19</v>
      </c>
      <c r="F405" s="227" t="s">
        <v>703</v>
      </c>
      <c r="G405" s="224"/>
      <c r="H405" s="228">
        <v>132.202</v>
      </c>
      <c r="I405" s="229"/>
      <c r="J405" s="224"/>
      <c r="K405" s="224"/>
      <c r="L405" s="230"/>
      <c r="M405" s="231"/>
      <c r="N405" s="232"/>
      <c r="O405" s="232"/>
      <c r="P405" s="232"/>
      <c r="Q405" s="232"/>
      <c r="R405" s="232"/>
      <c r="S405" s="232"/>
      <c r="T405" s="23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4" t="s">
        <v>159</v>
      </c>
      <c r="AU405" s="234" t="s">
        <v>84</v>
      </c>
      <c r="AV405" s="13" t="s">
        <v>84</v>
      </c>
      <c r="AW405" s="13" t="s">
        <v>35</v>
      </c>
      <c r="AX405" s="13" t="s">
        <v>74</v>
      </c>
      <c r="AY405" s="234" t="s">
        <v>148</v>
      </c>
    </row>
    <row r="406" s="14" customFormat="1">
      <c r="A406" s="14"/>
      <c r="B406" s="235"/>
      <c r="C406" s="236"/>
      <c r="D406" s="225" t="s">
        <v>159</v>
      </c>
      <c r="E406" s="237" t="s">
        <v>19</v>
      </c>
      <c r="F406" s="238" t="s">
        <v>520</v>
      </c>
      <c r="G406" s="236"/>
      <c r="H406" s="237" t="s">
        <v>19</v>
      </c>
      <c r="I406" s="239"/>
      <c r="J406" s="236"/>
      <c r="K406" s="236"/>
      <c r="L406" s="240"/>
      <c r="M406" s="241"/>
      <c r="N406" s="242"/>
      <c r="O406" s="242"/>
      <c r="P406" s="242"/>
      <c r="Q406" s="242"/>
      <c r="R406" s="242"/>
      <c r="S406" s="242"/>
      <c r="T406" s="243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44" t="s">
        <v>159</v>
      </c>
      <c r="AU406" s="244" t="s">
        <v>84</v>
      </c>
      <c r="AV406" s="14" t="s">
        <v>82</v>
      </c>
      <c r="AW406" s="14" t="s">
        <v>35</v>
      </c>
      <c r="AX406" s="14" t="s">
        <v>74</v>
      </c>
      <c r="AY406" s="244" t="s">
        <v>148</v>
      </c>
    </row>
    <row r="407" s="13" customFormat="1">
      <c r="A407" s="13"/>
      <c r="B407" s="223"/>
      <c r="C407" s="224"/>
      <c r="D407" s="225" t="s">
        <v>159</v>
      </c>
      <c r="E407" s="226" t="s">
        <v>19</v>
      </c>
      <c r="F407" s="227" t="s">
        <v>566</v>
      </c>
      <c r="G407" s="224"/>
      <c r="H407" s="228">
        <v>115.27</v>
      </c>
      <c r="I407" s="229"/>
      <c r="J407" s="224"/>
      <c r="K407" s="224"/>
      <c r="L407" s="230"/>
      <c r="M407" s="231"/>
      <c r="N407" s="232"/>
      <c r="O407" s="232"/>
      <c r="P407" s="232"/>
      <c r="Q407" s="232"/>
      <c r="R407" s="232"/>
      <c r="S407" s="232"/>
      <c r="T407" s="23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4" t="s">
        <v>159</v>
      </c>
      <c r="AU407" s="234" t="s">
        <v>84</v>
      </c>
      <c r="AV407" s="13" t="s">
        <v>84</v>
      </c>
      <c r="AW407" s="13" t="s">
        <v>35</v>
      </c>
      <c r="AX407" s="13" t="s">
        <v>74</v>
      </c>
      <c r="AY407" s="234" t="s">
        <v>148</v>
      </c>
    </row>
    <row r="408" s="15" customFormat="1">
      <c r="A408" s="15"/>
      <c r="B408" s="245"/>
      <c r="C408" s="246"/>
      <c r="D408" s="225" t="s">
        <v>159</v>
      </c>
      <c r="E408" s="247" t="s">
        <v>19</v>
      </c>
      <c r="F408" s="248" t="s">
        <v>181</v>
      </c>
      <c r="G408" s="246"/>
      <c r="H408" s="249">
        <v>247.47199999999998</v>
      </c>
      <c r="I408" s="250"/>
      <c r="J408" s="246"/>
      <c r="K408" s="246"/>
      <c r="L408" s="251"/>
      <c r="M408" s="252"/>
      <c r="N408" s="253"/>
      <c r="O408" s="253"/>
      <c r="P408" s="253"/>
      <c r="Q408" s="253"/>
      <c r="R408" s="253"/>
      <c r="S408" s="253"/>
      <c r="T408" s="254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55" t="s">
        <v>159</v>
      </c>
      <c r="AU408" s="255" t="s">
        <v>84</v>
      </c>
      <c r="AV408" s="15" t="s">
        <v>155</v>
      </c>
      <c r="AW408" s="15" t="s">
        <v>35</v>
      </c>
      <c r="AX408" s="15" t="s">
        <v>82</v>
      </c>
      <c r="AY408" s="255" t="s">
        <v>148</v>
      </c>
    </row>
    <row r="409" s="2" customFormat="1" ht="24.15" customHeight="1">
      <c r="A409" s="39"/>
      <c r="B409" s="40"/>
      <c r="C409" s="256" t="s">
        <v>704</v>
      </c>
      <c r="D409" s="256" t="s">
        <v>226</v>
      </c>
      <c r="E409" s="257" t="s">
        <v>705</v>
      </c>
      <c r="F409" s="258" t="s">
        <v>706</v>
      </c>
      <c r="G409" s="259" t="s">
        <v>153</v>
      </c>
      <c r="H409" s="260">
        <v>138.81200000000001</v>
      </c>
      <c r="I409" s="261"/>
      <c r="J409" s="262">
        <f>ROUND(I409*H409,2)</f>
        <v>0</v>
      </c>
      <c r="K409" s="258" t="s">
        <v>154</v>
      </c>
      <c r="L409" s="263"/>
      <c r="M409" s="264" t="s">
        <v>19</v>
      </c>
      <c r="N409" s="265" t="s">
        <v>45</v>
      </c>
      <c r="O409" s="85"/>
      <c r="P409" s="214">
        <f>O409*H409</f>
        <v>0</v>
      </c>
      <c r="Q409" s="214">
        <v>0.0045500000000000002</v>
      </c>
      <c r="R409" s="214">
        <f>Q409*H409</f>
        <v>0.63159460000000012</v>
      </c>
      <c r="S409" s="214">
        <v>0</v>
      </c>
      <c r="T409" s="215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16" t="s">
        <v>207</v>
      </c>
      <c r="AT409" s="216" t="s">
        <v>226</v>
      </c>
      <c r="AU409" s="216" t="s">
        <v>84</v>
      </c>
      <c r="AY409" s="18" t="s">
        <v>148</v>
      </c>
      <c r="BE409" s="217">
        <f>IF(N409="základní",J409,0)</f>
        <v>0</v>
      </c>
      <c r="BF409" s="217">
        <f>IF(N409="snížená",J409,0)</f>
        <v>0</v>
      </c>
      <c r="BG409" s="217">
        <f>IF(N409="zákl. přenesená",J409,0)</f>
        <v>0</v>
      </c>
      <c r="BH409" s="217">
        <f>IF(N409="sníž. přenesená",J409,0)</f>
        <v>0</v>
      </c>
      <c r="BI409" s="217">
        <f>IF(N409="nulová",J409,0)</f>
        <v>0</v>
      </c>
      <c r="BJ409" s="18" t="s">
        <v>82</v>
      </c>
      <c r="BK409" s="217">
        <f>ROUND(I409*H409,2)</f>
        <v>0</v>
      </c>
      <c r="BL409" s="18" t="s">
        <v>155</v>
      </c>
      <c r="BM409" s="216" t="s">
        <v>707</v>
      </c>
    </row>
    <row r="410" s="13" customFormat="1">
      <c r="A410" s="13"/>
      <c r="B410" s="223"/>
      <c r="C410" s="224"/>
      <c r="D410" s="225" t="s">
        <v>159</v>
      </c>
      <c r="E410" s="226" t="s">
        <v>19</v>
      </c>
      <c r="F410" s="227" t="s">
        <v>708</v>
      </c>
      <c r="G410" s="224"/>
      <c r="H410" s="228">
        <v>138.81200000000001</v>
      </c>
      <c r="I410" s="229"/>
      <c r="J410" s="224"/>
      <c r="K410" s="224"/>
      <c r="L410" s="230"/>
      <c r="M410" s="231"/>
      <c r="N410" s="232"/>
      <c r="O410" s="232"/>
      <c r="P410" s="232"/>
      <c r="Q410" s="232"/>
      <c r="R410" s="232"/>
      <c r="S410" s="232"/>
      <c r="T410" s="23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4" t="s">
        <v>159</v>
      </c>
      <c r="AU410" s="234" t="s">
        <v>84</v>
      </c>
      <c r="AV410" s="13" t="s">
        <v>84</v>
      </c>
      <c r="AW410" s="13" t="s">
        <v>35</v>
      </c>
      <c r="AX410" s="13" t="s">
        <v>82</v>
      </c>
      <c r="AY410" s="234" t="s">
        <v>148</v>
      </c>
    </row>
    <row r="411" s="2" customFormat="1" ht="24.15" customHeight="1">
      <c r="A411" s="39"/>
      <c r="B411" s="40"/>
      <c r="C411" s="256" t="s">
        <v>709</v>
      </c>
      <c r="D411" s="256" t="s">
        <v>226</v>
      </c>
      <c r="E411" s="257" t="s">
        <v>710</v>
      </c>
      <c r="F411" s="258" t="s">
        <v>711</v>
      </c>
      <c r="G411" s="259" t="s">
        <v>153</v>
      </c>
      <c r="H411" s="260">
        <v>121.03400000000001</v>
      </c>
      <c r="I411" s="261"/>
      <c r="J411" s="262">
        <f>ROUND(I411*H411,2)</f>
        <v>0</v>
      </c>
      <c r="K411" s="258" t="s">
        <v>154</v>
      </c>
      <c r="L411" s="263"/>
      <c r="M411" s="264" t="s">
        <v>19</v>
      </c>
      <c r="N411" s="265" t="s">
        <v>45</v>
      </c>
      <c r="O411" s="85"/>
      <c r="P411" s="214">
        <f>O411*H411</f>
        <v>0</v>
      </c>
      <c r="Q411" s="214">
        <v>0.00051999999999999995</v>
      </c>
      <c r="R411" s="214">
        <f>Q411*H411</f>
        <v>0.062937679999999996</v>
      </c>
      <c r="S411" s="214">
        <v>0</v>
      </c>
      <c r="T411" s="215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16" t="s">
        <v>207</v>
      </c>
      <c r="AT411" s="216" t="s">
        <v>226</v>
      </c>
      <c r="AU411" s="216" t="s">
        <v>84</v>
      </c>
      <c r="AY411" s="18" t="s">
        <v>148</v>
      </c>
      <c r="BE411" s="217">
        <f>IF(N411="základní",J411,0)</f>
        <v>0</v>
      </c>
      <c r="BF411" s="217">
        <f>IF(N411="snížená",J411,0)</f>
        <v>0</v>
      </c>
      <c r="BG411" s="217">
        <f>IF(N411="zákl. přenesená",J411,0)</f>
        <v>0</v>
      </c>
      <c r="BH411" s="217">
        <f>IF(N411="sníž. přenesená",J411,0)</f>
        <v>0</v>
      </c>
      <c r="BI411" s="217">
        <f>IF(N411="nulová",J411,0)</f>
        <v>0</v>
      </c>
      <c r="BJ411" s="18" t="s">
        <v>82</v>
      </c>
      <c r="BK411" s="217">
        <f>ROUND(I411*H411,2)</f>
        <v>0</v>
      </c>
      <c r="BL411" s="18" t="s">
        <v>155</v>
      </c>
      <c r="BM411" s="216" t="s">
        <v>712</v>
      </c>
    </row>
    <row r="412" s="13" customFormat="1">
      <c r="A412" s="13"/>
      <c r="B412" s="223"/>
      <c r="C412" s="224"/>
      <c r="D412" s="225" t="s">
        <v>159</v>
      </c>
      <c r="E412" s="224"/>
      <c r="F412" s="227" t="s">
        <v>713</v>
      </c>
      <c r="G412" s="224"/>
      <c r="H412" s="228">
        <v>121.03400000000001</v>
      </c>
      <c r="I412" s="229"/>
      <c r="J412" s="224"/>
      <c r="K412" s="224"/>
      <c r="L412" s="230"/>
      <c r="M412" s="231"/>
      <c r="N412" s="232"/>
      <c r="O412" s="232"/>
      <c r="P412" s="232"/>
      <c r="Q412" s="232"/>
      <c r="R412" s="232"/>
      <c r="S412" s="232"/>
      <c r="T412" s="23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4" t="s">
        <v>159</v>
      </c>
      <c r="AU412" s="234" t="s">
        <v>84</v>
      </c>
      <c r="AV412" s="13" t="s">
        <v>84</v>
      </c>
      <c r="AW412" s="13" t="s">
        <v>4</v>
      </c>
      <c r="AX412" s="13" t="s">
        <v>82</v>
      </c>
      <c r="AY412" s="234" t="s">
        <v>148</v>
      </c>
    </row>
    <row r="413" s="2" customFormat="1" ht="44.25" customHeight="1">
      <c r="A413" s="39"/>
      <c r="B413" s="40"/>
      <c r="C413" s="205" t="s">
        <v>714</v>
      </c>
      <c r="D413" s="205" t="s">
        <v>150</v>
      </c>
      <c r="E413" s="206" t="s">
        <v>715</v>
      </c>
      <c r="F413" s="207" t="s">
        <v>716</v>
      </c>
      <c r="G413" s="208" t="s">
        <v>153</v>
      </c>
      <c r="H413" s="209">
        <v>25</v>
      </c>
      <c r="I413" s="210"/>
      <c r="J413" s="211">
        <f>ROUND(I413*H413,2)</f>
        <v>0</v>
      </c>
      <c r="K413" s="207" t="s">
        <v>154</v>
      </c>
      <c r="L413" s="45"/>
      <c r="M413" s="212" t="s">
        <v>19</v>
      </c>
      <c r="N413" s="213" t="s">
        <v>45</v>
      </c>
      <c r="O413" s="85"/>
      <c r="P413" s="214">
        <f>O413*H413</f>
        <v>0</v>
      </c>
      <c r="Q413" s="214">
        <v>0.0060000000000000001</v>
      </c>
      <c r="R413" s="214">
        <f>Q413*H413</f>
        <v>0.14999999999999999</v>
      </c>
      <c r="S413" s="214">
        <v>0</v>
      </c>
      <c r="T413" s="215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16" t="s">
        <v>253</v>
      </c>
      <c r="AT413" s="216" t="s">
        <v>150</v>
      </c>
      <c r="AU413" s="216" t="s">
        <v>84</v>
      </c>
      <c r="AY413" s="18" t="s">
        <v>148</v>
      </c>
      <c r="BE413" s="217">
        <f>IF(N413="základní",J413,0)</f>
        <v>0</v>
      </c>
      <c r="BF413" s="217">
        <f>IF(N413="snížená",J413,0)</f>
        <v>0</v>
      </c>
      <c r="BG413" s="217">
        <f>IF(N413="zákl. přenesená",J413,0)</f>
        <v>0</v>
      </c>
      <c r="BH413" s="217">
        <f>IF(N413="sníž. přenesená",J413,0)</f>
        <v>0</v>
      </c>
      <c r="BI413" s="217">
        <f>IF(N413="nulová",J413,0)</f>
        <v>0</v>
      </c>
      <c r="BJ413" s="18" t="s">
        <v>82</v>
      </c>
      <c r="BK413" s="217">
        <f>ROUND(I413*H413,2)</f>
        <v>0</v>
      </c>
      <c r="BL413" s="18" t="s">
        <v>253</v>
      </c>
      <c r="BM413" s="216" t="s">
        <v>717</v>
      </c>
    </row>
    <row r="414" s="2" customFormat="1">
      <c r="A414" s="39"/>
      <c r="B414" s="40"/>
      <c r="C414" s="41"/>
      <c r="D414" s="218" t="s">
        <v>157</v>
      </c>
      <c r="E414" s="41"/>
      <c r="F414" s="219" t="s">
        <v>718</v>
      </c>
      <c r="G414" s="41"/>
      <c r="H414" s="41"/>
      <c r="I414" s="220"/>
      <c r="J414" s="41"/>
      <c r="K414" s="41"/>
      <c r="L414" s="45"/>
      <c r="M414" s="221"/>
      <c r="N414" s="222"/>
      <c r="O414" s="85"/>
      <c r="P414" s="85"/>
      <c r="Q414" s="85"/>
      <c r="R414" s="85"/>
      <c r="S414" s="85"/>
      <c r="T414" s="86"/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T414" s="18" t="s">
        <v>157</v>
      </c>
      <c r="AU414" s="18" t="s">
        <v>84</v>
      </c>
    </row>
    <row r="415" s="14" customFormat="1">
      <c r="A415" s="14"/>
      <c r="B415" s="235"/>
      <c r="C415" s="236"/>
      <c r="D415" s="225" t="s">
        <v>159</v>
      </c>
      <c r="E415" s="237" t="s">
        <v>19</v>
      </c>
      <c r="F415" s="238" t="s">
        <v>719</v>
      </c>
      <c r="G415" s="236"/>
      <c r="H415" s="237" t="s">
        <v>19</v>
      </c>
      <c r="I415" s="239"/>
      <c r="J415" s="236"/>
      <c r="K415" s="236"/>
      <c r="L415" s="240"/>
      <c r="M415" s="241"/>
      <c r="N415" s="242"/>
      <c r="O415" s="242"/>
      <c r="P415" s="242"/>
      <c r="Q415" s="242"/>
      <c r="R415" s="242"/>
      <c r="S415" s="242"/>
      <c r="T415" s="24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44" t="s">
        <v>159</v>
      </c>
      <c r="AU415" s="244" t="s">
        <v>84</v>
      </c>
      <c r="AV415" s="14" t="s">
        <v>82</v>
      </c>
      <c r="AW415" s="14" t="s">
        <v>35</v>
      </c>
      <c r="AX415" s="14" t="s">
        <v>74</v>
      </c>
      <c r="AY415" s="244" t="s">
        <v>148</v>
      </c>
    </row>
    <row r="416" s="13" customFormat="1">
      <c r="A416" s="13"/>
      <c r="B416" s="223"/>
      <c r="C416" s="224"/>
      <c r="D416" s="225" t="s">
        <v>159</v>
      </c>
      <c r="E416" s="226" t="s">
        <v>19</v>
      </c>
      <c r="F416" s="227" t="s">
        <v>720</v>
      </c>
      <c r="G416" s="224"/>
      <c r="H416" s="228">
        <v>25</v>
      </c>
      <c r="I416" s="229"/>
      <c r="J416" s="224"/>
      <c r="K416" s="224"/>
      <c r="L416" s="230"/>
      <c r="M416" s="231"/>
      <c r="N416" s="232"/>
      <c r="O416" s="232"/>
      <c r="P416" s="232"/>
      <c r="Q416" s="232"/>
      <c r="R416" s="232"/>
      <c r="S416" s="232"/>
      <c r="T416" s="23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4" t="s">
        <v>159</v>
      </c>
      <c r="AU416" s="234" t="s">
        <v>84</v>
      </c>
      <c r="AV416" s="13" t="s">
        <v>84</v>
      </c>
      <c r="AW416" s="13" t="s">
        <v>35</v>
      </c>
      <c r="AX416" s="13" t="s">
        <v>82</v>
      </c>
      <c r="AY416" s="234" t="s">
        <v>148</v>
      </c>
    </row>
    <row r="417" s="2" customFormat="1" ht="24.15" customHeight="1">
      <c r="A417" s="39"/>
      <c r="B417" s="40"/>
      <c r="C417" s="256" t="s">
        <v>721</v>
      </c>
      <c r="D417" s="256" t="s">
        <v>226</v>
      </c>
      <c r="E417" s="257" t="s">
        <v>722</v>
      </c>
      <c r="F417" s="258" t="s">
        <v>723</v>
      </c>
      <c r="G417" s="259" t="s">
        <v>153</v>
      </c>
      <c r="H417" s="260">
        <v>26.25</v>
      </c>
      <c r="I417" s="261"/>
      <c r="J417" s="262">
        <f>ROUND(I417*H417,2)</f>
        <v>0</v>
      </c>
      <c r="K417" s="258" t="s">
        <v>154</v>
      </c>
      <c r="L417" s="263"/>
      <c r="M417" s="264" t="s">
        <v>19</v>
      </c>
      <c r="N417" s="265" t="s">
        <v>45</v>
      </c>
      <c r="O417" s="85"/>
      <c r="P417" s="214">
        <f>O417*H417</f>
        <v>0</v>
      </c>
      <c r="Q417" s="214">
        <v>0.0015</v>
      </c>
      <c r="R417" s="214">
        <f>Q417*H417</f>
        <v>0.039375</v>
      </c>
      <c r="S417" s="214">
        <v>0</v>
      </c>
      <c r="T417" s="215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16" t="s">
        <v>373</v>
      </c>
      <c r="AT417" s="216" t="s">
        <v>226</v>
      </c>
      <c r="AU417" s="216" t="s">
        <v>84</v>
      </c>
      <c r="AY417" s="18" t="s">
        <v>148</v>
      </c>
      <c r="BE417" s="217">
        <f>IF(N417="základní",J417,0)</f>
        <v>0</v>
      </c>
      <c r="BF417" s="217">
        <f>IF(N417="snížená",J417,0)</f>
        <v>0</v>
      </c>
      <c r="BG417" s="217">
        <f>IF(N417="zákl. přenesená",J417,0)</f>
        <v>0</v>
      </c>
      <c r="BH417" s="217">
        <f>IF(N417="sníž. přenesená",J417,0)</f>
        <v>0</v>
      </c>
      <c r="BI417" s="217">
        <f>IF(N417="nulová",J417,0)</f>
        <v>0</v>
      </c>
      <c r="BJ417" s="18" t="s">
        <v>82</v>
      </c>
      <c r="BK417" s="217">
        <f>ROUND(I417*H417,2)</f>
        <v>0</v>
      </c>
      <c r="BL417" s="18" t="s">
        <v>253</v>
      </c>
      <c r="BM417" s="216" t="s">
        <v>724</v>
      </c>
    </row>
    <row r="418" s="13" customFormat="1">
      <c r="A418" s="13"/>
      <c r="B418" s="223"/>
      <c r="C418" s="224"/>
      <c r="D418" s="225" t="s">
        <v>159</v>
      </c>
      <c r="E418" s="226" t="s">
        <v>19</v>
      </c>
      <c r="F418" s="227" t="s">
        <v>725</v>
      </c>
      <c r="G418" s="224"/>
      <c r="H418" s="228">
        <v>26.25</v>
      </c>
      <c r="I418" s="229"/>
      <c r="J418" s="224"/>
      <c r="K418" s="224"/>
      <c r="L418" s="230"/>
      <c r="M418" s="231"/>
      <c r="N418" s="232"/>
      <c r="O418" s="232"/>
      <c r="P418" s="232"/>
      <c r="Q418" s="232"/>
      <c r="R418" s="232"/>
      <c r="S418" s="232"/>
      <c r="T418" s="23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4" t="s">
        <v>159</v>
      </c>
      <c r="AU418" s="234" t="s">
        <v>84</v>
      </c>
      <c r="AV418" s="13" t="s">
        <v>84</v>
      </c>
      <c r="AW418" s="13" t="s">
        <v>35</v>
      </c>
      <c r="AX418" s="13" t="s">
        <v>82</v>
      </c>
      <c r="AY418" s="234" t="s">
        <v>148</v>
      </c>
    </row>
    <row r="419" s="2" customFormat="1" ht="55.5" customHeight="1">
      <c r="A419" s="39"/>
      <c r="B419" s="40"/>
      <c r="C419" s="205" t="s">
        <v>726</v>
      </c>
      <c r="D419" s="205" t="s">
        <v>150</v>
      </c>
      <c r="E419" s="206" t="s">
        <v>727</v>
      </c>
      <c r="F419" s="207" t="s">
        <v>728</v>
      </c>
      <c r="G419" s="208" t="s">
        <v>203</v>
      </c>
      <c r="H419" s="209">
        <v>0.189</v>
      </c>
      <c r="I419" s="210"/>
      <c r="J419" s="211">
        <f>ROUND(I419*H419,2)</f>
        <v>0</v>
      </c>
      <c r="K419" s="207" t="s">
        <v>154</v>
      </c>
      <c r="L419" s="45"/>
      <c r="M419" s="212" t="s">
        <v>19</v>
      </c>
      <c r="N419" s="213" t="s">
        <v>45</v>
      </c>
      <c r="O419" s="85"/>
      <c r="P419" s="214">
        <f>O419*H419</f>
        <v>0</v>
      </c>
      <c r="Q419" s="214">
        <v>0</v>
      </c>
      <c r="R419" s="214">
        <f>Q419*H419</f>
        <v>0</v>
      </c>
      <c r="S419" s="214">
        <v>0</v>
      </c>
      <c r="T419" s="215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16" t="s">
        <v>253</v>
      </c>
      <c r="AT419" s="216" t="s">
        <v>150</v>
      </c>
      <c r="AU419" s="216" t="s">
        <v>84</v>
      </c>
      <c r="AY419" s="18" t="s">
        <v>148</v>
      </c>
      <c r="BE419" s="217">
        <f>IF(N419="základní",J419,0)</f>
        <v>0</v>
      </c>
      <c r="BF419" s="217">
        <f>IF(N419="snížená",J419,0)</f>
        <v>0</v>
      </c>
      <c r="BG419" s="217">
        <f>IF(N419="zákl. přenesená",J419,0)</f>
        <v>0</v>
      </c>
      <c r="BH419" s="217">
        <f>IF(N419="sníž. přenesená",J419,0)</f>
        <v>0</v>
      </c>
      <c r="BI419" s="217">
        <f>IF(N419="nulová",J419,0)</f>
        <v>0</v>
      </c>
      <c r="BJ419" s="18" t="s">
        <v>82</v>
      </c>
      <c r="BK419" s="217">
        <f>ROUND(I419*H419,2)</f>
        <v>0</v>
      </c>
      <c r="BL419" s="18" t="s">
        <v>253</v>
      </c>
      <c r="BM419" s="216" t="s">
        <v>729</v>
      </c>
    </row>
    <row r="420" s="2" customFormat="1">
      <c r="A420" s="39"/>
      <c r="B420" s="40"/>
      <c r="C420" s="41"/>
      <c r="D420" s="218" t="s">
        <v>157</v>
      </c>
      <c r="E420" s="41"/>
      <c r="F420" s="219" t="s">
        <v>730</v>
      </c>
      <c r="G420" s="41"/>
      <c r="H420" s="41"/>
      <c r="I420" s="220"/>
      <c r="J420" s="41"/>
      <c r="K420" s="41"/>
      <c r="L420" s="45"/>
      <c r="M420" s="221"/>
      <c r="N420" s="222"/>
      <c r="O420" s="85"/>
      <c r="P420" s="85"/>
      <c r="Q420" s="85"/>
      <c r="R420" s="85"/>
      <c r="S420" s="85"/>
      <c r="T420" s="86"/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T420" s="18" t="s">
        <v>157</v>
      </c>
      <c r="AU420" s="18" t="s">
        <v>84</v>
      </c>
    </row>
    <row r="421" s="12" customFormat="1" ht="22.8" customHeight="1">
      <c r="A421" s="12"/>
      <c r="B421" s="189"/>
      <c r="C421" s="190"/>
      <c r="D421" s="191" t="s">
        <v>73</v>
      </c>
      <c r="E421" s="203" t="s">
        <v>731</v>
      </c>
      <c r="F421" s="203" t="s">
        <v>732</v>
      </c>
      <c r="G421" s="190"/>
      <c r="H421" s="190"/>
      <c r="I421" s="193"/>
      <c r="J421" s="204">
        <f>BK421</f>
        <v>0</v>
      </c>
      <c r="K421" s="190"/>
      <c r="L421" s="195"/>
      <c r="M421" s="196"/>
      <c r="N421" s="197"/>
      <c r="O421" s="197"/>
      <c r="P421" s="198">
        <f>SUM(P422:P458)</f>
        <v>0</v>
      </c>
      <c r="Q421" s="197"/>
      <c r="R421" s="198">
        <f>SUM(R422:R458)</f>
        <v>3.3887395699999994</v>
      </c>
      <c r="S421" s="197"/>
      <c r="T421" s="199">
        <f>SUM(T422:T458)</f>
        <v>0</v>
      </c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R421" s="200" t="s">
        <v>84</v>
      </c>
      <c r="AT421" s="201" t="s">
        <v>73</v>
      </c>
      <c r="AU421" s="201" t="s">
        <v>82</v>
      </c>
      <c r="AY421" s="200" t="s">
        <v>148</v>
      </c>
      <c r="BK421" s="202">
        <f>SUM(BK422:BK458)</f>
        <v>0</v>
      </c>
    </row>
    <row r="422" s="2" customFormat="1" ht="37.8" customHeight="1">
      <c r="A422" s="39"/>
      <c r="B422" s="40"/>
      <c r="C422" s="205" t="s">
        <v>733</v>
      </c>
      <c r="D422" s="205" t="s">
        <v>150</v>
      </c>
      <c r="E422" s="206" t="s">
        <v>734</v>
      </c>
      <c r="F422" s="207" t="s">
        <v>735</v>
      </c>
      <c r="G422" s="208" t="s">
        <v>163</v>
      </c>
      <c r="H422" s="209">
        <v>4.9489999999999998</v>
      </c>
      <c r="I422" s="210"/>
      <c r="J422" s="211">
        <f>ROUND(I422*H422,2)</f>
        <v>0</v>
      </c>
      <c r="K422" s="207" t="s">
        <v>154</v>
      </c>
      <c r="L422" s="45"/>
      <c r="M422" s="212" t="s">
        <v>19</v>
      </c>
      <c r="N422" s="213" t="s">
        <v>45</v>
      </c>
      <c r="O422" s="85"/>
      <c r="P422" s="214">
        <f>O422*H422</f>
        <v>0</v>
      </c>
      <c r="Q422" s="214">
        <v>0.00189</v>
      </c>
      <c r="R422" s="214">
        <f>Q422*H422</f>
        <v>0.00935361</v>
      </c>
      <c r="S422" s="214">
        <v>0</v>
      </c>
      <c r="T422" s="215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6" t="s">
        <v>253</v>
      </c>
      <c r="AT422" s="216" t="s">
        <v>150</v>
      </c>
      <c r="AU422" s="216" t="s">
        <v>84</v>
      </c>
      <c r="AY422" s="18" t="s">
        <v>148</v>
      </c>
      <c r="BE422" s="217">
        <f>IF(N422="základní",J422,0)</f>
        <v>0</v>
      </c>
      <c r="BF422" s="217">
        <f>IF(N422="snížená",J422,0)</f>
        <v>0</v>
      </c>
      <c r="BG422" s="217">
        <f>IF(N422="zákl. přenesená",J422,0)</f>
        <v>0</v>
      </c>
      <c r="BH422" s="217">
        <f>IF(N422="sníž. přenesená",J422,0)</f>
        <v>0</v>
      </c>
      <c r="BI422" s="217">
        <f>IF(N422="nulová",J422,0)</f>
        <v>0</v>
      </c>
      <c r="BJ422" s="18" t="s">
        <v>82</v>
      </c>
      <c r="BK422" s="217">
        <f>ROUND(I422*H422,2)</f>
        <v>0</v>
      </c>
      <c r="BL422" s="18" t="s">
        <v>253</v>
      </c>
      <c r="BM422" s="216" t="s">
        <v>736</v>
      </c>
    </row>
    <row r="423" s="2" customFormat="1">
      <c r="A423" s="39"/>
      <c r="B423" s="40"/>
      <c r="C423" s="41"/>
      <c r="D423" s="218" t="s">
        <v>157</v>
      </c>
      <c r="E423" s="41"/>
      <c r="F423" s="219" t="s">
        <v>737</v>
      </c>
      <c r="G423" s="41"/>
      <c r="H423" s="41"/>
      <c r="I423" s="220"/>
      <c r="J423" s="41"/>
      <c r="K423" s="41"/>
      <c r="L423" s="45"/>
      <c r="M423" s="221"/>
      <c r="N423" s="222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157</v>
      </c>
      <c r="AU423" s="18" t="s">
        <v>84</v>
      </c>
    </row>
    <row r="424" s="2" customFormat="1" ht="24.15" customHeight="1">
      <c r="A424" s="39"/>
      <c r="B424" s="40"/>
      <c r="C424" s="205" t="s">
        <v>738</v>
      </c>
      <c r="D424" s="205" t="s">
        <v>150</v>
      </c>
      <c r="E424" s="206" t="s">
        <v>739</v>
      </c>
      <c r="F424" s="207" t="s">
        <v>740</v>
      </c>
      <c r="G424" s="208" t="s">
        <v>741</v>
      </c>
      <c r="H424" s="209">
        <v>28</v>
      </c>
      <c r="I424" s="210"/>
      <c r="J424" s="211">
        <f>ROUND(I424*H424,2)</f>
        <v>0</v>
      </c>
      <c r="K424" s="207" t="s">
        <v>154</v>
      </c>
      <c r="L424" s="45"/>
      <c r="M424" s="212" t="s">
        <v>19</v>
      </c>
      <c r="N424" s="213" t="s">
        <v>45</v>
      </c>
      <c r="O424" s="85"/>
      <c r="P424" s="214">
        <f>O424*H424</f>
        <v>0</v>
      </c>
      <c r="Q424" s="214">
        <v>0</v>
      </c>
      <c r="R424" s="214">
        <f>Q424*H424</f>
        <v>0</v>
      </c>
      <c r="S424" s="214">
        <v>0</v>
      </c>
      <c r="T424" s="215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16" t="s">
        <v>253</v>
      </c>
      <c r="AT424" s="216" t="s">
        <v>150</v>
      </c>
      <c r="AU424" s="216" t="s">
        <v>84</v>
      </c>
      <c r="AY424" s="18" t="s">
        <v>148</v>
      </c>
      <c r="BE424" s="217">
        <f>IF(N424="základní",J424,0)</f>
        <v>0</v>
      </c>
      <c r="BF424" s="217">
        <f>IF(N424="snížená",J424,0)</f>
        <v>0</v>
      </c>
      <c r="BG424" s="217">
        <f>IF(N424="zákl. přenesená",J424,0)</f>
        <v>0</v>
      </c>
      <c r="BH424" s="217">
        <f>IF(N424="sníž. přenesená",J424,0)</f>
        <v>0</v>
      </c>
      <c r="BI424" s="217">
        <f>IF(N424="nulová",J424,0)</f>
        <v>0</v>
      </c>
      <c r="BJ424" s="18" t="s">
        <v>82</v>
      </c>
      <c r="BK424" s="217">
        <f>ROUND(I424*H424,2)</f>
        <v>0</v>
      </c>
      <c r="BL424" s="18" t="s">
        <v>253</v>
      </c>
      <c r="BM424" s="216" t="s">
        <v>742</v>
      </c>
    </row>
    <row r="425" s="2" customFormat="1">
      <c r="A425" s="39"/>
      <c r="B425" s="40"/>
      <c r="C425" s="41"/>
      <c r="D425" s="218" t="s">
        <v>157</v>
      </c>
      <c r="E425" s="41"/>
      <c r="F425" s="219" t="s">
        <v>743</v>
      </c>
      <c r="G425" s="41"/>
      <c r="H425" s="41"/>
      <c r="I425" s="220"/>
      <c r="J425" s="41"/>
      <c r="K425" s="41"/>
      <c r="L425" s="45"/>
      <c r="M425" s="221"/>
      <c r="N425" s="222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157</v>
      </c>
      <c r="AU425" s="18" t="s">
        <v>84</v>
      </c>
    </row>
    <row r="426" s="14" customFormat="1">
      <c r="A426" s="14"/>
      <c r="B426" s="235"/>
      <c r="C426" s="236"/>
      <c r="D426" s="225" t="s">
        <v>159</v>
      </c>
      <c r="E426" s="237" t="s">
        <v>19</v>
      </c>
      <c r="F426" s="238" t="s">
        <v>744</v>
      </c>
      <c r="G426" s="236"/>
      <c r="H426" s="237" t="s">
        <v>19</v>
      </c>
      <c r="I426" s="239"/>
      <c r="J426" s="236"/>
      <c r="K426" s="236"/>
      <c r="L426" s="240"/>
      <c r="M426" s="241"/>
      <c r="N426" s="242"/>
      <c r="O426" s="242"/>
      <c r="P426" s="242"/>
      <c r="Q426" s="242"/>
      <c r="R426" s="242"/>
      <c r="S426" s="242"/>
      <c r="T426" s="243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4" t="s">
        <v>159</v>
      </c>
      <c r="AU426" s="244" t="s">
        <v>84</v>
      </c>
      <c r="AV426" s="14" t="s">
        <v>82</v>
      </c>
      <c r="AW426" s="14" t="s">
        <v>35</v>
      </c>
      <c r="AX426" s="14" t="s">
        <v>74</v>
      </c>
      <c r="AY426" s="244" t="s">
        <v>148</v>
      </c>
    </row>
    <row r="427" s="13" customFormat="1">
      <c r="A427" s="13"/>
      <c r="B427" s="223"/>
      <c r="C427" s="224"/>
      <c r="D427" s="225" t="s">
        <v>159</v>
      </c>
      <c r="E427" s="226" t="s">
        <v>19</v>
      </c>
      <c r="F427" s="227" t="s">
        <v>745</v>
      </c>
      <c r="G427" s="224"/>
      <c r="H427" s="228">
        <v>28</v>
      </c>
      <c r="I427" s="229"/>
      <c r="J427" s="224"/>
      <c r="K427" s="224"/>
      <c r="L427" s="230"/>
      <c r="M427" s="231"/>
      <c r="N427" s="232"/>
      <c r="O427" s="232"/>
      <c r="P427" s="232"/>
      <c r="Q427" s="232"/>
      <c r="R427" s="232"/>
      <c r="S427" s="232"/>
      <c r="T427" s="23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4" t="s">
        <v>159</v>
      </c>
      <c r="AU427" s="234" t="s">
        <v>84</v>
      </c>
      <c r="AV427" s="13" t="s">
        <v>84</v>
      </c>
      <c r="AW427" s="13" t="s">
        <v>35</v>
      </c>
      <c r="AX427" s="13" t="s">
        <v>82</v>
      </c>
      <c r="AY427" s="234" t="s">
        <v>148</v>
      </c>
    </row>
    <row r="428" s="2" customFormat="1" ht="16.5" customHeight="1">
      <c r="A428" s="39"/>
      <c r="B428" s="40"/>
      <c r="C428" s="256" t="s">
        <v>746</v>
      </c>
      <c r="D428" s="256" t="s">
        <v>226</v>
      </c>
      <c r="E428" s="257" t="s">
        <v>747</v>
      </c>
      <c r="F428" s="258" t="s">
        <v>744</v>
      </c>
      <c r="G428" s="259" t="s">
        <v>748</v>
      </c>
      <c r="H428" s="260">
        <v>28</v>
      </c>
      <c r="I428" s="261"/>
      <c r="J428" s="262">
        <f>ROUND(I428*H428,2)</f>
        <v>0</v>
      </c>
      <c r="K428" s="258" t="s">
        <v>19</v>
      </c>
      <c r="L428" s="263"/>
      <c r="M428" s="264" t="s">
        <v>19</v>
      </c>
      <c r="N428" s="265" t="s">
        <v>45</v>
      </c>
      <c r="O428" s="85"/>
      <c r="P428" s="214">
        <f>O428*H428</f>
        <v>0</v>
      </c>
      <c r="Q428" s="214">
        <v>0</v>
      </c>
      <c r="R428" s="214">
        <f>Q428*H428</f>
        <v>0</v>
      </c>
      <c r="S428" s="214">
        <v>0</v>
      </c>
      <c r="T428" s="215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16" t="s">
        <v>373</v>
      </c>
      <c r="AT428" s="216" t="s">
        <v>226</v>
      </c>
      <c r="AU428" s="216" t="s">
        <v>84</v>
      </c>
      <c r="AY428" s="18" t="s">
        <v>148</v>
      </c>
      <c r="BE428" s="217">
        <f>IF(N428="základní",J428,0)</f>
        <v>0</v>
      </c>
      <c r="BF428" s="217">
        <f>IF(N428="snížená",J428,0)</f>
        <v>0</v>
      </c>
      <c r="BG428" s="217">
        <f>IF(N428="zákl. přenesená",J428,0)</f>
        <v>0</v>
      </c>
      <c r="BH428" s="217">
        <f>IF(N428="sníž. přenesená",J428,0)</f>
        <v>0</v>
      </c>
      <c r="BI428" s="217">
        <f>IF(N428="nulová",J428,0)</f>
        <v>0</v>
      </c>
      <c r="BJ428" s="18" t="s">
        <v>82</v>
      </c>
      <c r="BK428" s="217">
        <f>ROUND(I428*H428,2)</f>
        <v>0</v>
      </c>
      <c r="BL428" s="18" t="s">
        <v>253</v>
      </c>
      <c r="BM428" s="216" t="s">
        <v>749</v>
      </c>
    </row>
    <row r="429" s="2" customFormat="1" ht="66.75" customHeight="1">
      <c r="A429" s="39"/>
      <c r="B429" s="40"/>
      <c r="C429" s="205" t="s">
        <v>750</v>
      </c>
      <c r="D429" s="205" t="s">
        <v>150</v>
      </c>
      <c r="E429" s="206" t="s">
        <v>751</v>
      </c>
      <c r="F429" s="207" t="s">
        <v>752</v>
      </c>
      <c r="G429" s="208" t="s">
        <v>229</v>
      </c>
      <c r="H429" s="209">
        <v>29</v>
      </c>
      <c r="I429" s="210"/>
      <c r="J429" s="211">
        <f>ROUND(I429*H429,2)</f>
        <v>0</v>
      </c>
      <c r="K429" s="207" t="s">
        <v>154</v>
      </c>
      <c r="L429" s="45"/>
      <c r="M429" s="212" t="s">
        <v>19</v>
      </c>
      <c r="N429" s="213" t="s">
        <v>45</v>
      </c>
      <c r="O429" s="85"/>
      <c r="P429" s="214">
        <f>O429*H429</f>
        <v>0</v>
      </c>
      <c r="Q429" s="214">
        <v>0</v>
      </c>
      <c r="R429" s="214">
        <f>Q429*H429</f>
        <v>0</v>
      </c>
      <c r="S429" s="214">
        <v>0</v>
      </c>
      <c r="T429" s="215">
        <f>S429*H429</f>
        <v>0</v>
      </c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R429" s="216" t="s">
        <v>253</v>
      </c>
      <c r="AT429" s="216" t="s">
        <v>150</v>
      </c>
      <c r="AU429" s="216" t="s">
        <v>84</v>
      </c>
      <c r="AY429" s="18" t="s">
        <v>148</v>
      </c>
      <c r="BE429" s="217">
        <f>IF(N429="základní",J429,0)</f>
        <v>0</v>
      </c>
      <c r="BF429" s="217">
        <f>IF(N429="snížená",J429,0)</f>
        <v>0</v>
      </c>
      <c r="BG429" s="217">
        <f>IF(N429="zákl. přenesená",J429,0)</f>
        <v>0</v>
      </c>
      <c r="BH429" s="217">
        <f>IF(N429="sníž. přenesená",J429,0)</f>
        <v>0</v>
      </c>
      <c r="BI429" s="217">
        <f>IF(N429="nulová",J429,0)</f>
        <v>0</v>
      </c>
      <c r="BJ429" s="18" t="s">
        <v>82</v>
      </c>
      <c r="BK429" s="217">
        <f>ROUND(I429*H429,2)</f>
        <v>0</v>
      </c>
      <c r="BL429" s="18" t="s">
        <v>253</v>
      </c>
      <c r="BM429" s="216" t="s">
        <v>753</v>
      </c>
    </row>
    <row r="430" s="2" customFormat="1">
      <c r="A430" s="39"/>
      <c r="B430" s="40"/>
      <c r="C430" s="41"/>
      <c r="D430" s="218" t="s">
        <v>157</v>
      </c>
      <c r="E430" s="41"/>
      <c r="F430" s="219" t="s">
        <v>754</v>
      </c>
      <c r="G430" s="41"/>
      <c r="H430" s="41"/>
      <c r="I430" s="220"/>
      <c r="J430" s="41"/>
      <c r="K430" s="41"/>
      <c r="L430" s="45"/>
      <c r="M430" s="221"/>
      <c r="N430" s="222"/>
      <c r="O430" s="85"/>
      <c r="P430" s="85"/>
      <c r="Q430" s="85"/>
      <c r="R430" s="85"/>
      <c r="S430" s="85"/>
      <c r="T430" s="86"/>
      <c r="U430" s="39"/>
      <c r="V430" s="39"/>
      <c r="W430" s="39"/>
      <c r="X430" s="39"/>
      <c r="Y430" s="39"/>
      <c r="Z430" s="39"/>
      <c r="AA430" s="39"/>
      <c r="AB430" s="39"/>
      <c r="AC430" s="39"/>
      <c r="AD430" s="39"/>
      <c r="AE430" s="39"/>
      <c r="AT430" s="18" t="s">
        <v>157</v>
      </c>
      <c r="AU430" s="18" t="s">
        <v>84</v>
      </c>
    </row>
    <row r="431" s="14" customFormat="1">
      <c r="A431" s="14"/>
      <c r="B431" s="235"/>
      <c r="C431" s="236"/>
      <c r="D431" s="225" t="s">
        <v>159</v>
      </c>
      <c r="E431" s="237" t="s">
        <v>19</v>
      </c>
      <c r="F431" s="238" t="s">
        <v>755</v>
      </c>
      <c r="G431" s="236"/>
      <c r="H431" s="237" t="s">
        <v>19</v>
      </c>
      <c r="I431" s="239"/>
      <c r="J431" s="236"/>
      <c r="K431" s="236"/>
      <c r="L431" s="240"/>
      <c r="M431" s="241"/>
      <c r="N431" s="242"/>
      <c r="O431" s="242"/>
      <c r="P431" s="242"/>
      <c r="Q431" s="242"/>
      <c r="R431" s="242"/>
      <c r="S431" s="242"/>
      <c r="T431" s="243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44" t="s">
        <v>159</v>
      </c>
      <c r="AU431" s="244" t="s">
        <v>84</v>
      </c>
      <c r="AV431" s="14" t="s">
        <v>82</v>
      </c>
      <c r="AW431" s="14" t="s">
        <v>35</v>
      </c>
      <c r="AX431" s="14" t="s">
        <v>74</v>
      </c>
      <c r="AY431" s="244" t="s">
        <v>148</v>
      </c>
    </row>
    <row r="432" s="13" customFormat="1">
      <c r="A432" s="13"/>
      <c r="B432" s="223"/>
      <c r="C432" s="224"/>
      <c r="D432" s="225" t="s">
        <v>159</v>
      </c>
      <c r="E432" s="226" t="s">
        <v>19</v>
      </c>
      <c r="F432" s="227" t="s">
        <v>756</v>
      </c>
      <c r="G432" s="224"/>
      <c r="H432" s="228">
        <v>29</v>
      </c>
      <c r="I432" s="229"/>
      <c r="J432" s="224"/>
      <c r="K432" s="224"/>
      <c r="L432" s="230"/>
      <c r="M432" s="231"/>
      <c r="N432" s="232"/>
      <c r="O432" s="232"/>
      <c r="P432" s="232"/>
      <c r="Q432" s="232"/>
      <c r="R432" s="232"/>
      <c r="S432" s="232"/>
      <c r="T432" s="23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4" t="s">
        <v>159</v>
      </c>
      <c r="AU432" s="234" t="s">
        <v>84</v>
      </c>
      <c r="AV432" s="13" t="s">
        <v>84</v>
      </c>
      <c r="AW432" s="13" t="s">
        <v>35</v>
      </c>
      <c r="AX432" s="13" t="s">
        <v>82</v>
      </c>
      <c r="AY432" s="234" t="s">
        <v>148</v>
      </c>
    </row>
    <row r="433" s="2" customFormat="1" ht="21.75" customHeight="1">
      <c r="A433" s="39"/>
      <c r="B433" s="40"/>
      <c r="C433" s="256" t="s">
        <v>757</v>
      </c>
      <c r="D433" s="256" t="s">
        <v>226</v>
      </c>
      <c r="E433" s="257" t="s">
        <v>758</v>
      </c>
      <c r="F433" s="258" t="s">
        <v>759</v>
      </c>
      <c r="G433" s="259" t="s">
        <v>163</v>
      </c>
      <c r="H433" s="260">
        <v>0.39900000000000002</v>
      </c>
      <c r="I433" s="261"/>
      <c r="J433" s="262">
        <f>ROUND(I433*H433,2)</f>
        <v>0</v>
      </c>
      <c r="K433" s="258" t="s">
        <v>154</v>
      </c>
      <c r="L433" s="263"/>
      <c r="M433" s="264" t="s">
        <v>19</v>
      </c>
      <c r="N433" s="265" t="s">
        <v>45</v>
      </c>
      <c r="O433" s="85"/>
      <c r="P433" s="214">
        <f>O433*H433</f>
        <v>0</v>
      </c>
      <c r="Q433" s="214">
        <v>0.55000000000000004</v>
      </c>
      <c r="R433" s="214">
        <f>Q433*H433</f>
        <v>0.21945000000000003</v>
      </c>
      <c r="S433" s="214">
        <v>0</v>
      </c>
      <c r="T433" s="215">
        <f>S433*H433</f>
        <v>0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16" t="s">
        <v>373</v>
      </c>
      <c r="AT433" s="216" t="s">
        <v>226</v>
      </c>
      <c r="AU433" s="216" t="s">
        <v>84</v>
      </c>
      <c r="AY433" s="18" t="s">
        <v>148</v>
      </c>
      <c r="BE433" s="217">
        <f>IF(N433="základní",J433,0)</f>
        <v>0</v>
      </c>
      <c r="BF433" s="217">
        <f>IF(N433="snížená",J433,0)</f>
        <v>0</v>
      </c>
      <c r="BG433" s="217">
        <f>IF(N433="zákl. přenesená",J433,0)</f>
        <v>0</v>
      </c>
      <c r="BH433" s="217">
        <f>IF(N433="sníž. přenesená",J433,0)</f>
        <v>0</v>
      </c>
      <c r="BI433" s="217">
        <f>IF(N433="nulová",J433,0)</f>
        <v>0</v>
      </c>
      <c r="BJ433" s="18" t="s">
        <v>82</v>
      </c>
      <c r="BK433" s="217">
        <f>ROUND(I433*H433,2)</f>
        <v>0</v>
      </c>
      <c r="BL433" s="18" t="s">
        <v>253</v>
      </c>
      <c r="BM433" s="216" t="s">
        <v>760</v>
      </c>
    </row>
    <row r="434" s="13" customFormat="1">
      <c r="A434" s="13"/>
      <c r="B434" s="223"/>
      <c r="C434" s="224"/>
      <c r="D434" s="225" t="s">
        <v>159</v>
      </c>
      <c r="E434" s="226" t="s">
        <v>19</v>
      </c>
      <c r="F434" s="227" t="s">
        <v>761</v>
      </c>
      <c r="G434" s="224"/>
      <c r="H434" s="228">
        <v>0.36299999999999999</v>
      </c>
      <c r="I434" s="229"/>
      <c r="J434" s="224"/>
      <c r="K434" s="224"/>
      <c r="L434" s="230"/>
      <c r="M434" s="231"/>
      <c r="N434" s="232"/>
      <c r="O434" s="232"/>
      <c r="P434" s="232"/>
      <c r="Q434" s="232"/>
      <c r="R434" s="232"/>
      <c r="S434" s="232"/>
      <c r="T434" s="23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4" t="s">
        <v>159</v>
      </c>
      <c r="AU434" s="234" t="s">
        <v>84</v>
      </c>
      <c r="AV434" s="13" t="s">
        <v>84</v>
      </c>
      <c r="AW434" s="13" t="s">
        <v>35</v>
      </c>
      <c r="AX434" s="13" t="s">
        <v>74</v>
      </c>
      <c r="AY434" s="234" t="s">
        <v>148</v>
      </c>
    </row>
    <row r="435" s="13" customFormat="1">
      <c r="A435" s="13"/>
      <c r="B435" s="223"/>
      <c r="C435" s="224"/>
      <c r="D435" s="225" t="s">
        <v>159</v>
      </c>
      <c r="E435" s="226" t="s">
        <v>19</v>
      </c>
      <c r="F435" s="227" t="s">
        <v>762</v>
      </c>
      <c r="G435" s="224"/>
      <c r="H435" s="228">
        <v>0.39900000000000002</v>
      </c>
      <c r="I435" s="229"/>
      <c r="J435" s="224"/>
      <c r="K435" s="224"/>
      <c r="L435" s="230"/>
      <c r="M435" s="231"/>
      <c r="N435" s="232"/>
      <c r="O435" s="232"/>
      <c r="P435" s="232"/>
      <c r="Q435" s="232"/>
      <c r="R435" s="232"/>
      <c r="S435" s="232"/>
      <c r="T435" s="23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4" t="s">
        <v>159</v>
      </c>
      <c r="AU435" s="234" t="s">
        <v>84</v>
      </c>
      <c r="AV435" s="13" t="s">
        <v>84</v>
      </c>
      <c r="AW435" s="13" t="s">
        <v>35</v>
      </c>
      <c r="AX435" s="13" t="s">
        <v>82</v>
      </c>
      <c r="AY435" s="234" t="s">
        <v>148</v>
      </c>
    </row>
    <row r="436" s="2" customFormat="1" ht="33" customHeight="1">
      <c r="A436" s="39"/>
      <c r="B436" s="40"/>
      <c r="C436" s="205" t="s">
        <v>763</v>
      </c>
      <c r="D436" s="205" t="s">
        <v>150</v>
      </c>
      <c r="E436" s="206" t="s">
        <v>764</v>
      </c>
      <c r="F436" s="207" t="s">
        <v>765</v>
      </c>
      <c r="G436" s="208" t="s">
        <v>153</v>
      </c>
      <c r="H436" s="209">
        <v>220.47999999999999</v>
      </c>
      <c r="I436" s="210"/>
      <c r="J436" s="211">
        <f>ROUND(I436*H436,2)</f>
        <v>0</v>
      </c>
      <c r="K436" s="207" t="s">
        <v>154</v>
      </c>
      <c r="L436" s="45"/>
      <c r="M436" s="212" t="s">
        <v>19</v>
      </c>
      <c r="N436" s="213" t="s">
        <v>45</v>
      </c>
      <c r="O436" s="85"/>
      <c r="P436" s="214">
        <f>O436*H436</f>
        <v>0</v>
      </c>
      <c r="Q436" s="214">
        <v>0</v>
      </c>
      <c r="R436" s="214">
        <f>Q436*H436</f>
        <v>0</v>
      </c>
      <c r="S436" s="214">
        <v>0</v>
      </c>
      <c r="T436" s="215">
        <f>S436*H436</f>
        <v>0</v>
      </c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R436" s="216" t="s">
        <v>253</v>
      </c>
      <c r="AT436" s="216" t="s">
        <v>150</v>
      </c>
      <c r="AU436" s="216" t="s">
        <v>84</v>
      </c>
      <c r="AY436" s="18" t="s">
        <v>148</v>
      </c>
      <c r="BE436" s="217">
        <f>IF(N436="základní",J436,0)</f>
        <v>0</v>
      </c>
      <c r="BF436" s="217">
        <f>IF(N436="snížená",J436,0)</f>
        <v>0</v>
      </c>
      <c r="BG436" s="217">
        <f>IF(N436="zákl. přenesená",J436,0)</f>
        <v>0</v>
      </c>
      <c r="BH436" s="217">
        <f>IF(N436="sníž. přenesená",J436,0)</f>
        <v>0</v>
      </c>
      <c r="BI436" s="217">
        <f>IF(N436="nulová",J436,0)</f>
        <v>0</v>
      </c>
      <c r="BJ436" s="18" t="s">
        <v>82</v>
      </c>
      <c r="BK436" s="217">
        <f>ROUND(I436*H436,2)</f>
        <v>0</v>
      </c>
      <c r="BL436" s="18" t="s">
        <v>253</v>
      </c>
      <c r="BM436" s="216" t="s">
        <v>766</v>
      </c>
    </row>
    <row r="437" s="2" customFormat="1">
      <c r="A437" s="39"/>
      <c r="B437" s="40"/>
      <c r="C437" s="41"/>
      <c r="D437" s="218" t="s">
        <v>157</v>
      </c>
      <c r="E437" s="41"/>
      <c r="F437" s="219" t="s">
        <v>767</v>
      </c>
      <c r="G437" s="41"/>
      <c r="H437" s="41"/>
      <c r="I437" s="220"/>
      <c r="J437" s="41"/>
      <c r="K437" s="41"/>
      <c r="L437" s="45"/>
      <c r="M437" s="221"/>
      <c r="N437" s="222"/>
      <c r="O437" s="85"/>
      <c r="P437" s="85"/>
      <c r="Q437" s="85"/>
      <c r="R437" s="85"/>
      <c r="S437" s="85"/>
      <c r="T437" s="86"/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T437" s="18" t="s">
        <v>157</v>
      </c>
      <c r="AU437" s="18" t="s">
        <v>84</v>
      </c>
    </row>
    <row r="438" s="2" customFormat="1" ht="16.5" customHeight="1">
      <c r="A438" s="39"/>
      <c r="B438" s="40"/>
      <c r="C438" s="256" t="s">
        <v>768</v>
      </c>
      <c r="D438" s="256" t="s">
        <v>226</v>
      </c>
      <c r="E438" s="257" t="s">
        <v>769</v>
      </c>
      <c r="F438" s="258" t="s">
        <v>770</v>
      </c>
      <c r="G438" s="259" t="s">
        <v>163</v>
      </c>
      <c r="H438" s="260">
        <v>3.4390000000000001</v>
      </c>
      <c r="I438" s="261"/>
      <c r="J438" s="262">
        <f>ROUND(I438*H438,2)</f>
        <v>0</v>
      </c>
      <c r="K438" s="258" t="s">
        <v>154</v>
      </c>
      <c r="L438" s="263"/>
      <c r="M438" s="264" t="s">
        <v>19</v>
      </c>
      <c r="N438" s="265" t="s">
        <v>45</v>
      </c>
      <c r="O438" s="85"/>
      <c r="P438" s="214">
        <f>O438*H438</f>
        <v>0</v>
      </c>
      <c r="Q438" s="214">
        <v>0.55000000000000004</v>
      </c>
      <c r="R438" s="214">
        <f>Q438*H438</f>
        <v>1.8914500000000001</v>
      </c>
      <c r="S438" s="214">
        <v>0</v>
      </c>
      <c r="T438" s="215">
        <f>S438*H438</f>
        <v>0</v>
      </c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R438" s="216" t="s">
        <v>373</v>
      </c>
      <c r="AT438" s="216" t="s">
        <v>226</v>
      </c>
      <c r="AU438" s="216" t="s">
        <v>84</v>
      </c>
      <c r="AY438" s="18" t="s">
        <v>148</v>
      </c>
      <c r="BE438" s="217">
        <f>IF(N438="základní",J438,0)</f>
        <v>0</v>
      </c>
      <c r="BF438" s="217">
        <f>IF(N438="snížená",J438,0)</f>
        <v>0</v>
      </c>
      <c r="BG438" s="217">
        <f>IF(N438="zákl. přenesená",J438,0)</f>
        <v>0</v>
      </c>
      <c r="BH438" s="217">
        <f>IF(N438="sníž. přenesená",J438,0)</f>
        <v>0</v>
      </c>
      <c r="BI438" s="217">
        <f>IF(N438="nulová",J438,0)</f>
        <v>0</v>
      </c>
      <c r="BJ438" s="18" t="s">
        <v>82</v>
      </c>
      <c r="BK438" s="217">
        <f>ROUND(I438*H438,2)</f>
        <v>0</v>
      </c>
      <c r="BL438" s="18" t="s">
        <v>253</v>
      </c>
      <c r="BM438" s="216" t="s">
        <v>771</v>
      </c>
    </row>
    <row r="439" s="13" customFormat="1">
      <c r="A439" s="13"/>
      <c r="B439" s="223"/>
      <c r="C439" s="224"/>
      <c r="D439" s="225" t="s">
        <v>159</v>
      </c>
      <c r="E439" s="226" t="s">
        <v>19</v>
      </c>
      <c r="F439" s="227" t="s">
        <v>772</v>
      </c>
      <c r="G439" s="224"/>
      <c r="H439" s="228">
        <v>3.4390000000000001</v>
      </c>
      <c r="I439" s="229"/>
      <c r="J439" s="224"/>
      <c r="K439" s="224"/>
      <c r="L439" s="230"/>
      <c r="M439" s="231"/>
      <c r="N439" s="232"/>
      <c r="O439" s="232"/>
      <c r="P439" s="232"/>
      <c r="Q439" s="232"/>
      <c r="R439" s="232"/>
      <c r="S439" s="232"/>
      <c r="T439" s="23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4" t="s">
        <v>159</v>
      </c>
      <c r="AU439" s="234" t="s">
        <v>84</v>
      </c>
      <c r="AV439" s="13" t="s">
        <v>84</v>
      </c>
      <c r="AW439" s="13" t="s">
        <v>35</v>
      </c>
      <c r="AX439" s="13" t="s">
        <v>82</v>
      </c>
      <c r="AY439" s="234" t="s">
        <v>148</v>
      </c>
    </row>
    <row r="440" s="2" customFormat="1" ht="24.15" customHeight="1">
      <c r="A440" s="39"/>
      <c r="B440" s="40"/>
      <c r="C440" s="205" t="s">
        <v>773</v>
      </c>
      <c r="D440" s="205" t="s">
        <v>150</v>
      </c>
      <c r="E440" s="206" t="s">
        <v>774</v>
      </c>
      <c r="F440" s="207" t="s">
        <v>775</v>
      </c>
      <c r="G440" s="208" t="s">
        <v>229</v>
      </c>
      <c r="H440" s="209">
        <v>220.47999999999999</v>
      </c>
      <c r="I440" s="210"/>
      <c r="J440" s="211">
        <f>ROUND(I440*H440,2)</f>
        <v>0</v>
      </c>
      <c r="K440" s="207" t="s">
        <v>154</v>
      </c>
      <c r="L440" s="45"/>
      <c r="M440" s="212" t="s">
        <v>19</v>
      </c>
      <c r="N440" s="213" t="s">
        <v>45</v>
      </c>
      <c r="O440" s="85"/>
      <c r="P440" s="214">
        <f>O440*H440</f>
        <v>0</v>
      </c>
      <c r="Q440" s="214">
        <v>2.0000000000000002E-05</v>
      </c>
      <c r="R440" s="214">
        <f>Q440*H440</f>
        <v>0.0044096000000000005</v>
      </c>
      <c r="S440" s="214">
        <v>0</v>
      </c>
      <c r="T440" s="215">
        <f>S440*H440</f>
        <v>0</v>
      </c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R440" s="216" t="s">
        <v>253</v>
      </c>
      <c r="AT440" s="216" t="s">
        <v>150</v>
      </c>
      <c r="AU440" s="216" t="s">
        <v>84</v>
      </c>
      <c r="AY440" s="18" t="s">
        <v>148</v>
      </c>
      <c r="BE440" s="217">
        <f>IF(N440="základní",J440,0)</f>
        <v>0</v>
      </c>
      <c r="BF440" s="217">
        <f>IF(N440="snížená",J440,0)</f>
        <v>0</v>
      </c>
      <c r="BG440" s="217">
        <f>IF(N440="zákl. přenesená",J440,0)</f>
        <v>0</v>
      </c>
      <c r="BH440" s="217">
        <f>IF(N440="sníž. přenesená",J440,0)</f>
        <v>0</v>
      </c>
      <c r="BI440" s="217">
        <f>IF(N440="nulová",J440,0)</f>
        <v>0</v>
      </c>
      <c r="BJ440" s="18" t="s">
        <v>82</v>
      </c>
      <c r="BK440" s="217">
        <f>ROUND(I440*H440,2)</f>
        <v>0</v>
      </c>
      <c r="BL440" s="18" t="s">
        <v>253</v>
      </c>
      <c r="BM440" s="216" t="s">
        <v>776</v>
      </c>
    </row>
    <row r="441" s="2" customFormat="1">
      <c r="A441" s="39"/>
      <c r="B441" s="40"/>
      <c r="C441" s="41"/>
      <c r="D441" s="218" t="s">
        <v>157</v>
      </c>
      <c r="E441" s="41"/>
      <c r="F441" s="219" t="s">
        <v>777</v>
      </c>
      <c r="G441" s="41"/>
      <c r="H441" s="41"/>
      <c r="I441" s="220"/>
      <c r="J441" s="41"/>
      <c r="K441" s="41"/>
      <c r="L441" s="45"/>
      <c r="M441" s="221"/>
      <c r="N441" s="222"/>
      <c r="O441" s="85"/>
      <c r="P441" s="85"/>
      <c r="Q441" s="85"/>
      <c r="R441" s="85"/>
      <c r="S441" s="85"/>
      <c r="T441" s="86"/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T441" s="18" t="s">
        <v>157</v>
      </c>
      <c r="AU441" s="18" t="s">
        <v>84</v>
      </c>
    </row>
    <row r="442" s="13" customFormat="1">
      <c r="A442" s="13"/>
      <c r="B442" s="223"/>
      <c r="C442" s="224"/>
      <c r="D442" s="225" t="s">
        <v>159</v>
      </c>
      <c r="E442" s="226" t="s">
        <v>19</v>
      </c>
      <c r="F442" s="227" t="s">
        <v>778</v>
      </c>
      <c r="G442" s="224"/>
      <c r="H442" s="228">
        <v>220.47999999999999</v>
      </c>
      <c r="I442" s="229"/>
      <c r="J442" s="224"/>
      <c r="K442" s="224"/>
      <c r="L442" s="230"/>
      <c r="M442" s="231"/>
      <c r="N442" s="232"/>
      <c r="O442" s="232"/>
      <c r="P442" s="232"/>
      <c r="Q442" s="232"/>
      <c r="R442" s="232"/>
      <c r="S442" s="232"/>
      <c r="T442" s="23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4" t="s">
        <v>159</v>
      </c>
      <c r="AU442" s="234" t="s">
        <v>84</v>
      </c>
      <c r="AV442" s="13" t="s">
        <v>84</v>
      </c>
      <c r="AW442" s="13" t="s">
        <v>35</v>
      </c>
      <c r="AX442" s="13" t="s">
        <v>82</v>
      </c>
      <c r="AY442" s="234" t="s">
        <v>148</v>
      </c>
    </row>
    <row r="443" s="2" customFormat="1" ht="16.5" customHeight="1">
      <c r="A443" s="39"/>
      <c r="B443" s="40"/>
      <c r="C443" s="256" t="s">
        <v>779</v>
      </c>
      <c r="D443" s="256" t="s">
        <v>226</v>
      </c>
      <c r="E443" s="257" t="s">
        <v>769</v>
      </c>
      <c r="F443" s="258" t="s">
        <v>770</v>
      </c>
      <c r="G443" s="259" t="s">
        <v>163</v>
      </c>
      <c r="H443" s="260">
        <v>0.58199999999999996</v>
      </c>
      <c r="I443" s="261"/>
      <c r="J443" s="262">
        <f>ROUND(I443*H443,2)</f>
        <v>0</v>
      </c>
      <c r="K443" s="258" t="s">
        <v>154</v>
      </c>
      <c r="L443" s="263"/>
      <c r="M443" s="264" t="s">
        <v>19</v>
      </c>
      <c r="N443" s="265" t="s">
        <v>45</v>
      </c>
      <c r="O443" s="85"/>
      <c r="P443" s="214">
        <f>O443*H443</f>
        <v>0</v>
      </c>
      <c r="Q443" s="214">
        <v>0.55000000000000004</v>
      </c>
      <c r="R443" s="214">
        <f>Q443*H443</f>
        <v>0.3201</v>
      </c>
      <c r="S443" s="214">
        <v>0</v>
      </c>
      <c r="T443" s="215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16" t="s">
        <v>373</v>
      </c>
      <c r="AT443" s="216" t="s">
        <v>226</v>
      </c>
      <c r="AU443" s="216" t="s">
        <v>84</v>
      </c>
      <c r="AY443" s="18" t="s">
        <v>148</v>
      </c>
      <c r="BE443" s="217">
        <f>IF(N443="základní",J443,0)</f>
        <v>0</v>
      </c>
      <c r="BF443" s="217">
        <f>IF(N443="snížená",J443,0)</f>
        <v>0</v>
      </c>
      <c r="BG443" s="217">
        <f>IF(N443="zákl. přenesená",J443,0)</f>
        <v>0</v>
      </c>
      <c r="BH443" s="217">
        <f>IF(N443="sníž. přenesená",J443,0)</f>
        <v>0</v>
      </c>
      <c r="BI443" s="217">
        <f>IF(N443="nulová",J443,0)</f>
        <v>0</v>
      </c>
      <c r="BJ443" s="18" t="s">
        <v>82</v>
      </c>
      <c r="BK443" s="217">
        <f>ROUND(I443*H443,2)</f>
        <v>0</v>
      </c>
      <c r="BL443" s="18" t="s">
        <v>253</v>
      </c>
      <c r="BM443" s="216" t="s">
        <v>780</v>
      </c>
    </row>
    <row r="444" s="13" customFormat="1">
      <c r="A444" s="13"/>
      <c r="B444" s="223"/>
      <c r="C444" s="224"/>
      <c r="D444" s="225" t="s">
        <v>159</v>
      </c>
      <c r="E444" s="226" t="s">
        <v>19</v>
      </c>
      <c r="F444" s="227" t="s">
        <v>781</v>
      </c>
      <c r="G444" s="224"/>
      <c r="H444" s="228">
        <v>0.52900000000000003</v>
      </c>
      <c r="I444" s="229"/>
      <c r="J444" s="224"/>
      <c r="K444" s="224"/>
      <c r="L444" s="230"/>
      <c r="M444" s="231"/>
      <c r="N444" s="232"/>
      <c r="O444" s="232"/>
      <c r="P444" s="232"/>
      <c r="Q444" s="232"/>
      <c r="R444" s="232"/>
      <c r="S444" s="232"/>
      <c r="T444" s="23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4" t="s">
        <v>159</v>
      </c>
      <c r="AU444" s="234" t="s">
        <v>84</v>
      </c>
      <c r="AV444" s="13" t="s">
        <v>84</v>
      </c>
      <c r="AW444" s="13" t="s">
        <v>35</v>
      </c>
      <c r="AX444" s="13" t="s">
        <v>74</v>
      </c>
      <c r="AY444" s="234" t="s">
        <v>148</v>
      </c>
    </row>
    <row r="445" s="13" customFormat="1">
      <c r="A445" s="13"/>
      <c r="B445" s="223"/>
      <c r="C445" s="224"/>
      <c r="D445" s="225" t="s">
        <v>159</v>
      </c>
      <c r="E445" s="226" t="s">
        <v>19</v>
      </c>
      <c r="F445" s="227" t="s">
        <v>782</v>
      </c>
      <c r="G445" s="224"/>
      <c r="H445" s="228">
        <v>0.58199999999999996</v>
      </c>
      <c r="I445" s="229"/>
      <c r="J445" s="224"/>
      <c r="K445" s="224"/>
      <c r="L445" s="230"/>
      <c r="M445" s="231"/>
      <c r="N445" s="232"/>
      <c r="O445" s="232"/>
      <c r="P445" s="232"/>
      <c r="Q445" s="232"/>
      <c r="R445" s="232"/>
      <c r="S445" s="232"/>
      <c r="T445" s="23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4" t="s">
        <v>159</v>
      </c>
      <c r="AU445" s="234" t="s">
        <v>84</v>
      </c>
      <c r="AV445" s="13" t="s">
        <v>84</v>
      </c>
      <c r="AW445" s="13" t="s">
        <v>35</v>
      </c>
      <c r="AX445" s="13" t="s">
        <v>82</v>
      </c>
      <c r="AY445" s="234" t="s">
        <v>148</v>
      </c>
    </row>
    <row r="446" s="2" customFormat="1" ht="37.8" customHeight="1">
      <c r="A446" s="39"/>
      <c r="B446" s="40"/>
      <c r="C446" s="205" t="s">
        <v>783</v>
      </c>
      <c r="D446" s="205" t="s">
        <v>150</v>
      </c>
      <c r="E446" s="206" t="s">
        <v>784</v>
      </c>
      <c r="F446" s="207" t="s">
        <v>785</v>
      </c>
      <c r="G446" s="208" t="s">
        <v>163</v>
      </c>
      <c r="H446" s="209">
        <v>4.9489999999999998</v>
      </c>
      <c r="I446" s="210"/>
      <c r="J446" s="211">
        <f>ROUND(I446*H446,2)</f>
        <v>0</v>
      </c>
      <c r="K446" s="207" t="s">
        <v>154</v>
      </c>
      <c r="L446" s="45"/>
      <c r="M446" s="212" t="s">
        <v>19</v>
      </c>
      <c r="N446" s="213" t="s">
        <v>45</v>
      </c>
      <c r="O446" s="85"/>
      <c r="P446" s="214">
        <f>O446*H446</f>
        <v>0</v>
      </c>
      <c r="Q446" s="214">
        <v>0.022839999999999999</v>
      </c>
      <c r="R446" s="214">
        <f>Q446*H446</f>
        <v>0.11303516</v>
      </c>
      <c r="S446" s="214">
        <v>0</v>
      </c>
      <c r="T446" s="215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16" t="s">
        <v>253</v>
      </c>
      <c r="AT446" s="216" t="s">
        <v>150</v>
      </c>
      <c r="AU446" s="216" t="s">
        <v>84</v>
      </c>
      <c r="AY446" s="18" t="s">
        <v>148</v>
      </c>
      <c r="BE446" s="217">
        <f>IF(N446="základní",J446,0)</f>
        <v>0</v>
      </c>
      <c r="BF446" s="217">
        <f>IF(N446="snížená",J446,0)</f>
        <v>0</v>
      </c>
      <c r="BG446" s="217">
        <f>IF(N446="zákl. přenesená",J446,0)</f>
        <v>0</v>
      </c>
      <c r="BH446" s="217">
        <f>IF(N446="sníž. přenesená",J446,0)</f>
        <v>0</v>
      </c>
      <c r="BI446" s="217">
        <f>IF(N446="nulová",J446,0)</f>
        <v>0</v>
      </c>
      <c r="BJ446" s="18" t="s">
        <v>82</v>
      </c>
      <c r="BK446" s="217">
        <f>ROUND(I446*H446,2)</f>
        <v>0</v>
      </c>
      <c r="BL446" s="18" t="s">
        <v>253</v>
      </c>
      <c r="BM446" s="216" t="s">
        <v>786</v>
      </c>
    </row>
    <row r="447" s="2" customFormat="1">
      <c r="A447" s="39"/>
      <c r="B447" s="40"/>
      <c r="C447" s="41"/>
      <c r="D447" s="218" t="s">
        <v>157</v>
      </c>
      <c r="E447" s="41"/>
      <c r="F447" s="219" t="s">
        <v>787</v>
      </c>
      <c r="G447" s="41"/>
      <c r="H447" s="41"/>
      <c r="I447" s="220"/>
      <c r="J447" s="41"/>
      <c r="K447" s="41"/>
      <c r="L447" s="45"/>
      <c r="M447" s="221"/>
      <c r="N447" s="222"/>
      <c r="O447" s="85"/>
      <c r="P447" s="85"/>
      <c r="Q447" s="85"/>
      <c r="R447" s="85"/>
      <c r="S447" s="85"/>
      <c r="T447" s="86"/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T447" s="18" t="s">
        <v>157</v>
      </c>
      <c r="AU447" s="18" t="s">
        <v>84</v>
      </c>
    </row>
    <row r="448" s="13" customFormat="1">
      <c r="A448" s="13"/>
      <c r="B448" s="223"/>
      <c r="C448" s="224"/>
      <c r="D448" s="225" t="s">
        <v>159</v>
      </c>
      <c r="E448" s="226" t="s">
        <v>19</v>
      </c>
      <c r="F448" s="227" t="s">
        <v>788</v>
      </c>
      <c r="G448" s="224"/>
      <c r="H448" s="228">
        <v>4.9489999999999998</v>
      </c>
      <c r="I448" s="229"/>
      <c r="J448" s="224"/>
      <c r="K448" s="224"/>
      <c r="L448" s="230"/>
      <c r="M448" s="231"/>
      <c r="N448" s="232"/>
      <c r="O448" s="232"/>
      <c r="P448" s="232"/>
      <c r="Q448" s="232"/>
      <c r="R448" s="232"/>
      <c r="S448" s="232"/>
      <c r="T448" s="23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4" t="s">
        <v>159</v>
      </c>
      <c r="AU448" s="234" t="s">
        <v>84</v>
      </c>
      <c r="AV448" s="13" t="s">
        <v>84</v>
      </c>
      <c r="AW448" s="13" t="s">
        <v>35</v>
      </c>
      <c r="AX448" s="13" t="s">
        <v>82</v>
      </c>
      <c r="AY448" s="234" t="s">
        <v>148</v>
      </c>
    </row>
    <row r="449" s="2" customFormat="1" ht="21.75" customHeight="1">
      <c r="A449" s="39"/>
      <c r="B449" s="40"/>
      <c r="C449" s="205" t="s">
        <v>789</v>
      </c>
      <c r="D449" s="205" t="s">
        <v>150</v>
      </c>
      <c r="E449" s="206" t="s">
        <v>790</v>
      </c>
      <c r="F449" s="207" t="s">
        <v>791</v>
      </c>
      <c r="G449" s="208" t="s">
        <v>153</v>
      </c>
      <c r="H449" s="209">
        <v>56.399999999999999</v>
      </c>
      <c r="I449" s="210"/>
      <c r="J449" s="211">
        <f>ROUND(I449*H449,2)</f>
        <v>0</v>
      </c>
      <c r="K449" s="207" t="s">
        <v>154</v>
      </c>
      <c r="L449" s="45"/>
      <c r="M449" s="212" t="s">
        <v>19</v>
      </c>
      <c r="N449" s="213" t="s">
        <v>45</v>
      </c>
      <c r="O449" s="85"/>
      <c r="P449" s="214">
        <f>O449*H449</f>
        <v>0</v>
      </c>
      <c r="Q449" s="214">
        <v>0</v>
      </c>
      <c r="R449" s="214">
        <f>Q449*H449</f>
        <v>0</v>
      </c>
      <c r="S449" s="214">
        <v>0</v>
      </c>
      <c r="T449" s="215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16" t="s">
        <v>253</v>
      </c>
      <c r="AT449" s="216" t="s">
        <v>150</v>
      </c>
      <c r="AU449" s="216" t="s">
        <v>84</v>
      </c>
      <c r="AY449" s="18" t="s">
        <v>148</v>
      </c>
      <c r="BE449" s="217">
        <f>IF(N449="základní",J449,0)</f>
        <v>0</v>
      </c>
      <c r="BF449" s="217">
        <f>IF(N449="snížená",J449,0)</f>
        <v>0</v>
      </c>
      <c r="BG449" s="217">
        <f>IF(N449="zákl. přenesená",J449,0)</f>
        <v>0</v>
      </c>
      <c r="BH449" s="217">
        <f>IF(N449="sníž. přenesená",J449,0)</f>
        <v>0</v>
      </c>
      <c r="BI449" s="217">
        <f>IF(N449="nulová",J449,0)</f>
        <v>0</v>
      </c>
      <c r="BJ449" s="18" t="s">
        <v>82</v>
      </c>
      <c r="BK449" s="217">
        <f>ROUND(I449*H449,2)</f>
        <v>0</v>
      </c>
      <c r="BL449" s="18" t="s">
        <v>253</v>
      </c>
      <c r="BM449" s="216" t="s">
        <v>792</v>
      </c>
    </row>
    <row r="450" s="2" customFormat="1">
      <c r="A450" s="39"/>
      <c r="B450" s="40"/>
      <c r="C450" s="41"/>
      <c r="D450" s="218" t="s">
        <v>157</v>
      </c>
      <c r="E450" s="41"/>
      <c r="F450" s="219" t="s">
        <v>793</v>
      </c>
      <c r="G450" s="41"/>
      <c r="H450" s="41"/>
      <c r="I450" s="220"/>
      <c r="J450" s="41"/>
      <c r="K450" s="41"/>
      <c r="L450" s="45"/>
      <c r="M450" s="221"/>
      <c r="N450" s="222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157</v>
      </c>
      <c r="AU450" s="18" t="s">
        <v>84</v>
      </c>
    </row>
    <row r="451" s="14" customFormat="1">
      <c r="A451" s="14"/>
      <c r="B451" s="235"/>
      <c r="C451" s="236"/>
      <c r="D451" s="225" t="s">
        <v>159</v>
      </c>
      <c r="E451" s="237" t="s">
        <v>19</v>
      </c>
      <c r="F451" s="238" t="s">
        <v>794</v>
      </c>
      <c r="G451" s="236"/>
      <c r="H451" s="237" t="s">
        <v>19</v>
      </c>
      <c r="I451" s="239"/>
      <c r="J451" s="236"/>
      <c r="K451" s="236"/>
      <c r="L451" s="240"/>
      <c r="M451" s="241"/>
      <c r="N451" s="242"/>
      <c r="O451" s="242"/>
      <c r="P451" s="242"/>
      <c r="Q451" s="242"/>
      <c r="R451" s="242"/>
      <c r="S451" s="242"/>
      <c r="T451" s="243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44" t="s">
        <v>159</v>
      </c>
      <c r="AU451" s="244" t="s">
        <v>84</v>
      </c>
      <c r="AV451" s="14" t="s">
        <v>82</v>
      </c>
      <c r="AW451" s="14" t="s">
        <v>35</v>
      </c>
      <c r="AX451" s="14" t="s">
        <v>74</v>
      </c>
      <c r="AY451" s="244" t="s">
        <v>148</v>
      </c>
    </row>
    <row r="452" s="13" customFormat="1">
      <c r="A452" s="13"/>
      <c r="B452" s="223"/>
      <c r="C452" s="224"/>
      <c r="D452" s="225" t="s">
        <v>159</v>
      </c>
      <c r="E452" s="226" t="s">
        <v>19</v>
      </c>
      <c r="F452" s="227" t="s">
        <v>795</v>
      </c>
      <c r="G452" s="224"/>
      <c r="H452" s="228">
        <v>56.399999999999999</v>
      </c>
      <c r="I452" s="229"/>
      <c r="J452" s="224"/>
      <c r="K452" s="224"/>
      <c r="L452" s="230"/>
      <c r="M452" s="231"/>
      <c r="N452" s="232"/>
      <c r="O452" s="232"/>
      <c r="P452" s="232"/>
      <c r="Q452" s="232"/>
      <c r="R452" s="232"/>
      <c r="S452" s="232"/>
      <c r="T452" s="23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4" t="s">
        <v>159</v>
      </c>
      <c r="AU452" s="234" t="s">
        <v>84</v>
      </c>
      <c r="AV452" s="13" t="s">
        <v>84</v>
      </c>
      <c r="AW452" s="13" t="s">
        <v>35</v>
      </c>
      <c r="AX452" s="13" t="s">
        <v>82</v>
      </c>
      <c r="AY452" s="234" t="s">
        <v>148</v>
      </c>
    </row>
    <row r="453" s="2" customFormat="1" ht="16.5" customHeight="1">
      <c r="A453" s="39"/>
      <c r="B453" s="40"/>
      <c r="C453" s="256" t="s">
        <v>796</v>
      </c>
      <c r="D453" s="256" t="s">
        <v>226</v>
      </c>
      <c r="E453" s="257" t="s">
        <v>797</v>
      </c>
      <c r="F453" s="258" t="s">
        <v>798</v>
      </c>
      <c r="G453" s="259" t="s">
        <v>153</v>
      </c>
      <c r="H453" s="260">
        <v>62.039999999999999</v>
      </c>
      <c r="I453" s="261"/>
      <c r="J453" s="262">
        <f>ROUND(I453*H453,2)</f>
        <v>0</v>
      </c>
      <c r="K453" s="258" t="s">
        <v>154</v>
      </c>
      <c r="L453" s="263"/>
      <c r="M453" s="264" t="s">
        <v>19</v>
      </c>
      <c r="N453" s="265" t="s">
        <v>45</v>
      </c>
      <c r="O453" s="85"/>
      <c r="P453" s="214">
        <f>O453*H453</f>
        <v>0</v>
      </c>
      <c r="Q453" s="214">
        <v>0.01323</v>
      </c>
      <c r="R453" s="214">
        <f>Q453*H453</f>
        <v>0.8207892</v>
      </c>
      <c r="S453" s="214">
        <v>0</v>
      </c>
      <c r="T453" s="215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16" t="s">
        <v>373</v>
      </c>
      <c r="AT453" s="216" t="s">
        <v>226</v>
      </c>
      <c r="AU453" s="216" t="s">
        <v>84</v>
      </c>
      <c r="AY453" s="18" t="s">
        <v>148</v>
      </c>
      <c r="BE453" s="217">
        <f>IF(N453="základní",J453,0)</f>
        <v>0</v>
      </c>
      <c r="BF453" s="217">
        <f>IF(N453="snížená",J453,0)</f>
        <v>0</v>
      </c>
      <c r="BG453" s="217">
        <f>IF(N453="zákl. přenesená",J453,0)</f>
        <v>0</v>
      </c>
      <c r="BH453" s="217">
        <f>IF(N453="sníž. přenesená",J453,0)</f>
        <v>0</v>
      </c>
      <c r="BI453" s="217">
        <f>IF(N453="nulová",J453,0)</f>
        <v>0</v>
      </c>
      <c r="BJ453" s="18" t="s">
        <v>82</v>
      </c>
      <c r="BK453" s="217">
        <f>ROUND(I453*H453,2)</f>
        <v>0</v>
      </c>
      <c r="BL453" s="18" t="s">
        <v>253</v>
      </c>
      <c r="BM453" s="216" t="s">
        <v>799</v>
      </c>
    </row>
    <row r="454" s="13" customFormat="1">
      <c r="A454" s="13"/>
      <c r="B454" s="223"/>
      <c r="C454" s="224"/>
      <c r="D454" s="225" t="s">
        <v>159</v>
      </c>
      <c r="E454" s="226" t="s">
        <v>19</v>
      </c>
      <c r="F454" s="227" t="s">
        <v>800</v>
      </c>
      <c r="G454" s="224"/>
      <c r="H454" s="228">
        <v>62.039999999999999</v>
      </c>
      <c r="I454" s="229"/>
      <c r="J454" s="224"/>
      <c r="K454" s="224"/>
      <c r="L454" s="230"/>
      <c r="M454" s="231"/>
      <c r="N454" s="232"/>
      <c r="O454" s="232"/>
      <c r="P454" s="232"/>
      <c r="Q454" s="232"/>
      <c r="R454" s="232"/>
      <c r="S454" s="232"/>
      <c r="T454" s="23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4" t="s">
        <v>159</v>
      </c>
      <c r="AU454" s="234" t="s">
        <v>84</v>
      </c>
      <c r="AV454" s="13" t="s">
        <v>84</v>
      </c>
      <c r="AW454" s="13" t="s">
        <v>35</v>
      </c>
      <c r="AX454" s="13" t="s">
        <v>82</v>
      </c>
      <c r="AY454" s="234" t="s">
        <v>148</v>
      </c>
    </row>
    <row r="455" s="2" customFormat="1" ht="24.15" customHeight="1">
      <c r="A455" s="39"/>
      <c r="B455" s="40"/>
      <c r="C455" s="205" t="s">
        <v>801</v>
      </c>
      <c r="D455" s="205" t="s">
        <v>150</v>
      </c>
      <c r="E455" s="206" t="s">
        <v>802</v>
      </c>
      <c r="F455" s="207" t="s">
        <v>803</v>
      </c>
      <c r="G455" s="208" t="s">
        <v>153</v>
      </c>
      <c r="H455" s="209">
        <v>56.399999999999999</v>
      </c>
      <c r="I455" s="210"/>
      <c r="J455" s="211">
        <f>ROUND(I455*H455,2)</f>
        <v>0</v>
      </c>
      <c r="K455" s="207" t="s">
        <v>154</v>
      </c>
      <c r="L455" s="45"/>
      <c r="M455" s="212" t="s">
        <v>19</v>
      </c>
      <c r="N455" s="213" t="s">
        <v>45</v>
      </c>
      <c r="O455" s="85"/>
      <c r="P455" s="214">
        <f>O455*H455</f>
        <v>0</v>
      </c>
      <c r="Q455" s="214">
        <v>0.00018000000000000001</v>
      </c>
      <c r="R455" s="214">
        <f>Q455*H455</f>
        <v>0.010152</v>
      </c>
      <c r="S455" s="214">
        <v>0</v>
      </c>
      <c r="T455" s="215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16" t="s">
        <v>253</v>
      </c>
      <c r="AT455" s="216" t="s">
        <v>150</v>
      </c>
      <c r="AU455" s="216" t="s">
        <v>84</v>
      </c>
      <c r="AY455" s="18" t="s">
        <v>148</v>
      </c>
      <c r="BE455" s="217">
        <f>IF(N455="základní",J455,0)</f>
        <v>0</v>
      </c>
      <c r="BF455" s="217">
        <f>IF(N455="snížená",J455,0)</f>
        <v>0</v>
      </c>
      <c r="BG455" s="217">
        <f>IF(N455="zákl. přenesená",J455,0)</f>
        <v>0</v>
      </c>
      <c r="BH455" s="217">
        <f>IF(N455="sníž. přenesená",J455,0)</f>
        <v>0</v>
      </c>
      <c r="BI455" s="217">
        <f>IF(N455="nulová",J455,0)</f>
        <v>0</v>
      </c>
      <c r="BJ455" s="18" t="s">
        <v>82</v>
      </c>
      <c r="BK455" s="217">
        <f>ROUND(I455*H455,2)</f>
        <v>0</v>
      </c>
      <c r="BL455" s="18" t="s">
        <v>253</v>
      </c>
      <c r="BM455" s="216" t="s">
        <v>804</v>
      </c>
    </row>
    <row r="456" s="2" customFormat="1">
      <c r="A456" s="39"/>
      <c r="B456" s="40"/>
      <c r="C456" s="41"/>
      <c r="D456" s="218" t="s">
        <v>157</v>
      </c>
      <c r="E456" s="41"/>
      <c r="F456" s="219" t="s">
        <v>805</v>
      </c>
      <c r="G456" s="41"/>
      <c r="H456" s="41"/>
      <c r="I456" s="220"/>
      <c r="J456" s="41"/>
      <c r="K456" s="41"/>
      <c r="L456" s="45"/>
      <c r="M456" s="221"/>
      <c r="N456" s="222"/>
      <c r="O456" s="85"/>
      <c r="P456" s="85"/>
      <c r="Q456" s="85"/>
      <c r="R456" s="85"/>
      <c r="S456" s="85"/>
      <c r="T456" s="86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157</v>
      </c>
      <c r="AU456" s="18" t="s">
        <v>84</v>
      </c>
    </row>
    <row r="457" s="2" customFormat="1" ht="55.5" customHeight="1">
      <c r="A457" s="39"/>
      <c r="B457" s="40"/>
      <c r="C457" s="205" t="s">
        <v>806</v>
      </c>
      <c r="D457" s="205" t="s">
        <v>150</v>
      </c>
      <c r="E457" s="206" t="s">
        <v>807</v>
      </c>
      <c r="F457" s="207" t="s">
        <v>808</v>
      </c>
      <c r="G457" s="208" t="s">
        <v>203</v>
      </c>
      <c r="H457" s="209">
        <v>3.3889999999999998</v>
      </c>
      <c r="I457" s="210"/>
      <c r="J457" s="211">
        <f>ROUND(I457*H457,2)</f>
        <v>0</v>
      </c>
      <c r="K457" s="207" t="s">
        <v>154</v>
      </c>
      <c r="L457" s="45"/>
      <c r="M457" s="212" t="s">
        <v>19</v>
      </c>
      <c r="N457" s="213" t="s">
        <v>45</v>
      </c>
      <c r="O457" s="85"/>
      <c r="P457" s="214">
        <f>O457*H457</f>
        <v>0</v>
      </c>
      <c r="Q457" s="214">
        <v>0</v>
      </c>
      <c r="R457" s="214">
        <f>Q457*H457</f>
        <v>0</v>
      </c>
      <c r="S457" s="214">
        <v>0</v>
      </c>
      <c r="T457" s="215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16" t="s">
        <v>253</v>
      </c>
      <c r="AT457" s="216" t="s">
        <v>150</v>
      </c>
      <c r="AU457" s="216" t="s">
        <v>84</v>
      </c>
      <c r="AY457" s="18" t="s">
        <v>148</v>
      </c>
      <c r="BE457" s="217">
        <f>IF(N457="základní",J457,0)</f>
        <v>0</v>
      </c>
      <c r="BF457" s="217">
        <f>IF(N457="snížená",J457,0)</f>
        <v>0</v>
      </c>
      <c r="BG457" s="217">
        <f>IF(N457="zákl. přenesená",J457,0)</f>
        <v>0</v>
      </c>
      <c r="BH457" s="217">
        <f>IF(N457="sníž. přenesená",J457,0)</f>
        <v>0</v>
      </c>
      <c r="BI457" s="217">
        <f>IF(N457="nulová",J457,0)</f>
        <v>0</v>
      </c>
      <c r="BJ457" s="18" t="s">
        <v>82</v>
      </c>
      <c r="BK457" s="217">
        <f>ROUND(I457*H457,2)</f>
        <v>0</v>
      </c>
      <c r="BL457" s="18" t="s">
        <v>253</v>
      </c>
      <c r="BM457" s="216" t="s">
        <v>809</v>
      </c>
    </row>
    <row r="458" s="2" customFormat="1">
      <c r="A458" s="39"/>
      <c r="B458" s="40"/>
      <c r="C458" s="41"/>
      <c r="D458" s="218" t="s">
        <v>157</v>
      </c>
      <c r="E458" s="41"/>
      <c r="F458" s="219" t="s">
        <v>810</v>
      </c>
      <c r="G458" s="41"/>
      <c r="H458" s="41"/>
      <c r="I458" s="220"/>
      <c r="J458" s="41"/>
      <c r="K458" s="41"/>
      <c r="L458" s="45"/>
      <c r="M458" s="221"/>
      <c r="N458" s="222"/>
      <c r="O458" s="85"/>
      <c r="P458" s="85"/>
      <c r="Q458" s="85"/>
      <c r="R458" s="85"/>
      <c r="S458" s="85"/>
      <c r="T458" s="86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157</v>
      </c>
      <c r="AU458" s="18" t="s">
        <v>84</v>
      </c>
    </row>
    <row r="459" s="12" customFormat="1" ht="22.8" customHeight="1">
      <c r="A459" s="12"/>
      <c r="B459" s="189"/>
      <c r="C459" s="190"/>
      <c r="D459" s="191" t="s">
        <v>73</v>
      </c>
      <c r="E459" s="203" t="s">
        <v>811</v>
      </c>
      <c r="F459" s="203" t="s">
        <v>812</v>
      </c>
      <c r="G459" s="190"/>
      <c r="H459" s="190"/>
      <c r="I459" s="193"/>
      <c r="J459" s="204">
        <f>BK459</f>
        <v>0</v>
      </c>
      <c r="K459" s="190"/>
      <c r="L459" s="195"/>
      <c r="M459" s="196"/>
      <c r="N459" s="197"/>
      <c r="O459" s="197"/>
      <c r="P459" s="198">
        <f>SUM(P460:P492)</f>
        <v>0</v>
      </c>
      <c r="Q459" s="197"/>
      <c r="R459" s="198">
        <f>SUM(R460:R492)</f>
        <v>8.9729186799999994</v>
      </c>
      <c r="S459" s="197"/>
      <c r="T459" s="199">
        <f>SUM(T460:T492)</f>
        <v>0</v>
      </c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R459" s="200" t="s">
        <v>84</v>
      </c>
      <c r="AT459" s="201" t="s">
        <v>73</v>
      </c>
      <c r="AU459" s="201" t="s">
        <v>82</v>
      </c>
      <c r="AY459" s="200" t="s">
        <v>148</v>
      </c>
      <c r="BK459" s="202">
        <f>SUM(BK460:BK492)</f>
        <v>0</v>
      </c>
    </row>
    <row r="460" s="2" customFormat="1" ht="55.5" customHeight="1">
      <c r="A460" s="39"/>
      <c r="B460" s="40"/>
      <c r="C460" s="205" t="s">
        <v>813</v>
      </c>
      <c r="D460" s="205" t="s">
        <v>150</v>
      </c>
      <c r="E460" s="206" t="s">
        <v>814</v>
      </c>
      <c r="F460" s="207" t="s">
        <v>815</v>
      </c>
      <c r="G460" s="208" t="s">
        <v>153</v>
      </c>
      <c r="H460" s="209">
        <v>133.62000000000001</v>
      </c>
      <c r="I460" s="210"/>
      <c r="J460" s="211">
        <f>ROUND(I460*H460,2)</f>
        <v>0</v>
      </c>
      <c r="K460" s="207" t="s">
        <v>154</v>
      </c>
      <c r="L460" s="45"/>
      <c r="M460" s="212" t="s">
        <v>19</v>
      </c>
      <c r="N460" s="213" t="s">
        <v>45</v>
      </c>
      <c r="O460" s="85"/>
      <c r="P460" s="214">
        <f>O460*H460</f>
        <v>0</v>
      </c>
      <c r="Q460" s="214">
        <v>0.024879999999999999</v>
      </c>
      <c r="R460" s="214">
        <f>Q460*H460</f>
        <v>3.3244655999999999</v>
      </c>
      <c r="S460" s="214">
        <v>0</v>
      </c>
      <c r="T460" s="215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16" t="s">
        <v>253</v>
      </c>
      <c r="AT460" s="216" t="s">
        <v>150</v>
      </c>
      <c r="AU460" s="216" t="s">
        <v>84</v>
      </c>
      <c r="AY460" s="18" t="s">
        <v>148</v>
      </c>
      <c r="BE460" s="217">
        <f>IF(N460="základní",J460,0)</f>
        <v>0</v>
      </c>
      <c r="BF460" s="217">
        <f>IF(N460="snížená",J460,0)</f>
        <v>0</v>
      </c>
      <c r="BG460" s="217">
        <f>IF(N460="zákl. přenesená",J460,0)</f>
        <v>0</v>
      </c>
      <c r="BH460" s="217">
        <f>IF(N460="sníž. přenesená",J460,0)</f>
        <v>0</v>
      </c>
      <c r="BI460" s="217">
        <f>IF(N460="nulová",J460,0)</f>
        <v>0</v>
      </c>
      <c r="BJ460" s="18" t="s">
        <v>82</v>
      </c>
      <c r="BK460" s="217">
        <f>ROUND(I460*H460,2)</f>
        <v>0</v>
      </c>
      <c r="BL460" s="18" t="s">
        <v>253</v>
      </c>
      <c r="BM460" s="216" t="s">
        <v>816</v>
      </c>
    </row>
    <row r="461" s="2" customFormat="1">
      <c r="A461" s="39"/>
      <c r="B461" s="40"/>
      <c r="C461" s="41"/>
      <c r="D461" s="218" t="s">
        <v>157</v>
      </c>
      <c r="E461" s="41"/>
      <c r="F461" s="219" t="s">
        <v>817</v>
      </c>
      <c r="G461" s="41"/>
      <c r="H461" s="41"/>
      <c r="I461" s="220"/>
      <c r="J461" s="41"/>
      <c r="K461" s="41"/>
      <c r="L461" s="45"/>
      <c r="M461" s="221"/>
      <c r="N461" s="222"/>
      <c r="O461" s="85"/>
      <c r="P461" s="85"/>
      <c r="Q461" s="85"/>
      <c r="R461" s="85"/>
      <c r="S461" s="85"/>
      <c r="T461" s="86"/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T461" s="18" t="s">
        <v>157</v>
      </c>
      <c r="AU461" s="18" t="s">
        <v>84</v>
      </c>
    </row>
    <row r="462" s="14" customFormat="1">
      <c r="A462" s="14"/>
      <c r="B462" s="235"/>
      <c r="C462" s="236"/>
      <c r="D462" s="225" t="s">
        <v>159</v>
      </c>
      <c r="E462" s="237" t="s">
        <v>19</v>
      </c>
      <c r="F462" s="238" t="s">
        <v>818</v>
      </c>
      <c r="G462" s="236"/>
      <c r="H462" s="237" t="s">
        <v>19</v>
      </c>
      <c r="I462" s="239"/>
      <c r="J462" s="236"/>
      <c r="K462" s="236"/>
      <c r="L462" s="240"/>
      <c r="M462" s="241"/>
      <c r="N462" s="242"/>
      <c r="O462" s="242"/>
      <c r="P462" s="242"/>
      <c r="Q462" s="242"/>
      <c r="R462" s="242"/>
      <c r="S462" s="242"/>
      <c r="T462" s="243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44" t="s">
        <v>159</v>
      </c>
      <c r="AU462" s="244" t="s">
        <v>84</v>
      </c>
      <c r="AV462" s="14" t="s">
        <v>82</v>
      </c>
      <c r="AW462" s="14" t="s">
        <v>35</v>
      </c>
      <c r="AX462" s="14" t="s">
        <v>74</v>
      </c>
      <c r="AY462" s="244" t="s">
        <v>148</v>
      </c>
    </row>
    <row r="463" s="13" customFormat="1">
      <c r="A463" s="13"/>
      <c r="B463" s="223"/>
      <c r="C463" s="224"/>
      <c r="D463" s="225" t="s">
        <v>159</v>
      </c>
      <c r="E463" s="226" t="s">
        <v>19</v>
      </c>
      <c r="F463" s="227" t="s">
        <v>819</v>
      </c>
      <c r="G463" s="224"/>
      <c r="H463" s="228">
        <v>133.62000000000001</v>
      </c>
      <c r="I463" s="229"/>
      <c r="J463" s="224"/>
      <c r="K463" s="224"/>
      <c r="L463" s="230"/>
      <c r="M463" s="231"/>
      <c r="N463" s="232"/>
      <c r="O463" s="232"/>
      <c r="P463" s="232"/>
      <c r="Q463" s="232"/>
      <c r="R463" s="232"/>
      <c r="S463" s="232"/>
      <c r="T463" s="23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4" t="s">
        <v>159</v>
      </c>
      <c r="AU463" s="234" t="s">
        <v>84</v>
      </c>
      <c r="AV463" s="13" t="s">
        <v>84</v>
      </c>
      <c r="AW463" s="13" t="s">
        <v>35</v>
      </c>
      <c r="AX463" s="13" t="s">
        <v>82</v>
      </c>
      <c r="AY463" s="234" t="s">
        <v>148</v>
      </c>
    </row>
    <row r="464" s="2" customFormat="1" ht="37.8" customHeight="1">
      <c r="A464" s="39"/>
      <c r="B464" s="40"/>
      <c r="C464" s="205" t="s">
        <v>820</v>
      </c>
      <c r="D464" s="205" t="s">
        <v>150</v>
      </c>
      <c r="E464" s="206" t="s">
        <v>821</v>
      </c>
      <c r="F464" s="207" t="s">
        <v>822</v>
      </c>
      <c r="G464" s="208" t="s">
        <v>153</v>
      </c>
      <c r="H464" s="209">
        <v>133.62000000000001</v>
      </c>
      <c r="I464" s="210"/>
      <c r="J464" s="211">
        <f>ROUND(I464*H464,2)</f>
        <v>0</v>
      </c>
      <c r="K464" s="207" t="s">
        <v>154</v>
      </c>
      <c r="L464" s="45"/>
      <c r="M464" s="212" t="s">
        <v>19</v>
      </c>
      <c r="N464" s="213" t="s">
        <v>45</v>
      </c>
      <c r="O464" s="85"/>
      <c r="P464" s="214">
        <f>O464*H464</f>
        <v>0</v>
      </c>
      <c r="Q464" s="214">
        <v>0.00010000000000000001</v>
      </c>
      <c r="R464" s="214">
        <f>Q464*H464</f>
        <v>0.013362000000000001</v>
      </c>
      <c r="S464" s="214">
        <v>0</v>
      </c>
      <c r="T464" s="215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16" t="s">
        <v>253</v>
      </c>
      <c r="AT464" s="216" t="s">
        <v>150</v>
      </c>
      <c r="AU464" s="216" t="s">
        <v>84</v>
      </c>
      <c r="AY464" s="18" t="s">
        <v>148</v>
      </c>
      <c r="BE464" s="217">
        <f>IF(N464="základní",J464,0)</f>
        <v>0</v>
      </c>
      <c r="BF464" s="217">
        <f>IF(N464="snížená",J464,0)</f>
        <v>0</v>
      </c>
      <c r="BG464" s="217">
        <f>IF(N464="zákl. přenesená",J464,0)</f>
        <v>0</v>
      </c>
      <c r="BH464" s="217">
        <f>IF(N464="sníž. přenesená",J464,0)</f>
        <v>0</v>
      </c>
      <c r="BI464" s="217">
        <f>IF(N464="nulová",J464,0)</f>
        <v>0</v>
      </c>
      <c r="BJ464" s="18" t="s">
        <v>82</v>
      </c>
      <c r="BK464" s="217">
        <f>ROUND(I464*H464,2)</f>
        <v>0</v>
      </c>
      <c r="BL464" s="18" t="s">
        <v>253</v>
      </c>
      <c r="BM464" s="216" t="s">
        <v>823</v>
      </c>
    </row>
    <row r="465" s="2" customFormat="1">
      <c r="A465" s="39"/>
      <c r="B465" s="40"/>
      <c r="C465" s="41"/>
      <c r="D465" s="218" t="s">
        <v>157</v>
      </c>
      <c r="E465" s="41"/>
      <c r="F465" s="219" t="s">
        <v>824</v>
      </c>
      <c r="G465" s="41"/>
      <c r="H465" s="41"/>
      <c r="I465" s="220"/>
      <c r="J465" s="41"/>
      <c r="K465" s="41"/>
      <c r="L465" s="45"/>
      <c r="M465" s="221"/>
      <c r="N465" s="222"/>
      <c r="O465" s="85"/>
      <c r="P465" s="85"/>
      <c r="Q465" s="85"/>
      <c r="R465" s="85"/>
      <c r="S465" s="85"/>
      <c r="T465" s="86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157</v>
      </c>
      <c r="AU465" s="18" t="s">
        <v>84</v>
      </c>
    </row>
    <row r="466" s="2" customFormat="1" ht="44.25" customHeight="1">
      <c r="A466" s="39"/>
      <c r="B466" s="40"/>
      <c r="C466" s="205" t="s">
        <v>825</v>
      </c>
      <c r="D466" s="205" t="s">
        <v>150</v>
      </c>
      <c r="E466" s="206" t="s">
        <v>826</v>
      </c>
      <c r="F466" s="207" t="s">
        <v>827</v>
      </c>
      <c r="G466" s="208" t="s">
        <v>153</v>
      </c>
      <c r="H466" s="209">
        <v>133.62000000000001</v>
      </c>
      <c r="I466" s="210"/>
      <c r="J466" s="211">
        <f>ROUND(I466*H466,2)</f>
        <v>0</v>
      </c>
      <c r="K466" s="207" t="s">
        <v>154</v>
      </c>
      <c r="L466" s="45"/>
      <c r="M466" s="212" t="s">
        <v>19</v>
      </c>
      <c r="N466" s="213" t="s">
        <v>45</v>
      </c>
      <c r="O466" s="85"/>
      <c r="P466" s="214">
        <f>O466*H466</f>
        <v>0</v>
      </c>
      <c r="Q466" s="214">
        <v>0</v>
      </c>
      <c r="R466" s="214">
        <f>Q466*H466</f>
        <v>0</v>
      </c>
      <c r="S466" s="214">
        <v>0</v>
      </c>
      <c r="T466" s="215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16" t="s">
        <v>253</v>
      </c>
      <c r="AT466" s="216" t="s">
        <v>150</v>
      </c>
      <c r="AU466" s="216" t="s">
        <v>84</v>
      </c>
      <c r="AY466" s="18" t="s">
        <v>148</v>
      </c>
      <c r="BE466" s="217">
        <f>IF(N466="základní",J466,0)</f>
        <v>0</v>
      </c>
      <c r="BF466" s="217">
        <f>IF(N466="snížená",J466,0)</f>
        <v>0</v>
      </c>
      <c r="BG466" s="217">
        <f>IF(N466="zákl. přenesená",J466,0)</f>
        <v>0</v>
      </c>
      <c r="BH466" s="217">
        <f>IF(N466="sníž. přenesená",J466,0)</f>
        <v>0</v>
      </c>
      <c r="BI466" s="217">
        <f>IF(N466="nulová",J466,0)</f>
        <v>0</v>
      </c>
      <c r="BJ466" s="18" t="s">
        <v>82</v>
      </c>
      <c r="BK466" s="217">
        <f>ROUND(I466*H466,2)</f>
        <v>0</v>
      </c>
      <c r="BL466" s="18" t="s">
        <v>253</v>
      </c>
      <c r="BM466" s="216" t="s">
        <v>828</v>
      </c>
    </row>
    <row r="467" s="2" customFormat="1">
      <c r="A467" s="39"/>
      <c r="B467" s="40"/>
      <c r="C467" s="41"/>
      <c r="D467" s="218" t="s">
        <v>157</v>
      </c>
      <c r="E467" s="41"/>
      <c r="F467" s="219" t="s">
        <v>829</v>
      </c>
      <c r="G467" s="41"/>
      <c r="H467" s="41"/>
      <c r="I467" s="220"/>
      <c r="J467" s="41"/>
      <c r="K467" s="41"/>
      <c r="L467" s="45"/>
      <c r="M467" s="221"/>
      <c r="N467" s="222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157</v>
      </c>
      <c r="AU467" s="18" t="s">
        <v>84</v>
      </c>
    </row>
    <row r="468" s="2" customFormat="1" ht="24.15" customHeight="1">
      <c r="A468" s="39"/>
      <c r="B468" s="40"/>
      <c r="C468" s="256" t="s">
        <v>830</v>
      </c>
      <c r="D468" s="256" t="s">
        <v>226</v>
      </c>
      <c r="E468" s="257" t="s">
        <v>831</v>
      </c>
      <c r="F468" s="258" t="s">
        <v>832</v>
      </c>
      <c r="G468" s="259" t="s">
        <v>153</v>
      </c>
      <c r="H468" s="260">
        <v>150.12200000000001</v>
      </c>
      <c r="I468" s="261"/>
      <c r="J468" s="262">
        <f>ROUND(I468*H468,2)</f>
        <v>0</v>
      </c>
      <c r="K468" s="258" t="s">
        <v>154</v>
      </c>
      <c r="L468" s="263"/>
      <c r="M468" s="264" t="s">
        <v>19</v>
      </c>
      <c r="N468" s="265" t="s">
        <v>45</v>
      </c>
      <c r="O468" s="85"/>
      <c r="P468" s="214">
        <f>O468*H468</f>
        <v>0</v>
      </c>
      <c r="Q468" s="214">
        <v>0.00013999999999999999</v>
      </c>
      <c r="R468" s="214">
        <f>Q468*H468</f>
        <v>0.02101708</v>
      </c>
      <c r="S468" s="214">
        <v>0</v>
      </c>
      <c r="T468" s="215">
        <f>S468*H468</f>
        <v>0</v>
      </c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R468" s="216" t="s">
        <v>373</v>
      </c>
      <c r="AT468" s="216" t="s">
        <v>226</v>
      </c>
      <c r="AU468" s="216" t="s">
        <v>84</v>
      </c>
      <c r="AY468" s="18" t="s">
        <v>148</v>
      </c>
      <c r="BE468" s="217">
        <f>IF(N468="základní",J468,0)</f>
        <v>0</v>
      </c>
      <c r="BF468" s="217">
        <f>IF(N468="snížená",J468,0)</f>
        <v>0</v>
      </c>
      <c r="BG468" s="217">
        <f>IF(N468="zákl. přenesená",J468,0)</f>
        <v>0</v>
      </c>
      <c r="BH468" s="217">
        <f>IF(N468="sníž. přenesená",J468,0)</f>
        <v>0</v>
      </c>
      <c r="BI468" s="217">
        <f>IF(N468="nulová",J468,0)</f>
        <v>0</v>
      </c>
      <c r="BJ468" s="18" t="s">
        <v>82</v>
      </c>
      <c r="BK468" s="217">
        <f>ROUND(I468*H468,2)</f>
        <v>0</v>
      </c>
      <c r="BL468" s="18" t="s">
        <v>253</v>
      </c>
      <c r="BM468" s="216" t="s">
        <v>833</v>
      </c>
    </row>
    <row r="469" s="13" customFormat="1">
      <c r="A469" s="13"/>
      <c r="B469" s="223"/>
      <c r="C469" s="224"/>
      <c r="D469" s="225" t="s">
        <v>159</v>
      </c>
      <c r="E469" s="226" t="s">
        <v>19</v>
      </c>
      <c r="F469" s="227" t="s">
        <v>834</v>
      </c>
      <c r="G469" s="224"/>
      <c r="H469" s="228">
        <v>150.12200000000001</v>
      </c>
      <c r="I469" s="229"/>
      <c r="J469" s="224"/>
      <c r="K469" s="224"/>
      <c r="L469" s="230"/>
      <c r="M469" s="231"/>
      <c r="N469" s="232"/>
      <c r="O469" s="232"/>
      <c r="P469" s="232"/>
      <c r="Q469" s="232"/>
      <c r="R469" s="232"/>
      <c r="S469" s="232"/>
      <c r="T469" s="23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4" t="s">
        <v>159</v>
      </c>
      <c r="AU469" s="234" t="s">
        <v>84</v>
      </c>
      <c r="AV469" s="13" t="s">
        <v>84</v>
      </c>
      <c r="AW469" s="13" t="s">
        <v>35</v>
      </c>
      <c r="AX469" s="13" t="s">
        <v>82</v>
      </c>
      <c r="AY469" s="234" t="s">
        <v>148</v>
      </c>
    </row>
    <row r="470" s="2" customFormat="1" ht="44.25" customHeight="1">
      <c r="A470" s="39"/>
      <c r="B470" s="40"/>
      <c r="C470" s="205" t="s">
        <v>835</v>
      </c>
      <c r="D470" s="205" t="s">
        <v>150</v>
      </c>
      <c r="E470" s="206" t="s">
        <v>836</v>
      </c>
      <c r="F470" s="207" t="s">
        <v>837</v>
      </c>
      <c r="G470" s="208" t="s">
        <v>153</v>
      </c>
      <c r="H470" s="209">
        <v>371.24000000000001</v>
      </c>
      <c r="I470" s="210"/>
      <c r="J470" s="211">
        <f>ROUND(I470*H470,2)</f>
        <v>0</v>
      </c>
      <c r="K470" s="207" t="s">
        <v>154</v>
      </c>
      <c r="L470" s="45"/>
      <c r="M470" s="212" t="s">
        <v>19</v>
      </c>
      <c r="N470" s="213" t="s">
        <v>45</v>
      </c>
      <c r="O470" s="85"/>
      <c r="P470" s="214">
        <f>O470*H470</f>
        <v>0</v>
      </c>
      <c r="Q470" s="214">
        <v>0</v>
      </c>
      <c r="R470" s="214">
        <f>Q470*H470</f>
        <v>0</v>
      </c>
      <c r="S470" s="214">
        <v>0</v>
      </c>
      <c r="T470" s="215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16" t="s">
        <v>253</v>
      </c>
      <c r="AT470" s="216" t="s">
        <v>150</v>
      </c>
      <c r="AU470" s="216" t="s">
        <v>84</v>
      </c>
      <c r="AY470" s="18" t="s">
        <v>148</v>
      </c>
      <c r="BE470" s="217">
        <f>IF(N470="základní",J470,0)</f>
        <v>0</v>
      </c>
      <c r="BF470" s="217">
        <f>IF(N470="snížená",J470,0)</f>
        <v>0</v>
      </c>
      <c r="BG470" s="217">
        <f>IF(N470="zákl. přenesená",J470,0)</f>
        <v>0</v>
      </c>
      <c r="BH470" s="217">
        <f>IF(N470="sníž. přenesená",J470,0)</f>
        <v>0</v>
      </c>
      <c r="BI470" s="217">
        <f>IF(N470="nulová",J470,0)</f>
        <v>0</v>
      </c>
      <c r="BJ470" s="18" t="s">
        <v>82</v>
      </c>
      <c r="BK470" s="217">
        <f>ROUND(I470*H470,2)</f>
        <v>0</v>
      </c>
      <c r="BL470" s="18" t="s">
        <v>253</v>
      </c>
      <c r="BM470" s="216" t="s">
        <v>838</v>
      </c>
    </row>
    <row r="471" s="2" customFormat="1">
      <c r="A471" s="39"/>
      <c r="B471" s="40"/>
      <c r="C471" s="41"/>
      <c r="D471" s="218" t="s">
        <v>157</v>
      </c>
      <c r="E471" s="41"/>
      <c r="F471" s="219" t="s">
        <v>839</v>
      </c>
      <c r="G471" s="41"/>
      <c r="H471" s="41"/>
      <c r="I471" s="220"/>
      <c r="J471" s="41"/>
      <c r="K471" s="41"/>
      <c r="L471" s="45"/>
      <c r="M471" s="221"/>
      <c r="N471" s="222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157</v>
      </c>
      <c r="AU471" s="18" t="s">
        <v>84</v>
      </c>
    </row>
    <row r="472" s="13" customFormat="1">
      <c r="A472" s="13"/>
      <c r="B472" s="223"/>
      <c r="C472" s="224"/>
      <c r="D472" s="225" t="s">
        <v>159</v>
      </c>
      <c r="E472" s="226" t="s">
        <v>19</v>
      </c>
      <c r="F472" s="227" t="s">
        <v>840</v>
      </c>
      <c r="G472" s="224"/>
      <c r="H472" s="228">
        <v>371.24000000000001</v>
      </c>
      <c r="I472" s="229"/>
      <c r="J472" s="224"/>
      <c r="K472" s="224"/>
      <c r="L472" s="230"/>
      <c r="M472" s="231"/>
      <c r="N472" s="232"/>
      <c r="O472" s="232"/>
      <c r="P472" s="232"/>
      <c r="Q472" s="232"/>
      <c r="R472" s="232"/>
      <c r="S472" s="232"/>
      <c r="T472" s="23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4" t="s">
        <v>159</v>
      </c>
      <c r="AU472" s="234" t="s">
        <v>84</v>
      </c>
      <c r="AV472" s="13" t="s">
        <v>84</v>
      </c>
      <c r="AW472" s="13" t="s">
        <v>35</v>
      </c>
      <c r="AX472" s="13" t="s">
        <v>82</v>
      </c>
      <c r="AY472" s="234" t="s">
        <v>148</v>
      </c>
    </row>
    <row r="473" s="2" customFormat="1" ht="24.15" customHeight="1">
      <c r="A473" s="39"/>
      <c r="B473" s="40"/>
      <c r="C473" s="256" t="s">
        <v>841</v>
      </c>
      <c r="D473" s="256" t="s">
        <v>226</v>
      </c>
      <c r="E473" s="257" t="s">
        <v>842</v>
      </c>
      <c r="F473" s="258" t="s">
        <v>843</v>
      </c>
      <c r="G473" s="259" t="s">
        <v>153</v>
      </c>
      <c r="H473" s="260">
        <v>204.18199999999999</v>
      </c>
      <c r="I473" s="261"/>
      <c r="J473" s="262">
        <f>ROUND(I473*H473,2)</f>
        <v>0</v>
      </c>
      <c r="K473" s="258" t="s">
        <v>154</v>
      </c>
      <c r="L473" s="263"/>
      <c r="M473" s="264" t="s">
        <v>19</v>
      </c>
      <c r="N473" s="265" t="s">
        <v>45</v>
      </c>
      <c r="O473" s="85"/>
      <c r="P473" s="214">
        <f>O473*H473</f>
        <v>0</v>
      </c>
      <c r="Q473" s="214">
        <v>0.0041999999999999997</v>
      </c>
      <c r="R473" s="214">
        <f>Q473*H473</f>
        <v>0.85756439999999989</v>
      </c>
      <c r="S473" s="214">
        <v>0</v>
      </c>
      <c r="T473" s="215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16" t="s">
        <v>373</v>
      </c>
      <c r="AT473" s="216" t="s">
        <v>226</v>
      </c>
      <c r="AU473" s="216" t="s">
        <v>84</v>
      </c>
      <c r="AY473" s="18" t="s">
        <v>148</v>
      </c>
      <c r="BE473" s="217">
        <f>IF(N473="základní",J473,0)</f>
        <v>0</v>
      </c>
      <c r="BF473" s="217">
        <f>IF(N473="snížená",J473,0)</f>
        <v>0</v>
      </c>
      <c r="BG473" s="217">
        <f>IF(N473="zákl. přenesená",J473,0)</f>
        <v>0</v>
      </c>
      <c r="BH473" s="217">
        <f>IF(N473="sníž. přenesená",J473,0)</f>
        <v>0</v>
      </c>
      <c r="BI473" s="217">
        <f>IF(N473="nulová",J473,0)</f>
        <v>0</v>
      </c>
      <c r="BJ473" s="18" t="s">
        <v>82</v>
      </c>
      <c r="BK473" s="217">
        <f>ROUND(I473*H473,2)</f>
        <v>0</v>
      </c>
      <c r="BL473" s="18" t="s">
        <v>253</v>
      </c>
      <c r="BM473" s="216" t="s">
        <v>844</v>
      </c>
    </row>
    <row r="474" s="13" customFormat="1">
      <c r="A474" s="13"/>
      <c r="B474" s="223"/>
      <c r="C474" s="224"/>
      <c r="D474" s="225" t="s">
        <v>159</v>
      </c>
      <c r="E474" s="226" t="s">
        <v>19</v>
      </c>
      <c r="F474" s="227" t="s">
        <v>845</v>
      </c>
      <c r="G474" s="224"/>
      <c r="H474" s="228">
        <v>204.18199999999999</v>
      </c>
      <c r="I474" s="229"/>
      <c r="J474" s="224"/>
      <c r="K474" s="224"/>
      <c r="L474" s="230"/>
      <c r="M474" s="231"/>
      <c r="N474" s="232"/>
      <c r="O474" s="232"/>
      <c r="P474" s="232"/>
      <c r="Q474" s="232"/>
      <c r="R474" s="232"/>
      <c r="S474" s="232"/>
      <c r="T474" s="23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4" t="s">
        <v>159</v>
      </c>
      <c r="AU474" s="234" t="s">
        <v>84</v>
      </c>
      <c r="AV474" s="13" t="s">
        <v>84</v>
      </c>
      <c r="AW474" s="13" t="s">
        <v>35</v>
      </c>
      <c r="AX474" s="13" t="s">
        <v>82</v>
      </c>
      <c r="AY474" s="234" t="s">
        <v>148</v>
      </c>
    </row>
    <row r="475" s="2" customFormat="1" ht="24.15" customHeight="1">
      <c r="A475" s="39"/>
      <c r="B475" s="40"/>
      <c r="C475" s="256" t="s">
        <v>846</v>
      </c>
      <c r="D475" s="256" t="s">
        <v>226</v>
      </c>
      <c r="E475" s="257" t="s">
        <v>847</v>
      </c>
      <c r="F475" s="258" t="s">
        <v>848</v>
      </c>
      <c r="G475" s="259" t="s">
        <v>153</v>
      </c>
      <c r="H475" s="260">
        <v>204.18199999999999</v>
      </c>
      <c r="I475" s="261"/>
      <c r="J475" s="262">
        <f>ROUND(I475*H475,2)</f>
        <v>0</v>
      </c>
      <c r="K475" s="258" t="s">
        <v>154</v>
      </c>
      <c r="L475" s="263"/>
      <c r="M475" s="264" t="s">
        <v>19</v>
      </c>
      <c r="N475" s="265" t="s">
        <v>45</v>
      </c>
      <c r="O475" s="85"/>
      <c r="P475" s="214">
        <f>O475*H475</f>
        <v>0</v>
      </c>
      <c r="Q475" s="214">
        <v>0.0047999999999999996</v>
      </c>
      <c r="R475" s="214">
        <f>Q475*H475</f>
        <v>0.98007359999999988</v>
      </c>
      <c r="S475" s="214">
        <v>0</v>
      </c>
      <c r="T475" s="215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16" t="s">
        <v>373</v>
      </c>
      <c r="AT475" s="216" t="s">
        <v>226</v>
      </c>
      <c r="AU475" s="216" t="s">
        <v>84</v>
      </c>
      <c r="AY475" s="18" t="s">
        <v>148</v>
      </c>
      <c r="BE475" s="217">
        <f>IF(N475="základní",J475,0)</f>
        <v>0</v>
      </c>
      <c r="BF475" s="217">
        <f>IF(N475="snížená",J475,0)</f>
        <v>0</v>
      </c>
      <c r="BG475" s="217">
        <f>IF(N475="zákl. přenesená",J475,0)</f>
        <v>0</v>
      </c>
      <c r="BH475" s="217">
        <f>IF(N475="sníž. přenesená",J475,0)</f>
        <v>0</v>
      </c>
      <c r="BI475" s="217">
        <f>IF(N475="nulová",J475,0)</f>
        <v>0</v>
      </c>
      <c r="BJ475" s="18" t="s">
        <v>82</v>
      </c>
      <c r="BK475" s="217">
        <f>ROUND(I475*H475,2)</f>
        <v>0</v>
      </c>
      <c r="BL475" s="18" t="s">
        <v>253</v>
      </c>
      <c r="BM475" s="216" t="s">
        <v>849</v>
      </c>
    </row>
    <row r="476" s="13" customFormat="1">
      <c r="A476" s="13"/>
      <c r="B476" s="223"/>
      <c r="C476" s="224"/>
      <c r="D476" s="225" t="s">
        <v>159</v>
      </c>
      <c r="E476" s="226" t="s">
        <v>19</v>
      </c>
      <c r="F476" s="227" t="s">
        <v>845</v>
      </c>
      <c r="G476" s="224"/>
      <c r="H476" s="228">
        <v>204.18199999999999</v>
      </c>
      <c r="I476" s="229"/>
      <c r="J476" s="224"/>
      <c r="K476" s="224"/>
      <c r="L476" s="230"/>
      <c r="M476" s="231"/>
      <c r="N476" s="232"/>
      <c r="O476" s="232"/>
      <c r="P476" s="232"/>
      <c r="Q476" s="232"/>
      <c r="R476" s="232"/>
      <c r="S476" s="232"/>
      <c r="T476" s="23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4" t="s">
        <v>159</v>
      </c>
      <c r="AU476" s="234" t="s">
        <v>84</v>
      </c>
      <c r="AV476" s="13" t="s">
        <v>84</v>
      </c>
      <c r="AW476" s="13" t="s">
        <v>35</v>
      </c>
      <c r="AX476" s="13" t="s">
        <v>82</v>
      </c>
      <c r="AY476" s="234" t="s">
        <v>148</v>
      </c>
    </row>
    <row r="477" s="2" customFormat="1" ht="24.15" customHeight="1">
      <c r="A477" s="39"/>
      <c r="B477" s="40"/>
      <c r="C477" s="205" t="s">
        <v>850</v>
      </c>
      <c r="D477" s="205" t="s">
        <v>150</v>
      </c>
      <c r="E477" s="206" t="s">
        <v>851</v>
      </c>
      <c r="F477" s="207" t="s">
        <v>852</v>
      </c>
      <c r="G477" s="208" t="s">
        <v>229</v>
      </c>
      <c r="H477" s="209">
        <v>173.72800000000001</v>
      </c>
      <c r="I477" s="210"/>
      <c r="J477" s="211">
        <f>ROUND(I477*H477,2)</f>
        <v>0</v>
      </c>
      <c r="K477" s="207" t="s">
        <v>154</v>
      </c>
      <c r="L477" s="45"/>
      <c r="M477" s="212" t="s">
        <v>19</v>
      </c>
      <c r="N477" s="213" t="s">
        <v>45</v>
      </c>
      <c r="O477" s="85"/>
      <c r="P477" s="214">
        <f>O477*H477</f>
        <v>0</v>
      </c>
      <c r="Q477" s="214">
        <v>0</v>
      </c>
      <c r="R477" s="214">
        <f>Q477*H477</f>
        <v>0</v>
      </c>
      <c r="S477" s="214">
        <v>0</v>
      </c>
      <c r="T477" s="215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6" t="s">
        <v>253</v>
      </c>
      <c r="AT477" s="216" t="s">
        <v>150</v>
      </c>
      <c r="AU477" s="216" t="s">
        <v>84</v>
      </c>
      <c r="AY477" s="18" t="s">
        <v>148</v>
      </c>
      <c r="BE477" s="217">
        <f>IF(N477="základní",J477,0)</f>
        <v>0</v>
      </c>
      <c r="BF477" s="217">
        <f>IF(N477="snížená",J477,0)</f>
        <v>0</v>
      </c>
      <c r="BG477" s="217">
        <f>IF(N477="zákl. přenesená",J477,0)</f>
        <v>0</v>
      </c>
      <c r="BH477" s="217">
        <f>IF(N477="sníž. přenesená",J477,0)</f>
        <v>0</v>
      </c>
      <c r="BI477" s="217">
        <f>IF(N477="nulová",J477,0)</f>
        <v>0</v>
      </c>
      <c r="BJ477" s="18" t="s">
        <v>82</v>
      </c>
      <c r="BK477" s="217">
        <f>ROUND(I477*H477,2)</f>
        <v>0</v>
      </c>
      <c r="BL477" s="18" t="s">
        <v>253</v>
      </c>
      <c r="BM477" s="216" t="s">
        <v>853</v>
      </c>
    </row>
    <row r="478" s="2" customFormat="1">
      <c r="A478" s="39"/>
      <c r="B478" s="40"/>
      <c r="C478" s="41"/>
      <c r="D478" s="218" t="s">
        <v>157</v>
      </c>
      <c r="E478" s="41"/>
      <c r="F478" s="219" t="s">
        <v>854</v>
      </c>
      <c r="G478" s="41"/>
      <c r="H478" s="41"/>
      <c r="I478" s="220"/>
      <c r="J478" s="41"/>
      <c r="K478" s="41"/>
      <c r="L478" s="45"/>
      <c r="M478" s="221"/>
      <c r="N478" s="222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157</v>
      </c>
      <c r="AU478" s="18" t="s">
        <v>84</v>
      </c>
    </row>
    <row r="479" s="13" customFormat="1">
      <c r="A479" s="13"/>
      <c r="B479" s="223"/>
      <c r="C479" s="224"/>
      <c r="D479" s="225" t="s">
        <v>159</v>
      </c>
      <c r="E479" s="226" t="s">
        <v>19</v>
      </c>
      <c r="F479" s="227" t="s">
        <v>855</v>
      </c>
      <c r="G479" s="224"/>
      <c r="H479" s="228">
        <v>173.72800000000001</v>
      </c>
      <c r="I479" s="229"/>
      <c r="J479" s="224"/>
      <c r="K479" s="224"/>
      <c r="L479" s="230"/>
      <c r="M479" s="231"/>
      <c r="N479" s="232"/>
      <c r="O479" s="232"/>
      <c r="P479" s="232"/>
      <c r="Q479" s="232"/>
      <c r="R479" s="232"/>
      <c r="S479" s="232"/>
      <c r="T479" s="23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4" t="s">
        <v>159</v>
      </c>
      <c r="AU479" s="234" t="s">
        <v>84</v>
      </c>
      <c r="AV479" s="13" t="s">
        <v>84</v>
      </c>
      <c r="AW479" s="13" t="s">
        <v>35</v>
      </c>
      <c r="AX479" s="13" t="s">
        <v>82</v>
      </c>
      <c r="AY479" s="234" t="s">
        <v>148</v>
      </c>
    </row>
    <row r="480" s="2" customFormat="1" ht="24.15" customHeight="1">
      <c r="A480" s="39"/>
      <c r="B480" s="40"/>
      <c r="C480" s="256" t="s">
        <v>856</v>
      </c>
      <c r="D480" s="256" t="s">
        <v>226</v>
      </c>
      <c r="E480" s="257" t="s">
        <v>857</v>
      </c>
      <c r="F480" s="258" t="s">
        <v>858</v>
      </c>
      <c r="G480" s="259" t="s">
        <v>229</v>
      </c>
      <c r="H480" s="260">
        <v>177.203</v>
      </c>
      <c r="I480" s="261"/>
      <c r="J480" s="262">
        <f>ROUND(I480*H480,2)</f>
        <v>0</v>
      </c>
      <c r="K480" s="258" t="s">
        <v>154</v>
      </c>
      <c r="L480" s="263"/>
      <c r="M480" s="264" t="s">
        <v>19</v>
      </c>
      <c r="N480" s="265" t="s">
        <v>45</v>
      </c>
      <c r="O480" s="85"/>
      <c r="P480" s="214">
        <f>O480*H480</f>
        <v>0</v>
      </c>
      <c r="Q480" s="214">
        <v>0.012</v>
      </c>
      <c r="R480" s="214">
        <f>Q480*H480</f>
        <v>2.126436</v>
      </c>
      <c r="S480" s="214">
        <v>0</v>
      </c>
      <c r="T480" s="215">
        <f>S480*H480</f>
        <v>0</v>
      </c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R480" s="216" t="s">
        <v>373</v>
      </c>
      <c r="AT480" s="216" t="s">
        <v>226</v>
      </c>
      <c r="AU480" s="216" t="s">
        <v>84</v>
      </c>
      <c r="AY480" s="18" t="s">
        <v>148</v>
      </c>
      <c r="BE480" s="217">
        <f>IF(N480="základní",J480,0)</f>
        <v>0</v>
      </c>
      <c r="BF480" s="217">
        <f>IF(N480="snížená",J480,0)</f>
        <v>0</v>
      </c>
      <c r="BG480" s="217">
        <f>IF(N480="zákl. přenesená",J480,0)</f>
        <v>0</v>
      </c>
      <c r="BH480" s="217">
        <f>IF(N480="sníž. přenesená",J480,0)</f>
        <v>0</v>
      </c>
      <c r="BI480" s="217">
        <f>IF(N480="nulová",J480,0)</f>
        <v>0</v>
      </c>
      <c r="BJ480" s="18" t="s">
        <v>82</v>
      </c>
      <c r="BK480" s="217">
        <f>ROUND(I480*H480,2)</f>
        <v>0</v>
      </c>
      <c r="BL480" s="18" t="s">
        <v>253</v>
      </c>
      <c r="BM480" s="216" t="s">
        <v>859</v>
      </c>
    </row>
    <row r="481" s="13" customFormat="1">
      <c r="A481" s="13"/>
      <c r="B481" s="223"/>
      <c r="C481" s="224"/>
      <c r="D481" s="225" t="s">
        <v>159</v>
      </c>
      <c r="E481" s="226" t="s">
        <v>19</v>
      </c>
      <c r="F481" s="227" t="s">
        <v>860</v>
      </c>
      <c r="G481" s="224"/>
      <c r="H481" s="228">
        <v>177.203</v>
      </c>
      <c r="I481" s="229"/>
      <c r="J481" s="224"/>
      <c r="K481" s="224"/>
      <c r="L481" s="230"/>
      <c r="M481" s="231"/>
      <c r="N481" s="232"/>
      <c r="O481" s="232"/>
      <c r="P481" s="232"/>
      <c r="Q481" s="232"/>
      <c r="R481" s="232"/>
      <c r="S481" s="232"/>
      <c r="T481" s="23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4" t="s">
        <v>159</v>
      </c>
      <c r="AU481" s="234" t="s">
        <v>84</v>
      </c>
      <c r="AV481" s="13" t="s">
        <v>84</v>
      </c>
      <c r="AW481" s="13" t="s">
        <v>35</v>
      </c>
      <c r="AX481" s="13" t="s">
        <v>82</v>
      </c>
      <c r="AY481" s="234" t="s">
        <v>148</v>
      </c>
    </row>
    <row r="482" s="2" customFormat="1" ht="37.8" customHeight="1">
      <c r="A482" s="39"/>
      <c r="B482" s="40"/>
      <c r="C482" s="205" t="s">
        <v>861</v>
      </c>
      <c r="D482" s="205" t="s">
        <v>150</v>
      </c>
      <c r="E482" s="206" t="s">
        <v>862</v>
      </c>
      <c r="F482" s="207" t="s">
        <v>863</v>
      </c>
      <c r="G482" s="208" t="s">
        <v>229</v>
      </c>
      <c r="H482" s="209">
        <v>120</v>
      </c>
      <c r="I482" s="210"/>
      <c r="J482" s="211">
        <f>ROUND(I482*H482,2)</f>
        <v>0</v>
      </c>
      <c r="K482" s="207" t="s">
        <v>154</v>
      </c>
      <c r="L482" s="45"/>
      <c r="M482" s="212" t="s">
        <v>19</v>
      </c>
      <c r="N482" s="213" t="s">
        <v>45</v>
      </c>
      <c r="O482" s="85"/>
      <c r="P482" s="214">
        <f>O482*H482</f>
        <v>0</v>
      </c>
      <c r="Q482" s="214">
        <v>0</v>
      </c>
      <c r="R482" s="214">
        <f>Q482*H482</f>
        <v>0</v>
      </c>
      <c r="S482" s="214">
        <v>0</v>
      </c>
      <c r="T482" s="215">
        <f>S482*H482</f>
        <v>0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16" t="s">
        <v>253</v>
      </c>
      <c r="AT482" s="216" t="s">
        <v>150</v>
      </c>
      <c r="AU482" s="216" t="s">
        <v>84</v>
      </c>
      <c r="AY482" s="18" t="s">
        <v>148</v>
      </c>
      <c r="BE482" s="217">
        <f>IF(N482="základní",J482,0)</f>
        <v>0</v>
      </c>
      <c r="BF482" s="217">
        <f>IF(N482="snížená",J482,0)</f>
        <v>0</v>
      </c>
      <c r="BG482" s="217">
        <f>IF(N482="zákl. přenesená",J482,0)</f>
        <v>0</v>
      </c>
      <c r="BH482" s="217">
        <f>IF(N482="sníž. přenesená",J482,0)</f>
        <v>0</v>
      </c>
      <c r="BI482" s="217">
        <f>IF(N482="nulová",J482,0)</f>
        <v>0</v>
      </c>
      <c r="BJ482" s="18" t="s">
        <v>82</v>
      </c>
      <c r="BK482" s="217">
        <f>ROUND(I482*H482,2)</f>
        <v>0</v>
      </c>
      <c r="BL482" s="18" t="s">
        <v>253</v>
      </c>
      <c r="BM482" s="216" t="s">
        <v>864</v>
      </c>
    </row>
    <row r="483" s="2" customFormat="1">
      <c r="A483" s="39"/>
      <c r="B483" s="40"/>
      <c r="C483" s="41"/>
      <c r="D483" s="218" t="s">
        <v>157</v>
      </c>
      <c r="E483" s="41"/>
      <c r="F483" s="219" t="s">
        <v>865</v>
      </c>
      <c r="G483" s="41"/>
      <c r="H483" s="41"/>
      <c r="I483" s="220"/>
      <c r="J483" s="41"/>
      <c r="K483" s="41"/>
      <c r="L483" s="45"/>
      <c r="M483" s="221"/>
      <c r="N483" s="222"/>
      <c r="O483" s="85"/>
      <c r="P483" s="85"/>
      <c r="Q483" s="85"/>
      <c r="R483" s="85"/>
      <c r="S483" s="85"/>
      <c r="T483" s="86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157</v>
      </c>
      <c r="AU483" s="18" t="s">
        <v>84</v>
      </c>
    </row>
    <row r="484" s="14" customFormat="1">
      <c r="A484" s="14"/>
      <c r="B484" s="235"/>
      <c r="C484" s="236"/>
      <c r="D484" s="225" t="s">
        <v>159</v>
      </c>
      <c r="E484" s="237" t="s">
        <v>19</v>
      </c>
      <c r="F484" s="238" t="s">
        <v>866</v>
      </c>
      <c r="G484" s="236"/>
      <c r="H484" s="237" t="s">
        <v>19</v>
      </c>
      <c r="I484" s="239"/>
      <c r="J484" s="236"/>
      <c r="K484" s="236"/>
      <c r="L484" s="240"/>
      <c r="M484" s="241"/>
      <c r="N484" s="242"/>
      <c r="O484" s="242"/>
      <c r="P484" s="242"/>
      <c r="Q484" s="242"/>
      <c r="R484" s="242"/>
      <c r="S484" s="242"/>
      <c r="T484" s="243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44" t="s">
        <v>159</v>
      </c>
      <c r="AU484" s="244" t="s">
        <v>84</v>
      </c>
      <c r="AV484" s="14" t="s">
        <v>82</v>
      </c>
      <c r="AW484" s="14" t="s">
        <v>35</v>
      </c>
      <c r="AX484" s="14" t="s">
        <v>74</v>
      </c>
      <c r="AY484" s="244" t="s">
        <v>148</v>
      </c>
    </row>
    <row r="485" s="13" customFormat="1">
      <c r="A485" s="13"/>
      <c r="B485" s="223"/>
      <c r="C485" s="224"/>
      <c r="D485" s="225" t="s">
        <v>159</v>
      </c>
      <c r="E485" s="226" t="s">
        <v>19</v>
      </c>
      <c r="F485" s="227" t="s">
        <v>867</v>
      </c>
      <c r="G485" s="224"/>
      <c r="H485" s="228">
        <v>120</v>
      </c>
      <c r="I485" s="229"/>
      <c r="J485" s="224"/>
      <c r="K485" s="224"/>
      <c r="L485" s="230"/>
      <c r="M485" s="231"/>
      <c r="N485" s="232"/>
      <c r="O485" s="232"/>
      <c r="P485" s="232"/>
      <c r="Q485" s="232"/>
      <c r="R485" s="232"/>
      <c r="S485" s="232"/>
      <c r="T485" s="23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4" t="s">
        <v>159</v>
      </c>
      <c r="AU485" s="234" t="s">
        <v>84</v>
      </c>
      <c r="AV485" s="13" t="s">
        <v>84</v>
      </c>
      <c r="AW485" s="13" t="s">
        <v>35</v>
      </c>
      <c r="AX485" s="13" t="s">
        <v>82</v>
      </c>
      <c r="AY485" s="234" t="s">
        <v>148</v>
      </c>
    </row>
    <row r="486" s="2" customFormat="1" ht="21.75" customHeight="1">
      <c r="A486" s="39"/>
      <c r="B486" s="40"/>
      <c r="C486" s="256" t="s">
        <v>868</v>
      </c>
      <c r="D486" s="256" t="s">
        <v>226</v>
      </c>
      <c r="E486" s="257" t="s">
        <v>869</v>
      </c>
      <c r="F486" s="258" t="s">
        <v>870</v>
      </c>
      <c r="G486" s="259" t="s">
        <v>163</v>
      </c>
      <c r="H486" s="260">
        <v>3</v>
      </c>
      <c r="I486" s="261"/>
      <c r="J486" s="262">
        <f>ROUND(I486*H486,2)</f>
        <v>0</v>
      </c>
      <c r="K486" s="258" t="s">
        <v>154</v>
      </c>
      <c r="L486" s="263"/>
      <c r="M486" s="264" t="s">
        <v>19</v>
      </c>
      <c r="N486" s="265" t="s">
        <v>45</v>
      </c>
      <c r="O486" s="85"/>
      <c r="P486" s="214">
        <f>O486*H486</f>
        <v>0</v>
      </c>
      <c r="Q486" s="214">
        <v>0.55000000000000004</v>
      </c>
      <c r="R486" s="214">
        <f>Q486*H486</f>
        <v>1.6500000000000001</v>
      </c>
      <c r="S486" s="214">
        <v>0</v>
      </c>
      <c r="T486" s="215">
        <f>S486*H486</f>
        <v>0</v>
      </c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R486" s="216" t="s">
        <v>373</v>
      </c>
      <c r="AT486" s="216" t="s">
        <v>226</v>
      </c>
      <c r="AU486" s="216" t="s">
        <v>84</v>
      </c>
      <c r="AY486" s="18" t="s">
        <v>148</v>
      </c>
      <c r="BE486" s="217">
        <f>IF(N486="základní",J486,0)</f>
        <v>0</v>
      </c>
      <c r="BF486" s="217">
        <f>IF(N486="snížená",J486,0)</f>
        <v>0</v>
      </c>
      <c r="BG486" s="217">
        <f>IF(N486="zákl. přenesená",J486,0)</f>
        <v>0</v>
      </c>
      <c r="BH486" s="217">
        <f>IF(N486="sníž. přenesená",J486,0)</f>
        <v>0</v>
      </c>
      <c r="BI486" s="217">
        <f>IF(N486="nulová",J486,0)</f>
        <v>0</v>
      </c>
      <c r="BJ486" s="18" t="s">
        <v>82</v>
      </c>
      <c r="BK486" s="217">
        <f>ROUND(I486*H486,2)</f>
        <v>0</v>
      </c>
      <c r="BL486" s="18" t="s">
        <v>253</v>
      </c>
      <c r="BM486" s="216" t="s">
        <v>871</v>
      </c>
    </row>
    <row r="487" s="13" customFormat="1">
      <c r="A487" s="13"/>
      <c r="B487" s="223"/>
      <c r="C487" s="224"/>
      <c r="D487" s="225" t="s">
        <v>159</v>
      </c>
      <c r="E487" s="226" t="s">
        <v>19</v>
      </c>
      <c r="F487" s="227" t="s">
        <v>872</v>
      </c>
      <c r="G487" s="224"/>
      <c r="H487" s="228">
        <v>3</v>
      </c>
      <c r="I487" s="229"/>
      <c r="J487" s="224"/>
      <c r="K487" s="224"/>
      <c r="L487" s="230"/>
      <c r="M487" s="231"/>
      <c r="N487" s="232"/>
      <c r="O487" s="232"/>
      <c r="P487" s="232"/>
      <c r="Q487" s="232"/>
      <c r="R487" s="232"/>
      <c r="S487" s="232"/>
      <c r="T487" s="23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4" t="s">
        <v>159</v>
      </c>
      <c r="AU487" s="234" t="s">
        <v>84</v>
      </c>
      <c r="AV487" s="13" t="s">
        <v>84</v>
      </c>
      <c r="AW487" s="13" t="s">
        <v>35</v>
      </c>
      <c r="AX487" s="13" t="s">
        <v>82</v>
      </c>
      <c r="AY487" s="234" t="s">
        <v>148</v>
      </c>
    </row>
    <row r="488" s="2" customFormat="1" ht="55.5" customHeight="1">
      <c r="A488" s="39"/>
      <c r="B488" s="40"/>
      <c r="C488" s="205" t="s">
        <v>873</v>
      </c>
      <c r="D488" s="205" t="s">
        <v>150</v>
      </c>
      <c r="E488" s="206" t="s">
        <v>874</v>
      </c>
      <c r="F488" s="207" t="s">
        <v>875</v>
      </c>
      <c r="G488" s="208" t="s">
        <v>203</v>
      </c>
      <c r="H488" s="209">
        <v>3.7759999999999998</v>
      </c>
      <c r="I488" s="210"/>
      <c r="J488" s="211">
        <f>ROUND(I488*H488,2)</f>
        <v>0</v>
      </c>
      <c r="K488" s="207" t="s">
        <v>154</v>
      </c>
      <c r="L488" s="45"/>
      <c r="M488" s="212" t="s">
        <v>19</v>
      </c>
      <c r="N488" s="213" t="s">
        <v>45</v>
      </c>
      <c r="O488" s="85"/>
      <c r="P488" s="214">
        <f>O488*H488</f>
        <v>0</v>
      </c>
      <c r="Q488" s="214">
        <v>0</v>
      </c>
      <c r="R488" s="214">
        <f>Q488*H488</f>
        <v>0</v>
      </c>
      <c r="S488" s="214">
        <v>0</v>
      </c>
      <c r="T488" s="215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16" t="s">
        <v>253</v>
      </c>
      <c r="AT488" s="216" t="s">
        <v>150</v>
      </c>
      <c r="AU488" s="216" t="s">
        <v>84</v>
      </c>
      <c r="AY488" s="18" t="s">
        <v>148</v>
      </c>
      <c r="BE488" s="217">
        <f>IF(N488="základní",J488,0)</f>
        <v>0</v>
      </c>
      <c r="BF488" s="217">
        <f>IF(N488="snížená",J488,0)</f>
        <v>0</v>
      </c>
      <c r="BG488" s="217">
        <f>IF(N488="zákl. přenesená",J488,0)</f>
        <v>0</v>
      </c>
      <c r="BH488" s="217">
        <f>IF(N488="sníž. přenesená",J488,0)</f>
        <v>0</v>
      </c>
      <c r="BI488" s="217">
        <f>IF(N488="nulová",J488,0)</f>
        <v>0</v>
      </c>
      <c r="BJ488" s="18" t="s">
        <v>82</v>
      </c>
      <c r="BK488" s="217">
        <f>ROUND(I488*H488,2)</f>
        <v>0</v>
      </c>
      <c r="BL488" s="18" t="s">
        <v>253</v>
      </c>
      <c r="BM488" s="216" t="s">
        <v>876</v>
      </c>
    </row>
    <row r="489" s="2" customFormat="1">
      <c r="A489" s="39"/>
      <c r="B489" s="40"/>
      <c r="C489" s="41"/>
      <c r="D489" s="218" t="s">
        <v>157</v>
      </c>
      <c r="E489" s="41"/>
      <c r="F489" s="219" t="s">
        <v>877</v>
      </c>
      <c r="G489" s="41"/>
      <c r="H489" s="41"/>
      <c r="I489" s="220"/>
      <c r="J489" s="41"/>
      <c r="K489" s="41"/>
      <c r="L489" s="45"/>
      <c r="M489" s="221"/>
      <c r="N489" s="222"/>
      <c r="O489" s="85"/>
      <c r="P489" s="85"/>
      <c r="Q489" s="85"/>
      <c r="R489" s="85"/>
      <c r="S489" s="85"/>
      <c r="T489" s="86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157</v>
      </c>
      <c r="AU489" s="18" t="s">
        <v>84</v>
      </c>
    </row>
    <row r="490" s="13" customFormat="1">
      <c r="A490" s="13"/>
      <c r="B490" s="223"/>
      <c r="C490" s="224"/>
      <c r="D490" s="225" t="s">
        <v>159</v>
      </c>
      <c r="E490" s="226" t="s">
        <v>19</v>
      </c>
      <c r="F490" s="227" t="s">
        <v>878</v>
      </c>
      <c r="G490" s="224"/>
      <c r="H490" s="228">
        <v>3.7759999999999998</v>
      </c>
      <c r="I490" s="229"/>
      <c r="J490" s="224"/>
      <c r="K490" s="224"/>
      <c r="L490" s="230"/>
      <c r="M490" s="231"/>
      <c r="N490" s="232"/>
      <c r="O490" s="232"/>
      <c r="P490" s="232"/>
      <c r="Q490" s="232"/>
      <c r="R490" s="232"/>
      <c r="S490" s="232"/>
      <c r="T490" s="23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4" t="s">
        <v>159</v>
      </c>
      <c r="AU490" s="234" t="s">
        <v>84</v>
      </c>
      <c r="AV490" s="13" t="s">
        <v>84</v>
      </c>
      <c r="AW490" s="13" t="s">
        <v>35</v>
      </c>
      <c r="AX490" s="13" t="s">
        <v>82</v>
      </c>
      <c r="AY490" s="234" t="s">
        <v>148</v>
      </c>
    </row>
    <row r="491" s="2" customFormat="1" ht="78" customHeight="1">
      <c r="A491" s="39"/>
      <c r="B491" s="40"/>
      <c r="C491" s="205" t="s">
        <v>879</v>
      </c>
      <c r="D491" s="205" t="s">
        <v>150</v>
      </c>
      <c r="E491" s="206" t="s">
        <v>880</v>
      </c>
      <c r="F491" s="207" t="s">
        <v>881</v>
      </c>
      <c r="G491" s="208" t="s">
        <v>203</v>
      </c>
      <c r="H491" s="209">
        <v>8.9730000000000008</v>
      </c>
      <c r="I491" s="210"/>
      <c r="J491" s="211">
        <f>ROUND(I491*H491,2)</f>
        <v>0</v>
      </c>
      <c r="K491" s="207" t="s">
        <v>154</v>
      </c>
      <c r="L491" s="45"/>
      <c r="M491" s="212" t="s">
        <v>19</v>
      </c>
      <c r="N491" s="213" t="s">
        <v>45</v>
      </c>
      <c r="O491" s="85"/>
      <c r="P491" s="214">
        <f>O491*H491</f>
        <v>0</v>
      </c>
      <c r="Q491" s="214">
        <v>0</v>
      </c>
      <c r="R491" s="214">
        <f>Q491*H491</f>
        <v>0</v>
      </c>
      <c r="S491" s="214">
        <v>0</v>
      </c>
      <c r="T491" s="215">
        <f>S491*H491</f>
        <v>0</v>
      </c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R491" s="216" t="s">
        <v>253</v>
      </c>
      <c r="AT491" s="216" t="s">
        <v>150</v>
      </c>
      <c r="AU491" s="216" t="s">
        <v>84</v>
      </c>
      <c r="AY491" s="18" t="s">
        <v>148</v>
      </c>
      <c r="BE491" s="217">
        <f>IF(N491="základní",J491,0)</f>
        <v>0</v>
      </c>
      <c r="BF491" s="217">
        <f>IF(N491="snížená",J491,0)</f>
        <v>0</v>
      </c>
      <c r="BG491" s="217">
        <f>IF(N491="zákl. přenesená",J491,0)</f>
        <v>0</v>
      </c>
      <c r="BH491" s="217">
        <f>IF(N491="sníž. přenesená",J491,0)</f>
        <v>0</v>
      </c>
      <c r="BI491" s="217">
        <f>IF(N491="nulová",J491,0)</f>
        <v>0</v>
      </c>
      <c r="BJ491" s="18" t="s">
        <v>82</v>
      </c>
      <c r="BK491" s="217">
        <f>ROUND(I491*H491,2)</f>
        <v>0</v>
      </c>
      <c r="BL491" s="18" t="s">
        <v>253</v>
      </c>
      <c r="BM491" s="216" t="s">
        <v>882</v>
      </c>
    </row>
    <row r="492" s="2" customFormat="1">
      <c r="A492" s="39"/>
      <c r="B492" s="40"/>
      <c r="C492" s="41"/>
      <c r="D492" s="218" t="s">
        <v>157</v>
      </c>
      <c r="E492" s="41"/>
      <c r="F492" s="219" t="s">
        <v>883</v>
      </c>
      <c r="G492" s="41"/>
      <c r="H492" s="41"/>
      <c r="I492" s="220"/>
      <c r="J492" s="41"/>
      <c r="K492" s="41"/>
      <c r="L492" s="45"/>
      <c r="M492" s="221"/>
      <c r="N492" s="222"/>
      <c r="O492" s="85"/>
      <c r="P492" s="85"/>
      <c r="Q492" s="85"/>
      <c r="R492" s="85"/>
      <c r="S492" s="85"/>
      <c r="T492" s="86"/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T492" s="18" t="s">
        <v>157</v>
      </c>
      <c r="AU492" s="18" t="s">
        <v>84</v>
      </c>
    </row>
    <row r="493" s="12" customFormat="1" ht="22.8" customHeight="1">
      <c r="A493" s="12"/>
      <c r="B493" s="189"/>
      <c r="C493" s="190"/>
      <c r="D493" s="191" t="s">
        <v>73</v>
      </c>
      <c r="E493" s="203" t="s">
        <v>884</v>
      </c>
      <c r="F493" s="203" t="s">
        <v>885</v>
      </c>
      <c r="G493" s="190"/>
      <c r="H493" s="190"/>
      <c r="I493" s="193"/>
      <c r="J493" s="204">
        <f>BK493</f>
        <v>0</v>
      </c>
      <c r="K493" s="190"/>
      <c r="L493" s="195"/>
      <c r="M493" s="196"/>
      <c r="N493" s="197"/>
      <c r="O493" s="197"/>
      <c r="P493" s="198">
        <f>SUM(P494:P511)</f>
        <v>0</v>
      </c>
      <c r="Q493" s="197"/>
      <c r="R493" s="198">
        <f>SUM(R494:R511)</f>
        <v>0.17160200000000001</v>
      </c>
      <c r="S493" s="197"/>
      <c r="T493" s="199">
        <f>SUM(T494:T511)</f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200" t="s">
        <v>84</v>
      </c>
      <c r="AT493" s="201" t="s">
        <v>73</v>
      </c>
      <c r="AU493" s="201" t="s">
        <v>82</v>
      </c>
      <c r="AY493" s="200" t="s">
        <v>148</v>
      </c>
      <c r="BK493" s="202">
        <f>SUM(BK494:BK511)</f>
        <v>0</v>
      </c>
    </row>
    <row r="494" s="2" customFormat="1" ht="37.8" customHeight="1">
      <c r="A494" s="39"/>
      <c r="B494" s="40"/>
      <c r="C494" s="205" t="s">
        <v>886</v>
      </c>
      <c r="D494" s="205" t="s">
        <v>150</v>
      </c>
      <c r="E494" s="206" t="s">
        <v>887</v>
      </c>
      <c r="F494" s="207" t="s">
        <v>888</v>
      </c>
      <c r="G494" s="208" t="s">
        <v>229</v>
      </c>
      <c r="H494" s="209">
        <v>6.5999999999999996</v>
      </c>
      <c r="I494" s="210"/>
      <c r="J494" s="211">
        <f>ROUND(I494*H494,2)</f>
        <v>0</v>
      </c>
      <c r="K494" s="207" t="s">
        <v>154</v>
      </c>
      <c r="L494" s="45"/>
      <c r="M494" s="212" t="s">
        <v>19</v>
      </c>
      <c r="N494" s="213" t="s">
        <v>45</v>
      </c>
      <c r="O494" s="85"/>
      <c r="P494" s="214">
        <f>O494*H494</f>
        <v>0</v>
      </c>
      <c r="Q494" s="214">
        <v>0.0044200000000000003</v>
      </c>
      <c r="R494" s="214">
        <f>Q494*H494</f>
        <v>0.029172</v>
      </c>
      <c r="S494" s="214">
        <v>0</v>
      </c>
      <c r="T494" s="215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253</v>
      </c>
      <c r="AT494" s="216" t="s">
        <v>150</v>
      </c>
      <c r="AU494" s="216" t="s">
        <v>84</v>
      </c>
      <c r="AY494" s="18" t="s">
        <v>148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82</v>
      </c>
      <c r="BK494" s="217">
        <f>ROUND(I494*H494,2)</f>
        <v>0</v>
      </c>
      <c r="BL494" s="18" t="s">
        <v>253</v>
      </c>
      <c r="BM494" s="216" t="s">
        <v>889</v>
      </c>
    </row>
    <row r="495" s="2" customFormat="1">
      <c r="A495" s="39"/>
      <c r="B495" s="40"/>
      <c r="C495" s="41"/>
      <c r="D495" s="218" t="s">
        <v>157</v>
      </c>
      <c r="E495" s="41"/>
      <c r="F495" s="219" t="s">
        <v>890</v>
      </c>
      <c r="G495" s="41"/>
      <c r="H495" s="41"/>
      <c r="I495" s="220"/>
      <c r="J495" s="41"/>
      <c r="K495" s="41"/>
      <c r="L495" s="45"/>
      <c r="M495" s="221"/>
      <c r="N495" s="222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157</v>
      </c>
      <c r="AU495" s="18" t="s">
        <v>84</v>
      </c>
    </row>
    <row r="496" s="14" customFormat="1">
      <c r="A496" s="14"/>
      <c r="B496" s="235"/>
      <c r="C496" s="236"/>
      <c r="D496" s="225" t="s">
        <v>159</v>
      </c>
      <c r="E496" s="237" t="s">
        <v>19</v>
      </c>
      <c r="F496" s="238" t="s">
        <v>891</v>
      </c>
      <c r="G496" s="236"/>
      <c r="H496" s="237" t="s">
        <v>19</v>
      </c>
      <c r="I496" s="239"/>
      <c r="J496" s="236"/>
      <c r="K496" s="236"/>
      <c r="L496" s="240"/>
      <c r="M496" s="241"/>
      <c r="N496" s="242"/>
      <c r="O496" s="242"/>
      <c r="P496" s="242"/>
      <c r="Q496" s="242"/>
      <c r="R496" s="242"/>
      <c r="S496" s="242"/>
      <c r="T496" s="243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44" t="s">
        <v>159</v>
      </c>
      <c r="AU496" s="244" t="s">
        <v>84</v>
      </c>
      <c r="AV496" s="14" t="s">
        <v>82</v>
      </c>
      <c r="AW496" s="14" t="s">
        <v>35</v>
      </c>
      <c r="AX496" s="14" t="s">
        <v>74</v>
      </c>
      <c r="AY496" s="244" t="s">
        <v>148</v>
      </c>
    </row>
    <row r="497" s="13" customFormat="1">
      <c r="A497" s="13"/>
      <c r="B497" s="223"/>
      <c r="C497" s="224"/>
      <c r="D497" s="225" t="s">
        <v>159</v>
      </c>
      <c r="E497" s="226" t="s">
        <v>19</v>
      </c>
      <c r="F497" s="227" t="s">
        <v>892</v>
      </c>
      <c r="G497" s="224"/>
      <c r="H497" s="228">
        <v>6.5999999999999996</v>
      </c>
      <c r="I497" s="229"/>
      <c r="J497" s="224"/>
      <c r="K497" s="224"/>
      <c r="L497" s="230"/>
      <c r="M497" s="231"/>
      <c r="N497" s="232"/>
      <c r="O497" s="232"/>
      <c r="P497" s="232"/>
      <c r="Q497" s="232"/>
      <c r="R497" s="232"/>
      <c r="S497" s="232"/>
      <c r="T497" s="23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4" t="s">
        <v>159</v>
      </c>
      <c r="AU497" s="234" t="s">
        <v>84</v>
      </c>
      <c r="AV497" s="13" t="s">
        <v>84</v>
      </c>
      <c r="AW497" s="13" t="s">
        <v>35</v>
      </c>
      <c r="AX497" s="13" t="s">
        <v>82</v>
      </c>
      <c r="AY497" s="234" t="s">
        <v>148</v>
      </c>
    </row>
    <row r="498" s="2" customFormat="1" ht="33" customHeight="1">
      <c r="A498" s="39"/>
      <c r="B498" s="40"/>
      <c r="C498" s="205" t="s">
        <v>867</v>
      </c>
      <c r="D498" s="205" t="s">
        <v>150</v>
      </c>
      <c r="E498" s="206" t="s">
        <v>893</v>
      </c>
      <c r="F498" s="207" t="s">
        <v>894</v>
      </c>
      <c r="G498" s="208" t="s">
        <v>229</v>
      </c>
      <c r="H498" s="209">
        <v>32.600000000000001</v>
      </c>
      <c r="I498" s="210"/>
      <c r="J498" s="211">
        <f>ROUND(I498*H498,2)</f>
        <v>0</v>
      </c>
      <c r="K498" s="207" t="s">
        <v>154</v>
      </c>
      <c r="L498" s="45"/>
      <c r="M498" s="212" t="s">
        <v>19</v>
      </c>
      <c r="N498" s="213" t="s">
        <v>45</v>
      </c>
      <c r="O498" s="85"/>
      <c r="P498" s="214">
        <f>O498*H498</f>
        <v>0</v>
      </c>
      <c r="Q498" s="214">
        <v>0.0035999999999999999</v>
      </c>
      <c r="R498" s="214">
        <f>Q498*H498</f>
        <v>0.11736000000000001</v>
      </c>
      <c r="S498" s="214">
        <v>0</v>
      </c>
      <c r="T498" s="215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16" t="s">
        <v>253</v>
      </c>
      <c r="AT498" s="216" t="s">
        <v>150</v>
      </c>
      <c r="AU498" s="216" t="s">
        <v>84</v>
      </c>
      <c r="AY498" s="18" t="s">
        <v>148</v>
      </c>
      <c r="BE498" s="217">
        <f>IF(N498="základní",J498,0)</f>
        <v>0</v>
      </c>
      <c r="BF498" s="217">
        <f>IF(N498="snížená",J498,0)</f>
        <v>0</v>
      </c>
      <c r="BG498" s="217">
        <f>IF(N498="zákl. přenesená",J498,0)</f>
        <v>0</v>
      </c>
      <c r="BH498" s="217">
        <f>IF(N498="sníž. přenesená",J498,0)</f>
        <v>0</v>
      </c>
      <c r="BI498" s="217">
        <f>IF(N498="nulová",J498,0)</f>
        <v>0</v>
      </c>
      <c r="BJ498" s="18" t="s">
        <v>82</v>
      </c>
      <c r="BK498" s="217">
        <f>ROUND(I498*H498,2)</f>
        <v>0</v>
      </c>
      <c r="BL498" s="18" t="s">
        <v>253</v>
      </c>
      <c r="BM498" s="216" t="s">
        <v>895</v>
      </c>
    </row>
    <row r="499" s="2" customFormat="1">
      <c r="A499" s="39"/>
      <c r="B499" s="40"/>
      <c r="C499" s="41"/>
      <c r="D499" s="218" t="s">
        <v>157</v>
      </c>
      <c r="E499" s="41"/>
      <c r="F499" s="219" t="s">
        <v>896</v>
      </c>
      <c r="G499" s="41"/>
      <c r="H499" s="41"/>
      <c r="I499" s="220"/>
      <c r="J499" s="41"/>
      <c r="K499" s="41"/>
      <c r="L499" s="45"/>
      <c r="M499" s="221"/>
      <c r="N499" s="222"/>
      <c r="O499" s="85"/>
      <c r="P499" s="85"/>
      <c r="Q499" s="85"/>
      <c r="R499" s="85"/>
      <c r="S499" s="85"/>
      <c r="T499" s="86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157</v>
      </c>
      <c r="AU499" s="18" t="s">
        <v>84</v>
      </c>
    </row>
    <row r="500" s="14" customFormat="1">
      <c r="A500" s="14"/>
      <c r="B500" s="235"/>
      <c r="C500" s="236"/>
      <c r="D500" s="225" t="s">
        <v>159</v>
      </c>
      <c r="E500" s="237" t="s">
        <v>19</v>
      </c>
      <c r="F500" s="238" t="s">
        <v>897</v>
      </c>
      <c r="G500" s="236"/>
      <c r="H500" s="237" t="s">
        <v>19</v>
      </c>
      <c r="I500" s="239"/>
      <c r="J500" s="236"/>
      <c r="K500" s="236"/>
      <c r="L500" s="240"/>
      <c r="M500" s="241"/>
      <c r="N500" s="242"/>
      <c r="O500" s="242"/>
      <c r="P500" s="242"/>
      <c r="Q500" s="242"/>
      <c r="R500" s="242"/>
      <c r="S500" s="242"/>
      <c r="T500" s="243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44" t="s">
        <v>159</v>
      </c>
      <c r="AU500" s="244" t="s">
        <v>84</v>
      </c>
      <c r="AV500" s="14" t="s">
        <v>82</v>
      </c>
      <c r="AW500" s="14" t="s">
        <v>35</v>
      </c>
      <c r="AX500" s="14" t="s">
        <v>74</v>
      </c>
      <c r="AY500" s="244" t="s">
        <v>148</v>
      </c>
    </row>
    <row r="501" s="13" customFormat="1">
      <c r="A501" s="13"/>
      <c r="B501" s="223"/>
      <c r="C501" s="224"/>
      <c r="D501" s="225" t="s">
        <v>159</v>
      </c>
      <c r="E501" s="226" t="s">
        <v>19</v>
      </c>
      <c r="F501" s="227" t="s">
        <v>898</v>
      </c>
      <c r="G501" s="224"/>
      <c r="H501" s="228">
        <v>32.600000000000001</v>
      </c>
      <c r="I501" s="229"/>
      <c r="J501" s="224"/>
      <c r="K501" s="224"/>
      <c r="L501" s="230"/>
      <c r="M501" s="231"/>
      <c r="N501" s="232"/>
      <c r="O501" s="232"/>
      <c r="P501" s="232"/>
      <c r="Q501" s="232"/>
      <c r="R501" s="232"/>
      <c r="S501" s="232"/>
      <c r="T501" s="23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4" t="s">
        <v>159</v>
      </c>
      <c r="AU501" s="234" t="s">
        <v>84</v>
      </c>
      <c r="AV501" s="13" t="s">
        <v>84</v>
      </c>
      <c r="AW501" s="13" t="s">
        <v>35</v>
      </c>
      <c r="AX501" s="13" t="s">
        <v>82</v>
      </c>
      <c r="AY501" s="234" t="s">
        <v>148</v>
      </c>
    </row>
    <row r="502" s="2" customFormat="1" ht="37.8" customHeight="1">
      <c r="A502" s="39"/>
      <c r="B502" s="40"/>
      <c r="C502" s="205" t="s">
        <v>899</v>
      </c>
      <c r="D502" s="205" t="s">
        <v>150</v>
      </c>
      <c r="E502" s="206" t="s">
        <v>900</v>
      </c>
      <c r="F502" s="207" t="s">
        <v>901</v>
      </c>
      <c r="G502" s="208" t="s">
        <v>222</v>
      </c>
      <c r="H502" s="209">
        <v>4</v>
      </c>
      <c r="I502" s="210"/>
      <c r="J502" s="211">
        <f>ROUND(I502*H502,2)</f>
        <v>0</v>
      </c>
      <c r="K502" s="207" t="s">
        <v>154</v>
      </c>
      <c r="L502" s="45"/>
      <c r="M502" s="212" t="s">
        <v>19</v>
      </c>
      <c r="N502" s="213" t="s">
        <v>45</v>
      </c>
      <c r="O502" s="85"/>
      <c r="P502" s="214">
        <f>O502*H502</f>
        <v>0</v>
      </c>
      <c r="Q502" s="214">
        <v>0.00044000000000000002</v>
      </c>
      <c r="R502" s="214">
        <f>Q502*H502</f>
        <v>0.0017600000000000001</v>
      </c>
      <c r="S502" s="214">
        <v>0</v>
      </c>
      <c r="T502" s="215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16" t="s">
        <v>253</v>
      </c>
      <c r="AT502" s="216" t="s">
        <v>150</v>
      </c>
      <c r="AU502" s="216" t="s">
        <v>84</v>
      </c>
      <c r="AY502" s="18" t="s">
        <v>148</v>
      </c>
      <c r="BE502" s="217">
        <f>IF(N502="základní",J502,0)</f>
        <v>0</v>
      </c>
      <c r="BF502" s="217">
        <f>IF(N502="snížená",J502,0)</f>
        <v>0</v>
      </c>
      <c r="BG502" s="217">
        <f>IF(N502="zákl. přenesená",J502,0)</f>
        <v>0</v>
      </c>
      <c r="BH502" s="217">
        <f>IF(N502="sníž. přenesená",J502,0)</f>
        <v>0</v>
      </c>
      <c r="BI502" s="217">
        <f>IF(N502="nulová",J502,0)</f>
        <v>0</v>
      </c>
      <c r="BJ502" s="18" t="s">
        <v>82</v>
      </c>
      <c r="BK502" s="217">
        <f>ROUND(I502*H502,2)</f>
        <v>0</v>
      </c>
      <c r="BL502" s="18" t="s">
        <v>253</v>
      </c>
      <c r="BM502" s="216" t="s">
        <v>902</v>
      </c>
    </row>
    <row r="503" s="2" customFormat="1">
      <c r="A503" s="39"/>
      <c r="B503" s="40"/>
      <c r="C503" s="41"/>
      <c r="D503" s="218" t="s">
        <v>157</v>
      </c>
      <c r="E503" s="41"/>
      <c r="F503" s="219" t="s">
        <v>903</v>
      </c>
      <c r="G503" s="41"/>
      <c r="H503" s="41"/>
      <c r="I503" s="220"/>
      <c r="J503" s="41"/>
      <c r="K503" s="41"/>
      <c r="L503" s="45"/>
      <c r="M503" s="221"/>
      <c r="N503" s="222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157</v>
      </c>
      <c r="AU503" s="18" t="s">
        <v>84</v>
      </c>
    </row>
    <row r="504" s="14" customFormat="1">
      <c r="A504" s="14"/>
      <c r="B504" s="235"/>
      <c r="C504" s="236"/>
      <c r="D504" s="225" t="s">
        <v>159</v>
      </c>
      <c r="E504" s="237" t="s">
        <v>19</v>
      </c>
      <c r="F504" s="238" t="s">
        <v>897</v>
      </c>
      <c r="G504" s="236"/>
      <c r="H504" s="237" t="s">
        <v>19</v>
      </c>
      <c r="I504" s="239"/>
      <c r="J504" s="236"/>
      <c r="K504" s="236"/>
      <c r="L504" s="240"/>
      <c r="M504" s="241"/>
      <c r="N504" s="242"/>
      <c r="O504" s="242"/>
      <c r="P504" s="242"/>
      <c r="Q504" s="242"/>
      <c r="R504" s="242"/>
      <c r="S504" s="242"/>
      <c r="T504" s="243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4" t="s">
        <v>159</v>
      </c>
      <c r="AU504" s="244" t="s">
        <v>84</v>
      </c>
      <c r="AV504" s="14" t="s">
        <v>82</v>
      </c>
      <c r="AW504" s="14" t="s">
        <v>35</v>
      </c>
      <c r="AX504" s="14" t="s">
        <v>74</v>
      </c>
      <c r="AY504" s="244" t="s">
        <v>148</v>
      </c>
    </row>
    <row r="505" s="13" customFormat="1">
      <c r="A505" s="13"/>
      <c r="B505" s="223"/>
      <c r="C505" s="224"/>
      <c r="D505" s="225" t="s">
        <v>159</v>
      </c>
      <c r="E505" s="226" t="s">
        <v>19</v>
      </c>
      <c r="F505" s="227" t="s">
        <v>155</v>
      </c>
      <c r="G505" s="224"/>
      <c r="H505" s="228">
        <v>4</v>
      </c>
      <c r="I505" s="229"/>
      <c r="J505" s="224"/>
      <c r="K505" s="224"/>
      <c r="L505" s="230"/>
      <c r="M505" s="231"/>
      <c r="N505" s="232"/>
      <c r="O505" s="232"/>
      <c r="P505" s="232"/>
      <c r="Q505" s="232"/>
      <c r="R505" s="232"/>
      <c r="S505" s="232"/>
      <c r="T505" s="23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4" t="s">
        <v>159</v>
      </c>
      <c r="AU505" s="234" t="s">
        <v>84</v>
      </c>
      <c r="AV505" s="13" t="s">
        <v>84</v>
      </c>
      <c r="AW505" s="13" t="s">
        <v>35</v>
      </c>
      <c r="AX505" s="13" t="s">
        <v>82</v>
      </c>
      <c r="AY505" s="234" t="s">
        <v>148</v>
      </c>
    </row>
    <row r="506" s="2" customFormat="1" ht="37.8" customHeight="1">
      <c r="A506" s="39"/>
      <c r="B506" s="40"/>
      <c r="C506" s="205" t="s">
        <v>904</v>
      </c>
      <c r="D506" s="205" t="s">
        <v>150</v>
      </c>
      <c r="E506" s="206" t="s">
        <v>905</v>
      </c>
      <c r="F506" s="207" t="s">
        <v>906</v>
      </c>
      <c r="G506" s="208" t="s">
        <v>229</v>
      </c>
      <c r="H506" s="209">
        <v>21</v>
      </c>
      <c r="I506" s="210"/>
      <c r="J506" s="211">
        <f>ROUND(I506*H506,2)</f>
        <v>0</v>
      </c>
      <c r="K506" s="207" t="s">
        <v>154</v>
      </c>
      <c r="L506" s="45"/>
      <c r="M506" s="212" t="s">
        <v>19</v>
      </c>
      <c r="N506" s="213" t="s">
        <v>45</v>
      </c>
      <c r="O506" s="85"/>
      <c r="P506" s="214">
        <f>O506*H506</f>
        <v>0</v>
      </c>
      <c r="Q506" s="214">
        <v>0.0011100000000000001</v>
      </c>
      <c r="R506" s="214">
        <f>Q506*H506</f>
        <v>0.023310000000000001</v>
      </c>
      <c r="S506" s="214">
        <v>0</v>
      </c>
      <c r="T506" s="215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16" t="s">
        <v>253</v>
      </c>
      <c r="AT506" s="216" t="s">
        <v>150</v>
      </c>
      <c r="AU506" s="216" t="s">
        <v>84</v>
      </c>
      <c r="AY506" s="18" t="s">
        <v>148</v>
      </c>
      <c r="BE506" s="217">
        <f>IF(N506="základní",J506,0)</f>
        <v>0</v>
      </c>
      <c r="BF506" s="217">
        <f>IF(N506="snížená",J506,0)</f>
        <v>0</v>
      </c>
      <c r="BG506" s="217">
        <f>IF(N506="zákl. přenesená",J506,0)</f>
        <v>0</v>
      </c>
      <c r="BH506" s="217">
        <f>IF(N506="sníž. přenesená",J506,0)</f>
        <v>0</v>
      </c>
      <c r="BI506" s="217">
        <f>IF(N506="nulová",J506,0)</f>
        <v>0</v>
      </c>
      <c r="BJ506" s="18" t="s">
        <v>82</v>
      </c>
      <c r="BK506" s="217">
        <f>ROUND(I506*H506,2)</f>
        <v>0</v>
      </c>
      <c r="BL506" s="18" t="s">
        <v>253</v>
      </c>
      <c r="BM506" s="216" t="s">
        <v>907</v>
      </c>
    </row>
    <row r="507" s="2" customFormat="1">
      <c r="A507" s="39"/>
      <c r="B507" s="40"/>
      <c r="C507" s="41"/>
      <c r="D507" s="218" t="s">
        <v>157</v>
      </c>
      <c r="E507" s="41"/>
      <c r="F507" s="219" t="s">
        <v>908</v>
      </c>
      <c r="G507" s="41"/>
      <c r="H507" s="41"/>
      <c r="I507" s="220"/>
      <c r="J507" s="41"/>
      <c r="K507" s="41"/>
      <c r="L507" s="45"/>
      <c r="M507" s="221"/>
      <c r="N507" s="222"/>
      <c r="O507" s="85"/>
      <c r="P507" s="85"/>
      <c r="Q507" s="85"/>
      <c r="R507" s="85"/>
      <c r="S507" s="85"/>
      <c r="T507" s="86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157</v>
      </c>
      <c r="AU507" s="18" t="s">
        <v>84</v>
      </c>
    </row>
    <row r="508" s="14" customFormat="1">
      <c r="A508" s="14"/>
      <c r="B508" s="235"/>
      <c r="C508" s="236"/>
      <c r="D508" s="225" t="s">
        <v>159</v>
      </c>
      <c r="E508" s="237" t="s">
        <v>19</v>
      </c>
      <c r="F508" s="238" t="s">
        <v>897</v>
      </c>
      <c r="G508" s="236"/>
      <c r="H508" s="237" t="s">
        <v>19</v>
      </c>
      <c r="I508" s="239"/>
      <c r="J508" s="236"/>
      <c r="K508" s="236"/>
      <c r="L508" s="240"/>
      <c r="M508" s="241"/>
      <c r="N508" s="242"/>
      <c r="O508" s="242"/>
      <c r="P508" s="242"/>
      <c r="Q508" s="242"/>
      <c r="R508" s="242"/>
      <c r="S508" s="242"/>
      <c r="T508" s="243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44" t="s">
        <v>159</v>
      </c>
      <c r="AU508" s="244" t="s">
        <v>84</v>
      </c>
      <c r="AV508" s="14" t="s">
        <v>82</v>
      </c>
      <c r="AW508" s="14" t="s">
        <v>35</v>
      </c>
      <c r="AX508" s="14" t="s">
        <v>74</v>
      </c>
      <c r="AY508" s="244" t="s">
        <v>148</v>
      </c>
    </row>
    <row r="509" s="13" customFormat="1">
      <c r="A509" s="13"/>
      <c r="B509" s="223"/>
      <c r="C509" s="224"/>
      <c r="D509" s="225" t="s">
        <v>159</v>
      </c>
      <c r="E509" s="226" t="s">
        <v>19</v>
      </c>
      <c r="F509" s="227" t="s">
        <v>7</v>
      </c>
      <c r="G509" s="224"/>
      <c r="H509" s="228">
        <v>21</v>
      </c>
      <c r="I509" s="229"/>
      <c r="J509" s="224"/>
      <c r="K509" s="224"/>
      <c r="L509" s="230"/>
      <c r="M509" s="231"/>
      <c r="N509" s="232"/>
      <c r="O509" s="232"/>
      <c r="P509" s="232"/>
      <c r="Q509" s="232"/>
      <c r="R509" s="232"/>
      <c r="S509" s="232"/>
      <c r="T509" s="23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4" t="s">
        <v>159</v>
      </c>
      <c r="AU509" s="234" t="s">
        <v>84</v>
      </c>
      <c r="AV509" s="13" t="s">
        <v>84</v>
      </c>
      <c r="AW509" s="13" t="s">
        <v>35</v>
      </c>
      <c r="AX509" s="13" t="s">
        <v>82</v>
      </c>
      <c r="AY509" s="234" t="s">
        <v>148</v>
      </c>
    </row>
    <row r="510" s="2" customFormat="1" ht="55.5" customHeight="1">
      <c r="A510" s="39"/>
      <c r="B510" s="40"/>
      <c r="C510" s="205" t="s">
        <v>909</v>
      </c>
      <c r="D510" s="205" t="s">
        <v>150</v>
      </c>
      <c r="E510" s="206" t="s">
        <v>910</v>
      </c>
      <c r="F510" s="207" t="s">
        <v>911</v>
      </c>
      <c r="G510" s="208" t="s">
        <v>203</v>
      </c>
      <c r="H510" s="209">
        <v>0.17199999999999999</v>
      </c>
      <c r="I510" s="210"/>
      <c r="J510" s="211">
        <f>ROUND(I510*H510,2)</f>
        <v>0</v>
      </c>
      <c r="K510" s="207" t="s">
        <v>154</v>
      </c>
      <c r="L510" s="45"/>
      <c r="M510" s="212" t="s">
        <v>19</v>
      </c>
      <c r="N510" s="213" t="s">
        <v>45</v>
      </c>
      <c r="O510" s="85"/>
      <c r="P510" s="214">
        <f>O510*H510</f>
        <v>0</v>
      </c>
      <c r="Q510" s="214">
        <v>0</v>
      </c>
      <c r="R510" s="214">
        <f>Q510*H510</f>
        <v>0</v>
      </c>
      <c r="S510" s="214">
        <v>0</v>
      </c>
      <c r="T510" s="215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16" t="s">
        <v>253</v>
      </c>
      <c r="AT510" s="216" t="s">
        <v>150</v>
      </c>
      <c r="AU510" s="216" t="s">
        <v>84</v>
      </c>
      <c r="AY510" s="18" t="s">
        <v>148</v>
      </c>
      <c r="BE510" s="217">
        <f>IF(N510="základní",J510,0)</f>
        <v>0</v>
      </c>
      <c r="BF510" s="217">
        <f>IF(N510="snížená",J510,0)</f>
        <v>0</v>
      </c>
      <c r="BG510" s="217">
        <f>IF(N510="zákl. přenesená",J510,0)</f>
        <v>0</v>
      </c>
      <c r="BH510" s="217">
        <f>IF(N510="sníž. přenesená",J510,0)</f>
        <v>0</v>
      </c>
      <c r="BI510" s="217">
        <f>IF(N510="nulová",J510,0)</f>
        <v>0</v>
      </c>
      <c r="BJ510" s="18" t="s">
        <v>82</v>
      </c>
      <c r="BK510" s="217">
        <f>ROUND(I510*H510,2)</f>
        <v>0</v>
      </c>
      <c r="BL510" s="18" t="s">
        <v>253</v>
      </c>
      <c r="BM510" s="216" t="s">
        <v>912</v>
      </c>
    </row>
    <row r="511" s="2" customFormat="1">
      <c r="A511" s="39"/>
      <c r="B511" s="40"/>
      <c r="C511" s="41"/>
      <c r="D511" s="218" t="s">
        <v>157</v>
      </c>
      <c r="E511" s="41"/>
      <c r="F511" s="219" t="s">
        <v>913</v>
      </c>
      <c r="G511" s="41"/>
      <c r="H511" s="41"/>
      <c r="I511" s="220"/>
      <c r="J511" s="41"/>
      <c r="K511" s="41"/>
      <c r="L511" s="45"/>
      <c r="M511" s="221"/>
      <c r="N511" s="222"/>
      <c r="O511" s="85"/>
      <c r="P511" s="85"/>
      <c r="Q511" s="85"/>
      <c r="R511" s="85"/>
      <c r="S511" s="85"/>
      <c r="T511" s="86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18" t="s">
        <v>157</v>
      </c>
      <c r="AU511" s="18" t="s">
        <v>84</v>
      </c>
    </row>
    <row r="512" s="12" customFormat="1" ht="22.8" customHeight="1">
      <c r="A512" s="12"/>
      <c r="B512" s="189"/>
      <c r="C512" s="190"/>
      <c r="D512" s="191" t="s">
        <v>73</v>
      </c>
      <c r="E512" s="203" t="s">
        <v>914</v>
      </c>
      <c r="F512" s="203" t="s">
        <v>915</v>
      </c>
      <c r="G512" s="190"/>
      <c r="H512" s="190"/>
      <c r="I512" s="193"/>
      <c r="J512" s="204">
        <f>BK512</f>
        <v>0</v>
      </c>
      <c r="K512" s="190"/>
      <c r="L512" s="195"/>
      <c r="M512" s="196"/>
      <c r="N512" s="197"/>
      <c r="O512" s="197"/>
      <c r="P512" s="198">
        <f>SUM(P513:P542)</f>
        <v>0</v>
      </c>
      <c r="Q512" s="197"/>
      <c r="R512" s="198">
        <f>SUM(R513:R542)</f>
        <v>10.402264240000001</v>
      </c>
      <c r="S512" s="197"/>
      <c r="T512" s="199">
        <f>SUM(T513:T542)</f>
        <v>0</v>
      </c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R512" s="200" t="s">
        <v>84</v>
      </c>
      <c r="AT512" s="201" t="s">
        <v>73</v>
      </c>
      <c r="AU512" s="201" t="s">
        <v>82</v>
      </c>
      <c r="AY512" s="200" t="s">
        <v>148</v>
      </c>
      <c r="BK512" s="202">
        <f>SUM(BK513:BK542)</f>
        <v>0</v>
      </c>
    </row>
    <row r="513" s="2" customFormat="1" ht="33" customHeight="1">
      <c r="A513" s="39"/>
      <c r="B513" s="40"/>
      <c r="C513" s="205" t="s">
        <v>916</v>
      </c>
      <c r="D513" s="205" t="s">
        <v>150</v>
      </c>
      <c r="E513" s="206" t="s">
        <v>917</v>
      </c>
      <c r="F513" s="207" t="s">
        <v>918</v>
      </c>
      <c r="G513" s="208" t="s">
        <v>153</v>
      </c>
      <c r="H513" s="209">
        <v>220.47999999999999</v>
      </c>
      <c r="I513" s="210"/>
      <c r="J513" s="211">
        <f>ROUND(I513*H513,2)</f>
        <v>0</v>
      </c>
      <c r="K513" s="207" t="s">
        <v>154</v>
      </c>
      <c r="L513" s="45"/>
      <c r="M513" s="212" t="s">
        <v>19</v>
      </c>
      <c r="N513" s="213" t="s">
        <v>45</v>
      </c>
      <c r="O513" s="85"/>
      <c r="P513" s="214">
        <f>O513*H513</f>
        <v>0</v>
      </c>
      <c r="Q513" s="214">
        <v>0.044740000000000002</v>
      </c>
      <c r="R513" s="214">
        <f>Q513*H513</f>
        <v>9.8642751999999998</v>
      </c>
      <c r="S513" s="214">
        <v>0</v>
      </c>
      <c r="T513" s="215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16" t="s">
        <v>253</v>
      </c>
      <c r="AT513" s="216" t="s">
        <v>150</v>
      </c>
      <c r="AU513" s="216" t="s">
        <v>84</v>
      </c>
      <c r="AY513" s="18" t="s">
        <v>148</v>
      </c>
      <c r="BE513" s="217">
        <f>IF(N513="základní",J513,0)</f>
        <v>0</v>
      </c>
      <c r="BF513" s="217">
        <f>IF(N513="snížená",J513,0)</f>
        <v>0</v>
      </c>
      <c r="BG513" s="217">
        <f>IF(N513="zákl. přenesená",J513,0)</f>
        <v>0</v>
      </c>
      <c r="BH513" s="217">
        <f>IF(N513="sníž. přenesená",J513,0)</f>
        <v>0</v>
      </c>
      <c r="BI513" s="217">
        <f>IF(N513="nulová",J513,0)</f>
        <v>0</v>
      </c>
      <c r="BJ513" s="18" t="s">
        <v>82</v>
      </c>
      <c r="BK513" s="217">
        <f>ROUND(I513*H513,2)</f>
        <v>0</v>
      </c>
      <c r="BL513" s="18" t="s">
        <v>253</v>
      </c>
      <c r="BM513" s="216" t="s">
        <v>919</v>
      </c>
    </row>
    <row r="514" s="2" customFormat="1">
      <c r="A514" s="39"/>
      <c r="B514" s="40"/>
      <c r="C514" s="41"/>
      <c r="D514" s="218" t="s">
        <v>157</v>
      </c>
      <c r="E514" s="41"/>
      <c r="F514" s="219" t="s">
        <v>920</v>
      </c>
      <c r="G514" s="41"/>
      <c r="H514" s="41"/>
      <c r="I514" s="220"/>
      <c r="J514" s="41"/>
      <c r="K514" s="41"/>
      <c r="L514" s="45"/>
      <c r="M514" s="221"/>
      <c r="N514" s="222"/>
      <c r="O514" s="85"/>
      <c r="P514" s="85"/>
      <c r="Q514" s="85"/>
      <c r="R514" s="85"/>
      <c r="S514" s="85"/>
      <c r="T514" s="86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157</v>
      </c>
      <c r="AU514" s="18" t="s">
        <v>84</v>
      </c>
    </row>
    <row r="515" s="2" customFormat="1" ht="33" customHeight="1">
      <c r="A515" s="39"/>
      <c r="B515" s="40"/>
      <c r="C515" s="205" t="s">
        <v>921</v>
      </c>
      <c r="D515" s="205" t="s">
        <v>150</v>
      </c>
      <c r="E515" s="206" t="s">
        <v>922</v>
      </c>
      <c r="F515" s="207" t="s">
        <v>923</v>
      </c>
      <c r="G515" s="208" t="s">
        <v>229</v>
      </c>
      <c r="H515" s="209">
        <v>32</v>
      </c>
      <c r="I515" s="210"/>
      <c r="J515" s="211">
        <f>ROUND(I515*H515,2)</f>
        <v>0</v>
      </c>
      <c r="K515" s="207" t="s">
        <v>154</v>
      </c>
      <c r="L515" s="45"/>
      <c r="M515" s="212" t="s">
        <v>19</v>
      </c>
      <c r="N515" s="213" t="s">
        <v>45</v>
      </c>
      <c r="O515" s="85"/>
      <c r="P515" s="214">
        <f>O515*H515</f>
        <v>0</v>
      </c>
      <c r="Q515" s="214">
        <v>0.00020000000000000001</v>
      </c>
      <c r="R515" s="214">
        <f>Q515*H515</f>
        <v>0.0064000000000000003</v>
      </c>
      <c r="S515" s="214">
        <v>0</v>
      </c>
      <c r="T515" s="215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16" t="s">
        <v>253</v>
      </c>
      <c r="AT515" s="216" t="s">
        <v>150</v>
      </c>
      <c r="AU515" s="216" t="s">
        <v>84</v>
      </c>
      <c r="AY515" s="18" t="s">
        <v>148</v>
      </c>
      <c r="BE515" s="217">
        <f>IF(N515="základní",J515,0)</f>
        <v>0</v>
      </c>
      <c r="BF515" s="217">
        <f>IF(N515="snížená",J515,0)</f>
        <v>0</v>
      </c>
      <c r="BG515" s="217">
        <f>IF(N515="zákl. přenesená",J515,0)</f>
        <v>0</v>
      </c>
      <c r="BH515" s="217">
        <f>IF(N515="sníž. přenesená",J515,0)</f>
        <v>0</v>
      </c>
      <c r="BI515" s="217">
        <f>IF(N515="nulová",J515,0)</f>
        <v>0</v>
      </c>
      <c r="BJ515" s="18" t="s">
        <v>82</v>
      </c>
      <c r="BK515" s="217">
        <f>ROUND(I515*H515,2)</f>
        <v>0</v>
      </c>
      <c r="BL515" s="18" t="s">
        <v>253</v>
      </c>
      <c r="BM515" s="216" t="s">
        <v>924</v>
      </c>
    </row>
    <row r="516" s="2" customFormat="1">
      <c r="A516" s="39"/>
      <c r="B516" s="40"/>
      <c r="C516" s="41"/>
      <c r="D516" s="218" t="s">
        <v>157</v>
      </c>
      <c r="E516" s="41"/>
      <c r="F516" s="219" t="s">
        <v>925</v>
      </c>
      <c r="G516" s="41"/>
      <c r="H516" s="41"/>
      <c r="I516" s="220"/>
      <c r="J516" s="41"/>
      <c r="K516" s="41"/>
      <c r="L516" s="45"/>
      <c r="M516" s="221"/>
      <c r="N516" s="222"/>
      <c r="O516" s="85"/>
      <c r="P516" s="85"/>
      <c r="Q516" s="85"/>
      <c r="R516" s="85"/>
      <c r="S516" s="85"/>
      <c r="T516" s="86"/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T516" s="18" t="s">
        <v>157</v>
      </c>
      <c r="AU516" s="18" t="s">
        <v>84</v>
      </c>
    </row>
    <row r="517" s="13" customFormat="1">
      <c r="A517" s="13"/>
      <c r="B517" s="223"/>
      <c r="C517" s="224"/>
      <c r="D517" s="225" t="s">
        <v>159</v>
      </c>
      <c r="E517" s="226" t="s">
        <v>19</v>
      </c>
      <c r="F517" s="227" t="s">
        <v>926</v>
      </c>
      <c r="G517" s="224"/>
      <c r="H517" s="228">
        <v>32</v>
      </c>
      <c r="I517" s="229"/>
      <c r="J517" s="224"/>
      <c r="K517" s="224"/>
      <c r="L517" s="230"/>
      <c r="M517" s="231"/>
      <c r="N517" s="232"/>
      <c r="O517" s="232"/>
      <c r="P517" s="232"/>
      <c r="Q517" s="232"/>
      <c r="R517" s="232"/>
      <c r="S517" s="232"/>
      <c r="T517" s="23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4" t="s">
        <v>159</v>
      </c>
      <c r="AU517" s="234" t="s">
        <v>84</v>
      </c>
      <c r="AV517" s="13" t="s">
        <v>84</v>
      </c>
      <c r="AW517" s="13" t="s">
        <v>35</v>
      </c>
      <c r="AX517" s="13" t="s">
        <v>82</v>
      </c>
      <c r="AY517" s="234" t="s">
        <v>148</v>
      </c>
    </row>
    <row r="518" s="2" customFormat="1" ht="37.8" customHeight="1">
      <c r="A518" s="39"/>
      <c r="B518" s="40"/>
      <c r="C518" s="205" t="s">
        <v>927</v>
      </c>
      <c r="D518" s="205" t="s">
        <v>150</v>
      </c>
      <c r="E518" s="206" t="s">
        <v>928</v>
      </c>
      <c r="F518" s="207" t="s">
        <v>929</v>
      </c>
      <c r="G518" s="208" t="s">
        <v>229</v>
      </c>
      <c r="H518" s="209">
        <v>16</v>
      </c>
      <c r="I518" s="210"/>
      <c r="J518" s="211">
        <f>ROUND(I518*H518,2)</f>
        <v>0</v>
      </c>
      <c r="K518" s="207" t="s">
        <v>154</v>
      </c>
      <c r="L518" s="45"/>
      <c r="M518" s="212" t="s">
        <v>19</v>
      </c>
      <c r="N518" s="213" t="s">
        <v>45</v>
      </c>
      <c r="O518" s="85"/>
      <c r="P518" s="214">
        <f>O518*H518</f>
        <v>0</v>
      </c>
      <c r="Q518" s="214">
        <v>0.012959999999999999</v>
      </c>
      <c r="R518" s="214">
        <f>Q518*H518</f>
        <v>0.20735999999999999</v>
      </c>
      <c r="S518" s="214">
        <v>0</v>
      </c>
      <c r="T518" s="215">
        <f>S518*H518</f>
        <v>0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16" t="s">
        <v>253</v>
      </c>
      <c r="AT518" s="216" t="s">
        <v>150</v>
      </c>
      <c r="AU518" s="216" t="s">
        <v>84</v>
      </c>
      <c r="AY518" s="18" t="s">
        <v>148</v>
      </c>
      <c r="BE518" s="217">
        <f>IF(N518="základní",J518,0)</f>
        <v>0</v>
      </c>
      <c r="BF518" s="217">
        <f>IF(N518="snížená",J518,0)</f>
        <v>0</v>
      </c>
      <c r="BG518" s="217">
        <f>IF(N518="zákl. přenesená",J518,0)</f>
        <v>0</v>
      </c>
      <c r="BH518" s="217">
        <f>IF(N518="sníž. přenesená",J518,0)</f>
        <v>0</v>
      </c>
      <c r="BI518" s="217">
        <f>IF(N518="nulová",J518,0)</f>
        <v>0</v>
      </c>
      <c r="BJ518" s="18" t="s">
        <v>82</v>
      </c>
      <c r="BK518" s="217">
        <f>ROUND(I518*H518,2)</f>
        <v>0</v>
      </c>
      <c r="BL518" s="18" t="s">
        <v>253</v>
      </c>
      <c r="BM518" s="216" t="s">
        <v>930</v>
      </c>
    </row>
    <row r="519" s="2" customFormat="1">
      <c r="A519" s="39"/>
      <c r="B519" s="40"/>
      <c r="C519" s="41"/>
      <c r="D519" s="218" t="s">
        <v>157</v>
      </c>
      <c r="E519" s="41"/>
      <c r="F519" s="219" t="s">
        <v>931</v>
      </c>
      <c r="G519" s="41"/>
      <c r="H519" s="41"/>
      <c r="I519" s="220"/>
      <c r="J519" s="41"/>
      <c r="K519" s="41"/>
      <c r="L519" s="45"/>
      <c r="M519" s="221"/>
      <c r="N519" s="222"/>
      <c r="O519" s="85"/>
      <c r="P519" s="85"/>
      <c r="Q519" s="85"/>
      <c r="R519" s="85"/>
      <c r="S519" s="85"/>
      <c r="T519" s="86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157</v>
      </c>
      <c r="AU519" s="18" t="s">
        <v>84</v>
      </c>
    </row>
    <row r="520" s="2" customFormat="1" ht="37.8" customHeight="1">
      <c r="A520" s="39"/>
      <c r="B520" s="40"/>
      <c r="C520" s="205" t="s">
        <v>932</v>
      </c>
      <c r="D520" s="205" t="s">
        <v>150</v>
      </c>
      <c r="E520" s="206" t="s">
        <v>933</v>
      </c>
      <c r="F520" s="207" t="s">
        <v>934</v>
      </c>
      <c r="G520" s="208" t="s">
        <v>229</v>
      </c>
      <c r="H520" s="209">
        <v>27.559999999999999</v>
      </c>
      <c r="I520" s="210"/>
      <c r="J520" s="211">
        <f>ROUND(I520*H520,2)</f>
        <v>0</v>
      </c>
      <c r="K520" s="207" t="s">
        <v>154</v>
      </c>
      <c r="L520" s="45"/>
      <c r="M520" s="212" t="s">
        <v>19</v>
      </c>
      <c r="N520" s="213" t="s">
        <v>45</v>
      </c>
      <c r="O520" s="85"/>
      <c r="P520" s="214">
        <f>O520*H520</f>
        <v>0</v>
      </c>
      <c r="Q520" s="214">
        <v>0.010590000000000001</v>
      </c>
      <c r="R520" s="214">
        <f>Q520*H520</f>
        <v>0.29186040000000002</v>
      </c>
      <c r="S520" s="214">
        <v>0</v>
      </c>
      <c r="T520" s="215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16" t="s">
        <v>253</v>
      </c>
      <c r="AT520" s="216" t="s">
        <v>150</v>
      </c>
      <c r="AU520" s="216" t="s">
        <v>84</v>
      </c>
      <c r="AY520" s="18" t="s">
        <v>148</v>
      </c>
      <c r="BE520" s="217">
        <f>IF(N520="základní",J520,0)</f>
        <v>0</v>
      </c>
      <c r="BF520" s="217">
        <f>IF(N520="snížená",J520,0)</f>
        <v>0</v>
      </c>
      <c r="BG520" s="217">
        <f>IF(N520="zákl. přenesená",J520,0)</f>
        <v>0</v>
      </c>
      <c r="BH520" s="217">
        <f>IF(N520="sníž. přenesená",J520,0)</f>
        <v>0</v>
      </c>
      <c r="BI520" s="217">
        <f>IF(N520="nulová",J520,0)</f>
        <v>0</v>
      </c>
      <c r="BJ520" s="18" t="s">
        <v>82</v>
      </c>
      <c r="BK520" s="217">
        <f>ROUND(I520*H520,2)</f>
        <v>0</v>
      </c>
      <c r="BL520" s="18" t="s">
        <v>253</v>
      </c>
      <c r="BM520" s="216" t="s">
        <v>935</v>
      </c>
    </row>
    <row r="521" s="2" customFormat="1">
      <c r="A521" s="39"/>
      <c r="B521" s="40"/>
      <c r="C521" s="41"/>
      <c r="D521" s="218" t="s">
        <v>157</v>
      </c>
      <c r="E521" s="41"/>
      <c r="F521" s="219" t="s">
        <v>936</v>
      </c>
      <c r="G521" s="41"/>
      <c r="H521" s="41"/>
      <c r="I521" s="220"/>
      <c r="J521" s="41"/>
      <c r="K521" s="41"/>
      <c r="L521" s="45"/>
      <c r="M521" s="221"/>
      <c r="N521" s="222"/>
      <c r="O521" s="85"/>
      <c r="P521" s="85"/>
      <c r="Q521" s="85"/>
      <c r="R521" s="85"/>
      <c r="S521" s="85"/>
      <c r="T521" s="86"/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T521" s="18" t="s">
        <v>157</v>
      </c>
      <c r="AU521" s="18" t="s">
        <v>84</v>
      </c>
    </row>
    <row r="522" s="13" customFormat="1">
      <c r="A522" s="13"/>
      <c r="B522" s="223"/>
      <c r="C522" s="224"/>
      <c r="D522" s="225" t="s">
        <v>159</v>
      </c>
      <c r="E522" s="226" t="s">
        <v>19</v>
      </c>
      <c r="F522" s="227" t="s">
        <v>937</v>
      </c>
      <c r="G522" s="224"/>
      <c r="H522" s="228">
        <v>27.559999999999999</v>
      </c>
      <c r="I522" s="229"/>
      <c r="J522" s="224"/>
      <c r="K522" s="224"/>
      <c r="L522" s="230"/>
      <c r="M522" s="231"/>
      <c r="N522" s="232"/>
      <c r="O522" s="232"/>
      <c r="P522" s="232"/>
      <c r="Q522" s="232"/>
      <c r="R522" s="232"/>
      <c r="S522" s="232"/>
      <c r="T522" s="23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4" t="s">
        <v>159</v>
      </c>
      <c r="AU522" s="234" t="s">
        <v>84</v>
      </c>
      <c r="AV522" s="13" t="s">
        <v>84</v>
      </c>
      <c r="AW522" s="13" t="s">
        <v>35</v>
      </c>
      <c r="AX522" s="13" t="s">
        <v>82</v>
      </c>
      <c r="AY522" s="234" t="s">
        <v>148</v>
      </c>
    </row>
    <row r="523" s="2" customFormat="1" ht="24.15" customHeight="1">
      <c r="A523" s="39"/>
      <c r="B523" s="40"/>
      <c r="C523" s="205" t="s">
        <v>938</v>
      </c>
      <c r="D523" s="205" t="s">
        <v>150</v>
      </c>
      <c r="E523" s="206" t="s">
        <v>939</v>
      </c>
      <c r="F523" s="207" t="s">
        <v>940</v>
      </c>
      <c r="G523" s="208" t="s">
        <v>229</v>
      </c>
      <c r="H523" s="209">
        <v>28</v>
      </c>
      <c r="I523" s="210"/>
      <c r="J523" s="211">
        <f>ROUND(I523*H523,2)</f>
        <v>0</v>
      </c>
      <c r="K523" s="207" t="s">
        <v>154</v>
      </c>
      <c r="L523" s="45"/>
      <c r="M523" s="212" t="s">
        <v>19</v>
      </c>
      <c r="N523" s="213" t="s">
        <v>45</v>
      </c>
      <c r="O523" s="85"/>
      <c r="P523" s="214">
        <f>O523*H523</f>
        <v>0</v>
      </c>
      <c r="Q523" s="214">
        <v>3.0000000000000001E-05</v>
      </c>
      <c r="R523" s="214">
        <f>Q523*H523</f>
        <v>0.00084000000000000003</v>
      </c>
      <c r="S523" s="214">
        <v>0</v>
      </c>
      <c r="T523" s="215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16" t="s">
        <v>253</v>
      </c>
      <c r="AT523" s="216" t="s">
        <v>150</v>
      </c>
      <c r="AU523" s="216" t="s">
        <v>84</v>
      </c>
      <c r="AY523" s="18" t="s">
        <v>148</v>
      </c>
      <c r="BE523" s="217">
        <f>IF(N523="základní",J523,0)</f>
        <v>0</v>
      </c>
      <c r="BF523" s="217">
        <f>IF(N523="snížená",J523,0)</f>
        <v>0</v>
      </c>
      <c r="BG523" s="217">
        <f>IF(N523="zákl. přenesená",J523,0)</f>
        <v>0</v>
      </c>
      <c r="BH523" s="217">
        <f>IF(N523="sníž. přenesená",J523,0)</f>
        <v>0</v>
      </c>
      <c r="BI523" s="217">
        <f>IF(N523="nulová",J523,0)</f>
        <v>0</v>
      </c>
      <c r="BJ523" s="18" t="s">
        <v>82</v>
      </c>
      <c r="BK523" s="217">
        <f>ROUND(I523*H523,2)</f>
        <v>0</v>
      </c>
      <c r="BL523" s="18" t="s">
        <v>253</v>
      </c>
      <c r="BM523" s="216" t="s">
        <v>941</v>
      </c>
    </row>
    <row r="524" s="2" customFormat="1">
      <c r="A524" s="39"/>
      <c r="B524" s="40"/>
      <c r="C524" s="41"/>
      <c r="D524" s="218" t="s">
        <v>157</v>
      </c>
      <c r="E524" s="41"/>
      <c r="F524" s="219" t="s">
        <v>942</v>
      </c>
      <c r="G524" s="41"/>
      <c r="H524" s="41"/>
      <c r="I524" s="220"/>
      <c r="J524" s="41"/>
      <c r="K524" s="41"/>
      <c r="L524" s="45"/>
      <c r="M524" s="221"/>
      <c r="N524" s="222"/>
      <c r="O524" s="85"/>
      <c r="P524" s="85"/>
      <c r="Q524" s="85"/>
      <c r="R524" s="85"/>
      <c r="S524" s="85"/>
      <c r="T524" s="86"/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T524" s="18" t="s">
        <v>157</v>
      </c>
      <c r="AU524" s="18" t="s">
        <v>84</v>
      </c>
    </row>
    <row r="525" s="14" customFormat="1">
      <c r="A525" s="14"/>
      <c r="B525" s="235"/>
      <c r="C525" s="236"/>
      <c r="D525" s="225" t="s">
        <v>159</v>
      </c>
      <c r="E525" s="237" t="s">
        <v>19</v>
      </c>
      <c r="F525" s="238" t="s">
        <v>943</v>
      </c>
      <c r="G525" s="236"/>
      <c r="H525" s="237" t="s">
        <v>19</v>
      </c>
      <c r="I525" s="239"/>
      <c r="J525" s="236"/>
      <c r="K525" s="236"/>
      <c r="L525" s="240"/>
      <c r="M525" s="241"/>
      <c r="N525" s="242"/>
      <c r="O525" s="242"/>
      <c r="P525" s="242"/>
      <c r="Q525" s="242"/>
      <c r="R525" s="242"/>
      <c r="S525" s="242"/>
      <c r="T525" s="243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4" t="s">
        <v>159</v>
      </c>
      <c r="AU525" s="244" t="s">
        <v>84</v>
      </c>
      <c r="AV525" s="14" t="s">
        <v>82</v>
      </c>
      <c r="AW525" s="14" t="s">
        <v>35</v>
      </c>
      <c r="AX525" s="14" t="s">
        <v>74</v>
      </c>
      <c r="AY525" s="244" t="s">
        <v>148</v>
      </c>
    </row>
    <row r="526" s="13" customFormat="1">
      <c r="A526" s="13"/>
      <c r="B526" s="223"/>
      <c r="C526" s="224"/>
      <c r="D526" s="225" t="s">
        <v>159</v>
      </c>
      <c r="E526" s="226" t="s">
        <v>19</v>
      </c>
      <c r="F526" s="227" t="s">
        <v>344</v>
      </c>
      <c r="G526" s="224"/>
      <c r="H526" s="228">
        <v>28</v>
      </c>
      <c r="I526" s="229"/>
      <c r="J526" s="224"/>
      <c r="K526" s="224"/>
      <c r="L526" s="230"/>
      <c r="M526" s="231"/>
      <c r="N526" s="232"/>
      <c r="O526" s="232"/>
      <c r="P526" s="232"/>
      <c r="Q526" s="232"/>
      <c r="R526" s="232"/>
      <c r="S526" s="232"/>
      <c r="T526" s="23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4" t="s">
        <v>159</v>
      </c>
      <c r="AU526" s="234" t="s">
        <v>84</v>
      </c>
      <c r="AV526" s="13" t="s">
        <v>84</v>
      </c>
      <c r="AW526" s="13" t="s">
        <v>35</v>
      </c>
      <c r="AX526" s="13" t="s">
        <v>82</v>
      </c>
      <c r="AY526" s="234" t="s">
        <v>148</v>
      </c>
    </row>
    <row r="527" s="2" customFormat="1" ht="24.15" customHeight="1">
      <c r="A527" s="39"/>
      <c r="B527" s="40"/>
      <c r="C527" s="205" t="s">
        <v>944</v>
      </c>
      <c r="D527" s="205" t="s">
        <v>150</v>
      </c>
      <c r="E527" s="206" t="s">
        <v>945</v>
      </c>
      <c r="F527" s="207" t="s">
        <v>946</v>
      </c>
      <c r="G527" s="208" t="s">
        <v>153</v>
      </c>
      <c r="H527" s="209">
        <v>220.47999999999999</v>
      </c>
      <c r="I527" s="210"/>
      <c r="J527" s="211">
        <f>ROUND(I527*H527,2)</f>
        <v>0</v>
      </c>
      <c r="K527" s="207" t="s">
        <v>154</v>
      </c>
      <c r="L527" s="45"/>
      <c r="M527" s="212" t="s">
        <v>19</v>
      </c>
      <c r="N527" s="213" t="s">
        <v>45</v>
      </c>
      <c r="O527" s="85"/>
      <c r="P527" s="214">
        <f>O527*H527</f>
        <v>0</v>
      </c>
      <c r="Q527" s="214">
        <v>0</v>
      </c>
      <c r="R527" s="214">
        <f>Q527*H527</f>
        <v>0</v>
      </c>
      <c r="S527" s="214">
        <v>0</v>
      </c>
      <c r="T527" s="215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16" t="s">
        <v>253</v>
      </c>
      <c r="AT527" s="216" t="s">
        <v>150</v>
      </c>
      <c r="AU527" s="216" t="s">
        <v>84</v>
      </c>
      <c r="AY527" s="18" t="s">
        <v>148</v>
      </c>
      <c r="BE527" s="217">
        <f>IF(N527="základní",J527,0)</f>
        <v>0</v>
      </c>
      <c r="BF527" s="217">
        <f>IF(N527="snížená",J527,0)</f>
        <v>0</v>
      </c>
      <c r="BG527" s="217">
        <f>IF(N527="zákl. přenesená",J527,0)</f>
        <v>0</v>
      </c>
      <c r="BH527" s="217">
        <f>IF(N527="sníž. přenesená",J527,0)</f>
        <v>0</v>
      </c>
      <c r="BI527" s="217">
        <f>IF(N527="nulová",J527,0)</f>
        <v>0</v>
      </c>
      <c r="BJ527" s="18" t="s">
        <v>82</v>
      </c>
      <c r="BK527" s="217">
        <f>ROUND(I527*H527,2)</f>
        <v>0</v>
      </c>
      <c r="BL527" s="18" t="s">
        <v>253</v>
      </c>
      <c r="BM527" s="216" t="s">
        <v>947</v>
      </c>
    </row>
    <row r="528" s="2" customFormat="1">
      <c r="A528" s="39"/>
      <c r="B528" s="40"/>
      <c r="C528" s="41"/>
      <c r="D528" s="218" t="s">
        <v>157</v>
      </c>
      <c r="E528" s="41"/>
      <c r="F528" s="219" t="s">
        <v>948</v>
      </c>
      <c r="G528" s="41"/>
      <c r="H528" s="41"/>
      <c r="I528" s="220"/>
      <c r="J528" s="41"/>
      <c r="K528" s="41"/>
      <c r="L528" s="45"/>
      <c r="M528" s="221"/>
      <c r="N528" s="222"/>
      <c r="O528" s="85"/>
      <c r="P528" s="85"/>
      <c r="Q528" s="85"/>
      <c r="R528" s="85"/>
      <c r="S528" s="85"/>
      <c r="T528" s="86"/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T528" s="18" t="s">
        <v>157</v>
      </c>
      <c r="AU528" s="18" t="s">
        <v>84</v>
      </c>
    </row>
    <row r="529" s="2" customFormat="1" ht="37.8" customHeight="1">
      <c r="A529" s="39"/>
      <c r="B529" s="40"/>
      <c r="C529" s="205" t="s">
        <v>949</v>
      </c>
      <c r="D529" s="205" t="s">
        <v>150</v>
      </c>
      <c r="E529" s="206" t="s">
        <v>950</v>
      </c>
      <c r="F529" s="207" t="s">
        <v>951</v>
      </c>
      <c r="G529" s="208" t="s">
        <v>153</v>
      </c>
      <c r="H529" s="209">
        <v>220.47999999999999</v>
      </c>
      <c r="I529" s="210"/>
      <c r="J529" s="211">
        <f>ROUND(I529*H529,2)</f>
        <v>0</v>
      </c>
      <c r="K529" s="207" t="s">
        <v>154</v>
      </c>
      <c r="L529" s="45"/>
      <c r="M529" s="212" t="s">
        <v>19</v>
      </c>
      <c r="N529" s="213" t="s">
        <v>45</v>
      </c>
      <c r="O529" s="85"/>
      <c r="P529" s="214">
        <f>O529*H529</f>
        <v>0</v>
      </c>
      <c r="Q529" s="214">
        <v>0</v>
      </c>
      <c r="R529" s="214">
        <f>Q529*H529</f>
        <v>0</v>
      </c>
      <c r="S529" s="214">
        <v>0</v>
      </c>
      <c r="T529" s="215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16" t="s">
        <v>253</v>
      </c>
      <c r="AT529" s="216" t="s">
        <v>150</v>
      </c>
      <c r="AU529" s="216" t="s">
        <v>84</v>
      </c>
      <c r="AY529" s="18" t="s">
        <v>148</v>
      </c>
      <c r="BE529" s="217">
        <f>IF(N529="základní",J529,0)</f>
        <v>0</v>
      </c>
      <c r="BF529" s="217">
        <f>IF(N529="snížená",J529,0)</f>
        <v>0</v>
      </c>
      <c r="BG529" s="217">
        <f>IF(N529="zákl. přenesená",J529,0)</f>
        <v>0</v>
      </c>
      <c r="BH529" s="217">
        <f>IF(N529="sníž. přenesená",J529,0)</f>
        <v>0</v>
      </c>
      <c r="BI529" s="217">
        <f>IF(N529="nulová",J529,0)</f>
        <v>0</v>
      </c>
      <c r="BJ529" s="18" t="s">
        <v>82</v>
      </c>
      <c r="BK529" s="217">
        <f>ROUND(I529*H529,2)</f>
        <v>0</v>
      </c>
      <c r="BL529" s="18" t="s">
        <v>253</v>
      </c>
      <c r="BM529" s="216" t="s">
        <v>952</v>
      </c>
    </row>
    <row r="530" s="2" customFormat="1">
      <c r="A530" s="39"/>
      <c r="B530" s="40"/>
      <c r="C530" s="41"/>
      <c r="D530" s="218" t="s">
        <v>157</v>
      </c>
      <c r="E530" s="41"/>
      <c r="F530" s="219" t="s">
        <v>953</v>
      </c>
      <c r="G530" s="41"/>
      <c r="H530" s="41"/>
      <c r="I530" s="220"/>
      <c r="J530" s="41"/>
      <c r="K530" s="41"/>
      <c r="L530" s="45"/>
      <c r="M530" s="221"/>
      <c r="N530" s="222"/>
      <c r="O530" s="85"/>
      <c r="P530" s="85"/>
      <c r="Q530" s="85"/>
      <c r="R530" s="85"/>
      <c r="S530" s="85"/>
      <c r="T530" s="86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157</v>
      </c>
      <c r="AU530" s="18" t="s">
        <v>84</v>
      </c>
    </row>
    <row r="531" s="13" customFormat="1">
      <c r="A531" s="13"/>
      <c r="B531" s="223"/>
      <c r="C531" s="224"/>
      <c r="D531" s="225" t="s">
        <v>159</v>
      </c>
      <c r="E531" s="226" t="s">
        <v>19</v>
      </c>
      <c r="F531" s="227" t="s">
        <v>954</v>
      </c>
      <c r="G531" s="224"/>
      <c r="H531" s="228">
        <v>220.47999999999999</v>
      </c>
      <c r="I531" s="229"/>
      <c r="J531" s="224"/>
      <c r="K531" s="224"/>
      <c r="L531" s="230"/>
      <c r="M531" s="231"/>
      <c r="N531" s="232"/>
      <c r="O531" s="232"/>
      <c r="P531" s="232"/>
      <c r="Q531" s="232"/>
      <c r="R531" s="232"/>
      <c r="S531" s="232"/>
      <c r="T531" s="23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4" t="s">
        <v>159</v>
      </c>
      <c r="AU531" s="234" t="s">
        <v>84</v>
      </c>
      <c r="AV531" s="13" t="s">
        <v>84</v>
      </c>
      <c r="AW531" s="13" t="s">
        <v>35</v>
      </c>
      <c r="AX531" s="13" t="s">
        <v>82</v>
      </c>
      <c r="AY531" s="234" t="s">
        <v>148</v>
      </c>
    </row>
    <row r="532" s="2" customFormat="1" ht="24.15" customHeight="1">
      <c r="A532" s="39"/>
      <c r="B532" s="40"/>
      <c r="C532" s="256" t="s">
        <v>955</v>
      </c>
      <c r="D532" s="256" t="s">
        <v>226</v>
      </c>
      <c r="E532" s="257" t="s">
        <v>956</v>
      </c>
      <c r="F532" s="258" t="s">
        <v>957</v>
      </c>
      <c r="G532" s="259" t="s">
        <v>153</v>
      </c>
      <c r="H532" s="260">
        <v>242.52799999999999</v>
      </c>
      <c r="I532" s="261"/>
      <c r="J532" s="262">
        <f>ROUND(I532*H532,2)</f>
        <v>0</v>
      </c>
      <c r="K532" s="258" t="s">
        <v>154</v>
      </c>
      <c r="L532" s="263"/>
      <c r="M532" s="264" t="s">
        <v>19</v>
      </c>
      <c r="N532" s="265" t="s">
        <v>45</v>
      </c>
      <c r="O532" s="85"/>
      <c r="P532" s="214">
        <f>O532*H532</f>
        <v>0</v>
      </c>
      <c r="Q532" s="214">
        <v>0.00012</v>
      </c>
      <c r="R532" s="214">
        <f>Q532*H532</f>
        <v>0.029103359999999998</v>
      </c>
      <c r="S532" s="214">
        <v>0</v>
      </c>
      <c r="T532" s="215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16" t="s">
        <v>373</v>
      </c>
      <c r="AT532" s="216" t="s">
        <v>226</v>
      </c>
      <c r="AU532" s="216" t="s">
        <v>84</v>
      </c>
      <c r="AY532" s="18" t="s">
        <v>148</v>
      </c>
      <c r="BE532" s="217">
        <f>IF(N532="základní",J532,0)</f>
        <v>0</v>
      </c>
      <c r="BF532" s="217">
        <f>IF(N532="snížená",J532,0)</f>
        <v>0</v>
      </c>
      <c r="BG532" s="217">
        <f>IF(N532="zákl. přenesená",J532,0)</f>
        <v>0</v>
      </c>
      <c r="BH532" s="217">
        <f>IF(N532="sníž. přenesená",J532,0)</f>
        <v>0</v>
      </c>
      <c r="BI532" s="217">
        <f>IF(N532="nulová",J532,0)</f>
        <v>0</v>
      </c>
      <c r="BJ532" s="18" t="s">
        <v>82</v>
      </c>
      <c r="BK532" s="217">
        <f>ROUND(I532*H532,2)</f>
        <v>0</v>
      </c>
      <c r="BL532" s="18" t="s">
        <v>253</v>
      </c>
      <c r="BM532" s="216" t="s">
        <v>958</v>
      </c>
    </row>
    <row r="533" s="13" customFormat="1">
      <c r="A533" s="13"/>
      <c r="B533" s="223"/>
      <c r="C533" s="224"/>
      <c r="D533" s="225" t="s">
        <v>159</v>
      </c>
      <c r="E533" s="226" t="s">
        <v>19</v>
      </c>
      <c r="F533" s="227" t="s">
        <v>959</v>
      </c>
      <c r="G533" s="224"/>
      <c r="H533" s="228">
        <v>242.52799999999999</v>
      </c>
      <c r="I533" s="229"/>
      <c r="J533" s="224"/>
      <c r="K533" s="224"/>
      <c r="L533" s="230"/>
      <c r="M533" s="231"/>
      <c r="N533" s="232"/>
      <c r="O533" s="232"/>
      <c r="P533" s="232"/>
      <c r="Q533" s="232"/>
      <c r="R533" s="232"/>
      <c r="S533" s="232"/>
      <c r="T533" s="23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4" t="s">
        <v>159</v>
      </c>
      <c r="AU533" s="234" t="s">
        <v>84</v>
      </c>
      <c r="AV533" s="13" t="s">
        <v>84</v>
      </c>
      <c r="AW533" s="13" t="s">
        <v>35</v>
      </c>
      <c r="AX533" s="13" t="s">
        <v>82</v>
      </c>
      <c r="AY533" s="234" t="s">
        <v>148</v>
      </c>
    </row>
    <row r="534" s="2" customFormat="1" ht="24.15" customHeight="1">
      <c r="A534" s="39"/>
      <c r="B534" s="40"/>
      <c r="C534" s="205" t="s">
        <v>960</v>
      </c>
      <c r="D534" s="205" t="s">
        <v>150</v>
      </c>
      <c r="E534" s="206" t="s">
        <v>961</v>
      </c>
      <c r="F534" s="207" t="s">
        <v>962</v>
      </c>
      <c r="G534" s="208" t="s">
        <v>229</v>
      </c>
      <c r="H534" s="209">
        <v>220.47999999999999</v>
      </c>
      <c r="I534" s="210"/>
      <c r="J534" s="211">
        <f>ROUND(I534*H534,2)</f>
        <v>0</v>
      </c>
      <c r="K534" s="207" t="s">
        <v>154</v>
      </c>
      <c r="L534" s="45"/>
      <c r="M534" s="212" t="s">
        <v>19</v>
      </c>
      <c r="N534" s="213" t="s">
        <v>45</v>
      </c>
      <c r="O534" s="85"/>
      <c r="P534" s="214">
        <f>O534*H534</f>
        <v>0</v>
      </c>
      <c r="Q534" s="214">
        <v>0</v>
      </c>
      <c r="R534" s="214">
        <f>Q534*H534</f>
        <v>0</v>
      </c>
      <c r="S534" s="214">
        <v>0</v>
      </c>
      <c r="T534" s="215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16" t="s">
        <v>253</v>
      </c>
      <c r="AT534" s="216" t="s">
        <v>150</v>
      </c>
      <c r="AU534" s="216" t="s">
        <v>84</v>
      </c>
      <c r="AY534" s="18" t="s">
        <v>148</v>
      </c>
      <c r="BE534" s="217">
        <f>IF(N534="základní",J534,0)</f>
        <v>0</v>
      </c>
      <c r="BF534" s="217">
        <f>IF(N534="snížená",J534,0)</f>
        <v>0</v>
      </c>
      <c r="BG534" s="217">
        <f>IF(N534="zákl. přenesená",J534,0)</f>
        <v>0</v>
      </c>
      <c r="BH534" s="217">
        <f>IF(N534="sníž. přenesená",J534,0)</f>
        <v>0</v>
      </c>
      <c r="BI534" s="217">
        <f>IF(N534="nulová",J534,0)</f>
        <v>0</v>
      </c>
      <c r="BJ534" s="18" t="s">
        <v>82</v>
      </c>
      <c r="BK534" s="217">
        <f>ROUND(I534*H534,2)</f>
        <v>0</v>
      </c>
      <c r="BL534" s="18" t="s">
        <v>253</v>
      </c>
      <c r="BM534" s="216" t="s">
        <v>963</v>
      </c>
    </row>
    <row r="535" s="2" customFormat="1">
      <c r="A535" s="39"/>
      <c r="B535" s="40"/>
      <c r="C535" s="41"/>
      <c r="D535" s="218" t="s">
        <v>157</v>
      </c>
      <c r="E535" s="41"/>
      <c r="F535" s="219" t="s">
        <v>964</v>
      </c>
      <c r="G535" s="41"/>
      <c r="H535" s="41"/>
      <c r="I535" s="220"/>
      <c r="J535" s="41"/>
      <c r="K535" s="41"/>
      <c r="L535" s="45"/>
      <c r="M535" s="221"/>
      <c r="N535" s="222"/>
      <c r="O535" s="85"/>
      <c r="P535" s="85"/>
      <c r="Q535" s="85"/>
      <c r="R535" s="85"/>
      <c r="S535" s="85"/>
      <c r="T535" s="86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T535" s="18" t="s">
        <v>157</v>
      </c>
      <c r="AU535" s="18" t="s">
        <v>84</v>
      </c>
    </row>
    <row r="536" s="13" customFormat="1">
      <c r="A536" s="13"/>
      <c r="B536" s="223"/>
      <c r="C536" s="224"/>
      <c r="D536" s="225" t="s">
        <v>159</v>
      </c>
      <c r="E536" s="226" t="s">
        <v>19</v>
      </c>
      <c r="F536" s="227" t="s">
        <v>778</v>
      </c>
      <c r="G536" s="224"/>
      <c r="H536" s="228">
        <v>220.47999999999999</v>
      </c>
      <c r="I536" s="229"/>
      <c r="J536" s="224"/>
      <c r="K536" s="224"/>
      <c r="L536" s="230"/>
      <c r="M536" s="231"/>
      <c r="N536" s="232"/>
      <c r="O536" s="232"/>
      <c r="P536" s="232"/>
      <c r="Q536" s="232"/>
      <c r="R536" s="232"/>
      <c r="S536" s="232"/>
      <c r="T536" s="23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4" t="s">
        <v>159</v>
      </c>
      <c r="AU536" s="234" t="s">
        <v>84</v>
      </c>
      <c r="AV536" s="13" t="s">
        <v>84</v>
      </c>
      <c r="AW536" s="13" t="s">
        <v>35</v>
      </c>
      <c r="AX536" s="13" t="s">
        <v>82</v>
      </c>
      <c r="AY536" s="234" t="s">
        <v>148</v>
      </c>
    </row>
    <row r="537" s="2" customFormat="1" ht="24.15" customHeight="1">
      <c r="A537" s="39"/>
      <c r="B537" s="40"/>
      <c r="C537" s="256" t="s">
        <v>965</v>
      </c>
      <c r="D537" s="256" t="s">
        <v>226</v>
      </c>
      <c r="E537" s="257" t="s">
        <v>966</v>
      </c>
      <c r="F537" s="258" t="s">
        <v>967</v>
      </c>
      <c r="G537" s="259" t="s">
        <v>229</v>
      </c>
      <c r="H537" s="260">
        <v>242.52799999999999</v>
      </c>
      <c r="I537" s="261"/>
      <c r="J537" s="262">
        <f>ROUND(I537*H537,2)</f>
        <v>0</v>
      </c>
      <c r="K537" s="258" t="s">
        <v>154</v>
      </c>
      <c r="L537" s="263"/>
      <c r="M537" s="264" t="s">
        <v>19</v>
      </c>
      <c r="N537" s="265" t="s">
        <v>45</v>
      </c>
      <c r="O537" s="85"/>
      <c r="P537" s="214">
        <f>O537*H537</f>
        <v>0</v>
      </c>
      <c r="Q537" s="214">
        <v>1.0000000000000001E-05</v>
      </c>
      <c r="R537" s="214">
        <f>Q537*H537</f>
        <v>0.0024252800000000001</v>
      </c>
      <c r="S537" s="214">
        <v>0</v>
      </c>
      <c r="T537" s="215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16" t="s">
        <v>373</v>
      </c>
      <c r="AT537" s="216" t="s">
        <v>226</v>
      </c>
      <c r="AU537" s="216" t="s">
        <v>84</v>
      </c>
      <c r="AY537" s="18" t="s">
        <v>148</v>
      </c>
      <c r="BE537" s="217">
        <f>IF(N537="základní",J537,0)</f>
        <v>0</v>
      </c>
      <c r="BF537" s="217">
        <f>IF(N537="snížená",J537,0)</f>
        <v>0</v>
      </c>
      <c r="BG537" s="217">
        <f>IF(N537="zákl. přenesená",J537,0)</f>
        <v>0</v>
      </c>
      <c r="BH537" s="217">
        <f>IF(N537="sníž. přenesená",J537,0)</f>
        <v>0</v>
      </c>
      <c r="BI537" s="217">
        <f>IF(N537="nulová",J537,0)</f>
        <v>0</v>
      </c>
      <c r="BJ537" s="18" t="s">
        <v>82</v>
      </c>
      <c r="BK537" s="217">
        <f>ROUND(I537*H537,2)</f>
        <v>0</v>
      </c>
      <c r="BL537" s="18" t="s">
        <v>253</v>
      </c>
      <c r="BM537" s="216" t="s">
        <v>968</v>
      </c>
    </row>
    <row r="538" s="13" customFormat="1">
      <c r="A538" s="13"/>
      <c r="B538" s="223"/>
      <c r="C538" s="224"/>
      <c r="D538" s="225" t="s">
        <v>159</v>
      </c>
      <c r="E538" s="226" t="s">
        <v>19</v>
      </c>
      <c r="F538" s="227" t="s">
        <v>959</v>
      </c>
      <c r="G538" s="224"/>
      <c r="H538" s="228">
        <v>242.52799999999999</v>
      </c>
      <c r="I538" s="229"/>
      <c r="J538" s="224"/>
      <c r="K538" s="224"/>
      <c r="L538" s="230"/>
      <c r="M538" s="231"/>
      <c r="N538" s="232"/>
      <c r="O538" s="232"/>
      <c r="P538" s="232"/>
      <c r="Q538" s="232"/>
      <c r="R538" s="232"/>
      <c r="S538" s="232"/>
      <c r="T538" s="23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4" t="s">
        <v>159</v>
      </c>
      <c r="AU538" s="234" t="s">
        <v>84</v>
      </c>
      <c r="AV538" s="13" t="s">
        <v>84</v>
      </c>
      <c r="AW538" s="13" t="s">
        <v>35</v>
      </c>
      <c r="AX538" s="13" t="s">
        <v>82</v>
      </c>
      <c r="AY538" s="234" t="s">
        <v>148</v>
      </c>
    </row>
    <row r="539" s="2" customFormat="1" ht="37.8" customHeight="1">
      <c r="A539" s="39"/>
      <c r="B539" s="40"/>
      <c r="C539" s="205" t="s">
        <v>969</v>
      </c>
      <c r="D539" s="205" t="s">
        <v>150</v>
      </c>
      <c r="E539" s="206" t="s">
        <v>970</v>
      </c>
      <c r="F539" s="207" t="s">
        <v>971</v>
      </c>
      <c r="G539" s="208" t="s">
        <v>153</v>
      </c>
      <c r="H539" s="209">
        <v>220.47999999999999</v>
      </c>
      <c r="I539" s="210"/>
      <c r="J539" s="211">
        <f>ROUND(I539*H539,2)</f>
        <v>0</v>
      </c>
      <c r="K539" s="207" t="s">
        <v>154</v>
      </c>
      <c r="L539" s="45"/>
      <c r="M539" s="212" t="s">
        <v>19</v>
      </c>
      <c r="N539" s="213" t="s">
        <v>45</v>
      </c>
      <c r="O539" s="85"/>
      <c r="P539" s="214">
        <f>O539*H539</f>
        <v>0</v>
      </c>
      <c r="Q539" s="214">
        <v>0</v>
      </c>
      <c r="R539" s="214">
        <f>Q539*H539</f>
        <v>0</v>
      </c>
      <c r="S539" s="214">
        <v>0</v>
      </c>
      <c r="T539" s="215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16" t="s">
        <v>253</v>
      </c>
      <c r="AT539" s="216" t="s">
        <v>150</v>
      </c>
      <c r="AU539" s="216" t="s">
        <v>84</v>
      </c>
      <c r="AY539" s="18" t="s">
        <v>148</v>
      </c>
      <c r="BE539" s="217">
        <f>IF(N539="základní",J539,0)</f>
        <v>0</v>
      </c>
      <c r="BF539" s="217">
        <f>IF(N539="snížená",J539,0)</f>
        <v>0</v>
      </c>
      <c r="BG539" s="217">
        <f>IF(N539="zákl. přenesená",J539,0)</f>
        <v>0</v>
      </c>
      <c r="BH539" s="217">
        <f>IF(N539="sníž. přenesená",J539,0)</f>
        <v>0</v>
      </c>
      <c r="BI539" s="217">
        <f>IF(N539="nulová",J539,0)</f>
        <v>0</v>
      </c>
      <c r="BJ539" s="18" t="s">
        <v>82</v>
      </c>
      <c r="BK539" s="217">
        <f>ROUND(I539*H539,2)</f>
        <v>0</v>
      </c>
      <c r="BL539" s="18" t="s">
        <v>253</v>
      </c>
      <c r="BM539" s="216" t="s">
        <v>972</v>
      </c>
    </row>
    <row r="540" s="2" customFormat="1">
      <c r="A540" s="39"/>
      <c r="B540" s="40"/>
      <c r="C540" s="41"/>
      <c r="D540" s="218" t="s">
        <v>157</v>
      </c>
      <c r="E540" s="41"/>
      <c r="F540" s="219" t="s">
        <v>973</v>
      </c>
      <c r="G540" s="41"/>
      <c r="H540" s="41"/>
      <c r="I540" s="220"/>
      <c r="J540" s="41"/>
      <c r="K540" s="41"/>
      <c r="L540" s="45"/>
      <c r="M540" s="221"/>
      <c r="N540" s="222"/>
      <c r="O540" s="85"/>
      <c r="P540" s="85"/>
      <c r="Q540" s="85"/>
      <c r="R540" s="85"/>
      <c r="S540" s="85"/>
      <c r="T540" s="86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157</v>
      </c>
      <c r="AU540" s="18" t="s">
        <v>84</v>
      </c>
    </row>
    <row r="541" s="2" customFormat="1" ht="55.5" customHeight="1">
      <c r="A541" s="39"/>
      <c r="B541" s="40"/>
      <c r="C541" s="205" t="s">
        <v>974</v>
      </c>
      <c r="D541" s="205" t="s">
        <v>150</v>
      </c>
      <c r="E541" s="206" t="s">
        <v>975</v>
      </c>
      <c r="F541" s="207" t="s">
        <v>976</v>
      </c>
      <c r="G541" s="208" t="s">
        <v>203</v>
      </c>
      <c r="H541" s="209">
        <v>10.401999999999999</v>
      </c>
      <c r="I541" s="210"/>
      <c r="J541" s="211">
        <f>ROUND(I541*H541,2)</f>
        <v>0</v>
      </c>
      <c r="K541" s="207" t="s">
        <v>154</v>
      </c>
      <c r="L541" s="45"/>
      <c r="M541" s="212" t="s">
        <v>19</v>
      </c>
      <c r="N541" s="213" t="s">
        <v>45</v>
      </c>
      <c r="O541" s="85"/>
      <c r="P541" s="214">
        <f>O541*H541</f>
        <v>0</v>
      </c>
      <c r="Q541" s="214">
        <v>0</v>
      </c>
      <c r="R541" s="214">
        <f>Q541*H541</f>
        <v>0</v>
      </c>
      <c r="S541" s="214">
        <v>0</v>
      </c>
      <c r="T541" s="215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16" t="s">
        <v>253</v>
      </c>
      <c r="AT541" s="216" t="s">
        <v>150</v>
      </c>
      <c r="AU541" s="216" t="s">
        <v>84</v>
      </c>
      <c r="AY541" s="18" t="s">
        <v>148</v>
      </c>
      <c r="BE541" s="217">
        <f>IF(N541="základní",J541,0)</f>
        <v>0</v>
      </c>
      <c r="BF541" s="217">
        <f>IF(N541="snížená",J541,0)</f>
        <v>0</v>
      </c>
      <c r="BG541" s="217">
        <f>IF(N541="zákl. přenesená",J541,0)</f>
        <v>0</v>
      </c>
      <c r="BH541" s="217">
        <f>IF(N541="sníž. přenesená",J541,0)</f>
        <v>0</v>
      </c>
      <c r="BI541" s="217">
        <f>IF(N541="nulová",J541,0)</f>
        <v>0</v>
      </c>
      <c r="BJ541" s="18" t="s">
        <v>82</v>
      </c>
      <c r="BK541" s="217">
        <f>ROUND(I541*H541,2)</f>
        <v>0</v>
      </c>
      <c r="BL541" s="18" t="s">
        <v>253</v>
      </c>
      <c r="BM541" s="216" t="s">
        <v>977</v>
      </c>
    </row>
    <row r="542" s="2" customFormat="1">
      <c r="A542" s="39"/>
      <c r="B542" s="40"/>
      <c r="C542" s="41"/>
      <c r="D542" s="218" t="s">
        <v>157</v>
      </c>
      <c r="E542" s="41"/>
      <c r="F542" s="219" t="s">
        <v>978</v>
      </c>
      <c r="G542" s="41"/>
      <c r="H542" s="41"/>
      <c r="I542" s="220"/>
      <c r="J542" s="41"/>
      <c r="K542" s="41"/>
      <c r="L542" s="45"/>
      <c r="M542" s="221"/>
      <c r="N542" s="222"/>
      <c r="O542" s="85"/>
      <c r="P542" s="85"/>
      <c r="Q542" s="85"/>
      <c r="R542" s="85"/>
      <c r="S542" s="85"/>
      <c r="T542" s="86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157</v>
      </c>
      <c r="AU542" s="18" t="s">
        <v>84</v>
      </c>
    </row>
    <row r="543" s="12" customFormat="1" ht="22.8" customHeight="1">
      <c r="A543" s="12"/>
      <c r="B543" s="189"/>
      <c r="C543" s="190"/>
      <c r="D543" s="191" t="s">
        <v>73</v>
      </c>
      <c r="E543" s="203" t="s">
        <v>979</v>
      </c>
      <c r="F543" s="203" t="s">
        <v>980</v>
      </c>
      <c r="G543" s="190"/>
      <c r="H543" s="190"/>
      <c r="I543" s="193"/>
      <c r="J543" s="204">
        <f>BK543</f>
        <v>0</v>
      </c>
      <c r="K543" s="190"/>
      <c r="L543" s="195"/>
      <c r="M543" s="196"/>
      <c r="N543" s="197"/>
      <c r="O543" s="197"/>
      <c r="P543" s="198">
        <f>SUM(P544:P607)</f>
        <v>0</v>
      </c>
      <c r="Q543" s="197"/>
      <c r="R543" s="198">
        <f>SUM(R544:R607)</f>
        <v>0.88371600000000017</v>
      </c>
      <c r="S543" s="197"/>
      <c r="T543" s="199">
        <f>SUM(T544:T607)</f>
        <v>0</v>
      </c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R543" s="200" t="s">
        <v>84</v>
      </c>
      <c r="AT543" s="201" t="s">
        <v>73</v>
      </c>
      <c r="AU543" s="201" t="s">
        <v>82</v>
      </c>
      <c r="AY543" s="200" t="s">
        <v>148</v>
      </c>
      <c r="BK543" s="202">
        <f>SUM(BK544:BK607)</f>
        <v>0</v>
      </c>
    </row>
    <row r="544" s="2" customFormat="1" ht="24.15" customHeight="1">
      <c r="A544" s="39"/>
      <c r="B544" s="40"/>
      <c r="C544" s="205" t="s">
        <v>981</v>
      </c>
      <c r="D544" s="205" t="s">
        <v>150</v>
      </c>
      <c r="E544" s="206" t="s">
        <v>982</v>
      </c>
      <c r="F544" s="207" t="s">
        <v>983</v>
      </c>
      <c r="G544" s="208" t="s">
        <v>222</v>
      </c>
      <c r="H544" s="209">
        <v>1</v>
      </c>
      <c r="I544" s="210"/>
      <c r="J544" s="211">
        <f>ROUND(I544*H544,2)</f>
        <v>0</v>
      </c>
      <c r="K544" s="207" t="s">
        <v>154</v>
      </c>
      <c r="L544" s="45"/>
      <c r="M544" s="212" t="s">
        <v>19</v>
      </c>
      <c r="N544" s="213" t="s">
        <v>45</v>
      </c>
      <c r="O544" s="85"/>
      <c r="P544" s="214">
        <f>O544*H544</f>
        <v>0</v>
      </c>
      <c r="Q544" s="214">
        <v>0.00042000000000000002</v>
      </c>
      <c r="R544" s="214">
        <f>Q544*H544</f>
        <v>0.00042000000000000002</v>
      </c>
      <c r="S544" s="214">
        <v>0</v>
      </c>
      <c r="T544" s="215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16" t="s">
        <v>253</v>
      </c>
      <c r="AT544" s="216" t="s">
        <v>150</v>
      </c>
      <c r="AU544" s="216" t="s">
        <v>84</v>
      </c>
      <c r="AY544" s="18" t="s">
        <v>148</v>
      </c>
      <c r="BE544" s="217">
        <f>IF(N544="základní",J544,0)</f>
        <v>0</v>
      </c>
      <c r="BF544" s="217">
        <f>IF(N544="snížená",J544,0)</f>
        <v>0</v>
      </c>
      <c r="BG544" s="217">
        <f>IF(N544="zákl. přenesená",J544,0)</f>
        <v>0</v>
      </c>
      <c r="BH544" s="217">
        <f>IF(N544="sníž. přenesená",J544,0)</f>
        <v>0</v>
      </c>
      <c r="BI544" s="217">
        <f>IF(N544="nulová",J544,0)</f>
        <v>0</v>
      </c>
      <c r="BJ544" s="18" t="s">
        <v>82</v>
      </c>
      <c r="BK544" s="217">
        <f>ROUND(I544*H544,2)</f>
        <v>0</v>
      </c>
      <c r="BL544" s="18" t="s">
        <v>253</v>
      </c>
      <c r="BM544" s="216" t="s">
        <v>984</v>
      </c>
    </row>
    <row r="545" s="2" customFormat="1">
      <c r="A545" s="39"/>
      <c r="B545" s="40"/>
      <c r="C545" s="41"/>
      <c r="D545" s="218" t="s">
        <v>157</v>
      </c>
      <c r="E545" s="41"/>
      <c r="F545" s="219" t="s">
        <v>985</v>
      </c>
      <c r="G545" s="41"/>
      <c r="H545" s="41"/>
      <c r="I545" s="220"/>
      <c r="J545" s="41"/>
      <c r="K545" s="41"/>
      <c r="L545" s="45"/>
      <c r="M545" s="221"/>
      <c r="N545" s="222"/>
      <c r="O545" s="85"/>
      <c r="P545" s="85"/>
      <c r="Q545" s="85"/>
      <c r="R545" s="85"/>
      <c r="S545" s="85"/>
      <c r="T545" s="86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8" t="s">
        <v>157</v>
      </c>
      <c r="AU545" s="18" t="s">
        <v>84</v>
      </c>
    </row>
    <row r="546" s="14" customFormat="1">
      <c r="A546" s="14"/>
      <c r="B546" s="235"/>
      <c r="C546" s="236"/>
      <c r="D546" s="225" t="s">
        <v>159</v>
      </c>
      <c r="E546" s="237" t="s">
        <v>19</v>
      </c>
      <c r="F546" s="238" t="s">
        <v>986</v>
      </c>
      <c r="G546" s="236"/>
      <c r="H546" s="237" t="s">
        <v>19</v>
      </c>
      <c r="I546" s="239"/>
      <c r="J546" s="236"/>
      <c r="K546" s="236"/>
      <c r="L546" s="240"/>
      <c r="M546" s="241"/>
      <c r="N546" s="242"/>
      <c r="O546" s="242"/>
      <c r="P546" s="242"/>
      <c r="Q546" s="242"/>
      <c r="R546" s="242"/>
      <c r="S546" s="242"/>
      <c r="T546" s="243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4" t="s">
        <v>159</v>
      </c>
      <c r="AU546" s="244" t="s">
        <v>84</v>
      </c>
      <c r="AV546" s="14" t="s">
        <v>82</v>
      </c>
      <c r="AW546" s="14" t="s">
        <v>35</v>
      </c>
      <c r="AX546" s="14" t="s">
        <v>74</v>
      </c>
      <c r="AY546" s="244" t="s">
        <v>148</v>
      </c>
    </row>
    <row r="547" s="13" customFormat="1">
      <c r="A547" s="13"/>
      <c r="B547" s="223"/>
      <c r="C547" s="224"/>
      <c r="D547" s="225" t="s">
        <v>159</v>
      </c>
      <c r="E547" s="226" t="s">
        <v>19</v>
      </c>
      <c r="F547" s="227" t="s">
        <v>82</v>
      </c>
      <c r="G547" s="224"/>
      <c r="H547" s="228">
        <v>1</v>
      </c>
      <c r="I547" s="229"/>
      <c r="J547" s="224"/>
      <c r="K547" s="224"/>
      <c r="L547" s="230"/>
      <c r="M547" s="231"/>
      <c r="N547" s="232"/>
      <c r="O547" s="232"/>
      <c r="P547" s="232"/>
      <c r="Q547" s="232"/>
      <c r="R547" s="232"/>
      <c r="S547" s="232"/>
      <c r="T547" s="23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4" t="s">
        <v>159</v>
      </c>
      <c r="AU547" s="234" t="s">
        <v>84</v>
      </c>
      <c r="AV547" s="13" t="s">
        <v>84</v>
      </c>
      <c r="AW547" s="13" t="s">
        <v>35</v>
      </c>
      <c r="AX547" s="13" t="s">
        <v>82</v>
      </c>
      <c r="AY547" s="234" t="s">
        <v>148</v>
      </c>
    </row>
    <row r="548" s="2" customFormat="1" ht="37.8" customHeight="1">
      <c r="A548" s="39"/>
      <c r="B548" s="40"/>
      <c r="C548" s="256" t="s">
        <v>987</v>
      </c>
      <c r="D548" s="256" t="s">
        <v>226</v>
      </c>
      <c r="E548" s="257" t="s">
        <v>988</v>
      </c>
      <c r="F548" s="258" t="s">
        <v>989</v>
      </c>
      <c r="G548" s="259" t="s">
        <v>222</v>
      </c>
      <c r="H548" s="260">
        <v>1</v>
      </c>
      <c r="I548" s="261"/>
      <c r="J548" s="262">
        <f>ROUND(I548*H548,2)</f>
        <v>0</v>
      </c>
      <c r="K548" s="258" t="s">
        <v>154</v>
      </c>
      <c r="L548" s="263"/>
      <c r="M548" s="264" t="s">
        <v>19</v>
      </c>
      <c r="N548" s="265" t="s">
        <v>45</v>
      </c>
      <c r="O548" s="85"/>
      <c r="P548" s="214">
        <f>O548*H548</f>
        <v>0</v>
      </c>
      <c r="Q548" s="214">
        <v>0.029999999999999999</v>
      </c>
      <c r="R548" s="214">
        <f>Q548*H548</f>
        <v>0.029999999999999999</v>
      </c>
      <c r="S548" s="214">
        <v>0</v>
      </c>
      <c r="T548" s="215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16" t="s">
        <v>373</v>
      </c>
      <c r="AT548" s="216" t="s">
        <v>226</v>
      </c>
      <c r="AU548" s="216" t="s">
        <v>84</v>
      </c>
      <c r="AY548" s="18" t="s">
        <v>148</v>
      </c>
      <c r="BE548" s="217">
        <f>IF(N548="základní",J548,0)</f>
        <v>0</v>
      </c>
      <c r="BF548" s="217">
        <f>IF(N548="snížená",J548,0)</f>
        <v>0</v>
      </c>
      <c r="BG548" s="217">
        <f>IF(N548="zákl. přenesená",J548,0)</f>
        <v>0</v>
      </c>
      <c r="BH548" s="217">
        <f>IF(N548="sníž. přenesená",J548,0)</f>
        <v>0</v>
      </c>
      <c r="BI548" s="217">
        <f>IF(N548="nulová",J548,0)</f>
        <v>0</v>
      </c>
      <c r="BJ548" s="18" t="s">
        <v>82</v>
      </c>
      <c r="BK548" s="217">
        <f>ROUND(I548*H548,2)</f>
        <v>0</v>
      </c>
      <c r="BL548" s="18" t="s">
        <v>253</v>
      </c>
      <c r="BM548" s="216" t="s">
        <v>990</v>
      </c>
    </row>
    <row r="549" s="2" customFormat="1" ht="37.8" customHeight="1">
      <c r="A549" s="39"/>
      <c r="B549" s="40"/>
      <c r="C549" s="205" t="s">
        <v>991</v>
      </c>
      <c r="D549" s="205" t="s">
        <v>150</v>
      </c>
      <c r="E549" s="206" t="s">
        <v>992</v>
      </c>
      <c r="F549" s="207" t="s">
        <v>993</v>
      </c>
      <c r="G549" s="208" t="s">
        <v>153</v>
      </c>
      <c r="H549" s="209">
        <v>26</v>
      </c>
      <c r="I549" s="210"/>
      <c r="J549" s="211">
        <f>ROUND(I549*H549,2)</f>
        <v>0</v>
      </c>
      <c r="K549" s="207" t="s">
        <v>154</v>
      </c>
      <c r="L549" s="45"/>
      <c r="M549" s="212" t="s">
        <v>19</v>
      </c>
      <c r="N549" s="213" t="s">
        <v>45</v>
      </c>
      <c r="O549" s="85"/>
      <c r="P549" s="214">
        <f>O549*H549</f>
        <v>0</v>
      </c>
      <c r="Q549" s="214">
        <v>0</v>
      </c>
      <c r="R549" s="214">
        <f>Q549*H549</f>
        <v>0</v>
      </c>
      <c r="S549" s="214">
        <v>0</v>
      </c>
      <c r="T549" s="215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16" t="s">
        <v>253</v>
      </c>
      <c r="AT549" s="216" t="s">
        <v>150</v>
      </c>
      <c r="AU549" s="216" t="s">
        <v>84</v>
      </c>
      <c r="AY549" s="18" t="s">
        <v>148</v>
      </c>
      <c r="BE549" s="217">
        <f>IF(N549="základní",J549,0)</f>
        <v>0</v>
      </c>
      <c r="BF549" s="217">
        <f>IF(N549="snížená",J549,0)</f>
        <v>0</v>
      </c>
      <c r="BG549" s="217">
        <f>IF(N549="zákl. přenesená",J549,0)</f>
        <v>0</v>
      </c>
      <c r="BH549" s="217">
        <f>IF(N549="sníž. přenesená",J549,0)</f>
        <v>0</v>
      </c>
      <c r="BI549" s="217">
        <f>IF(N549="nulová",J549,0)</f>
        <v>0</v>
      </c>
      <c r="BJ549" s="18" t="s">
        <v>82</v>
      </c>
      <c r="BK549" s="217">
        <f>ROUND(I549*H549,2)</f>
        <v>0</v>
      </c>
      <c r="BL549" s="18" t="s">
        <v>253</v>
      </c>
      <c r="BM549" s="216" t="s">
        <v>994</v>
      </c>
    </row>
    <row r="550" s="2" customFormat="1">
      <c r="A550" s="39"/>
      <c r="B550" s="40"/>
      <c r="C550" s="41"/>
      <c r="D550" s="218" t="s">
        <v>157</v>
      </c>
      <c r="E550" s="41"/>
      <c r="F550" s="219" t="s">
        <v>995</v>
      </c>
      <c r="G550" s="41"/>
      <c r="H550" s="41"/>
      <c r="I550" s="220"/>
      <c r="J550" s="41"/>
      <c r="K550" s="41"/>
      <c r="L550" s="45"/>
      <c r="M550" s="221"/>
      <c r="N550" s="222"/>
      <c r="O550" s="85"/>
      <c r="P550" s="85"/>
      <c r="Q550" s="85"/>
      <c r="R550" s="85"/>
      <c r="S550" s="85"/>
      <c r="T550" s="86"/>
      <c r="U550" s="39"/>
      <c r="V550" s="39"/>
      <c r="W550" s="39"/>
      <c r="X550" s="39"/>
      <c r="Y550" s="39"/>
      <c r="Z550" s="39"/>
      <c r="AA550" s="39"/>
      <c r="AB550" s="39"/>
      <c r="AC550" s="39"/>
      <c r="AD550" s="39"/>
      <c r="AE550" s="39"/>
      <c r="AT550" s="18" t="s">
        <v>157</v>
      </c>
      <c r="AU550" s="18" t="s">
        <v>84</v>
      </c>
    </row>
    <row r="551" s="14" customFormat="1">
      <c r="A551" s="14"/>
      <c r="B551" s="235"/>
      <c r="C551" s="236"/>
      <c r="D551" s="225" t="s">
        <v>159</v>
      </c>
      <c r="E551" s="237" t="s">
        <v>19</v>
      </c>
      <c r="F551" s="238" t="s">
        <v>996</v>
      </c>
      <c r="G551" s="236"/>
      <c r="H551" s="237" t="s">
        <v>19</v>
      </c>
      <c r="I551" s="239"/>
      <c r="J551" s="236"/>
      <c r="K551" s="236"/>
      <c r="L551" s="240"/>
      <c r="M551" s="241"/>
      <c r="N551" s="242"/>
      <c r="O551" s="242"/>
      <c r="P551" s="242"/>
      <c r="Q551" s="242"/>
      <c r="R551" s="242"/>
      <c r="S551" s="242"/>
      <c r="T551" s="243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4" t="s">
        <v>159</v>
      </c>
      <c r="AU551" s="244" t="s">
        <v>84</v>
      </c>
      <c r="AV551" s="14" t="s">
        <v>82</v>
      </c>
      <c r="AW551" s="14" t="s">
        <v>35</v>
      </c>
      <c r="AX551" s="14" t="s">
        <v>74</v>
      </c>
      <c r="AY551" s="244" t="s">
        <v>148</v>
      </c>
    </row>
    <row r="552" s="13" customFormat="1">
      <c r="A552" s="13"/>
      <c r="B552" s="223"/>
      <c r="C552" s="224"/>
      <c r="D552" s="225" t="s">
        <v>159</v>
      </c>
      <c r="E552" s="226" t="s">
        <v>19</v>
      </c>
      <c r="F552" s="227" t="s">
        <v>997</v>
      </c>
      <c r="G552" s="224"/>
      <c r="H552" s="228">
        <v>26</v>
      </c>
      <c r="I552" s="229"/>
      <c r="J552" s="224"/>
      <c r="K552" s="224"/>
      <c r="L552" s="230"/>
      <c r="M552" s="231"/>
      <c r="N552" s="232"/>
      <c r="O552" s="232"/>
      <c r="P552" s="232"/>
      <c r="Q552" s="232"/>
      <c r="R552" s="232"/>
      <c r="S552" s="232"/>
      <c r="T552" s="23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4" t="s">
        <v>159</v>
      </c>
      <c r="AU552" s="234" t="s">
        <v>84</v>
      </c>
      <c r="AV552" s="13" t="s">
        <v>84</v>
      </c>
      <c r="AW552" s="13" t="s">
        <v>35</v>
      </c>
      <c r="AX552" s="13" t="s">
        <v>82</v>
      </c>
      <c r="AY552" s="234" t="s">
        <v>148</v>
      </c>
    </row>
    <row r="553" s="2" customFormat="1" ht="24.15" customHeight="1">
      <c r="A553" s="39"/>
      <c r="B553" s="40"/>
      <c r="C553" s="256" t="s">
        <v>998</v>
      </c>
      <c r="D553" s="256" t="s">
        <v>226</v>
      </c>
      <c r="E553" s="257" t="s">
        <v>999</v>
      </c>
      <c r="F553" s="258" t="s">
        <v>1000</v>
      </c>
      <c r="G553" s="259" t="s">
        <v>153</v>
      </c>
      <c r="H553" s="260">
        <v>28.600000000000001</v>
      </c>
      <c r="I553" s="261"/>
      <c r="J553" s="262">
        <f>ROUND(I553*H553,2)</f>
        <v>0</v>
      </c>
      <c r="K553" s="258" t="s">
        <v>154</v>
      </c>
      <c r="L553" s="263"/>
      <c r="M553" s="264" t="s">
        <v>19</v>
      </c>
      <c r="N553" s="265" t="s">
        <v>45</v>
      </c>
      <c r="O553" s="85"/>
      <c r="P553" s="214">
        <f>O553*H553</f>
        <v>0</v>
      </c>
      <c r="Q553" s="214">
        <v>0.0093100000000000006</v>
      </c>
      <c r="R553" s="214">
        <f>Q553*H553</f>
        <v>0.266266</v>
      </c>
      <c r="S553" s="214">
        <v>0</v>
      </c>
      <c r="T553" s="215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16" t="s">
        <v>373</v>
      </c>
      <c r="AT553" s="216" t="s">
        <v>226</v>
      </c>
      <c r="AU553" s="216" t="s">
        <v>84</v>
      </c>
      <c r="AY553" s="18" t="s">
        <v>148</v>
      </c>
      <c r="BE553" s="217">
        <f>IF(N553="základní",J553,0)</f>
        <v>0</v>
      </c>
      <c r="BF553" s="217">
        <f>IF(N553="snížená",J553,0)</f>
        <v>0</v>
      </c>
      <c r="BG553" s="217">
        <f>IF(N553="zákl. přenesená",J553,0)</f>
        <v>0</v>
      </c>
      <c r="BH553" s="217">
        <f>IF(N553="sníž. přenesená",J553,0)</f>
        <v>0</v>
      </c>
      <c r="BI553" s="217">
        <f>IF(N553="nulová",J553,0)</f>
        <v>0</v>
      </c>
      <c r="BJ553" s="18" t="s">
        <v>82</v>
      </c>
      <c r="BK553" s="217">
        <f>ROUND(I553*H553,2)</f>
        <v>0</v>
      </c>
      <c r="BL553" s="18" t="s">
        <v>253</v>
      </c>
      <c r="BM553" s="216" t="s">
        <v>1001</v>
      </c>
    </row>
    <row r="554" s="13" customFormat="1">
      <c r="A554" s="13"/>
      <c r="B554" s="223"/>
      <c r="C554" s="224"/>
      <c r="D554" s="225" t="s">
        <v>159</v>
      </c>
      <c r="E554" s="226" t="s">
        <v>19</v>
      </c>
      <c r="F554" s="227" t="s">
        <v>1002</v>
      </c>
      <c r="G554" s="224"/>
      <c r="H554" s="228">
        <v>28.600000000000001</v>
      </c>
      <c r="I554" s="229"/>
      <c r="J554" s="224"/>
      <c r="K554" s="224"/>
      <c r="L554" s="230"/>
      <c r="M554" s="231"/>
      <c r="N554" s="232"/>
      <c r="O554" s="232"/>
      <c r="P554" s="232"/>
      <c r="Q554" s="232"/>
      <c r="R554" s="232"/>
      <c r="S554" s="232"/>
      <c r="T554" s="23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4" t="s">
        <v>159</v>
      </c>
      <c r="AU554" s="234" t="s">
        <v>84</v>
      </c>
      <c r="AV554" s="13" t="s">
        <v>84</v>
      </c>
      <c r="AW554" s="13" t="s">
        <v>35</v>
      </c>
      <c r="AX554" s="13" t="s">
        <v>82</v>
      </c>
      <c r="AY554" s="234" t="s">
        <v>148</v>
      </c>
    </row>
    <row r="555" s="2" customFormat="1" ht="24.15" customHeight="1">
      <c r="A555" s="39"/>
      <c r="B555" s="40"/>
      <c r="C555" s="205" t="s">
        <v>1003</v>
      </c>
      <c r="D555" s="205" t="s">
        <v>150</v>
      </c>
      <c r="E555" s="206" t="s">
        <v>1004</v>
      </c>
      <c r="F555" s="207" t="s">
        <v>1005</v>
      </c>
      <c r="G555" s="208" t="s">
        <v>222</v>
      </c>
      <c r="H555" s="209">
        <v>14</v>
      </c>
      <c r="I555" s="210"/>
      <c r="J555" s="211">
        <f>ROUND(I555*H555,2)</f>
        <v>0</v>
      </c>
      <c r="K555" s="207" t="s">
        <v>154</v>
      </c>
      <c r="L555" s="45"/>
      <c r="M555" s="212" t="s">
        <v>19</v>
      </c>
      <c r="N555" s="213" t="s">
        <v>45</v>
      </c>
      <c r="O555" s="85"/>
      <c r="P555" s="214">
        <f>O555*H555</f>
        <v>0</v>
      </c>
      <c r="Q555" s="214">
        <v>0.00025999999999999998</v>
      </c>
      <c r="R555" s="214">
        <f>Q555*H555</f>
        <v>0.0036399999999999996</v>
      </c>
      <c r="S555" s="214">
        <v>0</v>
      </c>
      <c r="T555" s="215">
        <f>S555*H555</f>
        <v>0</v>
      </c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R555" s="216" t="s">
        <v>253</v>
      </c>
      <c r="AT555" s="216" t="s">
        <v>150</v>
      </c>
      <c r="AU555" s="216" t="s">
        <v>84</v>
      </c>
      <c r="AY555" s="18" t="s">
        <v>148</v>
      </c>
      <c r="BE555" s="217">
        <f>IF(N555="základní",J555,0)</f>
        <v>0</v>
      </c>
      <c r="BF555" s="217">
        <f>IF(N555="snížená",J555,0)</f>
        <v>0</v>
      </c>
      <c r="BG555" s="217">
        <f>IF(N555="zákl. přenesená",J555,0)</f>
        <v>0</v>
      </c>
      <c r="BH555" s="217">
        <f>IF(N555="sníž. přenesená",J555,0)</f>
        <v>0</v>
      </c>
      <c r="BI555" s="217">
        <f>IF(N555="nulová",J555,0)</f>
        <v>0</v>
      </c>
      <c r="BJ555" s="18" t="s">
        <v>82</v>
      </c>
      <c r="BK555" s="217">
        <f>ROUND(I555*H555,2)</f>
        <v>0</v>
      </c>
      <c r="BL555" s="18" t="s">
        <v>253</v>
      </c>
      <c r="BM555" s="216" t="s">
        <v>1006</v>
      </c>
    </row>
    <row r="556" s="2" customFormat="1">
      <c r="A556" s="39"/>
      <c r="B556" s="40"/>
      <c r="C556" s="41"/>
      <c r="D556" s="218" t="s">
        <v>157</v>
      </c>
      <c r="E556" s="41"/>
      <c r="F556" s="219" t="s">
        <v>1007</v>
      </c>
      <c r="G556" s="41"/>
      <c r="H556" s="41"/>
      <c r="I556" s="220"/>
      <c r="J556" s="41"/>
      <c r="K556" s="41"/>
      <c r="L556" s="45"/>
      <c r="M556" s="221"/>
      <c r="N556" s="222"/>
      <c r="O556" s="85"/>
      <c r="P556" s="85"/>
      <c r="Q556" s="85"/>
      <c r="R556" s="85"/>
      <c r="S556" s="85"/>
      <c r="T556" s="86"/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T556" s="18" t="s">
        <v>157</v>
      </c>
      <c r="AU556" s="18" t="s">
        <v>84</v>
      </c>
    </row>
    <row r="557" s="14" customFormat="1">
      <c r="A557" s="14"/>
      <c r="B557" s="235"/>
      <c r="C557" s="236"/>
      <c r="D557" s="225" t="s">
        <v>159</v>
      </c>
      <c r="E557" s="237" t="s">
        <v>19</v>
      </c>
      <c r="F557" s="238" t="s">
        <v>1008</v>
      </c>
      <c r="G557" s="236"/>
      <c r="H557" s="237" t="s">
        <v>19</v>
      </c>
      <c r="I557" s="239"/>
      <c r="J557" s="236"/>
      <c r="K557" s="236"/>
      <c r="L557" s="240"/>
      <c r="M557" s="241"/>
      <c r="N557" s="242"/>
      <c r="O557" s="242"/>
      <c r="P557" s="242"/>
      <c r="Q557" s="242"/>
      <c r="R557" s="242"/>
      <c r="S557" s="242"/>
      <c r="T557" s="243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44" t="s">
        <v>159</v>
      </c>
      <c r="AU557" s="244" t="s">
        <v>84</v>
      </c>
      <c r="AV557" s="14" t="s">
        <v>82</v>
      </c>
      <c r="AW557" s="14" t="s">
        <v>35</v>
      </c>
      <c r="AX557" s="14" t="s">
        <v>74</v>
      </c>
      <c r="AY557" s="244" t="s">
        <v>148</v>
      </c>
    </row>
    <row r="558" s="13" customFormat="1">
      <c r="A558" s="13"/>
      <c r="B558" s="223"/>
      <c r="C558" s="224"/>
      <c r="D558" s="225" t="s">
        <v>159</v>
      </c>
      <c r="E558" s="226" t="s">
        <v>19</v>
      </c>
      <c r="F558" s="227" t="s">
        <v>188</v>
      </c>
      <c r="G558" s="224"/>
      <c r="H558" s="228">
        <v>5</v>
      </c>
      <c r="I558" s="229"/>
      <c r="J558" s="224"/>
      <c r="K558" s="224"/>
      <c r="L558" s="230"/>
      <c r="M558" s="231"/>
      <c r="N558" s="232"/>
      <c r="O558" s="232"/>
      <c r="P558" s="232"/>
      <c r="Q558" s="232"/>
      <c r="R558" s="232"/>
      <c r="S558" s="232"/>
      <c r="T558" s="23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4" t="s">
        <v>159</v>
      </c>
      <c r="AU558" s="234" t="s">
        <v>84</v>
      </c>
      <c r="AV558" s="13" t="s">
        <v>84</v>
      </c>
      <c r="AW558" s="13" t="s">
        <v>35</v>
      </c>
      <c r="AX558" s="13" t="s">
        <v>74</v>
      </c>
      <c r="AY558" s="234" t="s">
        <v>148</v>
      </c>
    </row>
    <row r="559" s="14" customFormat="1">
      <c r="A559" s="14"/>
      <c r="B559" s="235"/>
      <c r="C559" s="236"/>
      <c r="D559" s="225" t="s">
        <v>159</v>
      </c>
      <c r="E559" s="237" t="s">
        <v>19</v>
      </c>
      <c r="F559" s="238" t="s">
        <v>1009</v>
      </c>
      <c r="G559" s="236"/>
      <c r="H559" s="237" t="s">
        <v>19</v>
      </c>
      <c r="I559" s="239"/>
      <c r="J559" s="236"/>
      <c r="K559" s="236"/>
      <c r="L559" s="240"/>
      <c r="M559" s="241"/>
      <c r="N559" s="242"/>
      <c r="O559" s="242"/>
      <c r="P559" s="242"/>
      <c r="Q559" s="242"/>
      <c r="R559" s="242"/>
      <c r="S559" s="242"/>
      <c r="T559" s="243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44" t="s">
        <v>159</v>
      </c>
      <c r="AU559" s="244" t="s">
        <v>84</v>
      </c>
      <c r="AV559" s="14" t="s">
        <v>82</v>
      </c>
      <c r="AW559" s="14" t="s">
        <v>35</v>
      </c>
      <c r="AX559" s="14" t="s">
        <v>74</v>
      </c>
      <c r="AY559" s="244" t="s">
        <v>148</v>
      </c>
    </row>
    <row r="560" s="13" customFormat="1">
      <c r="A560" s="13"/>
      <c r="B560" s="223"/>
      <c r="C560" s="224"/>
      <c r="D560" s="225" t="s">
        <v>159</v>
      </c>
      <c r="E560" s="226" t="s">
        <v>19</v>
      </c>
      <c r="F560" s="227" t="s">
        <v>194</v>
      </c>
      <c r="G560" s="224"/>
      <c r="H560" s="228">
        <v>6</v>
      </c>
      <c r="I560" s="229"/>
      <c r="J560" s="224"/>
      <c r="K560" s="224"/>
      <c r="L560" s="230"/>
      <c r="M560" s="231"/>
      <c r="N560" s="232"/>
      <c r="O560" s="232"/>
      <c r="P560" s="232"/>
      <c r="Q560" s="232"/>
      <c r="R560" s="232"/>
      <c r="S560" s="232"/>
      <c r="T560" s="23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4" t="s">
        <v>159</v>
      </c>
      <c r="AU560" s="234" t="s">
        <v>84</v>
      </c>
      <c r="AV560" s="13" t="s">
        <v>84</v>
      </c>
      <c r="AW560" s="13" t="s">
        <v>35</v>
      </c>
      <c r="AX560" s="13" t="s">
        <v>74</v>
      </c>
      <c r="AY560" s="234" t="s">
        <v>148</v>
      </c>
    </row>
    <row r="561" s="14" customFormat="1">
      <c r="A561" s="14"/>
      <c r="B561" s="235"/>
      <c r="C561" s="236"/>
      <c r="D561" s="225" t="s">
        <v>159</v>
      </c>
      <c r="E561" s="237" t="s">
        <v>19</v>
      </c>
      <c r="F561" s="238" t="s">
        <v>1010</v>
      </c>
      <c r="G561" s="236"/>
      <c r="H561" s="237" t="s">
        <v>19</v>
      </c>
      <c r="I561" s="239"/>
      <c r="J561" s="236"/>
      <c r="K561" s="236"/>
      <c r="L561" s="240"/>
      <c r="M561" s="241"/>
      <c r="N561" s="242"/>
      <c r="O561" s="242"/>
      <c r="P561" s="242"/>
      <c r="Q561" s="242"/>
      <c r="R561" s="242"/>
      <c r="S561" s="242"/>
      <c r="T561" s="243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244" t="s">
        <v>159</v>
      </c>
      <c r="AU561" s="244" t="s">
        <v>84</v>
      </c>
      <c r="AV561" s="14" t="s">
        <v>82</v>
      </c>
      <c r="AW561" s="14" t="s">
        <v>35</v>
      </c>
      <c r="AX561" s="14" t="s">
        <v>74</v>
      </c>
      <c r="AY561" s="244" t="s">
        <v>148</v>
      </c>
    </row>
    <row r="562" s="13" customFormat="1">
      <c r="A562" s="13"/>
      <c r="B562" s="223"/>
      <c r="C562" s="224"/>
      <c r="D562" s="225" t="s">
        <v>159</v>
      </c>
      <c r="E562" s="226" t="s">
        <v>19</v>
      </c>
      <c r="F562" s="227" t="s">
        <v>174</v>
      </c>
      <c r="G562" s="224"/>
      <c r="H562" s="228">
        <v>3</v>
      </c>
      <c r="I562" s="229"/>
      <c r="J562" s="224"/>
      <c r="K562" s="224"/>
      <c r="L562" s="230"/>
      <c r="M562" s="231"/>
      <c r="N562" s="232"/>
      <c r="O562" s="232"/>
      <c r="P562" s="232"/>
      <c r="Q562" s="232"/>
      <c r="R562" s="232"/>
      <c r="S562" s="232"/>
      <c r="T562" s="23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4" t="s">
        <v>159</v>
      </c>
      <c r="AU562" s="234" t="s">
        <v>84</v>
      </c>
      <c r="AV562" s="13" t="s">
        <v>84</v>
      </c>
      <c r="AW562" s="13" t="s">
        <v>35</v>
      </c>
      <c r="AX562" s="13" t="s">
        <v>74</v>
      </c>
      <c r="AY562" s="234" t="s">
        <v>148</v>
      </c>
    </row>
    <row r="563" s="15" customFormat="1">
      <c r="A563" s="15"/>
      <c r="B563" s="245"/>
      <c r="C563" s="246"/>
      <c r="D563" s="225" t="s">
        <v>159</v>
      </c>
      <c r="E563" s="247" t="s">
        <v>19</v>
      </c>
      <c r="F563" s="248" t="s">
        <v>181</v>
      </c>
      <c r="G563" s="246"/>
      <c r="H563" s="249">
        <v>14</v>
      </c>
      <c r="I563" s="250"/>
      <c r="J563" s="246"/>
      <c r="K563" s="246"/>
      <c r="L563" s="251"/>
      <c r="M563" s="252"/>
      <c r="N563" s="253"/>
      <c r="O563" s="253"/>
      <c r="P563" s="253"/>
      <c r="Q563" s="253"/>
      <c r="R563" s="253"/>
      <c r="S563" s="253"/>
      <c r="T563" s="254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T563" s="255" t="s">
        <v>159</v>
      </c>
      <c r="AU563" s="255" t="s">
        <v>84</v>
      </c>
      <c r="AV563" s="15" t="s">
        <v>155</v>
      </c>
      <c r="AW563" s="15" t="s">
        <v>35</v>
      </c>
      <c r="AX563" s="15" t="s">
        <v>82</v>
      </c>
      <c r="AY563" s="255" t="s">
        <v>148</v>
      </c>
    </row>
    <row r="564" s="2" customFormat="1" ht="21.75" customHeight="1">
      <c r="A564" s="39"/>
      <c r="B564" s="40"/>
      <c r="C564" s="256" t="s">
        <v>1011</v>
      </c>
      <c r="D564" s="256" t="s">
        <v>226</v>
      </c>
      <c r="E564" s="257" t="s">
        <v>1012</v>
      </c>
      <c r="F564" s="258" t="s">
        <v>1013</v>
      </c>
      <c r="G564" s="259" t="s">
        <v>153</v>
      </c>
      <c r="H564" s="260">
        <v>10.800000000000001</v>
      </c>
      <c r="I564" s="261"/>
      <c r="J564" s="262">
        <f>ROUND(I564*H564,2)</f>
        <v>0</v>
      </c>
      <c r="K564" s="258" t="s">
        <v>154</v>
      </c>
      <c r="L564" s="263"/>
      <c r="M564" s="264" t="s">
        <v>19</v>
      </c>
      <c r="N564" s="265" t="s">
        <v>45</v>
      </c>
      <c r="O564" s="85"/>
      <c r="P564" s="214">
        <f>O564*H564</f>
        <v>0</v>
      </c>
      <c r="Q564" s="214">
        <v>0.045830000000000003</v>
      </c>
      <c r="R564" s="214">
        <f>Q564*H564</f>
        <v>0.49496400000000007</v>
      </c>
      <c r="S564" s="214">
        <v>0</v>
      </c>
      <c r="T564" s="215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16" t="s">
        <v>373</v>
      </c>
      <c r="AT564" s="216" t="s">
        <v>226</v>
      </c>
      <c r="AU564" s="216" t="s">
        <v>84</v>
      </c>
      <c r="AY564" s="18" t="s">
        <v>148</v>
      </c>
      <c r="BE564" s="217">
        <f>IF(N564="základní",J564,0)</f>
        <v>0</v>
      </c>
      <c r="BF564" s="217">
        <f>IF(N564="snížená",J564,0)</f>
        <v>0</v>
      </c>
      <c r="BG564" s="217">
        <f>IF(N564="zákl. přenesená",J564,0)</f>
        <v>0</v>
      </c>
      <c r="BH564" s="217">
        <f>IF(N564="sníž. přenesená",J564,0)</f>
        <v>0</v>
      </c>
      <c r="BI564" s="217">
        <f>IF(N564="nulová",J564,0)</f>
        <v>0</v>
      </c>
      <c r="BJ564" s="18" t="s">
        <v>82</v>
      </c>
      <c r="BK564" s="217">
        <f>ROUND(I564*H564,2)</f>
        <v>0</v>
      </c>
      <c r="BL564" s="18" t="s">
        <v>253</v>
      </c>
      <c r="BM564" s="216" t="s">
        <v>1014</v>
      </c>
    </row>
    <row r="565" s="13" customFormat="1">
      <c r="A565" s="13"/>
      <c r="B565" s="223"/>
      <c r="C565" s="224"/>
      <c r="D565" s="225" t="s">
        <v>159</v>
      </c>
      <c r="E565" s="226" t="s">
        <v>19</v>
      </c>
      <c r="F565" s="227" t="s">
        <v>1015</v>
      </c>
      <c r="G565" s="224"/>
      <c r="H565" s="228">
        <v>3.8999999999999999</v>
      </c>
      <c r="I565" s="229"/>
      <c r="J565" s="224"/>
      <c r="K565" s="224"/>
      <c r="L565" s="230"/>
      <c r="M565" s="231"/>
      <c r="N565" s="232"/>
      <c r="O565" s="232"/>
      <c r="P565" s="232"/>
      <c r="Q565" s="232"/>
      <c r="R565" s="232"/>
      <c r="S565" s="232"/>
      <c r="T565" s="23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4" t="s">
        <v>159</v>
      </c>
      <c r="AU565" s="234" t="s">
        <v>84</v>
      </c>
      <c r="AV565" s="13" t="s">
        <v>84</v>
      </c>
      <c r="AW565" s="13" t="s">
        <v>35</v>
      </c>
      <c r="AX565" s="13" t="s">
        <v>74</v>
      </c>
      <c r="AY565" s="234" t="s">
        <v>148</v>
      </c>
    </row>
    <row r="566" s="13" customFormat="1">
      <c r="A566" s="13"/>
      <c r="B566" s="223"/>
      <c r="C566" s="224"/>
      <c r="D566" s="225" t="s">
        <v>159</v>
      </c>
      <c r="E566" s="226" t="s">
        <v>19</v>
      </c>
      <c r="F566" s="227" t="s">
        <v>1016</v>
      </c>
      <c r="G566" s="224"/>
      <c r="H566" s="228">
        <v>5.4000000000000004</v>
      </c>
      <c r="I566" s="229"/>
      <c r="J566" s="224"/>
      <c r="K566" s="224"/>
      <c r="L566" s="230"/>
      <c r="M566" s="231"/>
      <c r="N566" s="232"/>
      <c r="O566" s="232"/>
      <c r="P566" s="232"/>
      <c r="Q566" s="232"/>
      <c r="R566" s="232"/>
      <c r="S566" s="232"/>
      <c r="T566" s="23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4" t="s">
        <v>159</v>
      </c>
      <c r="AU566" s="234" t="s">
        <v>84</v>
      </c>
      <c r="AV566" s="13" t="s">
        <v>84</v>
      </c>
      <c r="AW566" s="13" t="s">
        <v>35</v>
      </c>
      <c r="AX566" s="13" t="s">
        <v>74</v>
      </c>
      <c r="AY566" s="234" t="s">
        <v>148</v>
      </c>
    </row>
    <row r="567" s="13" customFormat="1">
      <c r="A567" s="13"/>
      <c r="B567" s="223"/>
      <c r="C567" s="224"/>
      <c r="D567" s="225" t="s">
        <v>159</v>
      </c>
      <c r="E567" s="226" t="s">
        <v>19</v>
      </c>
      <c r="F567" s="227" t="s">
        <v>1017</v>
      </c>
      <c r="G567" s="224"/>
      <c r="H567" s="228">
        <v>1.5</v>
      </c>
      <c r="I567" s="229"/>
      <c r="J567" s="224"/>
      <c r="K567" s="224"/>
      <c r="L567" s="230"/>
      <c r="M567" s="231"/>
      <c r="N567" s="232"/>
      <c r="O567" s="232"/>
      <c r="P567" s="232"/>
      <c r="Q567" s="232"/>
      <c r="R567" s="232"/>
      <c r="S567" s="232"/>
      <c r="T567" s="23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4" t="s">
        <v>159</v>
      </c>
      <c r="AU567" s="234" t="s">
        <v>84</v>
      </c>
      <c r="AV567" s="13" t="s">
        <v>84</v>
      </c>
      <c r="AW567" s="13" t="s">
        <v>35</v>
      </c>
      <c r="AX567" s="13" t="s">
        <v>74</v>
      </c>
      <c r="AY567" s="234" t="s">
        <v>148</v>
      </c>
    </row>
    <row r="568" s="15" customFormat="1">
      <c r="A568" s="15"/>
      <c r="B568" s="245"/>
      <c r="C568" s="246"/>
      <c r="D568" s="225" t="s">
        <v>159</v>
      </c>
      <c r="E568" s="247" t="s">
        <v>19</v>
      </c>
      <c r="F568" s="248" t="s">
        <v>181</v>
      </c>
      <c r="G568" s="246"/>
      <c r="H568" s="249">
        <v>10.800000000000001</v>
      </c>
      <c r="I568" s="250"/>
      <c r="J568" s="246"/>
      <c r="K568" s="246"/>
      <c r="L568" s="251"/>
      <c r="M568" s="252"/>
      <c r="N568" s="253"/>
      <c r="O568" s="253"/>
      <c r="P568" s="253"/>
      <c r="Q568" s="253"/>
      <c r="R568" s="253"/>
      <c r="S568" s="253"/>
      <c r="T568" s="254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55" t="s">
        <v>159</v>
      </c>
      <c r="AU568" s="255" t="s">
        <v>84</v>
      </c>
      <c r="AV568" s="15" t="s">
        <v>155</v>
      </c>
      <c r="AW568" s="15" t="s">
        <v>35</v>
      </c>
      <c r="AX568" s="15" t="s">
        <v>82</v>
      </c>
      <c r="AY568" s="255" t="s">
        <v>148</v>
      </c>
    </row>
    <row r="569" s="2" customFormat="1" ht="37.8" customHeight="1">
      <c r="A569" s="39"/>
      <c r="B569" s="40"/>
      <c r="C569" s="205" t="s">
        <v>1018</v>
      </c>
      <c r="D569" s="205" t="s">
        <v>150</v>
      </c>
      <c r="E569" s="206" t="s">
        <v>1019</v>
      </c>
      <c r="F569" s="207" t="s">
        <v>1020</v>
      </c>
      <c r="G569" s="208" t="s">
        <v>229</v>
      </c>
      <c r="H569" s="209">
        <v>53.200000000000003</v>
      </c>
      <c r="I569" s="210"/>
      <c r="J569" s="211">
        <f>ROUND(I569*H569,2)</f>
        <v>0</v>
      </c>
      <c r="K569" s="207" t="s">
        <v>154</v>
      </c>
      <c r="L569" s="45"/>
      <c r="M569" s="212" t="s">
        <v>19</v>
      </c>
      <c r="N569" s="213" t="s">
        <v>45</v>
      </c>
      <c r="O569" s="85"/>
      <c r="P569" s="214">
        <f>O569*H569</f>
        <v>0</v>
      </c>
      <c r="Q569" s="214">
        <v>0.00027999999999999998</v>
      </c>
      <c r="R569" s="214">
        <f>Q569*H569</f>
        <v>0.014896</v>
      </c>
      <c r="S569" s="214">
        <v>0</v>
      </c>
      <c r="T569" s="215">
        <f>S569*H569</f>
        <v>0</v>
      </c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R569" s="216" t="s">
        <v>253</v>
      </c>
      <c r="AT569" s="216" t="s">
        <v>150</v>
      </c>
      <c r="AU569" s="216" t="s">
        <v>84</v>
      </c>
      <c r="AY569" s="18" t="s">
        <v>148</v>
      </c>
      <c r="BE569" s="217">
        <f>IF(N569="základní",J569,0)</f>
        <v>0</v>
      </c>
      <c r="BF569" s="217">
        <f>IF(N569="snížená",J569,0)</f>
        <v>0</v>
      </c>
      <c r="BG569" s="217">
        <f>IF(N569="zákl. přenesená",J569,0)</f>
        <v>0</v>
      </c>
      <c r="BH569" s="217">
        <f>IF(N569="sníž. přenesená",J569,0)</f>
        <v>0</v>
      </c>
      <c r="BI569" s="217">
        <f>IF(N569="nulová",J569,0)</f>
        <v>0</v>
      </c>
      <c r="BJ569" s="18" t="s">
        <v>82</v>
      </c>
      <c r="BK569" s="217">
        <f>ROUND(I569*H569,2)</f>
        <v>0</v>
      </c>
      <c r="BL569" s="18" t="s">
        <v>253</v>
      </c>
      <c r="BM569" s="216" t="s">
        <v>1021</v>
      </c>
    </row>
    <row r="570" s="2" customFormat="1">
      <c r="A570" s="39"/>
      <c r="B570" s="40"/>
      <c r="C570" s="41"/>
      <c r="D570" s="218" t="s">
        <v>157</v>
      </c>
      <c r="E570" s="41"/>
      <c r="F570" s="219" t="s">
        <v>1022</v>
      </c>
      <c r="G570" s="41"/>
      <c r="H570" s="41"/>
      <c r="I570" s="220"/>
      <c r="J570" s="41"/>
      <c r="K570" s="41"/>
      <c r="L570" s="45"/>
      <c r="M570" s="221"/>
      <c r="N570" s="222"/>
      <c r="O570" s="85"/>
      <c r="P570" s="85"/>
      <c r="Q570" s="85"/>
      <c r="R570" s="85"/>
      <c r="S570" s="85"/>
      <c r="T570" s="86"/>
      <c r="U570" s="39"/>
      <c r="V570" s="39"/>
      <c r="W570" s="39"/>
      <c r="X570" s="39"/>
      <c r="Y570" s="39"/>
      <c r="Z570" s="39"/>
      <c r="AA570" s="39"/>
      <c r="AB570" s="39"/>
      <c r="AC570" s="39"/>
      <c r="AD570" s="39"/>
      <c r="AE570" s="39"/>
      <c r="AT570" s="18" t="s">
        <v>157</v>
      </c>
      <c r="AU570" s="18" t="s">
        <v>84</v>
      </c>
    </row>
    <row r="571" s="13" customFormat="1">
      <c r="A571" s="13"/>
      <c r="B571" s="223"/>
      <c r="C571" s="224"/>
      <c r="D571" s="225" t="s">
        <v>159</v>
      </c>
      <c r="E571" s="226" t="s">
        <v>19</v>
      </c>
      <c r="F571" s="227" t="s">
        <v>1023</v>
      </c>
      <c r="G571" s="224"/>
      <c r="H571" s="228">
        <v>19</v>
      </c>
      <c r="I571" s="229"/>
      <c r="J571" s="224"/>
      <c r="K571" s="224"/>
      <c r="L571" s="230"/>
      <c r="M571" s="231"/>
      <c r="N571" s="232"/>
      <c r="O571" s="232"/>
      <c r="P571" s="232"/>
      <c r="Q571" s="232"/>
      <c r="R571" s="232"/>
      <c r="S571" s="232"/>
      <c r="T571" s="23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4" t="s">
        <v>159</v>
      </c>
      <c r="AU571" s="234" t="s">
        <v>84</v>
      </c>
      <c r="AV571" s="13" t="s">
        <v>84</v>
      </c>
      <c r="AW571" s="13" t="s">
        <v>35</v>
      </c>
      <c r="AX571" s="13" t="s">
        <v>74</v>
      </c>
      <c r="AY571" s="234" t="s">
        <v>148</v>
      </c>
    </row>
    <row r="572" s="13" customFormat="1">
      <c r="A572" s="13"/>
      <c r="B572" s="223"/>
      <c r="C572" s="224"/>
      <c r="D572" s="225" t="s">
        <v>159</v>
      </c>
      <c r="E572" s="226" t="s">
        <v>19</v>
      </c>
      <c r="F572" s="227" t="s">
        <v>1024</v>
      </c>
      <c r="G572" s="224"/>
      <c r="H572" s="228">
        <v>25.199999999999999</v>
      </c>
      <c r="I572" s="229"/>
      <c r="J572" s="224"/>
      <c r="K572" s="224"/>
      <c r="L572" s="230"/>
      <c r="M572" s="231"/>
      <c r="N572" s="232"/>
      <c r="O572" s="232"/>
      <c r="P572" s="232"/>
      <c r="Q572" s="232"/>
      <c r="R572" s="232"/>
      <c r="S572" s="232"/>
      <c r="T572" s="23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4" t="s">
        <v>159</v>
      </c>
      <c r="AU572" s="234" t="s">
        <v>84</v>
      </c>
      <c r="AV572" s="13" t="s">
        <v>84</v>
      </c>
      <c r="AW572" s="13" t="s">
        <v>35</v>
      </c>
      <c r="AX572" s="13" t="s">
        <v>74</v>
      </c>
      <c r="AY572" s="234" t="s">
        <v>148</v>
      </c>
    </row>
    <row r="573" s="13" customFormat="1">
      <c r="A573" s="13"/>
      <c r="B573" s="223"/>
      <c r="C573" s="224"/>
      <c r="D573" s="225" t="s">
        <v>159</v>
      </c>
      <c r="E573" s="226" t="s">
        <v>19</v>
      </c>
      <c r="F573" s="227" t="s">
        <v>1025</v>
      </c>
      <c r="G573" s="224"/>
      <c r="H573" s="228">
        <v>9</v>
      </c>
      <c r="I573" s="229"/>
      <c r="J573" s="224"/>
      <c r="K573" s="224"/>
      <c r="L573" s="230"/>
      <c r="M573" s="231"/>
      <c r="N573" s="232"/>
      <c r="O573" s="232"/>
      <c r="P573" s="232"/>
      <c r="Q573" s="232"/>
      <c r="R573" s="232"/>
      <c r="S573" s="232"/>
      <c r="T573" s="23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4" t="s">
        <v>159</v>
      </c>
      <c r="AU573" s="234" t="s">
        <v>84</v>
      </c>
      <c r="AV573" s="13" t="s">
        <v>84</v>
      </c>
      <c r="AW573" s="13" t="s">
        <v>35</v>
      </c>
      <c r="AX573" s="13" t="s">
        <v>74</v>
      </c>
      <c r="AY573" s="234" t="s">
        <v>148</v>
      </c>
    </row>
    <row r="574" s="15" customFormat="1">
      <c r="A574" s="15"/>
      <c r="B574" s="245"/>
      <c r="C574" s="246"/>
      <c r="D574" s="225" t="s">
        <v>159</v>
      </c>
      <c r="E574" s="247" t="s">
        <v>19</v>
      </c>
      <c r="F574" s="248" t="s">
        <v>181</v>
      </c>
      <c r="G574" s="246"/>
      <c r="H574" s="249">
        <v>53.200000000000003</v>
      </c>
      <c r="I574" s="250"/>
      <c r="J574" s="246"/>
      <c r="K574" s="246"/>
      <c r="L574" s="251"/>
      <c r="M574" s="252"/>
      <c r="N574" s="253"/>
      <c r="O574" s="253"/>
      <c r="P574" s="253"/>
      <c r="Q574" s="253"/>
      <c r="R574" s="253"/>
      <c r="S574" s="253"/>
      <c r="T574" s="254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T574" s="255" t="s">
        <v>159</v>
      </c>
      <c r="AU574" s="255" t="s">
        <v>84</v>
      </c>
      <c r="AV574" s="15" t="s">
        <v>155</v>
      </c>
      <c r="AW574" s="15" t="s">
        <v>35</v>
      </c>
      <c r="AX574" s="15" t="s">
        <v>82</v>
      </c>
      <c r="AY574" s="255" t="s">
        <v>148</v>
      </c>
    </row>
    <row r="575" s="2" customFormat="1" ht="37.8" customHeight="1">
      <c r="A575" s="39"/>
      <c r="B575" s="40"/>
      <c r="C575" s="205" t="s">
        <v>1026</v>
      </c>
      <c r="D575" s="205" t="s">
        <v>150</v>
      </c>
      <c r="E575" s="206" t="s">
        <v>1027</v>
      </c>
      <c r="F575" s="207" t="s">
        <v>1028</v>
      </c>
      <c r="G575" s="208" t="s">
        <v>222</v>
      </c>
      <c r="H575" s="209">
        <v>1</v>
      </c>
      <c r="I575" s="210"/>
      <c r="J575" s="211">
        <f>ROUND(I575*H575,2)</f>
        <v>0</v>
      </c>
      <c r="K575" s="207" t="s">
        <v>154</v>
      </c>
      <c r="L575" s="45"/>
      <c r="M575" s="212" t="s">
        <v>19</v>
      </c>
      <c r="N575" s="213" t="s">
        <v>45</v>
      </c>
      <c r="O575" s="85"/>
      <c r="P575" s="214">
        <f>O575*H575</f>
        <v>0</v>
      </c>
      <c r="Q575" s="214">
        <v>0</v>
      </c>
      <c r="R575" s="214">
        <f>Q575*H575</f>
        <v>0</v>
      </c>
      <c r="S575" s="214">
        <v>0</v>
      </c>
      <c r="T575" s="215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16" t="s">
        <v>253</v>
      </c>
      <c r="AT575" s="216" t="s">
        <v>150</v>
      </c>
      <c r="AU575" s="216" t="s">
        <v>84</v>
      </c>
      <c r="AY575" s="18" t="s">
        <v>148</v>
      </c>
      <c r="BE575" s="217">
        <f>IF(N575="základní",J575,0)</f>
        <v>0</v>
      </c>
      <c r="BF575" s="217">
        <f>IF(N575="snížená",J575,0)</f>
        <v>0</v>
      </c>
      <c r="BG575" s="217">
        <f>IF(N575="zákl. přenesená",J575,0)</f>
        <v>0</v>
      </c>
      <c r="BH575" s="217">
        <f>IF(N575="sníž. přenesená",J575,0)</f>
        <v>0</v>
      </c>
      <c r="BI575" s="217">
        <f>IF(N575="nulová",J575,0)</f>
        <v>0</v>
      </c>
      <c r="BJ575" s="18" t="s">
        <v>82</v>
      </c>
      <c r="BK575" s="217">
        <f>ROUND(I575*H575,2)</f>
        <v>0</v>
      </c>
      <c r="BL575" s="18" t="s">
        <v>253</v>
      </c>
      <c r="BM575" s="216" t="s">
        <v>1029</v>
      </c>
    </row>
    <row r="576" s="2" customFormat="1">
      <c r="A576" s="39"/>
      <c r="B576" s="40"/>
      <c r="C576" s="41"/>
      <c r="D576" s="218" t="s">
        <v>157</v>
      </c>
      <c r="E576" s="41"/>
      <c r="F576" s="219" t="s">
        <v>1030</v>
      </c>
      <c r="G576" s="41"/>
      <c r="H576" s="41"/>
      <c r="I576" s="220"/>
      <c r="J576" s="41"/>
      <c r="K576" s="41"/>
      <c r="L576" s="45"/>
      <c r="M576" s="221"/>
      <c r="N576" s="222"/>
      <c r="O576" s="85"/>
      <c r="P576" s="85"/>
      <c r="Q576" s="85"/>
      <c r="R576" s="85"/>
      <c r="S576" s="85"/>
      <c r="T576" s="86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157</v>
      </c>
      <c r="AU576" s="18" t="s">
        <v>84</v>
      </c>
    </row>
    <row r="577" s="14" customFormat="1">
      <c r="A577" s="14"/>
      <c r="B577" s="235"/>
      <c r="C577" s="236"/>
      <c r="D577" s="225" t="s">
        <v>159</v>
      </c>
      <c r="E577" s="237" t="s">
        <v>19</v>
      </c>
      <c r="F577" s="238" t="s">
        <v>583</v>
      </c>
      <c r="G577" s="236"/>
      <c r="H577" s="237" t="s">
        <v>19</v>
      </c>
      <c r="I577" s="239"/>
      <c r="J577" s="236"/>
      <c r="K577" s="236"/>
      <c r="L577" s="240"/>
      <c r="M577" s="241"/>
      <c r="N577" s="242"/>
      <c r="O577" s="242"/>
      <c r="P577" s="242"/>
      <c r="Q577" s="242"/>
      <c r="R577" s="242"/>
      <c r="S577" s="242"/>
      <c r="T577" s="243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44" t="s">
        <v>159</v>
      </c>
      <c r="AU577" s="244" t="s">
        <v>84</v>
      </c>
      <c r="AV577" s="14" t="s">
        <v>82</v>
      </c>
      <c r="AW577" s="14" t="s">
        <v>35</v>
      </c>
      <c r="AX577" s="14" t="s">
        <v>74</v>
      </c>
      <c r="AY577" s="244" t="s">
        <v>148</v>
      </c>
    </row>
    <row r="578" s="13" customFormat="1">
      <c r="A578" s="13"/>
      <c r="B578" s="223"/>
      <c r="C578" s="224"/>
      <c r="D578" s="225" t="s">
        <v>159</v>
      </c>
      <c r="E578" s="226" t="s">
        <v>19</v>
      </c>
      <c r="F578" s="227" t="s">
        <v>82</v>
      </c>
      <c r="G578" s="224"/>
      <c r="H578" s="228">
        <v>1</v>
      </c>
      <c r="I578" s="229"/>
      <c r="J578" s="224"/>
      <c r="K578" s="224"/>
      <c r="L578" s="230"/>
      <c r="M578" s="231"/>
      <c r="N578" s="232"/>
      <c r="O578" s="232"/>
      <c r="P578" s="232"/>
      <c r="Q578" s="232"/>
      <c r="R578" s="232"/>
      <c r="S578" s="232"/>
      <c r="T578" s="23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4" t="s">
        <v>159</v>
      </c>
      <c r="AU578" s="234" t="s">
        <v>84</v>
      </c>
      <c r="AV578" s="13" t="s">
        <v>84</v>
      </c>
      <c r="AW578" s="13" t="s">
        <v>35</v>
      </c>
      <c r="AX578" s="13" t="s">
        <v>82</v>
      </c>
      <c r="AY578" s="234" t="s">
        <v>148</v>
      </c>
    </row>
    <row r="579" s="2" customFormat="1" ht="24.15" customHeight="1">
      <c r="A579" s="39"/>
      <c r="B579" s="40"/>
      <c r="C579" s="256" t="s">
        <v>1031</v>
      </c>
      <c r="D579" s="256" t="s">
        <v>226</v>
      </c>
      <c r="E579" s="257" t="s">
        <v>1032</v>
      </c>
      <c r="F579" s="258" t="s">
        <v>1033</v>
      </c>
      <c r="G579" s="259" t="s">
        <v>222</v>
      </c>
      <c r="H579" s="260">
        <v>1</v>
      </c>
      <c r="I579" s="261"/>
      <c r="J579" s="262">
        <f>ROUND(I579*H579,2)</f>
        <v>0</v>
      </c>
      <c r="K579" s="258" t="s">
        <v>154</v>
      </c>
      <c r="L579" s="263"/>
      <c r="M579" s="264" t="s">
        <v>19</v>
      </c>
      <c r="N579" s="265" t="s">
        <v>45</v>
      </c>
      <c r="O579" s="85"/>
      <c r="P579" s="214">
        <f>O579*H579</f>
        <v>0</v>
      </c>
      <c r="Q579" s="214">
        <v>0.020500000000000001</v>
      </c>
      <c r="R579" s="214">
        <f>Q579*H579</f>
        <v>0.020500000000000001</v>
      </c>
      <c r="S579" s="214">
        <v>0</v>
      </c>
      <c r="T579" s="215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16" t="s">
        <v>373</v>
      </c>
      <c r="AT579" s="216" t="s">
        <v>226</v>
      </c>
      <c r="AU579" s="216" t="s">
        <v>84</v>
      </c>
      <c r="AY579" s="18" t="s">
        <v>148</v>
      </c>
      <c r="BE579" s="217">
        <f>IF(N579="základní",J579,0)</f>
        <v>0</v>
      </c>
      <c r="BF579" s="217">
        <f>IF(N579="snížená",J579,0)</f>
        <v>0</v>
      </c>
      <c r="BG579" s="217">
        <f>IF(N579="zákl. přenesená",J579,0)</f>
        <v>0</v>
      </c>
      <c r="BH579" s="217">
        <f>IF(N579="sníž. přenesená",J579,0)</f>
        <v>0</v>
      </c>
      <c r="BI579" s="217">
        <f>IF(N579="nulová",J579,0)</f>
        <v>0</v>
      </c>
      <c r="BJ579" s="18" t="s">
        <v>82</v>
      </c>
      <c r="BK579" s="217">
        <f>ROUND(I579*H579,2)</f>
        <v>0</v>
      </c>
      <c r="BL579" s="18" t="s">
        <v>253</v>
      </c>
      <c r="BM579" s="216" t="s">
        <v>1034</v>
      </c>
    </row>
    <row r="580" s="2" customFormat="1" ht="37.8" customHeight="1">
      <c r="A580" s="39"/>
      <c r="B580" s="40"/>
      <c r="C580" s="205" t="s">
        <v>1035</v>
      </c>
      <c r="D580" s="205" t="s">
        <v>150</v>
      </c>
      <c r="E580" s="206" t="s">
        <v>1036</v>
      </c>
      <c r="F580" s="207" t="s">
        <v>1037</v>
      </c>
      <c r="G580" s="208" t="s">
        <v>222</v>
      </c>
      <c r="H580" s="209">
        <v>1</v>
      </c>
      <c r="I580" s="210"/>
      <c r="J580" s="211">
        <f>ROUND(I580*H580,2)</f>
        <v>0</v>
      </c>
      <c r="K580" s="207" t="s">
        <v>154</v>
      </c>
      <c r="L580" s="45"/>
      <c r="M580" s="212" t="s">
        <v>19</v>
      </c>
      <c r="N580" s="213" t="s">
        <v>45</v>
      </c>
      <c r="O580" s="85"/>
      <c r="P580" s="214">
        <f>O580*H580</f>
        <v>0</v>
      </c>
      <c r="Q580" s="214">
        <v>0</v>
      </c>
      <c r="R580" s="214">
        <f>Q580*H580</f>
        <v>0</v>
      </c>
      <c r="S580" s="214">
        <v>0</v>
      </c>
      <c r="T580" s="215">
        <f>S580*H580</f>
        <v>0</v>
      </c>
      <c r="U580" s="39"/>
      <c r="V580" s="39"/>
      <c r="W580" s="39"/>
      <c r="X580" s="39"/>
      <c r="Y580" s="39"/>
      <c r="Z580" s="39"/>
      <c r="AA580" s="39"/>
      <c r="AB580" s="39"/>
      <c r="AC580" s="39"/>
      <c r="AD580" s="39"/>
      <c r="AE580" s="39"/>
      <c r="AR580" s="216" t="s">
        <v>253</v>
      </c>
      <c r="AT580" s="216" t="s">
        <v>150</v>
      </c>
      <c r="AU580" s="216" t="s">
        <v>84</v>
      </c>
      <c r="AY580" s="18" t="s">
        <v>148</v>
      </c>
      <c r="BE580" s="217">
        <f>IF(N580="základní",J580,0)</f>
        <v>0</v>
      </c>
      <c r="BF580" s="217">
        <f>IF(N580="snížená",J580,0)</f>
        <v>0</v>
      </c>
      <c r="BG580" s="217">
        <f>IF(N580="zákl. přenesená",J580,0)</f>
        <v>0</v>
      </c>
      <c r="BH580" s="217">
        <f>IF(N580="sníž. přenesená",J580,0)</f>
        <v>0</v>
      </c>
      <c r="BI580" s="217">
        <f>IF(N580="nulová",J580,0)</f>
        <v>0</v>
      </c>
      <c r="BJ580" s="18" t="s">
        <v>82</v>
      </c>
      <c r="BK580" s="217">
        <f>ROUND(I580*H580,2)</f>
        <v>0</v>
      </c>
      <c r="BL580" s="18" t="s">
        <v>253</v>
      </c>
      <c r="BM580" s="216" t="s">
        <v>1038</v>
      </c>
    </row>
    <row r="581" s="2" customFormat="1">
      <c r="A581" s="39"/>
      <c r="B581" s="40"/>
      <c r="C581" s="41"/>
      <c r="D581" s="218" t="s">
        <v>157</v>
      </c>
      <c r="E581" s="41"/>
      <c r="F581" s="219" t="s">
        <v>1039</v>
      </c>
      <c r="G581" s="41"/>
      <c r="H581" s="41"/>
      <c r="I581" s="220"/>
      <c r="J581" s="41"/>
      <c r="K581" s="41"/>
      <c r="L581" s="45"/>
      <c r="M581" s="221"/>
      <c r="N581" s="222"/>
      <c r="O581" s="85"/>
      <c r="P581" s="85"/>
      <c r="Q581" s="85"/>
      <c r="R581" s="85"/>
      <c r="S581" s="85"/>
      <c r="T581" s="86"/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T581" s="18" t="s">
        <v>157</v>
      </c>
      <c r="AU581" s="18" t="s">
        <v>84</v>
      </c>
    </row>
    <row r="582" s="14" customFormat="1">
      <c r="A582" s="14"/>
      <c r="B582" s="235"/>
      <c r="C582" s="236"/>
      <c r="D582" s="225" t="s">
        <v>159</v>
      </c>
      <c r="E582" s="237" t="s">
        <v>19</v>
      </c>
      <c r="F582" s="238" t="s">
        <v>1040</v>
      </c>
      <c r="G582" s="236"/>
      <c r="H582" s="237" t="s">
        <v>19</v>
      </c>
      <c r="I582" s="239"/>
      <c r="J582" s="236"/>
      <c r="K582" s="236"/>
      <c r="L582" s="240"/>
      <c r="M582" s="241"/>
      <c r="N582" s="242"/>
      <c r="O582" s="242"/>
      <c r="P582" s="242"/>
      <c r="Q582" s="242"/>
      <c r="R582" s="242"/>
      <c r="S582" s="242"/>
      <c r="T582" s="243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244" t="s">
        <v>159</v>
      </c>
      <c r="AU582" s="244" t="s">
        <v>84</v>
      </c>
      <c r="AV582" s="14" t="s">
        <v>82</v>
      </c>
      <c r="AW582" s="14" t="s">
        <v>35</v>
      </c>
      <c r="AX582" s="14" t="s">
        <v>74</v>
      </c>
      <c r="AY582" s="244" t="s">
        <v>148</v>
      </c>
    </row>
    <row r="583" s="13" customFormat="1">
      <c r="A583" s="13"/>
      <c r="B583" s="223"/>
      <c r="C583" s="224"/>
      <c r="D583" s="225" t="s">
        <v>159</v>
      </c>
      <c r="E583" s="226" t="s">
        <v>19</v>
      </c>
      <c r="F583" s="227" t="s">
        <v>82</v>
      </c>
      <c r="G583" s="224"/>
      <c r="H583" s="228">
        <v>1</v>
      </c>
      <c r="I583" s="229"/>
      <c r="J583" s="224"/>
      <c r="K583" s="224"/>
      <c r="L583" s="230"/>
      <c r="M583" s="231"/>
      <c r="N583" s="232"/>
      <c r="O583" s="232"/>
      <c r="P583" s="232"/>
      <c r="Q583" s="232"/>
      <c r="R583" s="232"/>
      <c r="S583" s="232"/>
      <c r="T583" s="23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4" t="s">
        <v>159</v>
      </c>
      <c r="AU583" s="234" t="s">
        <v>84</v>
      </c>
      <c r="AV583" s="13" t="s">
        <v>84</v>
      </c>
      <c r="AW583" s="13" t="s">
        <v>35</v>
      </c>
      <c r="AX583" s="13" t="s">
        <v>82</v>
      </c>
      <c r="AY583" s="234" t="s">
        <v>148</v>
      </c>
    </row>
    <row r="584" s="2" customFormat="1" ht="24.15" customHeight="1">
      <c r="A584" s="39"/>
      <c r="B584" s="40"/>
      <c r="C584" s="256" t="s">
        <v>1041</v>
      </c>
      <c r="D584" s="256" t="s">
        <v>226</v>
      </c>
      <c r="E584" s="257" t="s">
        <v>1042</v>
      </c>
      <c r="F584" s="258" t="s">
        <v>1043</v>
      </c>
      <c r="G584" s="259" t="s">
        <v>222</v>
      </c>
      <c r="H584" s="260">
        <v>1</v>
      </c>
      <c r="I584" s="261"/>
      <c r="J584" s="262">
        <f>ROUND(I584*H584,2)</f>
        <v>0</v>
      </c>
      <c r="K584" s="258" t="s">
        <v>19</v>
      </c>
      <c r="L584" s="263"/>
      <c r="M584" s="264" t="s">
        <v>19</v>
      </c>
      <c r="N584" s="265" t="s">
        <v>45</v>
      </c>
      <c r="O584" s="85"/>
      <c r="P584" s="214">
        <f>O584*H584</f>
        <v>0</v>
      </c>
      <c r="Q584" s="214">
        <v>0.041000000000000002</v>
      </c>
      <c r="R584" s="214">
        <f>Q584*H584</f>
        <v>0.041000000000000002</v>
      </c>
      <c r="S584" s="214">
        <v>0</v>
      </c>
      <c r="T584" s="215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16" t="s">
        <v>373</v>
      </c>
      <c r="AT584" s="216" t="s">
        <v>226</v>
      </c>
      <c r="AU584" s="216" t="s">
        <v>84</v>
      </c>
      <c r="AY584" s="18" t="s">
        <v>148</v>
      </c>
      <c r="BE584" s="217">
        <f>IF(N584="základní",J584,0)</f>
        <v>0</v>
      </c>
      <c r="BF584" s="217">
        <f>IF(N584="snížená",J584,0)</f>
        <v>0</v>
      </c>
      <c r="BG584" s="217">
        <f>IF(N584="zákl. přenesená",J584,0)</f>
        <v>0</v>
      </c>
      <c r="BH584" s="217">
        <f>IF(N584="sníž. přenesená",J584,0)</f>
        <v>0</v>
      </c>
      <c r="BI584" s="217">
        <f>IF(N584="nulová",J584,0)</f>
        <v>0</v>
      </c>
      <c r="BJ584" s="18" t="s">
        <v>82</v>
      </c>
      <c r="BK584" s="217">
        <f>ROUND(I584*H584,2)</f>
        <v>0</v>
      </c>
      <c r="BL584" s="18" t="s">
        <v>253</v>
      </c>
      <c r="BM584" s="216" t="s">
        <v>1044</v>
      </c>
    </row>
    <row r="585" s="2" customFormat="1">
      <c r="A585" s="39"/>
      <c r="B585" s="40"/>
      <c r="C585" s="41"/>
      <c r="D585" s="225" t="s">
        <v>1045</v>
      </c>
      <c r="E585" s="41"/>
      <c r="F585" s="266" t="s">
        <v>1046</v>
      </c>
      <c r="G585" s="41"/>
      <c r="H585" s="41"/>
      <c r="I585" s="220"/>
      <c r="J585" s="41"/>
      <c r="K585" s="41"/>
      <c r="L585" s="45"/>
      <c r="M585" s="221"/>
      <c r="N585" s="222"/>
      <c r="O585" s="85"/>
      <c r="P585" s="85"/>
      <c r="Q585" s="85"/>
      <c r="R585" s="85"/>
      <c r="S585" s="85"/>
      <c r="T585" s="86"/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T585" s="18" t="s">
        <v>1045</v>
      </c>
      <c r="AU585" s="18" t="s">
        <v>84</v>
      </c>
    </row>
    <row r="586" s="2" customFormat="1" ht="24.15" customHeight="1">
      <c r="A586" s="39"/>
      <c r="B586" s="40"/>
      <c r="C586" s="205" t="s">
        <v>1047</v>
      </c>
      <c r="D586" s="205" t="s">
        <v>150</v>
      </c>
      <c r="E586" s="206" t="s">
        <v>1048</v>
      </c>
      <c r="F586" s="207" t="s">
        <v>1049</v>
      </c>
      <c r="G586" s="208" t="s">
        <v>222</v>
      </c>
      <c r="H586" s="209">
        <v>3</v>
      </c>
      <c r="I586" s="210"/>
      <c r="J586" s="211">
        <f>ROUND(I586*H586,2)</f>
        <v>0</v>
      </c>
      <c r="K586" s="207" t="s">
        <v>154</v>
      </c>
      <c r="L586" s="45"/>
      <c r="M586" s="212" t="s">
        <v>19</v>
      </c>
      <c r="N586" s="213" t="s">
        <v>45</v>
      </c>
      <c r="O586" s="85"/>
      <c r="P586" s="214">
        <f>O586*H586</f>
        <v>0</v>
      </c>
      <c r="Q586" s="214">
        <v>0</v>
      </c>
      <c r="R586" s="214">
        <f>Q586*H586</f>
        <v>0</v>
      </c>
      <c r="S586" s="214">
        <v>0</v>
      </c>
      <c r="T586" s="215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16" t="s">
        <v>253</v>
      </c>
      <c r="AT586" s="216" t="s">
        <v>150</v>
      </c>
      <c r="AU586" s="216" t="s">
        <v>84</v>
      </c>
      <c r="AY586" s="18" t="s">
        <v>148</v>
      </c>
      <c r="BE586" s="217">
        <f>IF(N586="základní",J586,0)</f>
        <v>0</v>
      </c>
      <c r="BF586" s="217">
        <f>IF(N586="snížená",J586,0)</f>
        <v>0</v>
      </c>
      <c r="BG586" s="217">
        <f>IF(N586="zákl. přenesená",J586,0)</f>
        <v>0</v>
      </c>
      <c r="BH586" s="217">
        <f>IF(N586="sníž. přenesená",J586,0)</f>
        <v>0</v>
      </c>
      <c r="BI586" s="217">
        <f>IF(N586="nulová",J586,0)</f>
        <v>0</v>
      </c>
      <c r="BJ586" s="18" t="s">
        <v>82</v>
      </c>
      <c r="BK586" s="217">
        <f>ROUND(I586*H586,2)</f>
        <v>0</v>
      </c>
      <c r="BL586" s="18" t="s">
        <v>253</v>
      </c>
      <c r="BM586" s="216" t="s">
        <v>1050</v>
      </c>
    </row>
    <row r="587" s="2" customFormat="1">
      <c r="A587" s="39"/>
      <c r="B587" s="40"/>
      <c r="C587" s="41"/>
      <c r="D587" s="218" t="s">
        <v>157</v>
      </c>
      <c r="E587" s="41"/>
      <c r="F587" s="219" t="s">
        <v>1051</v>
      </c>
      <c r="G587" s="41"/>
      <c r="H587" s="41"/>
      <c r="I587" s="220"/>
      <c r="J587" s="41"/>
      <c r="K587" s="41"/>
      <c r="L587" s="45"/>
      <c r="M587" s="221"/>
      <c r="N587" s="222"/>
      <c r="O587" s="85"/>
      <c r="P587" s="85"/>
      <c r="Q587" s="85"/>
      <c r="R587" s="85"/>
      <c r="S587" s="85"/>
      <c r="T587" s="86"/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T587" s="18" t="s">
        <v>157</v>
      </c>
      <c r="AU587" s="18" t="s">
        <v>84</v>
      </c>
    </row>
    <row r="588" s="2" customFormat="1" ht="16.5" customHeight="1">
      <c r="A588" s="39"/>
      <c r="B588" s="40"/>
      <c r="C588" s="256" t="s">
        <v>1052</v>
      </c>
      <c r="D588" s="256" t="s">
        <v>226</v>
      </c>
      <c r="E588" s="257" t="s">
        <v>1053</v>
      </c>
      <c r="F588" s="258" t="s">
        <v>1054</v>
      </c>
      <c r="G588" s="259" t="s">
        <v>222</v>
      </c>
      <c r="H588" s="260">
        <v>3</v>
      </c>
      <c r="I588" s="261"/>
      <c r="J588" s="262">
        <f>ROUND(I588*H588,2)</f>
        <v>0</v>
      </c>
      <c r="K588" s="258" t="s">
        <v>154</v>
      </c>
      <c r="L588" s="263"/>
      <c r="M588" s="264" t="s">
        <v>19</v>
      </c>
      <c r="N588" s="265" t="s">
        <v>45</v>
      </c>
      <c r="O588" s="85"/>
      <c r="P588" s="214">
        <f>O588*H588</f>
        <v>0</v>
      </c>
      <c r="Q588" s="214">
        <v>0.0022000000000000001</v>
      </c>
      <c r="R588" s="214">
        <f>Q588*H588</f>
        <v>0.0066</v>
      </c>
      <c r="S588" s="214">
        <v>0</v>
      </c>
      <c r="T588" s="215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16" t="s">
        <v>373</v>
      </c>
      <c r="AT588" s="216" t="s">
        <v>226</v>
      </c>
      <c r="AU588" s="216" t="s">
        <v>84</v>
      </c>
      <c r="AY588" s="18" t="s">
        <v>148</v>
      </c>
      <c r="BE588" s="217">
        <f>IF(N588="základní",J588,0)</f>
        <v>0</v>
      </c>
      <c r="BF588" s="217">
        <f>IF(N588="snížená",J588,0)</f>
        <v>0</v>
      </c>
      <c r="BG588" s="217">
        <f>IF(N588="zákl. přenesená",J588,0)</f>
        <v>0</v>
      </c>
      <c r="BH588" s="217">
        <f>IF(N588="sníž. přenesená",J588,0)</f>
        <v>0</v>
      </c>
      <c r="BI588" s="217">
        <f>IF(N588="nulová",J588,0)</f>
        <v>0</v>
      </c>
      <c r="BJ588" s="18" t="s">
        <v>82</v>
      </c>
      <c r="BK588" s="217">
        <f>ROUND(I588*H588,2)</f>
        <v>0</v>
      </c>
      <c r="BL588" s="18" t="s">
        <v>253</v>
      </c>
      <c r="BM588" s="216" t="s">
        <v>1055</v>
      </c>
    </row>
    <row r="589" s="2" customFormat="1" ht="16.5" customHeight="1">
      <c r="A589" s="39"/>
      <c r="B589" s="40"/>
      <c r="C589" s="205" t="s">
        <v>1056</v>
      </c>
      <c r="D589" s="205" t="s">
        <v>150</v>
      </c>
      <c r="E589" s="206" t="s">
        <v>1057</v>
      </c>
      <c r="F589" s="207" t="s">
        <v>1058</v>
      </c>
      <c r="G589" s="208" t="s">
        <v>748</v>
      </c>
      <c r="H589" s="209">
        <v>1</v>
      </c>
      <c r="I589" s="210"/>
      <c r="J589" s="211">
        <f>ROUND(I589*H589,2)</f>
        <v>0</v>
      </c>
      <c r="K589" s="207" t="s">
        <v>19</v>
      </c>
      <c r="L589" s="45"/>
      <c r="M589" s="212" t="s">
        <v>19</v>
      </c>
      <c r="N589" s="213" t="s">
        <v>45</v>
      </c>
      <c r="O589" s="85"/>
      <c r="P589" s="214">
        <f>O589*H589</f>
        <v>0</v>
      </c>
      <c r="Q589" s="214">
        <v>0</v>
      </c>
      <c r="R589" s="214">
        <f>Q589*H589</f>
        <v>0</v>
      </c>
      <c r="S589" s="214">
        <v>0</v>
      </c>
      <c r="T589" s="215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16" t="s">
        <v>253</v>
      </c>
      <c r="AT589" s="216" t="s">
        <v>150</v>
      </c>
      <c r="AU589" s="216" t="s">
        <v>84</v>
      </c>
      <c r="AY589" s="18" t="s">
        <v>148</v>
      </c>
      <c r="BE589" s="217">
        <f>IF(N589="základní",J589,0)</f>
        <v>0</v>
      </c>
      <c r="BF589" s="217">
        <f>IF(N589="snížená",J589,0)</f>
        <v>0</v>
      </c>
      <c r="BG589" s="217">
        <f>IF(N589="zákl. přenesená",J589,0)</f>
        <v>0</v>
      </c>
      <c r="BH589" s="217">
        <f>IF(N589="sníž. přenesená",J589,0)</f>
        <v>0</v>
      </c>
      <c r="BI589" s="217">
        <f>IF(N589="nulová",J589,0)</f>
        <v>0</v>
      </c>
      <c r="BJ589" s="18" t="s">
        <v>82</v>
      </c>
      <c r="BK589" s="217">
        <f>ROUND(I589*H589,2)</f>
        <v>0</v>
      </c>
      <c r="BL589" s="18" t="s">
        <v>253</v>
      </c>
      <c r="BM589" s="216" t="s">
        <v>1059</v>
      </c>
    </row>
    <row r="590" s="2" customFormat="1" ht="24.15" customHeight="1">
      <c r="A590" s="39"/>
      <c r="B590" s="40"/>
      <c r="C590" s="205" t="s">
        <v>1060</v>
      </c>
      <c r="D590" s="205" t="s">
        <v>150</v>
      </c>
      <c r="E590" s="206" t="s">
        <v>1061</v>
      </c>
      <c r="F590" s="207" t="s">
        <v>1062</v>
      </c>
      <c r="G590" s="208" t="s">
        <v>222</v>
      </c>
      <c r="H590" s="209">
        <v>1</v>
      </c>
      <c r="I590" s="210"/>
      <c r="J590" s="211">
        <f>ROUND(I590*H590,2)</f>
        <v>0</v>
      </c>
      <c r="K590" s="207" t="s">
        <v>154</v>
      </c>
      <c r="L590" s="45"/>
      <c r="M590" s="212" t="s">
        <v>19</v>
      </c>
      <c r="N590" s="213" t="s">
        <v>45</v>
      </c>
      <c r="O590" s="85"/>
      <c r="P590" s="214">
        <f>O590*H590</f>
        <v>0</v>
      </c>
      <c r="Q590" s="214">
        <v>0</v>
      </c>
      <c r="R590" s="214">
        <f>Q590*H590</f>
        <v>0</v>
      </c>
      <c r="S590" s="214">
        <v>0</v>
      </c>
      <c r="T590" s="215">
        <f>S590*H590</f>
        <v>0</v>
      </c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R590" s="216" t="s">
        <v>253</v>
      </c>
      <c r="AT590" s="216" t="s">
        <v>150</v>
      </c>
      <c r="AU590" s="216" t="s">
        <v>84</v>
      </c>
      <c r="AY590" s="18" t="s">
        <v>148</v>
      </c>
      <c r="BE590" s="217">
        <f>IF(N590="základní",J590,0)</f>
        <v>0</v>
      </c>
      <c r="BF590" s="217">
        <f>IF(N590="snížená",J590,0)</f>
        <v>0</v>
      </c>
      <c r="BG590" s="217">
        <f>IF(N590="zákl. přenesená",J590,0)</f>
        <v>0</v>
      </c>
      <c r="BH590" s="217">
        <f>IF(N590="sníž. přenesená",J590,0)</f>
        <v>0</v>
      </c>
      <c r="BI590" s="217">
        <f>IF(N590="nulová",J590,0)</f>
        <v>0</v>
      </c>
      <c r="BJ590" s="18" t="s">
        <v>82</v>
      </c>
      <c r="BK590" s="217">
        <f>ROUND(I590*H590,2)</f>
        <v>0</v>
      </c>
      <c r="BL590" s="18" t="s">
        <v>253</v>
      </c>
      <c r="BM590" s="216" t="s">
        <v>1063</v>
      </c>
    </row>
    <row r="591" s="2" customFormat="1">
      <c r="A591" s="39"/>
      <c r="B591" s="40"/>
      <c r="C591" s="41"/>
      <c r="D591" s="218" t="s">
        <v>157</v>
      </c>
      <c r="E591" s="41"/>
      <c r="F591" s="219" t="s">
        <v>1064</v>
      </c>
      <c r="G591" s="41"/>
      <c r="H591" s="41"/>
      <c r="I591" s="220"/>
      <c r="J591" s="41"/>
      <c r="K591" s="41"/>
      <c r="L591" s="45"/>
      <c r="M591" s="221"/>
      <c r="N591" s="222"/>
      <c r="O591" s="85"/>
      <c r="P591" s="85"/>
      <c r="Q591" s="85"/>
      <c r="R591" s="85"/>
      <c r="S591" s="85"/>
      <c r="T591" s="86"/>
      <c r="U591" s="39"/>
      <c r="V591" s="39"/>
      <c r="W591" s="39"/>
      <c r="X591" s="39"/>
      <c r="Y591" s="39"/>
      <c r="Z591" s="39"/>
      <c r="AA591" s="39"/>
      <c r="AB591" s="39"/>
      <c r="AC591" s="39"/>
      <c r="AD591" s="39"/>
      <c r="AE591" s="39"/>
      <c r="AT591" s="18" t="s">
        <v>157</v>
      </c>
      <c r="AU591" s="18" t="s">
        <v>84</v>
      </c>
    </row>
    <row r="592" s="14" customFormat="1">
      <c r="A592" s="14"/>
      <c r="B592" s="235"/>
      <c r="C592" s="236"/>
      <c r="D592" s="225" t="s">
        <v>159</v>
      </c>
      <c r="E592" s="237" t="s">
        <v>19</v>
      </c>
      <c r="F592" s="238" t="s">
        <v>1065</v>
      </c>
      <c r="G592" s="236"/>
      <c r="H592" s="237" t="s">
        <v>19</v>
      </c>
      <c r="I592" s="239"/>
      <c r="J592" s="236"/>
      <c r="K592" s="236"/>
      <c r="L592" s="240"/>
      <c r="M592" s="241"/>
      <c r="N592" s="242"/>
      <c r="O592" s="242"/>
      <c r="P592" s="242"/>
      <c r="Q592" s="242"/>
      <c r="R592" s="242"/>
      <c r="S592" s="242"/>
      <c r="T592" s="24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44" t="s">
        <v>159</v>
      </c>
      <c r="AU592" s="244" t="s">
        <v>84</v>
      </c>
      <c r="AV592" s="14" t="s">
        <v>82</v>
      </c>
      <c r="AW592" s="14" t="s">
        <v>35</v>
      </c>
      <c r="AX592" s="14" t="s">
        <v>74</v>
      </c>
      <c r="AY592" s="244" t="s">
        <v>148</v>
      </c>
    </row>
    <row r="593" s="13" customFormat="1">
      <c r="A593" s="13"/>
      <c r="B593" s="223"/>
      <c r="C593" s="224"/>
      <c r="D593" s="225" t="s">
        <v>159</v>
      </c>
      <c r="E593" s="226" t="s">
        <v>19</v>
      </c>
      <c r="F593" s="227" t="s">
        <v>82</v>
      </c>
      <c r="G593" s="224"/>
      <c r="H593" s="228">
        <v>1</v>
      </c>
      <c r="I593" s="229"/>
      <c r="J593" s="224"/>
      <c r="K593" s="224"/>
      <c r="L593" s="230"/>
      <c r="M593" s="231"/>
      <c r="N593" s="232"/>
      <c r="O593" s="232"/>
      <c r="P593" s="232"/>
      <c r="Q593" s="232"/>
      <c r="R593" s="232"/>
      <c r="S593" s="232"/>
      <c r="T593" s="23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4" t="s">
        <v>159</v>
      </c>
      <c r="AU593" s="234" t="s">
        <v>84</v>
      </c>
      <c r="AV593" s="13" t="s">
        <v>84</v>
      </c>
      <c r="AW593" s="13" t="s">
        <v>35</v>
      </c>
      <c r="AX593" s="13" t="s">
        <v>82</v>
      </c>
      <c r="AY593" s="234" t="s">
        <v>148</v>
      </c>
    </row>
    <row r="594" s="2" customFormat="1" ht="24.15" customHeight="1">
      <c r="A594" s="39"/>
      <c r="B594" s="40"/>
      <c r="C594" s="256" t="s">
        <v>1066</v>
      </c>
      <c r="D594" s="256" t="s">
        <v>226</v>
      </c>
      <c r="E594" s="257" t="s">
        <v>1067</v>
      </c>
      <c r="F594" s="258" t="s">
        <v>1068</v>
      </c>
      <c r="G594" s="259" t="s">
        <v>222</v>
      </c>
      <c r="H594" s="260">
        <v>1</v>
      </c>
      <c r="I594" s="261"/>
      <c r="J594" s="262">
        <f>ROUND(I594*H594,2)</f>
        <v>0</v>
      </c>
      <c r="K594" s="258" t="s">
        <v>154</v>
      </c>
      <c r="L594" s="263"/>
      <c r="M594" s="264" t="s">
        <v>19</v>
      </c>
      <c r="N594" s="265" t="s">
        <v>45</v>
      </c>
      <c r="O594" s="85"/>
      <c r="P594" s="214">
        <f>O594*H594</f>
        <v>0</v>
      </c>
      <c r="Q594" s="214">
        <v>0.0020799999999999998</v>
      </c>
      <c r="R594" s="214">
        <f>Q594*H594</f>
        <v>0.0020799999999999998</v>
      </c>
      <c r="S594" s="214">
        <v>0</v>
      </c>
      <c r="T594" s="215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16" t="s">
        <v>373</v>
      </c>
      <c r="AT594" s="216" t="s">
        <v>226</v>
      </c>
      <c r="AU594" s="216" t="s">
        <v>84</v>
      </c>
      <c r="AY594" s="18" t="s">
        <v>148</v>
      </c>
      <c r="BE594" s="217">
        <f>IF(N594="základní",J594,0)</f>
        <v>0</v>
      </c>
      <c r="BF594" s="217">
        <f>IF(N594="snížená",J594,0)</f>
        <v>0</v>
      </c>
      <c r="BG594" s="217">
        <f>IF(N594="zákl. přenesená",J594,0)</f>
        <v>0</v>
      </c>
      <c r="BH594" s="217">
        <f>IF(N594="sníž. přenesená",J594,0)</f>
        <v>0</v>
      </c>
      <c r="BI594" s="217">
        <f>IF(N594="nulová",J594,0)</f>
        <v>0</v>
      </c>
      <c r="BJ594" s="18" t="s">
        <v>82</v>
      </c>
      <c r="BK594" s="217">
        <f>ROUND(I594*H594,2)</f>
        <v>0</v>
      </c>
      <c r="BL594" s="18" t="s">
        <v>253</v>
      </c>
      <c r="BM594" s="216" t="s">
        <v>1069</v>
      </c>
    </row>
    <row r="595" s="2" customFormat="1" ht="24.15" customHeight="1">
      <c r="A595" s="39"/>
      <c r="B595" s="40"/>
      <c r="C595" s="205" t="s">
        <v>1070</v>
      </c>
      <c r="D595" s="205" t="s">
        <v>150</v>
      </c>
      <c r="E595" s="206" t="s">
        <v>1071</v>
      </c>
      <c r="F595" s="207" t="s">
        <v>1072</v>
      </c>
      <c r="G595" s="208" t="s">
        <v>222</v>
      </c>
      <c r="H595" s="209">
        <v>2</v>
      </c>
      <c r="I595" s="210"/>
      <c r="J595" s="211">
        <f>ROUND(I595*H595,2)</f>
        <v>0</v>
      </c>
      <c r="K595" s="207" t="s">
        <v>154</v>
      </c>
      <c r="L595" s="45"/>
      <c r="M595" s="212" t="s">
        <v>19</v>
      </c>
      <c r="N595" s="213" t="s">
        <v>45</v>
      </c>
      <c r="O595" s="85"/>
      <c r="P595" s="214">
        <f>O595*H595</f>
        <v>0</v>
      </c>
      <c r="Q595" s="214">
        <v>0</v>
      </c>
      <c r="R595" s="214">
        <f>Q595*H595</f>
        <v>0</v>
      </c>
      <c r="S595" s="214">
        <v>0</v>
      </c>
      <c r="T595" s="215">
        <f>S595*H595</f>
        <v>0</v>
      </c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R595" s="216" t="s">
        <v>253</v>
      </c>
      <c r="AT595" s="216" t="s">
        <v>150</v>
      </c>
      <c r="AU595" s="216" t="s">
        <v>84</v>
      </c>
      <c r="AY595" s="18" t="s">
        <v>148</v>
      </c>
      <c r="BE595" s="217">
        <f>IF(N595="základní",J595,0)</f>
        <v>0</v>
      </c>
      <c r="BF595" s="217">
        <f>IF(N595="snížená",J595,0)</f>
        <v>0</v>
      </c>
      <c r="BG595" s="217">
        <f>IF(N595="zákl. přenesená",J595,0)</f>
        <v>0</v>
      </c>
      <c r="BH595" s="217">
        <f>IF(N595="sníž. přenesená",J595,0)</f>
        <v>0</v>
      </c>
      <c r="BI595" s="217">
        <f>IF(N595="nulová",J595,0)</f>
        <v>0</v>
      </c>
      <c r="BJ595" s="18" t="s">
        <v>82</v>
      </c>
      <c r="BK595" s="217">
        <f>ROUND(I595*H595,2)</f>
        <v>0</v>
      </c>
      <c r="BL595" s="18" t="s">
        <v>253</v>
      </c>
      <c r="BM595" s="216" t="s">
        <v>1073</v>
      </c>
    </row>
    <row r="596" s="2" customFormat="1">
      <c r="A596" s="39"/>
      <c r="B596" s="40"/>
      <c r="C596" s="41"/>
      <c r="D596" s="218" t="s">
        <v>157</v>
      </c>
      <c r="E596" s="41"/>
      <c r="F596" s="219" t="s">
        <v>1074</v>
      </c>
      <c r="G596" s="41"/>
      <c r="H596" s="41"/>
      <c r="I596" s="220"/>
      <c r="J596" s="41"/>
      <c r="K596" s="41"/>
      <c r="L596" s="45"/>
      <c r="M596" s="221"/>
      <c r="N596" s="222"/>
      <c r="O596" s="85"/>
      <c r="P596" s="85"/>
      <c r="Q596" s="85"/>
      <c r="R596" s="85"/>
      <c r="S596" s="85"/>
      <c r="T596" s="86"/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T596" s="18" t="s">
        <v>157</v>
      </c>
      <c r="AU596" s="18" t="s">
        <v>84</v>
      </c>
    </row>
    <row r="597" s="14" customFormat="1">
      <c r="A597" s="14"/>
      <c r="B597" s="235"/>
      <c r="C597" s="236"/>
      <c r="D597" s="225" t="s">
        <v>159</v>
      </c>
      <c r="E597" s="237" t="s">
        <v>19</v>
      </c>
      <c r="F597" s="238" t="s">
        <v>1065</v>
      </c>
      <c r="G597" s="236"/>
      <c r="H597" s="237" t="s">
        <v>19</v>
      </c>
      <c r="I597" s="239"/>
      <c r="J597" s="236"/>
      <c r="K597" s="236"/>
      <c r="L597" s="240"/>
      <c r="M597" s="241"/>
      <c r="N597" s="242"/>
      <c r="O597" s="242"/>
      <c r="P597" s="242"/>
      <c r="Q597" s="242"/>
      <c r="R597" s="242"/>
      <c r="S597" s="242"/>
      <c r="T597" s="243"/>
      <c r="U597" s="14"/>
      <c r="V597" s="14"/>
      <c r="W597" s="14"/>
      <c r="X597" s="14"/>
      <c r="Y597" s="14"/>
      <c r="Z597" s="14"/>
      <c r="AA597" s="14"/>
      <c r="AB597" s="14"/>
      <c r="AC597" s="14"/>
      <c r="AD597" s="14"/>
      <c r="AE597" s="14"/>
      <c r="AT597" s="244" t="s">
        <v>159</v>
      </c>
      <c r="AU597" s="244" t="s">
        <v>84</v>
      </c>
      <c r="AV597" s="14" t="s">
        <v>82</v>
      </c>
      <c r="AW597" s="14" t="s">
        <v>35</v>
      </c>
      <c r="AX597" s="14" t="s">
        <v>74</v>
      </c>
      <c r="AY597" s="244" t="s">
        <v>148</v>
      </c>
    </row>
    <row r="598" s="13" customFormat="1">
      <c r="A598" s="13"/>
      <c r="B598" s="223"/>
      <c r="C598" s="224"/>
      <c r="D598" s="225" t="s">
        <v>159</v>
      </c>
      <c r="E598" s="226" t="s">
        <v>19</v>
      </c>
      <c r="F598" s="227" t="s">
        <v>84</v>
      </c>
      <c r="G598" s="224"/>
      <c r="H598" s="228">
        <v>2</v>
      </c>
      <c r="I598" s="229"/>
      <c r="J598" s="224"/>
      <c r="K598" s="224"/>
      <c r="L598" s="230"/>
      <c r="M598" s="231"/>
      <c r="N598" s="232"/>
      <c r="O598" s="232"/>
      <c r="P598" s="232"/>
      <c r="Q598" s="232"/>
      <c r="R598" s="232"/>
      <c r="S598" s="232"/>
      <c r="T598" s="23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4" t="s">
        <v>159</v>
      </c>
      <c r="AU598" s="234" t="s">
        <v>84</v>
      </c>
      <c r="AV598" s="13" t="s">
        <v>84</v>
      </c>
      <c r="AW598" s="13" t="s">
        <v>35</v>
      </c>
      <c r="AX598" s="13" t="s">
        <v>82</v>
      </c>
      <c r="AY598" s="234" t="s">
        <v>148</v>
      </c>
    </row>
    <row r="599" s="2" customFormat="1" ht="24.15" customHeight="1">
      <c r="A599" s="39"/>
      <c r="B599" s="40"/>
      <c r="C599" s="256" t="s">
        <v>1075</v>
      </c>
      <c r="D599" s="256" t="s">
        <v>226</v>
      </c>
      <c r="E599" s="257" t="s">
        <v>1076</v>
      </c>
      <c r="F599" s="258" t="s">
        <v>1077</v>
      </c>
      <c r="G599" s="259" t="s">
        <v>222</v>
      </c>
      <c r="H599" s="260">
        <v>1</v>
      </c>
      <c r="I599" s="261"/>
      <c r="J599" s="262">
        <f>ROUND(I599*H599,2)</f>
        <v>0</v>
      </c>
      <c r="K599" s="258" t="s">
        <v>154</v>
      </c>
      <c r="L599" s="263"/>
      <c r="M599" s="264" t="s">
        <v>19</v>
      </c>
      <c r="N599" s="265" t="s">
        <v>45</v>
      </c>
      <c r="O599" s="85"/>
      <c r="P599" s="214">
        <f>O599*H599</f>
        <v>0</v>
      </c>
      <c r="Q599" s="214">
        <v>0.0033500000000000001</v>
      </c>
      <c r="R599" s="214">
        <f>Q599*H599</f>
        <v>0.0033500000000000001</v>
      </c>
      <c r="S599" s="214">
        <v>0</v>
      </c>
      <c r="T599" s="215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16" t="s">
        <v>373</v>
      </c>
      <c r="AT599" s="216" t="s">
        <v>226</v>
      </c>
      <c r="AU599" s="216" t="s">
        <v>84</v>
      </c>
      <c r="AY599" s="18" t="s">
        <v>148</v>
      </c>
      <c r="BE599" s="217">
        <f>IF(N599="základní",J599,0)</f>
        <v>0</v>
      </c>
      <c r="BF599" s="217">
        <f>IF(N599="snížená",J599,0)</f>
        <v>0</v>
      </c>
      <c r="BG599" s="217">
        <f>IF(N599="zákl. přenesená",J599,0)</f>
        <v>0</v>
      </c>
      <c r="BH599" s="217">
        <f>IF(N599="sníž. přenesená",J599,0)</f>
        <v>0</v>
      </c>
      <c r="BI599" s="217">
        <f>IF(N599="nulová",J599,0)</f>
        <v>0</v>
      </c>
      <c r="BJ599" s="18" t="s">
        <v>82</v>
      </c>
      <c r="BK599" s="217">
        <f>ROUND(I599*H599,2)</f>
        <v>0</v>
      </c>
      <c r="BL599" s="18" t="s">
        <v>253</v>
      </c>
      <c r="BM599" s="216" t="s">
        <v>1078</v>
      </c>
    </row>
    <row r="600" s="2" customFormat="1" ht="24.15" customHeight="1">
      <c r="A600" s="39"/>
      <c r="B600" s="40"/>
      <c r="C600" s="256" t="s">
        <v>1079</v>
      </c>
      <c r="D600" s="256" t="s">
        <v>226</v>
      </c>
      <c r="E600" s="257" t="s">
        <v>1080</v>
      </c>
      <c r="F600" s="258" t="s">
        <v>1081</v>
      </c>
      <c r="G600" s="259" t="s">
        <v>222</v>
      </c>
      <c r="H600" s="260">
        <v>1</v>
      </c>
      <c r="I600" s="261"/>
      <c r="J600" s="262">
        <f>ROUND(I600*H600,2)</f>
        <v>0</v>
      </c>
      <c r="K600" s="258" t="s">
        <v>19</v>
      </c>
      <c r="L600" s="263"/>
      <c r="M600" s="264" t="s">
        <v>19</v>
      </c>
      <c r="N600" s="265" t="s">
        <v>45</v>
      </c>
      <c r="O600" s="85"/>
      <c r="P600" s="214">
        <f>O600*H600</f>
        <v>0</v>
      </c>
      <c r="Q600" s="214">
        <v>0</v>
      </c>
      <c r="R600" s="214">
        <f>Q600*H600</f>
        <v>0</v>
      </c>
      <c r="S600" s="214">
        <v>0</v>
      </c>
      <c r="T600" s="215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16" t="s">
        <v>373</v>
      </c>
      <c r="AT600" s="216" t="s">
        <v>226</v>
      </c>
      <c r="AU600" s="216" t="s">
        <v>84</v>
      </c>
      <c r="AY600" s="18" t="s">
        <v>148</v>
      </c>
      <c r="BE600" s="217">
        <f>IF(N600="základní",J600,0)</f>
        <v>0</v>
      </c>
      <c r="BF600" s="217">
        <f>IF(N600="snížená",J600,0)</f>
        <v>0</v>
      </c>
      <c r="BG600" s="217">
        <f>IF(N600="zákl. přenesená",J600,0)</f>
        <v>0</v>
      </c>
      <c r="BH600" s="217">
        <f>IF(N600="sníž. přenesená",J600,0)</f>
        <v>0</v>
      </c>
      <c r="BI600" s="217">
        <f>IF(N600="nulová",J600,0)</f>
        <v>0</v>
      </c>
      <c r="BJ600" s="18" t="s">
        <v>82</v>
      </c>
      <c r="BK600" s="217">
        <f>ROUND(I600*H600,2)</f>
        <v>0</v>
      </c>
      <c r="BL600" s="18" t="s">
        <v>253</v>
      </c>
      <c r="BM600" s="216" t="s">
        <v>1082</v>
      </c>
    </row>
    <row r="601" s="2" customFormat="1" ht="37.8" customHeight="1">
      <c r="A601" s="39"/>
      <c r="B601" s="40"/>
      <c r="C601" s="205" t="s">
        <v>1083</v>
      </c>
      <c r="D601" s="205" t="s">
        <v>150</v>
      </c>
      <c r="E601" s="206" t="s">
        <v>1084</v>
      </c>
      <c r="F601" s="207" t="s">
        <v>1085</v>
      </c>
      <c r="G601" s="208" t="s">
        <v>222</v>
      </c>
      <c r="H601" s="209">
        <v>1</v>
      </c>
      <c r="I601" s="210"/>
      <c r="J601" s="211">
        <f>ROUND(I601*H601,2)</f>
        <v>0</v>
      </c>
      <c r="K601" s="207" t="s">
        <v>154</v>
      </c>
      <c r="L601" s="45"/>
      <c r="M601" s="212" t="s">
        <v>19</v>
      </c>
      <c r="N601" s="213" t="s">
        <v>45</v>
      </c>
      <c r="O601" s="85"/>
      <c r="P601" s="214">
        <f>O601*H601</f>
        <v>0</v>
      </c>
      <c r="Q601" s="214">
        <v>0</v>
      </c>
      <c r="R601" s="214">
        <f>Q601*H601</f>
        <v>0</v>
      </c>
      <c r="S601" s="214">
        <v>0</v>
      </c>
      <c r="T601" s="215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16" t="s">
        <v>253</v>
      </c>
      <c r="AT601" s="216" t="s">
        <v>150</v>
      </c>
      <c r="AU601" s="216" t="s">
        <v>84</v>
      </c>
      <c r="AY601" s="18" t="s">
        <v>148</v>
      </c>
      <c r="BE601" s="217">
        <f>IF(N601="základní",J601,0)</f>
        <v>0</v>
      </c>
      <c r="BF601" s="217">
        <f>IF(N601="snížená",J601,0)</f>
        <v>0</v>
      </c>
      <c r="BG601" s="217">
        <f>IF(N601="zákl. přenesená",J601,0)</f>
        <v>0</v>
      </c>
      <c r="BH601" s="217">
        <f>IF(N601="sníž. přenesená",J601,0)</f>
        <v>0</v>
      </c>
      <c r="BI601" s="217">
        <f>IF(N601="nulová",J601,0)</f>
        <v>0</v>
      </c>
      <c r="BJ601" s="18" t="s">
        <v>82</v>
      </c>
      <c r="BK601" s="217">
        <f>ROUND(I601*H601,2)</f>
        <v>0</v>
      </c>
      <c r="BL601" s="18" t="s">
        <v>253</v>
      </c>
      <c r="BM601" s="216" t="s">
        <v>1086</v>
      </c>
    </row>
    <row r="602" s="2" customFormat="1">
      <c r="A602" s="39"/>
      <c r="B602" s="40"/>
      <c r="C602" s="41"/>
      <c r="D602" s="218" t="s">
        <v>157</v>
      </c>
      <c r="E602" s="41"/>
      <c r="F602" s="219" t="s">
        <v>1087</v>
      </c>
      <c r="G602" s="41"/>
      <c r="H602" s="41"/>
      <c r="I602" s="220"/>
      <c r="J602" s="41"/>
      <c r="K602" s="41"/>
      <c r="L602" s="45"/>
      <c r="M602" s="221"/>
      <c r="N602" s="222"/>
      <c r="O602" s="85"/>
      <c r="P602" s="85"/>
      <c r="Q602" s="85"/>
      <c r="R602" s="85"/>
      <c r="S602" s="85"/>
      <c r="T602" s="86"/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T602" s="18" t="s">
        <v>157</v>
      </c>
      <c r="AU602" s="18" t="s">
        <v>84</v>
      </c>
    </row>
    <row r="603" s="14" customFormat="1">
      <c r="A603" s="14"/>
      <c r="B603" s="235"/>
      <c r="C603" s="236"/>
      <c r="D603" s="225" t="s">
        <v>159</v>
      </c>
      <c r="E603" s="237" t="s">
        <v>19</v>
      </c>
      <c r="F603" s="238" t="s">
        <v>1088</v>
      </c>
      <c r="G603" s="236"/>
      <c r="H603" s="237" t="s">
        <v>19</v>
      </c>
      <c r="I603" s="239"/>
      <c r="J603" s="236"/>
      <c r="K603" s="236"/>
      <c r="L603" s="240"/>
      <c r="M603" s="241"/>
      <c r="N603" s="242"/>
      <c r="O603" s="242"/>
      <c r="P603" s="242"/>
      <c r="Q603" s="242"/>
      <c r="R603" s="242"/>
      <c r="S603" s="242"/>
      <c r="T603" s="243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44" t="s">
        <v>159</v>
      </c>
      <c r="AU603" s="244" t="s">
        <v>84</v>
      </c>
      <c r="AV603" s="14" t="s">
        <v>82</v>
      </c>
      <c r="AW603" s="14" t="s">
        <v>35</v>
      </c>
      <c r="AX603" s="14" t="s">
        <v>74</v>
      </c>
      <c r="AY603" s="244" t="s">
        <v>148</v>
      </c>
    </row>
    <row r="604" s="13" customFormat="1">
      <c r="A604" s="13"/>
      <c r="B604" s="223"/>
      <c r="C604" s="224"/>
      <c r="D604" s="225" t="s">
        <v>159</v>
      </c>
      <c r="E604" s="226" t="s">
        <v>19</v>
      </c>
      <c r="F604" s="227" t="s">
        <v>82</v>
      </c>
      <c r="G604" s="224"/>
      <c r="H604" s="228">
        <v>1</v>
      </c>
      <c r="I604" s="229"/>
      <c r="J604" s="224"/>
      <c r="K604" s="224"/>
      <c r="L604" s="230"/>
      <c r="M604" s="231"/>
      <c r="N604" s="232"/>
      <c r="O604" s="232"/>
      <c r="P604" s="232"/>
      <c r="Q604" s="232"/>
      <c r="R604" s="232"/>
      <c r="S604" s="232"/>
      <c r="T604" s="23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4" t="s">
        <v>159</v>
      </c>
      <c r="AU604" s="234" t="s">
        <v>84</v>
      </c>
      <c r="AV604" s="13" t="s">
        <v>84</v>
      </c>
      <c r="AW604" s="13" t="s">
        <v>35</v>
      </c>
      <c r="AX604" s="13" t="s">
        <v>82</v>
      </c>
      <c r="AY604" s="234" t="s">
        <v>148</v>
      </c>
    </row>
    <row r="605" s="2" customFormat="1" ht="16.5" customHeight="1">
      <c r="A605" s="39"/>
      <c r="B605" s="40"/>
      <c r="C605" s="256" t="s">
        <v>1089</v>
      </c>
      <c r="D605" s="256" t="s">
        <v>226</v>
      </c>
      <c r="E605" s="257" t="s">
        <v>1090</v>
      </c>
      <c r="F605" s="258" t="s">
        <v>1091</v>
      </c>
      <c r="G605" s="259" t="s">
        <v>222</v>
      </c>
      <c r="H605" s="260">
        <v>1</v>
      </c>
      <c r="I605" s="261"/>
      <c r="J605" s="262">
        <f>ROUND(I605*H605,2)</f>
        <v>0</v>
      </c>
      <c r="K605" s="258" t="s">
        <v>19</v>
      </c>
      <c r="L605" s="263"/>
      <c r="M605" s="264" t="s">
        <v>19</v>
      </c>
      <c r="N605" s="265" t="s">
        <v>45</v>
      </c>
      <c r="O605" s="85"/>
      <c r="P605" s="214">
        <f>O605*H605</f>
        <v>0</v>
      </c>
      <c r="Q605" s="214">
        <v>0</v>
      </c>
      <c r="R605" s="214">
        <f>Q605*H605</f>
        <v>0</v>
      </c>
      <c r="S605" s="214">
        <v>0</v>
      </c>
      <c r="T605" s="215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16" t="s">
        <v>373</v>
      </c>
      <c r="AT605" s="216" t="s">
        <v>226</v>
      </c>
      <c r="AU605" s="216" t="s">
        <v>84</v>
      </c>
      <c r="AY605" s="18" t="s">
        <v>148</v>
      </c>
      <c r="BE605" s="217">
        <f>IF(N605="základní",J605,0)</f>
        <v>0</v>
      </c>
      <c r="BF605" s="217">
        <f>IF(N605="snížená",J605,0)</f>
        <v>0</v>
      </c>
      <c r="BG605" s="217">
        <f>IF(N605="zákl. přenesená",J605,0)</f>
        <v>0</v>
      </c>
      <c r="BH605" s="217">
        <f>IF(N605="sníž. přenesená",J605,0)</f>
        <v>0</v>
      </c>
      <c r="BI605" s="217">
        <f>IF(N605="nulová",J605,0)</f>
        <v>0</v>
      </c>
      <c r="BJ605" s="18" t="s">
        <v>82</v>
      </c>
      <c r="BK605" s="217">
        <f>ROUND(I605*H605,2)</f>
        <v>0</v>
      </c>
      <c r="BL605" s="18" t="s">
        <v>253</v>
      </c>
      <c r="BM605" s="216" t="s">
        <v>1092</v>
      </c>
    </row>
    <row r="606" s="2" customFormat="1" ht="55.5" customHeight="1">
      <c r="A606" s="39"/>
      <c r="B606" s="40"/>
      <c r="C606" s="205" t="s">
        <v>1093</v>
      </c>
      <c r="D606" s="205" t="s">
        <v>150</v>
      </c>
      <c r="E606" s="206" t="s">
        <v>1094</v>
      </c>
      <c r="F606" s="207" t="s">
        <v>1095</v>
      </c>
      <c r="G606" s="208" t="s">
        <v>203</v>
      </c>
      <c r="H606" s="209">
        <v>0.84299999999999997</v>
      </c>
      <c r="I606" s="210"/>
      <c r="J606" s="211">
        <f>ROUND(I606*H606,2)</f>
        <v>0</v>
      </c>
      <c r="K606" s="207" t="s">
        <v>154</v>
      </c>
      <c r="L606" s="45"/>
      <c r="M606" s="212" t="s">
        <v>19</v>
      </c>
      <c r="N606" s="213" t="s">
        <v>45</v>
      </c>
      <c r="O606" s="85"/>
      <c r="P606" s="214">
        <f>O606*H606</f>
        <v>0</v>
      </c>
      <c r="Q606" s="214">
        <v>0</v>
      </c>
      <c r="R606" s="214">
        <f>Q606*H606</f>
        <v>0</v>
      </c>
      <c r="S606" s="214">
        <v>0</v>
      </c>
      <c r="T606" s="215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16" t="s">
        <v>253</v>
      </c>
      <c r="AT606" s="216" t="s">
        <v>150</v>
      </c>
      <c r="AU606" s="216" t="s">
        <v>84</v>
      </c>
      <c r="AY606" s="18" t="s">
        <v>148</v>
      </c>
      <c r="BE606" s="217">
        <f>IF(N606="základní",J606,0)</f>
        <v>0</v>
      </c>
      <c r="BF606" s="217">
        <f>IF(N606="snížená",J606,0)</f>
        <v>0</v>
      </c>
      <c r="BG606" s="217">
        <f>IF(N606="zákl. přenesená",J606,0)</f>
        <v>0</v>
      </c>
      <c r="BH606" s="217">
        <f>IF(N606="sníž. přenesená",J606,0)</f>
        <v>0</v>
      </c>
      <c r="BI606" s="217">
        <f>IF(N606="nulová",J606,0)</f>
        <v>0</v>
      </c>
      <c r="BJ606" s="18" t="s">
        <v>82</v>
      </c>
      <c r="BK606" s="217">
        <f>ROUND(I606*H606,2)</f>
        <v>0</v>
      </c>
      <c r="BL606" s="18" t="s">
        <v>253</v>
      </c>
      <c r="BM606" s="216" t="s">
        <v>1096</v>
      </c>
    </row>
    <row r="607" s="2" customFormat="1">
      <c r="A607" s="39"/>
      <c r="B607" s="40"/>
      <c r="C607" s="41"/>
      <c r="D607" s="218" t="s">
        <v>157</v>
      </c>
      <c r="E607" s="41"/>
      <c r="F607" s="219" t="s">
        <v>1097</v>
      </c>
      <c r="G607" s="41"/>
      <c r="H607" s="41"/>
      <c r="I607" s="220"/>
      <c r="J607" s="41"/>
      <c r="K607" s="41"/>
      <c r="L607" s="45"/>
      <c r="M607" s="221"/>
      <c r="N607" s="222"/>
      <c r="O607" s="85"/>
      <c r="P607" s="85"/>
      <c r="Q607" s="85"/>
      <c r="R607" s="85"/>
      <c r="S607" s="85"/>
      <c r="T607" s="86"/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T607" s="18" t="s">
        <v>157</v>
      </c>
      <c r="AU607" s="18" t="s">
        <v>84</v>
      </c>
    </row>
    <row r="608" s="12" customFormat="1" ht="22.8" customHeight="1">
      <c r="A608" s="12"/>
      <c r="B608" s="189"/>
      <c r="C608" s="190"/>
      <c r="D608" s="191" t="s">
        <v>73</v>
      </c>
      <c r="E608" s="203" t="s">
        <v>1098</v>
      </c>
      <c r="F608" s="203" t="s">
        <v>1099</v>
      </c>
      <c r="G608" s="190"/>
      <c r="H608" s="190"/>
      <c r="I608" s="193"/>
      <c r="J608" s="204">
        <f>BK608</f>
        <v>0</v>
      </c>
      <c r="K608" s="190"/>
      <c r="L608" s="195"/>
      <c r="M608" s="196"/>
      <c r="N608" s="197"/>
      <c r="O608" s="197"/>
      <c r="P608" s="198">
        <f>SUM(P609:P631)</f>
        <v>0</v>
      </c>
      <c r="Q608" s="197"/>
      <c r="R608" s="198">
        <f>SUM(R609:R631)</f>
        <v>0.39635159999999997</v>
      </c>
      <c r="S608" s="197"/>
      <c r="T608" s="199">
        <f>SUM(T609:T631)</f>
        <v>0</v>
      </c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R608" s="200" t="s">
        <v>84</v>
      </c>
      <c r="AT608" s="201" t="s">
        <v>73</v>
      </c>
      <c r="AU608" s="201" t="s">
        <v>82</v>
      </c>
      <c r="AY608" s="200" t="s">
        <v>148</v>
      </c>
      <c r="BK608" s="202">
        <f>SUM(BK609:BK631)</f>
        <v>0</v>
      </c>
    </row>
    <row r="609" s="2" customFormat="1" ht="37.8" customHeight="1">
      <c r="A609" s="39"/>
      <c r="B609" s="40"/>
      <c r="C609" s="205" t="s">
        <v>1100</v>
      </c>
      <c r="D609" s="205" t="s">
        <v>150</v>
      </c>
      <c r="E609" s="206" t="s">
        <v>1101</v>
      </c>
      <c r="F609" s="207" t="s">
        <v>1102</v>
      </c>
      <c r="G609" s="208" t="s">
        <v>229</v>
      </c>
      <c r="H609" s="209">
        <v>4.5999999999999996</v>
      </c>
      <c r="I609" s="210"/>
      <c r="J609" s="211">
        <f>ROUND(I609*H609,2)</f>
        <v>0</v>
      </c>
      <c r="K609" s="207" t="s">
        <v>154</v>
      </c>
      <c r="L609" s="45"/>
      <c r="M609" s="212" t="s">
        <v>19</v>
      </c>
      <c r="N609" s="213" t="s">
        <v>45</v>
      </c>
      <c r="O609" s="85"/>
      <c r="P609" s="214">
        <f>O609*H609</f>
        <v>0</v>
      </c>
      <c r="Q609" s="214">
        <v>0.00067000000000000002</v>
      </c>
      <c r="R609" s="214">
        <f>Q609*H609</f>
        <v>0.0030819999999999997</v>
      </c>
      <c r="S609" s="214">
        <v>0</v>
      </c>
      <c r="T609" s="215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16" t="s">
        <v>253</v>
      </c>
      <c r="AT609" s="216" t="s">
        <v>150</v>
      </c>
      <c r="AU609" s="216" t="s">
        <v>84</v>
      </c>
      <c r="AY609" s="18" t="s">
        <v>148</v>
      </c>
      <c r="BE609" s="217">
        <f>IF(N609="základní",J609,0)</f>
        <v>0</v>
      </c>
      <c r="BF609" s="217">
        <f>IF(N609="snížená",J609,0)</f>
        <v>0</v>
      </c>
      <c r="BG609" s="217">
        <f>IF(N609="zákl. přenesená",J609,0)</f>
        <v>0</v>
      </c>
      <c r="BH609" s="217">
        <f>IF(N609="sníž. přenesená",J609,0)</f>
        <v>0</v>
      </c>
      <c r="BI609" s="217">
        <f>IF(N609="nulová",J609,0)</f>
        <v>0</v>
      </c>
      <c r="BJ609" s="18" t="s">
        <v>82</v>
      </c>
      <c r="BK609" s="217">
        <f>ROUND(I609*H609,2)</f>
        <v>0</v>
      </c>
      <c r="BL609" s="18" t="s">
        <v>253</v>
      </c>
      <c r="BM609" s="216" t="s">
        <v>1103</v>
      </c>
    </row>
    <row r="610" s="2" customFormat="1">
      <c r="A610" s="39"/>
      <c r="B610" s="40"/>
      <c r="C610" s="41"/>
      <c r="D610" s="218" t="s">
        <v>157</v>
      </c>
      <c r="E610" s="41"/>
      <c r="F610" s="219" t="s">
        <v>1104</v>
      </c>
      <c r="G610" s="41"/>
      <c r="H610" s="41"/>
      <c r="I610" s="220"/>
      <c r="J610" s="41"/>
      <c r="K610" s="41"/>
      <c r="L610" s="45"/>
      <c r="M610" s="221"/>
      <c r="N610" s="222"/>
      <c r="O610" s="85"/>
      <c r="P610" s="85"/>
      <c r="Q610" s="85"/>
      <c r="R610" s="85"/>
      <c r="S610" s="85"/>
      <c r="T610" s="86"/>
      <c r="U610" s="39"/>
      <c r="V610" s="39"/>
      <c r="W610" s="39"/>
      <c r="X610" s="39"/>
      <c r="Y610" s="39"/>
      <c r="Z610" s="39"/>
      <c r="AA610" s="39"/>
      <c r="AB610" s="39"/>
      <c r="AC610" s="39"/>
      <c r="AD610" s="39"/>
      <c r="AE610" s="39"/>
      <c r="AT610" s="18" t="s">
        <v>157</v>
      </c>
      <c r="AU610" s="18" t="s">
        <v>84</v>
      </c>
    </row>
    <row r="611" s="14" customFormat="1">
      <c r="A611" s="14"/>
      <c r="B611" s="235"/>
      <c r="C611" s="236"/>
      <c r="D611" s="225" t="s">
        <v>159</v>
      </c>
      <c r="E611" s="237" t="s">
        <v>19</v>
      </c>
      <c r="F611" s="238" t="s">
        <v>1105</v>
      </c>
      <c r="G611" s="236"/>
      <c r="H611" s="237" t="s">
        <v>19</v>
      </c>
      <c r="I611" s="239"/>
      <c r="J611" s="236"/>
      <c r="K611" s="236"/>
      <c r="L611" s="240"/>
      <c r="M611" s="241"/>
      <c r="N611" s="242"/>
      <c r="O611" s="242"/>
      <c r="P611" s="242"/>
      <c r="Q611" s="242"/>
      <c r="R611" s="242"/>
      <c r="S611" s="242"/>
      <c r="T611" s="243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44" t="s">
        <v>159</v>
      </c>
      <c r="AU611" s="244" t="s">
        <v>84</v>
      </c>
      <c r="AV611" s="14" t="s">
        <v>82</v>
      </c>
      <c r="AW611" s="14" t="s">
        <v>35</v>
      </c>
      <c r="AX611" s="14" t="s">
        <v>74</v>
      </c>
      <c r="AY611" s="244" t="s">
        <v>148</v>
      </c>
    </row>
    <row r="612" s="13" customFormat="1">
      <c r="A612" s="13"/>
      <c r="B612" s="223"/>
      <c r="C612" s="224"/>
      <c r="D612" s="225" t="s">
        <v>159</v>
      </c>
      <c r="E612" s="226" t="s">
        <v>19</v>
      </c>
      <c r="F612" s="227" t="s">
        <v>1106</v>
      </c>
      <c r="G612" s="224"/>
      <c r="H612" s="228">
        <v>3.6000000000000001</v>
      </c>
      <c r="I612" s="229"/>
      <c r="J612" s="224"/>
      <c r="K612" s="224"/>
      <c r="L612" s="230"/>
      <c r="M612" s="231"/>
      <c r="N612" s="232"/>
      <c r="O612" s="232"/>
      <c r="P612" s="232"/>
      <c r="Q612" s="232"/>
      <c r="R612" s="232"/>
      <c r="S612" s="232"/>
      <c r="T612" s="23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4" t="s">
        <v>159</v>
      </c>
      <c r="AU612" s="234" t="s">
        <v>84</v>
      </c>
      <c r="AV612" s="13" t="s">
        <v>84</v>
      </c>
      <c r="AW612" s="13" t="s">
        <v>35</v>
      </c>
      <c r="AX612" s="13" t="s">
        <v>74</v>
      </c>
      <c r="AY612" s="234" t="s">
        <v>148</v>
      </c>
    </row>
    <row r="613" s="13" customFormat="1">
      <c r="A613" s="13"/>
      <c r="B613" s="223"/>
      <c r="C613" s="224"/>
      <c r="D613" s="225" t="s">
        <v>159</v>
      </c>
      <c r="E613" s="226" t="s">
        <v>19</v>
      </c>
      <c r="F613" s="227" t="s">
        <v>82</v>
      </c>
      <c r="G613" s="224"/>
      <c r="H613" s="228">
        <v>1</v>
      </c>
      <c r="I613" s="229"/>
      <c r="J613" s="224"/>
      <c r="K613" s="224"/>
      <c r="L613" s="230"/>
      <c r="M613" s="231"/>
      <c r="N613" s="232"/>
      <c r="O613" s="232"/>
      <c r="P613" s="232"/>
      <c r="Q613" s="232"/>
      <c r="R613" s="232"/>
      <c r="S613" s="232"/>
      <c r="T613" s="23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4" t="s">
        <v>159</v>
      </c>
      <c r="AU613" s="234" t="s">
        <v>84</v>
      </c>
      <c r="AV613" s="13" t="s">
        <v>84</v>
      </c>
      <c r="AW613" s="13" t="s">
        <v>35</v>
      </c>
      <c r="AX613" s="13" t="s">
        <v>74</v>
      </c>
      <c r="AY613" s="234" t="s">
        <v>148</v>
      </c>
    </row>
    <row r="614" s="15" customFormat="1">
      <c r="A614" s="15"/>
      <c r="B614" s="245"/>
      <c r="C614" s="246"/>
      <c r="D614" s="225" t="s">
        <v>159</v>
      </c>
      <c r="E614" s="247" t="s">
        <v>19</v>
      </c>
      <c r="F614" s="248" t="s">
        <v>181</v>
      </c>
      <c r="G614" s="246"/>
      <c r="H614" s="249">
        <v>4.5999999999999996</v>
      </c>
      <c r="I614" s="250"/>
      <c r="J614" s="246"/>
      <c r="K614" s="246"/>
      <c r="L614" s="251"/>
      <c r="M614" s="252"/>
      <c r="N614" s="253"/>
      <c r="O614" s="253"/>
      <c r="P614" s="253"/>
      <c r="Q614" s="253"/>
      <c r="R614" s="253"/>
      <c r="S614" s="253"/>
      <c r="T614" s="254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55" t="s">
        <v>159</v>
      </c>
      <c r="AU614" s="255" t="s">
        <v>84</v>
      </c>
      <c r="AV614" s="15" t="s">
        <v>155</v>
      </c>
      <c r="AW614" s="15" t="s">
        <v>35</v>
      </c>
      <c r="AX614" s="15" t="s">
        <v>82</v>
      </c>
      <c r="AY614" s="255" t="s">
        <v>148</v>
      </c>
    </row>
    <row r="615" s="2" customFormat="1" ht="24.15" customHeight="1">
      <c r="A615" s="39"/>
      <c r="B615" s="40"/>
      <c r="C615" s="256" t="s">
        <v>1107</v>
      </c>
      <c r="D615" s="256" t="s">
        <v>226</v>
      </c>
      <c r="E615" s="257" t="s">
        <v>1108</v>
      </c>
      <c r="F615" s="258" t="s">
        <v>1109</v>
      </c>
      <c r="G615" s="259" t="s">
        <v>229</v>
      </c>
      <c r="H615" s="260">
        <v>4.5999999999999996</v>
      </c>
      <c r="I615" s="261"/>
      <c r="J615" s="262">
        <f>ROUND(I615*H615,2)</f>
        <v>0</v>
      </c>
      <c r="K615" s="258" t="s">
        <v>154</v>
      </c>
      <c r="L615" s="263"/>
      <c r="M615" s="264" t="s">
        <v>19</v>
      </c>
      <c r="N615" s="265" t="s">
        <v>45</v>
      </c>
      <c r="O615" s="85"/>
      <c r="P615" s="214">
        <f>O615*H615</f>
        <v>0</v>
      </c>
      <c r="Q615" s="214">
        <v>0.021999999999999999</v>
      </c>
      <c r="R615" s="214">
        <f>Q615*H615</f>
        <v>0.10119999999999998</v>
      </c>
      <c r="S615" s="214">
        <v>0</v>
      </c>
      <c r="T615" s="215">
        <f>S615*H615</f>
        <v>0</v>
      </c>
      <c r="U615" s="39"/>
      <c r="V615" s="39"/>
      <c r="W615" s="39"/>
      <c r="X615" s="39"/>
      <c r="Y615" s="39"/>
      <c r="Z615" s="39"/>
      <c r="AA615" s="39"/>
      <c r="AB615" s="39"/>
      <c r="AC615" s="39"/>
      <c r="AD615" s="39"/>
      <c r="AE615" s="39"/>
      <c r="AR615" s="216" t="s">
        <v>373</v>
      </c>
      <c r="AT615" s="216" t="s">
        <v>226</v>
      </c>
      <c r="AU615" s="216" t="s">
        <v>84</v>
      </c>
      <c r="AY615" s="18" t="s">
        <v>148</v>
      </c>
      <c r="BE615" s="217">
        <f>IF(N615="základní",J615,0)</f>
        <v>0</v>
      </c>
      <c r="BF615" s="217">
        <f>IF(N615="snížená",J615,0)</f>
        <v>0</v>
      </c>
      <c r="BG615" s="217">
        <f>IF(N615="zákl. přenesená",J615,0)</f>
        <v>0</v>
      </c>
      <c r="BH615" s="217">
        <f>IF(N615="sníž. přenesená",J615,0)</f>
        <v>0</v>
      </c>
      <c r="BI615" s="217">
        <f>IF(N615="nulová",J615,0)</f>
        <v>0</v>
      </c>
      <c r="BJ615" s="18" t="s">
        <v>82</v>
      </c>
      <c r="BK615" s="217">
        <f>ROUND(I615*H615,2)</f>
        <v>0</v>
      </c>
      <c r="BL615" s="18" t="s">
        <v>253</v>
      </c>
      <c r="BM615" s="216" t="s">
        <v>1110</v>
      </c>
    </row>
    <row r="616" s="2" customFormat="1" ht="24.15" customHeight="1">
      <c r="A616" s="39"/>
      <c r="B616" s="40"/>
      <c r="C616" s="205" t="s">
        <v>1111</v>
      </c>
      <c r="D616" s="205" t="s">
        <v>150</v>
      </c>
      <c r="E616" s="206" t="s">
        <v>1112</v>
      </c>
      <c r="F616" s="207" t="s">
        <v>1113</v>
      </c>
      <c r="G616" s="208" t="s">
        <v>229</v>
      </c>
      <c r="H616" s="209">
        <v>6.6799999999999997</v>
      </c>
      <c r="I616" s="210"/>
      <c r="J616" s="211">
        <f>ROUND(I616*H616,2)</f>
        <v>0</v>
      </c>
      <c r="K616" s="207" t="s">
        <v>154</v>
      </c>
      <c r="L616" s="45"/>
      <c r="M616" s="212" t="s">
        <v>19</v>
      </c>
      <c r="N616" s="213" t="s">
        <v>45</v>
      </c>
      <c r="O616" s="85"/>
      <c r="P616" s="214">
        <f>O616*H616</f>
        <v>0</v>
      </c>
      <c r="Q616" s="214">
        <v>0.00072000000000000005</v>
      </c>
      <c r="R616" s="214">
        <f>Q616*H616</f>
        <v>0.0048095999999999998</v>
      </c>
      <c r="S616" s="214">
        <v>0</v>
      </c>
      <c r="T616" s="215">
        <f>S616*H616</f>
        <v>0</v>
      </c>
      <c r="U616" s="39"/>
      <c r="V616" s="39"/>
      <c r="W616" s="39"/>
      <c r="X616" s="39"/>
      <c r="Y616" s="39"/>
      <c r="Z616" s="39"/>
      <c r="AA616" s="39"/>
      <c r="AB616" s="39"/>
      <c r="AC616" s="39"/>
      <c r="AD616" s="39"/>
      <c r="AE616" s="39"/>
      <c r="AR616" s="216" t="s">
        <v>253</v>
      </c>
      <c r="AT616" s="216" t="s">
        <v>150</v>
      </c>
      <c r="AU616" s="216" t="s">
        <v>84</v>
      </c>
      <c r="AY616" s="18" t="s">
        <v>148</v>
      </c>
      <c r="BE616" s="217">
        <f>IF(N616="základní",J616,0)</f>
        <v>0</v>
      </c>
      <c r="BF616" s="217">
        <f>IF(N616="snížená",J616,0)</f>
        <v>0</v>
      </c>
      <c r="BG616" s="217">
        <f>IF(N616="zákl. přenesená",J616,0)</f>
        <v>0</v>
      </c>
      <c r="BH616" s="217">
        <f>IF(N616="sníž. přenesená",J616,0)</f>
        <v>0</v>
      </c>
      <c r="BI616" s="217">
        <f>IF(N616="nulová",J616,0)</f>
        <v>0</v>
      </c>
      <c r="BJ616" s="18" t="s">
        <v>82</v>
      </c>
      <c r="BK616" s="217">
        <f>ROUND(I616*H616,2)</f>
        <v>0</v>
      </c>
      <c r="BL616" s="18" t="s">
        <v>253</v>
      </c>
      <c r="BM616" s="216" t="s">
        <v>1114</v>
      </c>
    </row>
    <row r="617" s="2" customFormat="1">
      <c r="A617" s="39"/>
      <c r="B617" s="40"/>
      <c r="C617" s="41"/>
      <c r="D617" s="218" t="s">
        <v>157</v>
      </c>
      <c r="E617" s="41"/>
      <c r="F617" s="219" t="s">
        <v>1115</v>
      </c>
      <c r="G617" s="41"/>
      <c r="H617" s="41"/>
      <c r="I617" s="220"/>
      <c r="J617" s="41"/>
      <c r="K617" s="41"/>
      <c r="L617" s="45"/>
      <c r="M617" s="221"/>
      <c r="N617" s="222"/>
      <c r="O617" s="85"/>
      <c r="P617" s="85"/>
      <c r="Q617" s="85"/>
      <c r="R617" s="85"/>
      <c r="S617" s="85"/>
      <c r="T617" s="86"/>
      <c r="U617" s="39"/>
      <c r="V617" s="39"/>
      <c r="W617" s="39"/>
      <c r="X617" s="39"/>
      <c r="Y617" s="39"/>
      <c r="Z617" s="39"/>
      <c r="AA617" s="39"/>
      <c r="AB617" s="39"/>
      <c r="AC617" s="39"/>
      <c r="AD617" s="39"/>
      <c r="AE617" s="39"/>
      <c r="AT617" s="18" t="s">
        <v>157</v>
      </c>
      <c r="AU617" s="18" t="s">
        <v>84</v>
      </c>
    </row>
    <row r="618" s="14" customFormat="1">
      <c r="A618" s="14"/>
      <c r="B618" s="235"/>
      <c r="C618" s="236"/>
      <c r="D618" s="225" t="s">
        <v>159</v>
      </c>
      <c r="E618" s="237" t="s">
        <v>19</v>
      </c>
      <c r="F618" s="238" t="s">
        <v>1116</v>
      </c>
      <c r="G618" s="236"/>
      <c r="H618" s="237" t="s">
        <v>19</v>
      </c>
      <c r="I618" s="239"/>
      <c r="J618" s="236"/>
      <c r="K618" s="236"/>
      <c r="L618" s="240"/>
      <c r="M618" s="241"/>
      <c r="N618" s="242"/>
      <c r="O618" s="242"/>
      <c r="P618" s="242"/>
      <c r="Q618" s="242"/>
      <c r="R618" s="242"/>
      <c r="S618" s="242"/>
      <c r="T618" s="243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44" t="s">
        <v>159</v>
      </c>
      <c r="AU618" s="244" t="s">
        <v>84</v>
      </c>
      <c r="AV618" s="14" t="s">
        <v>82</v>
      </c>
      <c r="AW618" s="14" t="s">
        <v>35</v>
      </c>
      <c r="AX618" s="14" t="s">
        <v>74</v>
      </c>
      <c r="AY618" s="244" t="s">
        <v>148</v>
      </c>
    </row>
    <row r="619" s="13" customFormat="1">
      <c r="A619" s="13"/>
      <c r="B619" s="223"/>
      <c r="C619" s="224"/>
      <c r="D619" s="225" t="s">
        <v>159</v>
      </c>
      <c r="E619" s="226" t="s">
        <v>19</v>
      </c>
      <c r="F619" s="227" t="s">
        <v>1117</v>
      </c>
      <c r="G619" s="224"/>
      <c r="H619" s="228">
        <v>6.6799999999999997</v>
      </c>
      <c r="I619" s="229"/>
      <c r="J619" s="224"/>
      <c r="K619" s="224"/>
      <c r="L619" s="230"/>
      <c r="M619" s="231"/>
      <c r="N619" s="232"/>
      <c r="O619" s="232"/>
      <c r="P619" s="232"/>
      <c r="Q619" s="232"/>
      <c r="R619" s="232"/>
      <c r="S619" s="232"/>
      <c r="T619" s="23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4" t="s">
        <v>159</v>
      </c>
      <c r="AU619" s="234" t="s">
        <v>84</v>
      </c>
      <c r="AV619" s="13" t="s">
        <v>84</v>
      </c>
      <c r="AW619" s="13" t="s">
        <v>35</v>
      </c>
      <c r="AX619" s="13" t="s">
        <v>82</v>
      </c>
      <c r="AY619" s="234" t="s">
        <v>148</v>
      </c>
    </row>
    <row r="620" s="2" customFormat="1" ht="24.15" customHeight="1">
      <c r="A620" s="39"/>
      <c r="B620" s="40"/>
      <c r="C620" s="256" t="s">
        <v>1118</v>
      </c>
      <c r="D620" s="256" t="s">
        <v>226</v>
      </c>
      <c r="E620" s="257" t="s">
        <v>1119</v>
      </c>
      <c r="F620" s="258" t="s">
        <v>1120</v>
      </c>
      <c r="G620" s="259" t="s">
        <v>229</v>
      </c>
      <c r="H620" s="260">
        <v>6.6799999999999997</v>
      </c>
      <c r="I620" s="261"/>
      <c r="J620" s="262">
        <f>ROUND(I620*H620,2)</f>
        <v>0</v>
      </c>
      <c r="K620" s="258" t="s">
        <v>154</v>
      </c>
      <c r="L620" s="263"/>
      <c r="M620" s="264" t="s">
        <v>19</v>
      </c>
      <c r="N620" s="265" t="s">
        <v>45</v>
      </c>
      <c r="O620" s="85"/>
      <c r="P620" s="214">
        <f>O620*H620</f>
        <v>0</v>
      </c>
      <c r="Q620" s="214">
        <v>0.02</v>
      </c>
      <c r="R620" s="214">
        <f>Q620*H620</f>
        <v>0.1336</v>
      </c>
      <c r="S620" s="214">
        <v>0</v>
      </c>
      <c r="T620" s="215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16" t="s">
        <v>373</v>
      </c>
      <c r="AT620" s="216" t="s">
        <v>226</v>
      </c>
      <c r="AU620" s="216" t="s">
        <v>84</v>
      </c>
      <c r="AY620" s="18" t="s">
        <v>148</v>
      </c>
      <c r="BE620" s="217">
        <f>IF(N620="základní",J620,0)</f>
        <v>0</v>
      </c>
      <c r="BF620" s="217">
        <f>IF(N620="snížená",J620,0)</f>
        <v>0</v>
      </c>
      <c r="BG620" s="217">
        <f>IF(N620="zákl. přenesená",J620,0)</f>
        <v>0</v>
      </c>
      <c r="BH620" s="217">
        <f>IF(N620="sníž. přenesená",J620,0)</f>
        <v>0</v>
      </c>
      <c r="BI620" s="217">
        <f>IF(N620="nulová",J620,0)</f>
        <v>0</v>
      </c>
      <c r="BJ620" s="18" t="s">
        <v>82</v>
      </c>
      <c r="BK620" s="217">
        <f>ROUND(I620*H620,2)</f>
        <v>0</v>
      </c>
      <c r="BL620" s="18" t="s">
        <v>253</v>
      </c>
      <c r="BM620" s="216" t="s">
        <v>1121</v>
      </c>
    </row>
    <row r="621" s="2" customFormat="1" ht="33" customHeight="1">
      <c r="A621" s="39"/>
      <c r="B621" s="40"/>
      <c r="C621" s="205" t="s">
        <v>1122</v>
      </c>
      <c r="D621" s="205" t="s">
        <v>150</v>
      </c>
      <c r="E621" s="206" t="s">
        <v>1123</v>
      </c>
      <c r="F621" s="207" t="s">
        <v>1124</v>
      </c>
      <c r="G621" s="208" t="s">
        <v>222</v>
      </c>
      <c r="H621" s="209">
        <v>1</v>
      </c>
      <c r="I621" s="210"/>
      <c r="J621" s="211">
        <f>ROUND(I621*H621,2)</f>
        <v>0</v>
      </c>
      <c r="K621" s="207" t="s">
        <v>154</v>
      </c>
      <c r="L621" s="45"/>
      <c r="M621" s="212" t="s">
        <v>19</v>
      </c>
      <c r="N621" s="213" t="s">
        <v>45</v>
      </c>
      <c r="O621" s="85"/>
      <c r="P621" s="214">
        <f>O621*H621</f>
        <v>0</v>
      </c>
      <c r="Q621" s="214">
        <v>0.00066</v>
      </c>
      <c r="R621" s="214">
        <f>Q621*H621</f>
        <v>0.00066</v>
      </c>
      <c r="S621" s="214">
        <v>0</v>
      </c>
      <c r="T621" s="215">
        <f>S621*H621</f>
        <v>0</v>
      </c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R621" s="216" t="s">
        <v>253</v>
      </c>
      <c r="AT621" s="216" t="s">
        <v>150</v>
      </c>
      <c r="AU621" s="216" t="s">
        <v>84</v>
      </c>
      <c r="AY621" s="18" t="s">
        <v>148</v>
      </c>
      <c r="BE621" s="217">
        <f>IF(N621="základní",J621,0)</f>
        <v>0</v>
      </c>
      <c r="BF621" s="217">
        <f>IF(N621="snížená",J621,0)</f>
        <v>0</v>
      </c>
      <c r="BG621" s="217">
        <f>IF(N621="zákl. přenesená",J621,0)</f>
        <v>0</v>
      </c>
      <c r="BH621" s="217">
        <f>IF(N621="sníž. přenesená",J621,0)</f>
        <v>0</v>
      </c>
      <c r="BI621" s="217">
        <f>IF(N621="nulová",J621,0)</f>
        <v>0</v>
      </c>
      <c r="BJ621" s="18" t="s">
        <v>82</v>
      </c>
      <c r="BK621" s="217">
        <f>ROUND(I621*H621,2)</f>
        <v>0</v>
      </c>
      <c r="BL621" s="18" t="s">
        <v>253</v>
      </c>
      <c r="BM621" s="216" t="s">
        <v>1125</v>
      </c>
    </row>
    <row r="622" s="2" customFormat="1">
      <c r="A622" s="39"/>
      <c r="B622" s="40"/>
      <c r="C622" s="41"/>
      <c r="D622" s="218" t="s">
        <v>157</v>
      </c>
      <c r="E622" s="41"/>
      <c r="F622" s="219" t="s">
        <v>1126</v>
      </c>
      <c r="G622" s="41"/>
      <c r="H622" s="41"/>
      <c r="I622" s="220"/>
      <c r="J622" s="41"/>
      <c r="K622" s="41"/>
      <c r="L622" s="45"/>
      <c r="M622" s="221"/>
      <c r="N622" s="222"/>
      <c r="O622" s="85"/>
      <c r="P622" s="85"/>
      <c r="Q622" s="85"/>
      <c r="R622" s="85"/>
      <c r="S622" s="85"/>
      <c r="T622" s="86"/>
      <c r="U622" s="39"/>
      <c r="V622" s="39"/>
      <c r="W622" s="39"/>
      <c r="X622" s="39"/>
      <c r="Y622" s="39"/>
      <c r="Z622" s="39"/>
      <c r="AA622" s="39"/>
      <c r="AB622" s="39"/>
      <c r="AC622" s="39"/>
      <c r="AD622" s="39"/>
      <c r="AE622" s="39"/>
      <c r="AT622" s="18" t="s">
        <v>157</v>
      </c>
      <c r="AU622" s="18" t="s">
        <v>84</v>
      </c>
    </row>
    <row r="623" s="14" customFormat="1">
      <c r="A623" s="14"/>
      <c r="B623" s="235"/>
      <c r="C623" s="236"/>
      <c r="D623" s="225" t="s">
        <v>159</v>
      </c>
      <c r="E623" s="237" t="s">
        <v>19</v>
      </c>
      <c r="F623" s="238" t="s">
        <v>1127</v>
      </c>
      <c r="G623" s="236"/>
      <c r="H623" s="237" t="s">
        <v>19</v>
      </c>
      <c r="I623" s="239"/>
      <c r="J623" s="236"/>
      <c r="K623" s="236"/>
      <c r="L623" s="240"/>
      <c r="M623" s="241"/>
      <c r="N623" s="242"/>
      <c r="O623" s="242"/>
      <c r="P623" s="242"/>
      <c r="Q623" s="242"/>
      <c r="R623" s="242"/>
      <c r="S623" s="242"/>
      <c r="T623" s="243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44" t="s">
        <v>159</v>
      </c>
      <c r="AU623" s="244" t="s">
        <v>84</v>
      </c>
      <c r="AV623" s="14" t="s">
        <v>82</v>
      </c>
      <c r="AW623" s="14" t="s">
        <v>35</v>
      </c>
      <c r="AX623" s="14" t="s">
        <v>74</v>
      </c>
      <c r="AY623" s="244" t="s">
        <v>148</v>
      </c>
    </row>
    <row r="624" s="13" customFormat="1">
      <c r="A624" s="13"/>
      <c r="B624" s="223"/>
      <c r="C624" s="224"/>
      <c r="D624" s="225" t="s">
        <v>159</v>
      </c>
      <c r="E624" s="226" t="s">
        <v>19</v>
      </c>
      <c r="F624" s="227" t="s">
        <v>82</v>
      </c>
      <c r="G624" s="224"/>
      <c r="H624" s="228">
        <v>1</v>
      </c>
      <c r="I624" s="229"/>
      <c r="J624" s="224"/>
      <c r="K624" s="224"/>
      <c r="L624" s="230"/>
      <c r="M624" s="231"/>
      <c r="N624" s="232"/>
      <c r="O624" s="232"/>
      <c r="P624" s="232"/>
      <c r="Q624" s="232"/>
      <c r="R624" s="232"/>
      <c r="S624" s="232"/>
      <c r="T624" s="23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4" t="s">
        <v>159</v>
      </c>
      <c r="AU624" s="234" t="s">
        <v>84</v>
      </c>
      <c r="AV624" s="13" t="s">
        <v>84</v>
      </c>
      <c r="AW624" s="13" t="s">
        <v>35</v>
      </c>
      <c r="AX624" s="13" t="s">
        <v>74</v>
      </c>
      <c r="AY624" s="234" t="s">
        <v>148</v>
      </c>
    </row>
    <row r="625" s="15" customFormat="1">
      <c r="A625" s="15"/>
      <c r="B625" s="245"/>
      <c r="C625" s="246"/>
      <c r="D625" s="225" t="s">
        <v>159</v>
      </c>
      <c r="E625" s="247" t="s">
        <v>19</v>
      </c>
      <c r="F625" s="248" t="s">
        <v>181</v>
      </c>
      <c r="G625" s="246"/>
      <c r="H625" s="249">
        <v>1</v>
      </c>
      <c r="I625" s="250"/>
      <c r="J625" s="246"/>
      <c r="K625" s="246"/>
      <c r="L625" s="251"/>
      <c r="M625" s="252"/>
      <c r="N625" s="253"/>
      <c r="O625" s="253"/>
      <c r="P625" s="253"/>
      <c r="Q625" s="253"/>
      <c r="R625" s="253"/>
      <c r="S625" s="253"/>
      <c r="T625" s="254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55" t="s">
        <v>159</v>
      </c>
      <c r="AU625" s="255" t="s">
        <v>84</v>
      </c>
      <c r="AV625" s="15" t="s">
        <v>155</v>
      </c>
      <c r="AW625" s="15" t="s">
        <v>35</v>
      </c>
      <c r="AX625" s="15" t="s">
        <v>82</v>
      </c>
      <c r="AY625" s="255" t="s">
        <v>148</v>
      </c>
    </row>
    <row r="626" s="2" customFormat="1" ht="33" customHeight="1">
      <c r="A626" s="39"/>
      <c r="B626" s="40"/>
      <c r="C626" s="256" t="s">
        <v>1128</v>
      </c>
      <c r="D626" s="256" t="s">
        <v>226</v>
      </c>
      <c r="E626" s="257" t="s">
        <v>1129</v>
      </c>
      <c r="F626" s="258" t="s">
        <v>1130</v>
      </c>
      <c r="G626" s="259" t="s">
        <v>222</v>
      </c>
      <c r="H626" s="260">
        <v>1</v>
      </c>
      <c r="I626" s="261"/>
      <c r="J626" s="262">
        <f>ROUND(I626*H626,2)</f>
        <v>0</v>
      </c>
      <c r="K626" s="258" t="s">
        <v>19</v>
      </c>
      <c r="L626" s="263"/>
      <c r="M626" s="264" t="s">
        <v>19</v>
      </c>
      <c r="N626" s="265" t="s">
        <v>45</v>
      </c>
      <c r="O626" s="85"/>
      <c r="P626" s="214">
        <f>O626*H626</f>
        <v>0</v>
      </c>
      <c r="Q626" s="214">
        <v>0.153</v>
      </c>
      <c r="R626" s="214">
        <f>Q626*H626</f>
        <v>0.153</v>
      </c>
      <c r="S626" s="214">
        <v>0</v>
      </c>
      <c r="T626" s="215">
        <f>S626*H626</f>
        <v>0</v>
      </c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R626" s="216" t="s">
        <v>373</v>
      </c>
      <c r="AT626" s="216" t="s">
        <v>226</v>
      </c>
      <c r="AU626" s="216" t="s">
        <v>84</v>
      </c>
      <c r="AY626" s="18" t="s">
        <v>148</v>
      </c>
      <c r="BE626" s="217">
        <f>IF(N626="základní",J626,0)</f>
        <v>0</v>
      </c>
      <c r="BF626" s="217">
        <f>IF(N626="snížená",J626,0)</f>
        <v>0</v>
      </c>
      <c r="BG626" s="217">
        <f>IF(N626="zákl. přenesená",J626,0)</f>
        <v>0</v>
      </c>
      <c r="BH626" s="217">
        <f>IF(N626="sníž. přenesená",J626,0)</f>
        <v>0</v>
      </c>
      <c r="BI626" s="217">
        <f>IF(N626="nulová",J626,0)</f>
        <v>0</v>
      </c>
      <c r="BJ626" s="18" t="s">
        <v>82</v>
      </c>
      <c r="BK626" s="217">
        <f>ROUND(I626*H626,2)</f>
        <v>0</v>
      </c>
      <c r="BL626" s="18" t="s">
        <v>253</v>
      </c>
      <c r="BM626" s="216" t="s">
        <v>1131</v>
      </c>
    </row>
    <row r="627" s="2" customFormat="1">
      <c r="A627" s="39"/>
      <c r="B627" s="40"/>
      <c r="C627" s="41"/>
      <c r="D627" s="225" t="s">
        <v>1045</v>
      </c>
      <c r="E627" s="41"/>
      <c r="F627" s="266" t="s">
        <v>1132</v>
      </c>
      <c r="G627" s="41"/>
      <c r="H627" s="41"/>
      <c r="I627" s="220"/>
      <c r="J627" s="41"/>
      <c r="K627" s="41"/>
      <c r="L627" s="45"/>
      <c r="M627" s="221"/>
      <c r="N627" s="222"/>
      <c r="O627" s="85"/>
      <c r="P627" s="85"/>
      <c r="Q627" s="85"/>
      <c r="R627" s="85"/>
      <c r="S627" s="85"/>
      <c r="T627" s="86"/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T627" s="18" t="s">
        <v>1045</v>
      </c>
      <c r="AU627" s="18" t="s">
        <v>84</v>
      </c>
    </row>
    <row r="628" s="14" customFormat="1">
      <c r="A628" s="14"/>
      <c r="B628" s="235"/>
      <c r="C628" s="236"/>
      <c r="D628" s="225" t="s">
        <v>159</v>
      </c>
      <c r="E628" s="237" t="s">
        <v>19</v>
      </c>
      <c r="F628" s="238" t="s">
        <v>1127</v>
      </c>
      <c r="G628" s="236"/>
      <c r="H628" s="237" t="s">
        <v>19</v>
      </c>
      <c r="I628" s="239"/>
      <c r="J628" s="236"/>
      <c r="K628" s="236"/>
      <c r="L628" s="240"/>
      <c r="M628" s="241"/>
      <c r="N628" s="242"/>
      <c r="O628" s="242"/>
      <c r="P628" s="242"/>
      <c r="Q628" s="242"/>
      <c r="R628" s="242"/>
      <c r="S628" s="242"/>
      <c r="T628" s="243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44" t="s">
        <v>159</v>
      </c>
      <c r="AU628" s="244" t="s">
        <v>84</v>
      </c>
      <c r="AV628" s="14" t="s">
        <v>82</v>
      </c>
      <c r="AW628" s="14" t="s">
        <v>35</v>
      </c>
      <c r="AX628" s="14" t="s">
        <v>74</v>
      </c>
      <c r="AY628" s="244" t="s">
        <v>148</v>
      </c>
    </row>
    <row r="629" s="13" customFormat="1">
      <c r="A629" s="13"/>
      <c r="B629" s="223"/>
      <c r="C629" s="224"/>
      <c r="D629" s="225" t="s">
        <v>159</v>
      </c>
      <c r="E629" s="226" t="s">
        <v>19</v>
      </c>
      <c r="F629" s="227" t="s">
        <v>82</v>
      </c>
      <c r="G629" s="224"/>
      <c r="H629" s="228">
        <v>1</v>
      </c>
      <c r="I629" s="229"/>
      <c r="J629" s="224"/>
      <c r="K629" s="224"/>
      <c r="L629" s="230"/>
      <c r="M629" s="231"/>
      <c r="N629" s="232"/>
      <c r="O629" s="232"/>
      <c r="P629" s="232"/>
      <c r="Q629" s="232"/>
      <c r="R629" s="232"/>
      <c r="S629" s="232"/>
      <c r="T629" s="23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4" t="s">
        <v>159</v>
      </c>
      <c r="AU629" s="234" t="s">
        <v>84</v>
      </c>
      <c r="AV629" s="13" t="s">
        <v>84</v>
      </c>
      <c r="AW629" s="13" t="s">
        <v>35</v>
      </c>
      <c r="AX629" s="13" t="s">
        <v>82</v>
      </c>
      <c r="AY629" s="234" t="s">
        <v>148</v>
      </c>
    </row>
    <row r="630" s="2" customFormat="1" ht="55.5" customHeight="1">
      <c r="A630" s="39"/>
      <c r="B630" s="40"/>
      <c r="C630" s="205" t="s">
        <v>1133</v>
      </c>
      <c r="D630" s="205" t="s">
        <v>150</v>
      </c>
      <c r="E630" s="206" t="s">
        <v>1134</v>
      </c>
      <c r="F630" s="207" t="s">
        <v>1135</v>
      </c>
      <c r="G630" s="208" t="s">
        <v>203</v>
      </c>
      <c r="H630" s="209">
        <v>0.44700000000000001</v>
      </c>
      <c r="I630" s="210"/>
      <c r="J630" s="211">
        <f>ROUND(I630*H630,2)</f>
        <v>0</v>
      </c>
      <c r="K630" s="207" t="s">
        <v>154</v>
      </c>
      <c r="L630" s="45"/>
      <c r="M630" s="212" t="s">
        <v>19</v>
      </c>
      <c r="N630" s="213" t="s">
        <v>45</v>
      </c>
      <c r="O630" s="85"/>
      <c r="P630" s="214">
        <f>O630*H630</f>
        <v>0</v>
      </c>
      <c r="Q630" s="214">
        <v>0</v>
      </c>
      <c r="R630" s="214">
        <f>Q630*H630</f>
        <v>0</v>
      </c>
      <c r="S630" s="214">
        <v>0</v>
      </c>
      <c r="T630" s="215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16" t="s">
        <v>253</v>
      </c>
      <c r="AT630" s="216" t="s">
        <v>150</v>
      </c>
      <c r="AU630" s="216" t="s">
        <v>84</v>
      </c>
      <c r="AY630" s="18" t="s">
        <v>148</v>
      </c>
      <c r="BE630" s="217">
        <f>IF(N630="základní",J630,0)</f>
        <v>0</v>
      </c>
      <c r="BF630" s="217">
        <f>IF(N630="snížená",J630,0)</f>
        <v>0</v>
      </c>
      <c r="BG630" s="217">
        <f>IF(N630="zákl. přenesená",J630,0)</f>
        <v>0</v>
      </c>
      <c r="BH630" s="217">
        <f>IF(N630="sníž. přenesená",J630,0)</f>
        <v>0</v>
      </c>
      <c r="BI630" s="217">
        <f>IF(N630="nulová",J630,0)</f>
        <v>0</v>
      </c>
      <c r="BJ630" s="18" t="s">
        <v>82</v>
      </c>
      <c r="BK630" s="217">
        <f>ROUND(I630*H630,2)</f>
        <v>0</v>
      </c>
      <c r="BL630" s="18" t="s">
        <v>253</v>
      </c>
      <c r="BM630" s="216" t="s">
        <v>1136</v>
      </c>
    </row>
    <row r="631" s="2" customFormat="1">
      <c r="A631" s="39"/>
      <c r="B631" s="40"/>
      <c r="C631" s="41"/>
      <c r="D631" s="218" t="s">
        <v>157</v>
      </c>
      <c r="E631" s="41"/>
      <c r="F631" s="219" t="s">
        <v>1137</v>
      </c>
      <c r="G631" s="41"/>
      <c r="H631" s="41"/>
      <c r="I631" s="220"/>
      <c r="J631" s="41"/>
      <c r="K631" s="41"/>
      <c r="L631" s="45"/>
      <c r="M631" s="221"/>
      <c r="N631" s="222"/>
      <c r="O631" s="85"/>
      <c r="P631" s="85"/>
      <c r="Q631" s="85"/>
      <c r="R631" s="85"/>
      <c r="S631" s="85"/>
      <c r="T631" s="86"/>
      <c r="U631" s="39"/>
      <c r="V631" s="39"/>
      <c r="W631" s="39"/>
      <c r="X631" s="39"/>
      <c r="Y631" s="39"/>
      <c r="Z631" s="39"/>
      <c r="AA631" s="39"/>
      <c r="AB631" s="39"/>
      <c r="AC631" s="39"/>
      <c r="AD631" s="39"/>
      <c r="AE631" s="39"/>
      <c r="AT631" s="18" t="s">
        <v>157</v>
      </c>
      <c r="AU631" s="18" t="s">
        <v>84</v>
      </c>
    </row>
    <row r="632" s="12" customFormat="1" ht="22.8" customHeight="1">
      <c r="A632" s="12"/>
      <c r="B632" s="189"/>
      <c r="C632" s="190"/>
      <c r="D632" s="191" t="s">
        <v>73</v>
      </c>
      <c r="E632" s="203" t="s">
        <v>1138</v>
      </c>
      <c r="F632" s="203" t="s">
        <v>1139</v>
      </c>
      <c r="G632" s="190"/>
      <c r="H632" s="190"/>
      <c r="I632" s="193"/>
      <c r="J632" s="204">
        <f>BK632</f>
        <v>0</v>
      </c>
      <c r="K632" s="190"/>
      <c r="L632" s="195"/>
      <c r="M632" s="196"/>
      <c r="N632" s="197"/>
      <c r="O632" s="197"/>
      <c r="P632" s="198">
        <f>SUM(P633:P687)</f>
        <v>0</v>
      </c>
      <c r="Q632" s="197"/>
      <c r="R632" s="198">
        <f>SUM(R633:R687)</f>
        <v>10.316915949999999</v>
      </c>
      <c r="S632" s="197"/>
      <c r="T632" s="199">
        <f>SUM(T633:T687)</f>
        <v>0</v>
      </c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R632" s="200" t="s">
        <v>84</v>
      </c>
      <c r="AT632" s="201" t="s">
        <v>73</v>
      </c>
      <c r="AU632" s="201" t="s">
        <v>82</v>
      </c>
      <c r="AY632" s="200" t="s">
        <v>148</v>
      </c>
      <c r="BK632" s="202">
        <f>SUM(BK633:BK687)</f>
        <v>0</v>
      </c>
    </row>
    <row r="633" s="2" customFormat="1" ht="24.15" customHeight="1">
      <c r="A633" s="39"/>
      <c r="B633" s="40"/>
      <c r="C633" s="205" t="s">
        <v>1140</v>
      </c>
      <c r="D633" s="205" t="s">
        <v>150</v>
      </c>
      <c r="E633" s="206" t="s">
        <v>1141</v>
      </c>
      <c r="F633" s="207" t="s">
        <v>1142</v>
      </c>
      <c r="G633" s="208" t="s">
        <v>153</v>
      </c>
      <c r="H633" s="209">
        <v>271.05799999999999</v>
      </c>
      <c r="I633" s="210"/>
      <c r="J633" s="211">
        <f>ROUND(I633*H633,2)</f>
        <v>0</v>
      </c>
      <c r="K633" s="207" t="s">
        <v>154</v>
      </c>
      <c r="L633" s="45"/>
      <c r="M633" s="212" t="s">
        <v>19</v>
      </c>
      <c r="N633" s="213" t="s">
        <v>45</v>
      </c>
      <c r="O633" s="85"/>
      <c r="P633" s="214">
        <f>O633*H633</f>
        <v>0</v>
      </c>
      <c r="Q633" s="214">
        <v>0</v>
      </c>
      <c r="R633" s="214">
        <f>Q633*H633</f>
        <v>0</v>
      </c>
      <c r="S633" s="214">
        <v>0</v>
      </c>
      <c r="T633" s="215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16" t="s">
        <v>253</v>
      </c>
      <c r="AT633" s="216" t="s">
        <v>150</v>
      </c>
      <c r="AU633" s="216" t="s">
        <v>84</v>
      </c>
      <c r="AY633" s="18" t="s">
        <v>148</v>
      </c>
      <c r="BE633" s="217">
        <f>IF(N633="základní",J633,0)</f>
        <v>0</v>
      </c>
      <c r="BF633" s="217">
        <f>IF(N633="snížená",J633,0)</f>
        <v>0</v>
      </c>
      <c r="BG633" s="217">
        <f>IF(N633="zákl. přenesená",J633,0)</f>
        <v>0</v>
      </c>
      <c r="BH633" s="217">
        <f>IF(N633="sníž. přenesená",J633,0)</f>
        <v>0</v>
      </c>
      <c r="BI633" s="217">
        <f>IF(N633="nulová",J633,0)</f>
        <v>0</v>
      </c>
      <c r="BJ633" s="18" t="s">
        <v>82</v>
      </c>
      <c r="BK633" s="217">
        <f>ROUND(I633*H633,2)</f>
        <v>0</v>
      </c>
      <c r="BL633" s="18" t="s">
        <v>253</v>
      </c>
      <c r="BM633" s="216" t="s">
        <v>1143</v>
      </c>
    </row>
    <row r="634" s="2" customFormat="1">
      <c r="A634" s="39"/>
      <c r="B634" s="40"/>
      <c r="C634" s="41"/>
      <c r="D634" s="218" t="s">
        <v>157</v>
      </c>
      <c r="E634" s="41"/>
      <c r="F634" s="219" t="s">
        <v>1144</v>
      </c>
      <c r="G634" s="41"/>
      <c r="H634" s="41"/>
      <c r="I634" s="220"/>
      <c r="J634" s="41"/>
      <c r="K634" s="41"/>
      <c r="L634" s="45"/>
      <c r="M634" s="221"/>
      <c r="N634" s="222"/>
      <c r="O634" s="85"/>
      <c r="P634" s="85"/>
      <c r="Q634" s="85"/>
      <c r="R634" s="85"/>
      <c r="S634" s="85"/>
      <c r="T634" s="86"/>
      <c r="U634" s="39"/>
      <c r="V634" s="39"/>
      <c r="W634" s="39"/>
      <c r="X634" s="39"/>
      <c r="Y634" s="39"/>
      <c r="Z634" s="39"/>
      <c r="AA634" s="39"/>
      <c r="AB634" s="39"/>
      <c r="AC634" s="39"/>
      <c r="AD634" s="39"/>
      <c r="AE634" s="39"/>
      <c r="AT634" s="18" t="s">
        <v>157</v>
      </c>
      <c r="AU634" s="18" t="s">
        <v>84</v>
      </c>
    </row>
    <row r="635" s="2" customFormat="1" ht="24.15" customHeight="1">
      <c r="A635" s="39"/>
      <c r="B635" s="40"/>
      <c r="C635" s="205" t="s">
        <v>1145</v>
      </c>
      <c r="D635" s="205" t="s">
        <v>150</v>
      </c>
      <c r="E635" s="206" t="s">
        <v>1146</v>
      </c>
      <c r="F635" s="207" t="s">
        <v>1147</v>
      </c>
      <c r="G635" s="208" t="s">
        <v>153</v>
      </c>
      <c r="H635" s="209">
        <v>271.05799999999999</v>
      </c>
      <c r="I635" s="210"/>
      <c r="J635" s="211">
        <f>ROUND(I635*H635,2)</f>
        <v>0</v>
      </c>
      <c r="K635" s="207" t="s">
        <v>154</v>
      </c>
      <c r="L635" s="45"/>
      <c r="M635" s="212" t="s">
        <v>19</v>
      </c>
      <c r="N635" s="213" t="s">
        <v>45</v>
      </c>
      <c r="O635" s="85"/>
      <c r="P635" s="214">
        <f>O635*H635</f>
        <v>0</v>
      </c>
      <c r="Q635" s="214">
        <v>0.00029999999999999997</v>
      </c>
      <c r="R635" s="214">
        <f>Q635*H635</f>
        <v>0.081317399999999984</v>
      </c>
      <c r="S635" s="214">
        <v>0</v>
      </c>
      <c r="T635" s="215">
        <f>S635*H635</f>
        <v>0</v>
      </c>
      <c r="U635" s="39"/>
      <c r="V635" s="39"/>
      <c r="W635" s="39"/>
      <c r="X635" s="39"/>
      <c r="Y635" s="39"/>
      <c r="Z635" s="39"/>
      <c r="AA635" s="39"/>
      <c r="AB635" s="39"/>
      <c r="AC635" s="39"/>
      <c r="AD635" s="39"/>
      <c r="AE635" s="39"/>
      <c r="AR635" s="216" t="s">
        <v>253</v>
      </c>
      <c r="AT635" s="216" t="s">
        <v>150</v>
      </c>
      <c r="AU635" s="216" t="s">
        <v>84</v>
      </c>
      <c r="AY635" s="18" t="s">
        <v>148</v>
      </c>
      <c r="BE635" s="217">
        <f>IF(N635="základní",J635,0)</f>
        <v>0</v>
      </c>
      <c r="BF635" s="217">
        <f>IF(N635="snížená",J635,0)</f>
        <v>0</v>
      </c>
      <c r="BG635" s="217">
        <f>IF(N635="zákl. přenesená",J635,0)</f>
        <v>0</v>
      </c>
      <c r="BH635" s="217">
        <f>IF(N635="sníž. přenesená",J635,0)</f>
        <v>0</v>
      </c>
      <c r="BI635" s="217">
        <f>IF(N635="nulová",J635,0)</f>
        <v>0</v>
      </c>
      <c r="BJ635" s="18" t="s">
        <v>82</v>
      </c>
      <c r="BK635" s="217">
        <f>ROUND(I635*H635,2)</f>
        <v>0</v>
      </c>
      <c r="BL635" s="18" t="s">
        <v>253</v>
      </c>
      <c r="BM635" s="216" t="s">
        <v>1148</v>
      </c>
    </row>
    <row r="636" s="2" customFormat="1">
      <c r="A636" s="39"/>
      <c r="B636" s="40"/>
      <c r="C636" s="41"/>
      <c r="D636" s="218" t="s">
        <v>157</v>
      </c>
      <c r="E636" s="41"/>
      <c r="F636" s="219" t="s">
        <v>1149</v>
      </c>
      <c r="G636" s="41"/>
      <c r="H636" s="41"/>
      <c r="I636" s="220"/>
      <c r="J636" s="41"/>
      <c r="K636" s="41"/>
      <c r="L636" s="45"/>
      <c r="M636" s="221"/>
      <c r="N636" s="222"/>
      <c r="O636" s="85"/>
      <c r="P636" s="85"/>
      <c r="Q636" s="85"/>
      <c r="R636" s="85"/>
      <c r="S636" s="85"/>
      <c r="T636" s="86"/>
      <c r="U636" s="39"/>
      <c r="V636" s="39"/>
      <c r="W636" s="39"/>
      <c r="X636" s="39"/>
      <c r="Y636" s="39"/>
      <c r="Z636" s="39"/>
      <c r="AA636" s="39"/>
      <c r="AB636" s="39"/>
      <c r="AC636" s="39"/>
      <c r="AD636" s="39"/>
      <c r="AE636" s="39"/>
      <c r="AT636" s="18" t="s">
        <v>157</v>
      </c>
      <c r="AU636" s="18" t="s">
        <v>84</v>
      </c>
    </row>
    <row r="637" s="14" customFormat="1">
      <c r="A637" s="14"/>
      <c r="B637" s="235"/>
      <c r="C637" s="236"/>
      <c r="D637" s="225" t="s">
        <v>159</v>
      </c>
      <c r="E637" s="237" t="s">
        <v>19</v>
      </c>
      <c r="F637" s="238" t="s">
        <v>527</v>
      </c>
      <c r="G637" s="236"/>
      <c r="H637" s="237" t="s">
        <v>19</v>
      </c>
      <c r="I637" s="239"/>
      <c r="J637" s="236"/>
      <c r="K637" s="236"/>
      <c r="L637" s="240"/>
      <c r="M637" s="241"/>
      <c r="N637" s="242"/>
      <c r="O637" s="242"/>
      <c r="P637" s="242"/>
      <c r="Q637" s="242"/>
      <c r="R637" s="242"/>
      <c r="S637" s="242"/>
      <c r="T637" s="243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44" t="s">
        <v>159</v>
      </c>
      <c r="AU637" s="244" t="s">
        <v>84</v>
      </c>
      <c r="AV637" s="14" t="s">
        <v>82</v>
      </c>
      <c r="AW637" s="14" t="s">
        <v>35</v>
      </c>
      <c r="AX637" s="14" t="s">
        <v>74</v>
      </c>
      <c r="AY637" s="244" t="s">
        <v>148</v>
      </c>
    </row>
    <row r="638" s="13" customFormat="1">
      <c r="A638" s="13"/>
      <c r="B638" s="223"/>
      <c r="C638" s="224"/>
      <c r="D638" s="225" t="s">
        <v>159</v>
      </c>
      <c r="E638" s="226" t="s">
        <v>19</v>
      </c>
      <c r="F638" s="227" t="s">
        <v>564</v>
      </c>
      <c r="G638" s="224"/>
      <c r="H638" s="228">
        <v>132.202</v>
      </c>
      <c r="I638" s="229"/>
      <c r="J638" s="224"/>
      <c r="K638" s="224"/>
      <c r="L638" s="230"/>
      <c r="M638" s="231"/>
      <c r="N638" s="232"/>
      <c r="O638" s="232"/>
      <c r="P638" s="232"/>
      <c r="Q638" s="232"/>
      <c r="R638" s="232"/>
      <c r="S638" s="232"/>
      <c r="T638" s="23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4" t="s">
        <v>159</v>
      </c>
      <c r="AU638" s="234" t="s">
        <v>84</v>
      </c>
      <c r="AV638" s="13" t="s">
        <v>84</v>
      </c>
      <c r="AW638" s="13" t="s">
        <v>35</v>
      </c>
      <c r="AX638" s="13" t="s">
        <v>74</v>
      </c>
      <c r="AY638" s="234" t="s">
        <v>148</v>
      </c>
    </row>
    <row r="639" s="14" customFormat="1">
      <c r="A639" s="14"/>
      <c r="B639" s="235"/>
      <c r="C639" s="236"/>
      <c r="D639" s="225" t="s">
        <v>159</v>
      </c>
      <c r="E639" s="237" t="s">
        <v>19</v>
      </c>
      <c r="F639" s="238" t="s">
        <v>1150</v>
      </c>
      <c r="G639" s="236"/>
      <c r="H639" s="237" t="s">
        <v>19</v>
      </c>
      <c r="I639" s="239"/>
      <c r="J639" s="236"/>
      <c r="K639" s="236"/>
      <c r="L639" s="240"/>
      <c r="M639" s="241"/>
      <c r="N639" s="242"/>
      <c r="O639" s="242"/>
      <c r="P639" s="242"/>
      <c r="Q639" s="242"/>
      <c r="R639" s="242"/>
      <c r="S639" s="242"/>
      <c r="T639" s="243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44" t="s">
        <v>159</v>
      </c>
      <c r="AU639" s="244" t="s">
        <v>84</v>
      </c>
      <c r="AV639" s="14" t="s">
        <v>82</v>
      </c>
      <c r="AW639" s="14" t="s">
        <v>35</v>
      </c>
      <c r="AX639" s="14" t="s">
        <v>74</v>
      </c>
      <c r="AY639" s="244" t="s">
        <v>148</v>
      </c>
    </row>
    <row r="640" s="13" customFormat="1">
      <c r="A640" s="13"/>
      <c r="B640" s="223"/>
      <c r="C640" s="224"/>
      <c r="D640" s="225" t="s">
        <v>159</v>
      </c>
      <c r="E640" s="226" t="s">
        <v>19</v>
      </c>
      <c r="F640" s="227" t="s">
        <v>1151</v>
      </c>
      <c r="G640" s="224"/>
      <c r="H640" s="228">
        <v>9.6359999999999992</v>
      </c>
      <c r="I640" s="229"/>
      <c r="J640" s="224"/>
      <c r="K640" s="224"/>
      <c r="L640" s="230"/>
      <c r="M640" s="231"/>
      <c r="N640" s="232"/>
      <c r="O640" s="232"/>
      <c r="P640" s="232"/>
      <c r="Q640" s="232"/>
      <c r="R640" s="232"/>
      <c r="S640" s="232"/>
      <c r="T640" s="23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34" t="s">
        <v>159</v>
      </c>
      <c r="AU640" s="234" t="s">
        <v>84</v>
      </c>
      <c r="AV640" s="13" t="s">
        <v>84</v>
      </c>
      <c r="AW640" s="13" t="s">
        <v>35</v>
      </c>
      <c r="AX640" s="13" t="s">
        <v>74</v>
      </c>
      <c r="AY640" s="234" t="s">
        <v>148</v>
      </c>
    </row>
    <row r="641" s="13" customFormat="1">
      <c r="A641" s="13"/>
      <c r="B641" s="223"/>
      <c r="C641" s="224"/>
      <c r="D641" s="225" t="s">
        <v>159</v>
      </c>
      <c r="E641" s="226" t="s">
        <v>19</v>
      </c>
      <c r="F641" s="227" t="s">
        <v>1152</v>
      </c>
      <c r="G641" s="224"/>
      <c r="H641" s="228">
        <v>5.1150000000000002</v>
      </c>
      <c r="I641" s="229"/>
      <c r="J641" s="224"/>
      <c r="K641" s="224"/>
      <c r="L641" s="230"/>
      <c r="M641" s="231"/>
      <c r="N641" s="232"/>
      <c r="O641" s="232"/>
      <c r="P641" s="232"/>
      <c r="Q641" s="232"/>
      <c r="R641" s="232"/>
      <c r="S641" s="232"/>
      <c r="T641" s="23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34" t="s">
        <v>159</v>
      </c>
      <c r="AU641" s="234" t="s">
        <v>84</v>
      </c>
      <c r="AV641" s="13" t="s">
        <v>84</v>
      </c>
      <c r="AW641" s="13" t="s">
        <v>35</v>
      </c>
      <c r="AX641" s="13" t="s">
        <v>74</v>
      </c>
      <c r="AY641" s="234" t="s">
        <v>148</v>
      </c>
    </row>
    <row r="642" s="13" customFormat="1">
      <c r="A642" s="13"/>
      <c r="B642" s="223"/>
      <c r="C642" s="224"/>
      <c r="D642" s="225" t="s">
        <v>159</v>
      </c>
      <c r="E642" s="226" t="s">
        <v>19</v>
      </c>
      <c r="F642" s="227" t="s">
        <v>1153</v>
      </c>
      <c r="G642" s="224"/>
      <c r="H642" s="228">
        <v>3.7200000000000002</v>
      </c>
      <c r="I642" s="229"/>
      <c r="J642" s="224"/>
      <c r="K642" s="224"/>
      <c r="L642" s="230"/>
      <c r="M642" s="231"/>
      <c r="N642" s="232"/>
      <c r="O642" s="232"/>
      <c r="P642" s="232"/>
      <c r="Q642" s="232"/>
      <c r="R642" s="232"/>
      <c r="S642" s="232"/>
      <c r="T642" s="23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4" t="s">
        <v>159</v>
      </c>
      <c r="AU642" s="234" t="s">
        <v>84</v>
      </c>
      <c r="AV642" s="13" t="s">
        <v>84</v>
      </c>
      <c r="AW642" s="13" t="s">
        <v>35</v>
      </c>
      <c r="AX642" s="13" t="s">
        <v>74</v>
      </c>
      <c r="AY642" s="234" t="s">
        <v>148</v>
      </c>
    </row>
    <row r="643" s="13" customFormat="1">
      <c r="A643" s="13"/>
      <c r="B643" s="223"/>
      <c r="C643" s="224"/>
      <c r="D643" s="225" t="s">
        <v>159</v>
      </c>
      <c r="E643" s="226" t="s">
        <v>19</v>
      </c>
      <c r="F643" s="227" t="s">
        <v>1154</v>
      </c>
      <c r="G643" s="224"/>
      <c r="H643" s="228">
        <v>5.1150000000000002</v>
      </c>
      <c r="I643" s="229"/>
      <c r="J643" s="224"/>
      <c r="K643" s="224"/>
      <c r="L643" s="230"/>
      <c r="M643" s="231"/>
      <c r="N643" s="232"/>
      <c r="O643" s="232"/>
      <c r="P643" s="232"/>
      <c r="Q643" s="232"/>
      <c r="R643" s="232"/>
      <c r="S643" s="232"/>
      <c r="T643" s="23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4" t="s">
        <v>159</v>
      </c>
      <c r="AU643" s="234" t="s">
        <v>84</v>
      </c>
      <c r="AV643" s="13" t="s">
        <v>84</v>
      </c>
      <c r="AW643" s="13" t="s">
        <v>35</v>
      </c>
      <c r="AX643" s="13" t="s">
        <v>74</v>
      </c>
      <c r="AY643" s="234" t="s">
        <v>148</v>
      </c>
    </row>
    <row r="644" s="14" customFormat="1">
      <c r="A644" s="14"/>
      <c r="B644" s="235"/>
      <c r="C644" s="236"/>
      <c r="D644" s="225" t="s">
        <v>159</v>
      </c>
      <c r="E644" s="237" t="s">
        <v>19</v>
      </c>
      <c r="F644" s="238" t="s">
        <v>520</v>
      </c>
      <c r="G644" s="236"/>
      <c r="H644" s="237" t="s">
        <v>19</v>
      </c>
      <c r="I644" s="239"/>
      <c r="J644" s="236"/>
      <c r="K644" s="236"/>
      <c r="L644" s="240"/>
      <c r="M644" s="241"/>
      <c r="N644" s="242"/>
      <c r="O644" s="242"/>
      <c r="P644" s="242"/>
      <c r="Q644" s="242"/>
      <c r="R644" s="242"/>
      <c r="S644" s="242"/>
      <c r="T644" s="243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44" t="s">
        <v>159</v>
      </c>
      <c r="AU644" s="244" t="s">
        <v>84</v>
      </c>
      <c r="AV644" s="14" t="s">
        <v>82</v>
      </c>
      <c r="AW644" s="14" t="s">
        <v>35</v>
      </c>
      <c r="AX644" s="14" t="s">
        <v>74</v>
      </c>
      <c r="AY644" s="244" t="s">
        <v>148</v>
      </c>
    </row>
    <row r="645" s="13" customFormat="1">
      <c r="A645" s="13"/>
      <c r="B645" s="223"/>
      <c r="C645" s="224"/>
      <c r="D645" s="225" t="s">
        <v>159</v>
      </c>
      <c r="E645" s="226" t="s">
        <v>19</v>
      </c>
      <c r="F645" s="227" t="s">
        <v>566</v>
      </c>
      <c r="G645" s="224"/>
      <c r="H645" s="228">
        <v>115.27</v>
      </c>
      <c r="I645" s="229"/>
      <c r="J645" s="224"/>
      <c r="K645" s="224"/>
      <c r="L645" s="230"/>
      <c r="M645" s="231"/>
      <c r="N645" s="232"/>
      <c r="O645" s="232"/>
      <c r="P645" s="232"/>
      <c r="Q645" s="232"/>
      <c r="R645" s="232"/>
      <c r="S645" s="232"/>
      <c r="T645" s="23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4" t="s">
        <v>159</v>
      </c>
      <c r="AU645" s="234" t="s">
        <v>84</v>
      </c>
      <c r="AV645" s="13" t="s">
        <v>84</v>
      </c>
      <c r="AW645" s="13" t="s">
        <v>35</v>
      </c>
      <c r="AX645" s="13" t="s">
        <v>74</v>
      </c>
      <c r="AY645" s="234" t="s">
        <v>148</v>
      </c>
    </row>
    <row r="646" s="15" customFormat="1">
      <c r="A646" s="15"/>
      <c r="B646" s="245"/>
      <c r="C646" s="246"/>
      <c r="D646" s="225" t="s">
        <v>159</v>
      </c>
      <c r="E646" s="247" t="s">
        <v>19</v>
      </c>
      <c r="F646" s="248" t="s">
        <v>181</v>
      </c>
      <c r="G646" s="246"/>
      <c r="H646" s="249">
        <v>271.05799999999999</v>
      </c>
      <c r="I646" s="250"/>
      <c r="J646" s="246"/>
      <c r="K646" s="246"/>
      <c r="L646" s="251"/>
      <c r="M646" s="252"/>
      <c r="N646" s="253"/>
      <c r="O646" s="253"/>
      <c r="P646" s="253"/>
      <c r="Q646" s="253"/>
      <c r="R646" s="253"/>
      <c r="S646" s="253"/>
      <c r="T646" s="254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55" t="s">
        <v>159</v>
      </c>
      <c r="AU646" s="255" t="s">
        <v>84</v>
      </c>
      <c r="AV646" s="15" t="s">
        <v>155</v>
      </c>
      <c r="AW646" s="15" t="s">
        <v>35</v>
      </c>
      <c r="AX646" s="15" t="s">
        <v>82</v>
      </c>
      <c r="AY646" s="255" t="s">
        <v>148</v>
      </c>
    </row>
    <row r="647" s="2" customFormat="1" ht="37.8" customHeight="1">
      <c r="A647" s="39"/>
      <c r="B647" s="40"/>
      <c r="C647" s="205" t="s">
        <v>1155</v>
      </c>
      <c r="D647" s="205" t="s">
        <v>150</v>
      </c>
      <c r="E647" s="206" t="s">
        <v>1156</v>
      </c>
      <c r="F647" s="207" t="s">
        <v>1157</v>
      </c>
      <c r="G647" s="208" t="s">
        <v>153</v>
      </c>
      <c r="H647" s="209">
        <v>271.05799999999999</v>
      </c>
      <c r="I647" s="210"/>
      <c r="J647" s="211">
        <f>ROUND(I647*H647,2)</f>
        <v>0</v>
      </c>
      <c r="K647" s="207" t="s">
        <v>154</v>
      </c>
      <c r="L647" s="45"/>
      <c r="M647" s="212" t="s">
        <v>19</v>
      </c>
      <c r="N647" s="213" t="s">
        <v>45</v>
      </c>
      <c r="O647" s="85"/>
      <c r="P647" s="214">
        <f>O647*H647</f>
        <v>0</v>
      </c>
      <c r="Q647" s="214">
        <v>0.0044999999999999997</v>
      </c>
      <c r="R647" s="214">
        <f>Q647*H647</f>
        <v>1.2197609999999999</v>
      </c>
      <c r="S647" s="214">
        <v>0</v>
      </c>
      <c r="T647" s="215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16" t="s">
        <v>253</v>
      </c>
      <c r="AT647" s="216" t="s">
        <v>150</v>
      </c>
      <c r="AU647" s="216" t="s">
        <v>84</v>
      </c>
      <c r="AY647" s="18" t="s">
        <v>148</v>
      </c>
      <c r="BE647" s="217">
        <f>IF(N647="základní",J647,0)</f>
        <v>0</v>
      </c>
      <c r="BF647" s="217">
        <f>IF(N647="snížená",J647,0)</f>
        <v>0</v>
      </c>
      <c r="BG647" s="217">
        <f>IF(N647="zákl. přenesená",J647,0)</f>
        <v>0</v>
      </c>
      <c r="BH647" s="217">
        <f>IF(N647="sníž. přenesená",J647,0)</f>
        <v>0</v>
      </c>
      <c r="BI647" s="217">
        <f>IF(N647="nulová",J647,0)</f>
        <v>0</v>
      </c>
      <c r="BJ647" s="18" t="s">
        <v>82</v>
      </c>
      <c r="BK647" s="217">
        <f>ROUND(I647*H647,2)</f>
        <v>0</v>
      </c>
      <c r="BL647" s="18" t="s">
        <v>253</v>
      </c>
      <c r="BM647" s="216" t="s">
        <v>1158</v>
      </c>
    </row>
    <row r="648" s="2" customFormat="1">
      <c r="A648" s="39"/>
      <c r="B648" s="40"/>
      <c r="C648" s="41"/>
      <c r="D648" s="218" t="s">
        <v>157</v>
      </c>
      <c r="E648" s="41"/>
      <c r="F648" s="219" t="s">
        <v>1159</v>
      </c>
      <c r="G648" s="41"/>
      <c r="H648" s="41"/>
      <c r="I648" s="220"/>
      <c r="J648" s="41"/>
      <c r="K648" s="41"/>
      <c r="L648" s="45"/>
      <c r="M648" s="221"/>
      <c r="N648" s="222"/>
      <c r="O648" s="85"/>
      <c r="P648" s="85"/>
      <c r="Q648" s="85"/>
      <c r="R648" s="85"/>
      <c r="S648" s="85"/>
      <c r="T648" s="86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157</v>
      </c>
      <c r="AU648" s="18" t="s">
        <v>84</v>
      </c>
    </row>
    <row r="649" s="2" customFormat="1" ht="37.8" customHeight="1">
      <c r="A649" s="39"/>
      <c r="B649" s="40"/>
      <c r="C649" s="205" t="s">
        <v>1160</v>
      </c>
      <c r="D649" s="205" t="s">
        <v>150</v>
      </c>
      <c r="E649" s="206" t="s">
        <v>1161</v>
      </c>
      <c r="F649" s="207" t="s">
        <v>1162</v>
      </c>
      <c r="G649" s="208" t="s">
        <v>229</v>
      </c>
      <c r="H649" s="209">
        <v>33</v>
      </c>
      <c r="I649" s="210"/>
      <c r="J649" s="211">
        <f>ROUND(I649*H649,2)</f>
        <v>0</v>
      </c>
      <c r="K649" s="207" t="s">
        <v>154</v>
      </c>
      <c r="L649" s="45"/>
      <c r="M649" s="212" t="s">
        <v>19</v>
      </c>
      <c r="N649" s="213" t="s">
        <v>45</v>
      </c>
      <c r="O649" s="85"/>
      <c r="P649" s="214">
        <f>O649*H649</f>
        <v>0</v>
      </c>
      <c r="Q649" s="214">
        <v>0.0015299999999999999</v>
      </c>
      <c r="R649" s="214">
        <f>Q649*H649</f>
        <v>0.050489999999999993</v>
      </c>
      <c r="S649" s="214">
        <v>0</v>
      </c>
      <c r="T649" s="215">
        <f>S649*H649</f>
        <v>0</v>
      </c>
      <c r="U649" s="39"/>
      <c r="V649" s="39"/>
      <c r="W649" s="39"/>
      <c r="X649" s="39"/>
      <c r="Y649" s="39"/>
      <c r="Z649" s="39"/>
      <c r="AA649" s="39"/>
      <c r="AB649" s="39"/>
      <c r="AC649" s="39"/>
      <c r="AD649" s="39"/>
      <c r="AE649" s="39"/>
      <c r="AR649" s="216" t="s">
        <v>253</v>
      </c>
      <c r="AT649" s="216" t="s">
        <v>150</v>
      </c>
      <c r="AU649" s="216" t="s">
        <v>84</v>
      </c>
      <c r="AY649" s="18" t="s">
        <v>148</v>
      </c>
      <c r="BE649" s="217">
        <f>IF(N649="základní",J649,0)</f>
        <v>0</v>
      </c>
      <c r="BF649" s="217">
        <f>IF(N649="snížená",J649,0)</f>
        <v>0</v>
      </c>
      <c r="BG649" s="217">
        <f>IF(N649="zákl. přenesená",J649,0)</f>
        <v>0</v>
      </c>
      <c r="BH649" s="217">
        <f>IF(N649="sníž. přenesená",J649,0)</f>
        <v>0</v>
      </c>
      <c r="BI649" s="217">
        <f>IF(N649="nulová",J649,0)</f>
        <v>0</v>
      </c>
      <c r="BJ649" s="18" t="s">
        <v>82</v>
      </c>
      <c r="BK649" s="217">
        <f>ROUND(I649*H649,2)</f>
        <v>0</v>
      </c>
      <c r="BL649" s="18" t="s">
        <v>253</v>
      </c>
      <c r="BM649" s="216" t="s">
        <v>1163</v>
      </c>
    </row>
    <row r="650" s="2" customFormat="1">
      <c r="A650" s="39"/>
      <c r="B650" s="40"/>
      <c r="C650" s="41"/>
      <c r="D650" s="218" t="s">
        <v>157</v>
      </c>
      <c r="E650" s="41"/>
      <c r="F650" s="219" t="s">
        <v>1164</v>
      </c>
      <c r="G650" s="41"/>
      <c r="H650" s="41"/>
      <c r="I650" s="220"/>
      <c r="J650" s="41"/>
      <c r="K650" s="41"/>
      <c r="L650" s="45"/>
      <c r="M650" s="221"/>
      <c r="N650" s="222"/>
      <c r="O650" s="85"/>
      <c r="P650" s="85"/>
      <c r="Q650" s="85"/>
      <c r="R650" s="85"/>
      <c r="S650" s="85"/>
      <c r="T650" s="86"/>
      <c r="U650" s="39"/>
      <c r="V650" s="39"/>
      <c r="W650" s="39"/>
      <c r="X650" s="39"/>
      <c r="Y650" s="39"/>
      <c r="Z650" s="39"/>
      <c r="AA650" s="39"/>
      <c r="AB650" s="39"/>
      <c r="AC650" s="39"/>
      <c r="AD650" s="39"/>
      <c r="AE650" s="39"/>
      <c r="AT650" s="18" t="s">
        <v>157</v>
      </c>
      <c r="AU650" s="18" t="s">
        <v>84</v>
      </c>
    </row>
    <row r="651" s="13" customFormat="1">
      <c r="A651" s="13"/>
      <c r="B651" s="223"/>
      <c r="C651" s="224"/>
      <c r="D651" s="225" t="s">
        <v>159</v>
      </c>
      <c r="E651" s="226" t="s">
        <v>19</v>
      </c>
      <c r="F651" s="227" t="s">
        <v>1165</v>
      </c>
      <c r="G651" s="224"/>
      <c r="H651" s="228">
        <v>33</v>
      </c>
      <c r="I651" s="229"/>
      <c r="J651" s="224"/>
      <c r="K651" s="224"/>
      <c r="L651" s="230"/>
      <c r="M651" s="231"/>
      <c r="N651" s="232"/>
      <c r="O651" s="232"/>
      <c r="P651" s="232"/>
      <c r="Q651" s="232"/>
      <c r="R651" s="232"/>
      <c r="S651" s="232"/>
      <c r="T651" s="23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4" t="s">
        <v>159</v>
      </c>
      <c r="AU651" s="234" t="s">
        <v>84</v>
      </c>
      <c r="AV651" s="13" t="s">
        <v>84</v>
      </c>
      <c r="AW651" s="13" t="s">
        <v>35</v>
      </c>
      <c r="AX651" s="13" t="s">
        <v>82</v>
      </c>
      <c r="AY651" s="234" t="s">
        <v>148</v>
      </c>
    </row>
    <row r="652" s="2" customFormat="1" ht="37.8" customHeight="1">
      <c r="A652" s="39"/>
      <c r="B652" s="40"/>
      <c r="C652" s="256" t="s">
        <v>1166</v>
      </c>
      <c r="D652" s="256" t="s">
        <v>226</v>
      </c>
      <c r="E652" s="257" t="s">
        <v>1167</v>
      </c>
      <c r="F652" s="258" t="s">
        <v>1168</v>
      </c>
      <c r="G652" s="259" t="s">
        <v>229</v>
      </c>
      <c r="H652" s="260">
        <v>36.299999999999997</v>
      </c>
      <c r="I652" s="261"/>
      <c r="J652" s="262">
        <f>ROUND(I652*H652,2)</f>
        <v>0</v>
      </c>
      <c r="K652" s="258" t="s">
        <v>154</v>
      </c>
      <c r="L652" s="263"/>
      <c r="M652" s="264" t="s">
        <v>19</v>
      </c>
      <c r="N652" s="265" t="s">
        <v>45</v>
      </c>
      <c r="O652" s="85"/>
      <c r="P652" s="214">
        <f>O652*H652</f>
        <v>0</v>
      </c>
      <c r="Q652" s="214">
        <v>0.0066</v>
      </c>
      <c r="R652" s="214">
        <f>Q652*H652</f>
        <v>0.23957999999999999</v>
      </c>
      <c r="S652" s="214">
        <v>0</v>
      </c>
      <c r="T652" s="215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16" t="s">
        <v>373</v>
      </c>
      <c r="AT652" s="216" t="s">
        <v>226</v>
      </c>
      <c r="AU652" s="216" t="s">
        <v>84</v>
      </c>
      <c r="AY652" s="18" t="s">
        <v>148</v>
      </c>
      <c r="BE652" s="217">
        <f>IF(N652="základní",J652,0)</f>
        <v>0</v>
      </c>
      <c r="BF652" s="217">
        <f>IF(N652="snížená",J652,0)</f>
        <v>0</v>
      </c>
      <c r="BG652" s="217">
        <f>IF(N652="zákl. přenesená",J652,0)</f>
        <v>0</v>
      </c>
      <c r="BH652" s="217">
        <f>IF(N652="sníž. přenesená",J652,0)</f>
        <v>0</v>
      </c>
      <c r="BI652" s="217">
        <f>IF(N652="nulová",J652,0)</f>
        <v>0</v>
      </c>
      <c r="BJ652" s="18" t="s">
        <v>82</v>
      </c>
      <c r="BK652" s="217">
        <f>ROUND(I652*H652,2)</f>
        <v>0</v>
      </c>
      <c r="BL652" s="18" t="s">
        <v>253</v>
      </c>
      <c r="BM652" s="216" t="s">
        <v>1169</v>
      </c>
    </row>
    <row r="653" s="13" customFormat="1">
      <c r="A653" s="13"/>
      <c r="B653" s="223"/>
      <c r="C653" s="224"/>
      <c r="D653" s="225" t="s">
        <v>159</v>
      </c>
      <c r="E653" s="226" t="s">
        <v>19</v>
      </c>
      <c r="F653" s="227" t="s">
        <v>1170</v>
      </c>
      <c r="G653" s="224"/>
      <c r="H653" s="228">
        <v>36.299999999999997</v>
      </c>
      <c r="I653" s="229"/>
      <c r="J653" s="224"/>
      <c r="K653" s="224"/>
      <c r="L653" s="230"/>
      <c r="M653" s="231"/>
      <c r="N653" s="232"/>
      <c r="O653" s="232"/>
      <c r="P653" s="232"/>
      <c r="Q653" s="232"/>
      <c r="R653" s="232"/>
      <c r="S653" s="232"/>
      <c r="T653" s="23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4" t="s">
        <v>159</v>
      </c>
      <c r="AU653" s="234" t="s">
        <v>84</v>
      </c>
      <c r="AV653" s="13" t="s">
        <v>84</v>
      </c>
      <c r="AW653" s="13" t="s">
        <v>35</v>
      </c>
      <c r="AX653" s="13" t="s">
        <v>82</v>
      </c>
      <c r="AY653" s="234" t="s">
        <v>148</v>
      </c>
    </row>
    <row r="654" s="2" customFormat="1" ht="44.25" customHeight="1">
      <c r="A654" s="39"/>
      <c r="B654" s="40"/>
      <c r="C654" s="205" t="s">
        <v>1171</v>
      </c>
      <c r="D654" s="205" t="s">
        <v>150</v>
      </c>
      <c r="E654" s="206" t="s">
        <v>1172</v>
      </c>
      <c r="F654" s="207" t="s">
        <v>1173</v>
      </c>
      <c r="G654" s="208" t="s">
        <v>229</v>
      </c>
      <c r="H654" s="209">
        <v>33</v>
      </c>
      <c r="I654" s="210"/>
      <c r="J654" s="211">
        <f>ROUND(I654*H654,2)</f>
        <v>0</v>
      </c>
      <c r="K654" s="207" t="s">
        <v>154</v>
      </c>
      <c r="L654" s="45"/>
      <c r="M654" s="212" t="s">
        <v>19</v>
      </c>
      <c r="N654" s="213" t="s">
        <v>45</v>
      </c>
      <c r="O654" s="85"/>
      <c r="P654" s="214">
        <f>O654*H654</f>
        <v>0</v>
      </c>
      <c r="Q654" s="214">
        <v>0.0010200000000000001</v>
      </c>
      <c r="R654" s="214">
        <f>Q654*H654</f>
        <v>0.033660000000000002</v>
      </c>
      <c r="S654" s="214">
        <v>0</v>
      </c>
      <c r="T654" s="215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16" t="s">
        <v>253</v>
      </c>
      <c r="AT654" s="216" t="s">
        <v>150</v>
      </c>
      <c r="AU654" s="216" t="s">
        <v>84</v>
      </c>
      <c r="AY654" s="18" t="s">
        <v>148</v>
      </c>
      <c r="BE654" s="217">
        <f>IF(N654="základní",J654,0)</f>
        <v>0</v>
      </c>
      <c r="BF654" s="217">
        <f>IF(N654="snížená",J654,0)</f>
        <v>0</v>
      </c>
      <c r="BG654" s="217">
        <f>IF(N654="zákl. přenesená",J654,0)</f>
        <v>0</v>
      </c>
      <c r="BH654" s="217">
        <f>IF(N654="sníž. přenesená",J654,0)</f>
        <v>0</v>
      </c>
      <c r="BI654" s="217">
        <f>IF(N654="nulová",J654,0)</f>
        <v>0</v>
      </c>
      <c r="BJ654" s="18" t="s">
        <v>82</v>
      </c>
      <c r="BK654" s="217">
        <f>ROUND(I654*H654,2)</f>
        <v>0</v>
      </c>
      <c r="BL654" s="18" t="s">
        <v>253</v>
      </c>
      <c r="BM654" s="216" t="s">
        <v>1174</v>
      </c>
    </row>
    <row r="655" s="2" customFormat="1">
      <c r="A655" s="39"/>
      <c r="B655" s="40"/>
      <c r="C655" s="41"/>
      <c r="D655" s="218" t="s">
        <v>157</v>
      </c>
      <c r="E655" s="41"/>
      <c r="F655" s="219" t="s">
        <v>1175</v>
      </c>
      <c r="G655" s="41"/>
      <c r="H655" s="41"/>
      <c r="I655" s="220"/>
      <c r="J655" s="41"/>
      <c r="K655" s="41"/>
      <c r="L655" s="45"/>
      <c r="M655" s="221"/>
      <c r="N655" s="222"/>
      <c r="O655" s="85"/>
      <c r="P655" s="85"/>
      <c r="Q655" s="85"/>
      <c r="R655" s="85"/>
      <c r="S655" s="85"/>
      <c r="T655" s="86"/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T655" s="18" t="s">
        <v>157</v>
      </c>
      <c r="AU655" s="18" t="s">
        <v>84</v>
      </c>
    </row>
    <row r="656" s="13" customFormat="1">
      <c r="A656" s="13"/>
      <c r="B656" s="223"/>
      <c r="C656" s="224"/>
      <c r="D656" s="225" t="s">
        <v>159</v>
      </c>
      <c r="E656" s="226" t="s">
        <v>19</v>
      </c>
      <c r="F656" s="227" t="s">
        <v>1165</v>
      </c>
      <c r="G656" s="224"/>
      <c r="H656" s="228">
        <v>33</v>
      </c>
      <c r="I656" s="229"/>
      <c r="J656" s="224"/>
      <c r="K656" s="224"/>
      <c r="L656" s="230"/>
      <c r="M656" s="231"/>
      <c r="N656" s="232"/>
      <c r="O656" s="232"/>
      <c r="P656" s="232"/>
      <c r="Q656" s="232"/>
      <c r="R656" s="232"/>
      <c r="S656" s="232"/>
      <c r="T656" s="23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4" t="s">
        <v>159</v>
      </c>
      <c r="AU656" s="234" t="s">
        <v>84</v>
      </c>
      <c r="AV656" s="13" t="s">
        <v>84</v>
      </c>
      <c r="AW656" s="13" t="s">
        <v>35</v>
      </c>
      <c r="AX656" s="13" t="s">
        <v>82</v>
      </c>
      <c r="AY656" s="234" t="s">
        <v>148</v>
      </c>
    </row>
    <row r="657" s="2" customFormat="1" ht="33" customHeight="1">
      <c r="A657" s="39"/>
      <c r="B657" s="40"/>
      <c r="C657" s="256" t="s">
        <v>1176</v>
      </c>
      <c r="D657" s="256" t="s">
        <v>226</v>
      </c>
      <c r="E657" s="257" t="s">
        <v>1177</v>
      </c>
      <c r="F657" s="258" t="s">
        <v>1178</v>
      </c>
      <c r="G657" s="259" t="s">
        <v>153</v>
      </c>
      <c r="H657" s="260">
        <v>9.9000000000000004</v>
      </c>
      <c r="I657" s="261"/>
      <c r="J657" s="262">
        <f>ROUND(I657*H657,2)</f>
        <v>0</v>
      </c>
      <c r="K657" s="258" t="s">
        <v>154</v>
      </c>
      <c r="L657" s="263"/>
      <c r="M657" s="264" t="s">
        <v>19</v>
      </c>
      <c r="N657" s="265" t="s">
        <v>45</v>
      </c>
      <c r="O657" s="85"/>
      <c r="P657" s="214">
        <f>O657*H657</f>
        <v>0</v>
      </c>
      <c r="Q657" s="214">
        <v>0.021999999999999999</v>
      </c>
      <c r="R657" s="214">
        <f>Q657*H657</f>
        <v>0.21779999999999999</v>
      </c>
      <c r="S657" s="214">
        <v>0</v>
      </c>
      <c r="T657" s="215">
        <f>S657*H657</f>
        <v>0</v>
      </c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R657" s="216" t="s">
        <v>373</v>
      </c>
      <c r="AT657" s="216" t="s">
        <v>226</v>
      </c>
      <c r="AU657" s="216" t="s">
        <v>84</v>
      </c>
      <c r="AY657" s="18" t="s">
        <v>148</v>
      </c>
      <c r="BE657" s="217">
        <f>IF(N657="základní",J657,0)</f>
        <v>0</v>
      </c>
      <c r="BF657" s="217">
        <f>IF(N657="snížená",J657,0)</f>
        <v>0</v>
      </c>
      <c r="BG657" s="217">
        <f>IF(N657="zákl. přenesená",J657,0)</f>
        <v>0</v>
      </c>
      <c r="BH657" s="217">
        <f>IF(N657="sníž. přenesená",J657,0)</f>
        <v>0</v>
      </c>
      <c r="BI657" s="217">
        <f>IF(N657="nulová",J657,0)</f>
        <v>0</v>
      </c>
      <c r="BJ657" s="18" t="s">
        <v>82</v>
      </c>
      <c r="BK657" s="217">
        <f>ROUND(I657*H657,2)</f>
        <v>0</v>
      </c>
      <c r="BL657" s="18" t="s">
        <v>253</v>
      </c>
      <c r="BM657" s="216" t="s">
        <v>1179</v>
      </c>
    </row>
    <row r="658" s="13" customFormat="1">
      <c r="A658" s="13"/>
      <c r="B658" s="223"/>
      <c r="C658" s="224"/>
      <c r="D658" s="225" t="s">
        <v>159</v>
      </c>
      <c r="E658" s="226" t="s">
        <v>19</v>
      </c>
      <c r="F658" s="227" t="s">
        <v>1180</v>
      </c>
      <c r="G658" s="224"/>
      <c r="H658" s="228">
        <v>9.9000000000000004</v>
      </c>
      <c r="I658" s="229"/>
      <c r="J658" s="224"/>
      <c r="K658" s="224"/>
      <c r="L658" s="230"/>
      <c r="M658" s="231"/>
      <c r="N658" s="232"/>
      <c r="O658" s="232"/>
      <c r="P658" s="232"/>
      <c r="Q658" s="232"/>
      <c r="R658" s="232"/>
      <c r="S658" s="232"/>
      <c r="T658" s="23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4" t="s">
        <v>159</v>
      </c>
      <c r="AU658" s="234" t="s">
        <v>84</v>
      </c>
      <c r="AV658" s="13" t="s">
        <v>84</v>
      </c>
      <c r="AW658" s="13" t="s">
        <v>35</v>
      </c>
      <c r="AX658" s="13" t="s">
        <v>82</v>
      </c>
      <c r="AY658" s="234" t="s">
        <v>148</v>
      </c>
    </row>
    <row r="659" s="2" customFormat="1" ht="37.8" customHeight="1">
      <c r="A659" s="39"/>
      <c r="B659" s="40"/>
      <c r="C659" s="205" t="s">
        <v>1181</v>
      </c>
      <c r="D659" s="205" t="s">
        <v>150</v>
      </c>
      <c r="E659" s="206" t="s">
        <v>1182</v>
      </c>
      <c r="F659" s="207" t="s">
        <v>1183</v>
      </c>
      <c r="G659" s="208" t="s">
        <v>229</v>
      </c>
      <c r="H659" s="209">
        <v>117.15000000000001</v>
      </c>
      <c r="I659" s="210"/>
      <c r="J659" s="211">
        <f>ROUND(I659*H659,2)</f>
        <v>0</v>
      </c>
      <c r="K659" s="207" t="s">
        <v>154</v>
      </c>
      <c r="L659" s="45"/>
      <c r="M659" s="212" t="s">
        <v>19</v>
      </c>
      <c r="N659" s="213" t="s">
        <v>45</v>
      </c>
      <c r="O659" s="85"/>
      <c r="P659" s="214">
        <f>O659*H659</f>
        <v>0</v>
      </c>
      <c r="Q659" s="214">
        <v>0.00042999999999999999</v>
      </c>
      <c r="R659" s="214">
        <f>Q659*H659</f>
        <v>0.050374500000000003</v>
      </c>
      <c r="S659" s="214">
        <v>0</v>
      </c>
      <c r="T659" s="215">
        <f>S659*H659</f>
        <v>0</v>
      </c>
      <c r="U659" s="39"/>
      <c r="V659" s="39"/>
      <c r="W659" s="39"/>
      <c r="X659" s="39"/>
      <c r="Y659" s="39"/>
      <c r="Z659" s="39"/>
      <c r="AA659" s="39"/>
      <c r="AB659" s="39"/>
      <c r="AC659" s="39"/>
      <c r="AD659" s="39"/>
      <c r="AE659" s="39"/>
      <c r="AR659" s="216" t="s">
        <v>253</v>
      </c>
      <c r="AT659" s="216" t="s">
        <v>150</v>
      </c>
      <c r="AU659" s="216" t="s">
        <v>84</v>
      </c>
      <c r="AY659" s="18" t="s">
        <v>148</v>
      </c>
      <c r="BE659" s="217">
        <f>IF(N659="základní",J659,0)</f>
        <v>0</v>
      </c>
      <c r="BF659" s="217">
        <f>IF(N659="snížená",J659,0)</f>
        <v>0</v>
      </c>
      <c r="BG659" s="217">
        <f>IF(N659="zákl. přenesená",J659,0)</f>
        <v>0</v>
      </c>
      <c r="BH659" s="217">
        <f>IF(N659="sníž. přenesená",J659,0)</f>
        <v>0</v>
      </c>
      <c r="BI659" s="217">
        <f>IF(N659="nulová",J659,0)</f>
        <v>0</v>
      </c>
      <c r="BJ659" s="18" t="s">
        <v>82</v>
      </c>
      <c r="BK659" s="217">
        <f>ROUND(I659*H659,2)</f>
        <v>0</v>
      </c>
      <c r="BL659" s="18" t="s">
        <v>253</v>
      </c>
      <c r="BM659" s="216" t="s">
        <v>1184</v>
      </c>
    </row>
    <row r="660" s="2" customFormat="1">
      <c r="A660" s="39"/>
      <c r="B660" s="40"/>
      <c r="C660" s="41"/>
      <c r="D660" s="218" t="s">
        <v>157</v>
      </c>
      <c r="E660" s="41"/>
      <c r="F660" s="219" t="s">
        <v>1185</v>
      </c>
      <c r="G660" s="41"/>
      <c r="H660" s="41"/>
      <c r="I660" s="220"/>
      <c r="J660" s="41"/>
      <c r="K660" s="41"/>
      <c r="L660" s="45"/>
      <c r="M660" s="221"/>
      <c r="N660" s="222"/>
      <c r="O660" s="85"/>
      <c r="P660" s="85"/>
      <c r="Q660" s="85"/>
      <c r="R660" s="85"/>
      <c r="S660" s="85"/>
      <c r="T660" s="86"/>
      <c r="U660" s="39"/>
      <c r="V660" s="39"/>
      <c r="W660" s="39"/>
      <c r="X660" s="39"/>
      <c r="Y660" s="39"/>
      <c r="Z660" s="39"/>
      <c r="AA660" s="39"/>
      <c r="AB660" s="39"/>
      <c r="AC660" s="39"/>
      <c r="AD660" s="39"/>
      <c r="AE660" s="39"/>
      <c r="AT660" s="18" t="s">
        <v>157</v>
      </c>
      <c r="AU660" s="18" t="s">
        <v>84</v>
      </c>
    </row>
    <row r="661" s="14" customFormat="1">
      <c r="A661" s="14"/>
      <c r="B661" s="235"/>
      <c r="C661" s="236"/>
      <c r="D661" s="225" t="s">
        <v>159</v>
      </c>
      <c r="E661" s="237" t="s">
        <v>19</v>
      </c>
      <c r="F661" s="238" t="s">
        <v>305</v>
      </c>
      <c r="G661" s="236"/>
      <c r="H661" s="237" t="s">
        <v>19</v>
      </c>
      <c r="I661" s="239"/>
      <c r="J661" s="236"/>
      <c r="K661" s="236"/>
      <c r="L661" s="240"/>
      <c r="M661" s="241"/>
      <c r="N661" s="242"/>
      <c r="O661" s="242"/>
      <c r="P661" s="242"/>
      <c r="Q661" s="242"/>
      <c r="R661" s="242"/>
      <c r="S661" s="242"/>
      <c r="T661" s="243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44" t="s">
        <v>159</v>
      </c>
      <c r="AU661" s="244" t="s">
        <v>84</v>
      </c>
      <c r="AV661" s="14" t="s">
        <v>82</v>
      </c>
      <c r="AW661" s="14" t="s">
        <v>35</v>
      </c>
      <c r="AX661" s="14" t="s">
        <v>74</v>
      </c>
      <c r="AY661" s="244" t="s">
        <v>148</v>
      </c>
    </row>
    <row r="662" s="13" customFormat="1">
      <c r="A662" s="13"/>
      <c r="B662" s="223"/>
      <c r="C662" s="224"/>
      <c r="D662" s="225" t="s">
        <v>159</v>
      </c>
      <c r="E662" s="226" t="s">
        <v>19</v>
      </c>
      <c r="F662" s="227" t="s">
        <v>1186</v>
      </c>
      <c r="G662" s="224"/>
      <c r="H662" s="228">
        <v>46.25</v>
      </c>
      <c r="I662" s="229"/>
      <c r="J662" s="224"/>
      <c r="K662" s="224"/>
      <c r="L662" s="230"/>
      <c r="M662" s="231"/>
      <c r="N662" s="232"/>
      <c r="O662" s="232"/>
      <c r="P662" s="232"/>
      <c r="Q662" s="232"/>
      <c r="R662" s="232"/>
      <c r="S662" s="232"/>
      <c r="T662" s="23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4" t="s">
        <v>159</v>
      </c>
      <c r="AU662" s="234" t="s">
        <v>84</v>
      </c>
      <c r="AV662" s="13" t="s">
        <v>84</v>
      </c>
      <c r="AW662" s="13" t="s">
        <v>35</v>
      </c>
      <c r="AX662" s="13" t="s">
        <v>74</v>
      </c>
      <c r="AY662" s="234" t="s">
        <v>148</v>
      </c>
    </row>
    <row r="663" s="13" customFormat="1">
      <c r="A663" s="13"/>
      <c r="B663" s="223"/>
      <c r="C663" s="224"/>
      <c r="D663" s="225" t="s">
        <v>159</v>
      </c>
      <c r="E663" s="226" t="s">
        <v>19</v>
      </c>
      <c r="F663" s="227" t="s">
        <v>1187</v>
      </c>
      <c r="G663" s="224"/>
      <c r="H663" s="228">
        <v>12.17</v>
      </c>
      <c r="I663" s="229"/>
      <c r="J663" s="224"/>
      <c r="K663" s="224"/>
      <c r="L663" s="230"/>
      <c r="M663" s="231"/>
      <c r="N663" s="232"/>
      <c r="O663" s="232"/>
      <c r="P663" s="232"/>
      <c r="Q663" s="232"/>
      <c r="R663" s="232"/>
      <c r="S663" s="232"/>
      <c r="T663" s="23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4" t="s">
        <v>159</v>
      </c>
      <c r="AU663" s="234" t="s">
        <v>84</v>
      </c>
      <c r="AV663" s="13" t="s">
        <v>84</v>
      </c>
      <c r="AW663" s="13" t="s">
        <v>35</v>
      </c>
      <c r="AX663" s="13" t="s">
        <v>74</v>
      </c>
      <c r="AY663" s="234" t="s">
        <v>148</v>
      </c>
    </row>
    <row r="664" s="13" customFormat="1">
      <c r="A664" s="13"/>
      <c r="B664" s="223"/>
      <c r="C664" s="224"/>
      <c r="D664" s="225" t="s">
        <v>159</v>
      </c>
      <c r="E664" s="226" t="s">
        <v>19</v>
      </c>
      <c r="F664" s="227" t="s">
        <v>1188</v>
      </c>
      <c r="G664" s="224"/>
      <c r="H664" s="228">
        <v>9.1999999999999993</v>
      </c>
      <c r="I664" s="229"/>
      <c r="J664" s="224"/>
      <c r="K664" s="224"/>
      <c r="L664" s="230"/>
      <c r="M664" s="231"/>
      <c r="N664" s="232"/>
      <c r="O664" s="232"/>
      <c r="P664" s="232"/>
      <c r="Q664" s="232"/>
      <c r="R664" s="232"/>
      <c r="S664" s="232"/>
      <c r="T664" s="23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4" t="s">
        <v>159</v>
      </c>
      <c r="AU664" s="234" t="s">
        <v>84</v>
      </c>
      <c r="AV664" s="13" t="s">
        <v>84</v>
      </c>
      <c r="AW664" s="13" t="s">
        <v>35</v>
      </c>
      <c r="AX664" s="13" t="s">
        <v>74</v>
      </c>
      <c r="AY664" s="234" t="s">
        <v>148</v>
      </c>
    </row>
    <row r="665" s="14" customFormat="1">
      <c r="A665" s="14"/>
      <c r="B665" s="235"/>
      <c r="C665" s="236"/>
      <c r="D665" s="225" t="s">
        <v>159</v>
      </c>
      <c r="E665" s="237" t="s">
        <v>19</v>
      </c>
      <c r="F665" s="238" t="s">
        <v>315</v>
      </c>
      <c r="G665" s="236"/>
      <c r="H665" s="237" t="s">
        <v>19</v>
      </c>
      <c r="I665" s="239"/>
      <c r="J665" s="236"/>
      <c r="K665" s="236"/>
      <c r="L665" s="240"/>
      <c r="M665" s="241"/>
      <c r="N665" s="242"/>
      <c r="O665" s="242"/>
      <c r="P665" s="242"/>
      <c r="Q665" s="242"/>
      <c r="R665" s="242"/>
      <c r="S665" s="242"/>
      <c r="T665" s="243"/>
      <c r="U665" s="14"/>
      <c r="V665" s="14"/>
      <c r="W665" s="14"/>
      <c r="X665" s="14"/>
      <c r="Y665" s="14"/>
      <c r="Z665" s="14"/>
      <c r="AA665" s="14"/>
      <c r="AB665" s="14"/>
      <c r="AC665" s="14"/>
      <c r="AD665" s="14"/>
      <c r="AE665" s="14"/>
      <c r="AT665" s="244" t="s">
        <v>159</v>
      </c>
      <c r="AU665" s="244" t="s">
        <v>84</v>
      </c>
      <c r="AV665" s="14" t="s">
        <v>82</v>
      </c>
      <c r="AW665" s="14" t="s">
        <v>35</v>
      </c>
      <c r="AX665" s="14" t="s">
        <v>74</v>
      </c>
      <c r="AY665" s="244" t="s">
        <v>148</v>
      </c>
    </row>
    <row r="666" s="13" customFormat="1">
      <c r="A666" s="13"/>
      <c r="B666" s="223"/>
      <c r="C666" s="224"/>
      <c r="D666" s="225" t="s">
        <v>159</v>
      </c>
      <c r="E666" s="226" t="s">
        <v>19</v>
      </c>
      <c r="F666" s="227" t="s">
        <v>1189</v>
      </c>
      <c r="G666" s="224"/>
      <c r="H666" s="228">
        <v>49.530000000000001</v>
      </c>
      <c r="I666" s="229"/>
      <c r="J666" s="224"/>
      <c r="K666" s="224"/>
      <c r="L666" s="230"/>
      <c r="M666" s="231"/>
      <c r="N666" s="232"/>
      <c r="O666" s="232"/>
      <c r="P666" s="232"/>
      <c r="Q666" s="232"/>
      <c r="R666" s="232"/>
      <c r="S666" s="232"/>
      <c r="T666" s="23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4" t="s">
        <v>159</v>
      </c>
      <c r="AU666" s="234" t="s">
        <v>84</v>
      </c>
      <c r="AV666" s="13" t="s">
        <v>84</v>
      </c>
      <c r="AW666" s="13" t="s">
        <v>35</v>
      </c>
      <c r="AX666" s="13" t="s">
        <v>74</v>
      </c>
      <c r="AY666" s="234" t="s">
        <v>148</v>
      </c>
    </row>
    <row r="667" s="15" customFormat="1">
      <c r="A667" s="15"/>
      <c r="B667" s="245"/>
      <c r="C667" s="246"/>
      <c r="D667" s="225" t="s">
        <v>159</v>
      </c>
      <c r="E667" s="247" t="s">
        <v>19</v>
      </c>
      <c r="F667" s="248" t="s">
        <v>181</v>
      </c>
      <c r="G667" s="246"/>
      <c r="H667" s="249">
        <v>117.15000000000001</v>
      </c>
      <c r="I667" s="250"/>
      <c r="J667" s="246"/>
      <c r="K667" s="246"/>
      <c r="L667" s="251"/>
      <c r="M667" s="252"/>
      <c r="N667" s="253"/>
      <c r="O667" s="253"/>
      <c r="P667" s="253"/>
      <c r="Q667" s="253"/>
      <c r="R667" s="253"/>
      <c r="S667" s="253"/>
      <c r="T667" s="254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55" t="s">
        <v>159</v>
      </c>
      <c r="AU667" s="255" t="s">
        <v>84</v>
      </c>
      <c r="AV667" s="15" t="s">
        <v>155</v>
      </c>
      <c r="AW667" s="15" t="s">
        <v>35</v>
      </c>
      <c r="AX667" s="15" t="s">
        <v>82</v>
      </c>
      <c r="AY667" s="255" t="s">
        <v>148</v>
      </c>
    </row>
    <row r="668" s="2" customFormat="1" ht="24.15" customHeight="1">
      <c r="A668" s="39"/>
      <c r="B668" s="40"/>
      <c r="C668" s="256" t="s">
        <v>1190</v>
      </c>
      <c r="D668" s="256" t="s">
        <v>226</v>
      </c>
      <c r="E668" s="257" t="s">
        <v>1191</v>
      </c>
      <c r="F668" s="258" t="s">
        <v>1192</v>
      </c>
      <c r="G668" s="259" t="s">
        <v>229</v>
      </c>
      <c r="H668" s="260">
        <v>128.86500000000001</v>
      </c>
      <c r="I668" s="261"/>
      <c r="J668" s="262">
        <f>ROUND(I668*H668,2)</f>
        <v>0</v>
      </c>
      <c r="K668" s="258" t="s">
        <v>154</v>
      </c>
      <c r="L668" s="263"/>
      <c r="M668" s="264" t="s">
        <v>19</v>
      </c>
      <c r="N668" s="265" t="s">
        <v>45</v>
      </c>
      <c r="O668" s="85"/>
      <c r="P668" s="214">
        <f>O668*H668</f>
        <v>0</v>
      </c>
      <c r="Q668" s="214">
        <v>0.00198</v>
      </c>
      <c r="R668" s="214">
        <f>Q668*H668</f>
        <v>0.25515270000000001</v>
      </c>
      <c r="S668" s="214">
        <v>0</v>
      </c>
      <c r="T668" s="215">
        <f>S668*H668</f>
        <v>0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16" t="s">
        <v>373</v>
      </c>
      <c r="AT668" s="216" t="s">
        <v>226</v>
      </c>
      <c r="AU668" s="216" t="s">
        <v>84</v>
      </c>
      <c r="AY668" s="18" t="s">
        <v>148</v>
      </c>
      <c r="BE668" s="217">
        <f>IF(N668="základní",J668,0)</f>
        <v>0</v>
      </c>
      <c r="BF668" s="217">
        <f>IF(N668="snížená",J668,0)</f>
        <v>0</v>
      </c>
      <c r="BG668" s="217">
        <f>IF(N668="zákl. přenesená",J668,0)</f>
        <v>0</v>
      </c>
      <c r="BH668" s="217">
        <f>IF(N668="sníž. přenesená",J668,0)</f>
        <v>0</v>
      </c>
      <c r="BI668" s="217">
        <f>IF(N668="nulová",J668,0)</f>
        <v>0</v>
      </c>
      <c r="BJ668" s="18" t="s">
        <v>82</v>
      </c>
      <c r="BK668" s="217">
        <f>ROUND(I668*H668,2)</f>
        <v>0</v>
      </c>
      <c r="BL668" s="18" t="s">
        <v>253</v>
      </c>
      <c r="BM668" s="216" t="s">
        <v>1193</v>
      </c>
    </row>
    <row r="669" s="13" customFormat="1">
      <c r="A669" s="13"/>
      <c r="B669" s="223"/>
      <c r="C669" s="224"/>
      <c r="D669" s="225" t="s">
        <v>159</v>
      </c>
      <c r="E669" s="226" t="s">
        <v>19</v>
      </c>
      <c r="F669" s="227" t="s">
        <v>1194</v>
      </c>
      <c r="G669" s="224"/>
      <c r="H669" s="228">
        <v>128.86500000000001</v>
      </c>
      <c r="I669" s="229"/>
      <c r="J669" s="224"/>
      <c r="K669" s="224"/>
      <c r="L669" s="230"/>
      <c r="M669" s="231"/>
      <c r="N669" s="232"/>
      <c r="O669" s="232"/>
      <c r="P669" s="232"/>
      <c r="Q669" s="232"/>
      <c r="R669" s="232"/>
      <c r="S669" s="232"/>
      <c r="T669" s="23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4" t="s">
        <v>159</v>
      </c>
      <c r="AU669" s="234" t="s">
        <v>84</v>
      </c>
      <c r="AV669" s="13" t="s">
        <v>84</v>
      </c>
      <c r="AW669" s="13" t="s">
        <v>35</v>
      </c>
      <c r="AX669" s="13" t="s">
        <v>82</v>
      </c>
      <c r="AY669" s="234" t="s">
        <v>148</v>
      </c>
    </row>
    <row r="670" s="2" customFormat="1" ht="37.8" customHeight="1">
      <c r="A670" s="39"/>
      <c r="B670" s="40"/>
      <c r="C670" s="205" t="s">
        <v>1195</v>
      </c>
      <c r="D670" s="205" t="s">
        <v>150</v>
      </c>
      <c r="E670" s="206" t="s">
        <v>1196</v>
      </c>
      <c r="F670" s="207" t="s">
        <v>1197</v>
      </c>
      <c r="G670" s="208" t="s">
        <v>229</v>
      </c>
      <c r="H670" s="209">
        <v>6.7000000000000002</v>
      </c>
      <c r="I670" s="210"/>
      <c r="J670" s="211">
        <f>ROUND(I670*H670,2)</f>
        <v>0</v>
      </c>
      <c r="K670" s="207" t="s">
        <v>154</v>
      </c>
      <c r="L670" s="45"/>
      <c r="M670" s="212" t="s">
        <v>19</v>
      </c>
      <c r="N670" s="213" t="s">
        <v>45</v>
      </c>
      <c r="O670" s="85"/>
      <c r="P670" s="214">
        <f>O670*H670</f>
        <v>0</v>
      </c>
      <c r="Q670" s="214">
        <v>0.00042999999999999999</v>
      </c>
      <c r="R670" s="214">
        <f>Q670*H670</f>
        <v>0.0028809999999999999</v>
      </c>
      <c r="S670" s="214">
        <v>0</v>
      </c>
      <c r="T670" s="215">
        <f>S670*H670</f>
        <v>0</v>
      </c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R670" s="216" t="s">
        <v>253</v>
      </c>
      <c r="AT670" s="216" t="s">
        <v>150</v>
      </c>
      <c r="AU670" s="216" t="s">
        <v>84</v>
      </c>
      <c r="AY670" s="18" t="s">
        <v>148</v>
      </c>
      <c r="BE670" s="217">
        <f>IF(N670="základní",J670,0)</f>
        <v>0</v>
      </c>
      <c r="BF670" s="217">
        <f>IF(N670="snížená",J670,0)</f>
        <v>0</v>
      </c>
      <c r="BG670" s="217">
        <f>IF(N670="zákl. přenesená",J670,0)</f>
        <v>0</v>
      </c>
      <c r="BH670" s="217">
        <f>IF(N670="sníž. přenesená",J670,0)</f>
        <v>0</v>
      </c>
      <c r="BI670" s="217">
        <f>IF(N670="nulová",J670,0)</f>
        <v>0</v>
      </c>
      <c r="BJ670" s="18" t="s">
        <v>82</v>
      </c>
      <c r="BK670" s="217">
        <f>ROUND(I670*H670,2)</f>
        <v>0</v>
      </c>
      <c r="BL670" s="18" t="s">
        <v>253</v>
      </c>
      <c r="BM670" s="216" t="s">
        <v>1198</v>
      </c>
    </row>
    <row r="671" s="2" customFormat="1">
      <c r="A671" s="39"/>
      <c r="B671" s="40"/>
      <c r="C671" s="41"/>
      <c r="D671" s="218" t="s">
        <v>157</v>
      </c>
      <c r="E671" s="41"/>
      <c r="F671" s="219" t="s">
        <v>1199</v>
      </c>
      <c r="G671" s="41"/>
      <c r="H671" s="41"/>
      <c r="I671" s="220"/>
      <c r="J671" s="41"/>
      <c r="K671" s="41"/>
      <c r="L671" s="45"/>
      <c r="M671" s="221"/>
      <c r="N671" s="222"/>
      <c r="O671" s="85"/>
      <c r="P671" s="85"/>
      <c r="Q671" s="85"/>
      <c r="R671" s="85"/>
      <c r="S671" s="85"/>
      <c r="T671" s="86"/>
      <c r="U671" s="39"/>
      <c r="V671" s="39"/>
      <c r="W671" s="39"/>
      <c r="X671" s="39"/>
      <c r="Y671" s="39"/>
      <c r="Z671" s="39"/>
      <c r="AA671" s="39"/>
      <c r="AB671" s="39"/>
      <c r="AC671" s="39"/>
      <c r="AD671" s="39"/>
      <c r="AE671" s="39"/>
      <c r="AT671" s="18" t="s">
        <v>157</v>
      </c>
      <c r="AU671" s="18" t="s">
        <v>84</v>
      </c>
    </row>
    <row r="672" s="13" customFormat="1">
      <c r="A672" s="13"/>
      <c r="B672" s="223"/>
      <c r="C672" s="224"/>
      <c r="D672" s="225" t="s">
        <v>159</v>
      </c>
      <c r="E672" s="226" t="s">
        <v>19</v>
      </c>
      <c r="F672" s="227" t="s">
        <v>1200</v>
      </c>
      <c r="G672" s="224"/>
      <c r="H672" s="228">
        <v>6.7000000000000002</v>
      </c>
      <c r="I672" s="229"/>
      <c r="J672" s="224"/>
      <c r="K672" s="224"/>
      <c r="L672" s="230"/>
      <c r="M672" s="231"/>
      <c r="N672" s="232"/>
      <c r="O672" s="232"/>
      <c r="P672" s="232"/>
      <c r="Q672" s="232"/>
      <c r="R672" s="232"/>
      <c r="S672" s="232"/>
      <c r="T672" s="23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4" t="s">
        <v>159</v>
      </c>
      <c r="AU672" s="234" t="s">
        <v>84</v>
      </c>
      <c r="AV672" s="13" t="s">
        <v>84</v>
      </c>
      <c r="AW672" s="13" t="s">
        <v>35</v>
      </c>
      <c r="AX672" s="13" t="s">
        <v>82</v>
      </c>
      <c r="AY672" s="234" t="s">
        <v>148</v>
      </c>
    </row>
    <row r="673" s="2" customFormat="1" ht="24.15" customHeight="1">
      <c r="A673" s="39"/>
      <c r="B673" s="40"/>
      <c r="C673" s="256" t="s">
        <v>1201</v>
      </c>
      <c r="D673" s="256" t="s">
        <v>226</v>
      </c>
      <c r="E673" s="257" t="s">
        <v>1191</v>
      </c>
      <c r="F673" s="258" t="s">
        <v>1192</v>
      </c>
      <c r="G673" s="259" t="s">
        <v>229</v>
      </c>
      <c r="H673" s="260">
        <v>7.3700000000000001</v>
      </c>
      <c r="I673" s="261"/>
      <c r="J673" s="262">
        <f>ROUND(I673*H673,2)</f>
        <v>0</v>
      </c>
      <c r="K673" s="258" t="s">
        <v>154</v>
      </c>
      <c r="L673" s="263"/>
      <c r="M673" s="264" t="s">
        <v>19</v>
      </c>
      <c r="N673" s="265" t="s">
        <v>45</v>
      </c>
      <c r="O673" s="85"/>
      <c r="P673" s="214">
        <f>O673*H673</f>
        <v>0</v>
      </c>
      <c r="Q673" s="214">
        <v>0.00198</v>
      </c>
      <c r="R673" s="214">
        <f>Q673*H673</f>
        <v>0.014592600000000001</v>
      </c>
      <c r="S673" s="214">
        <v>0</v>
      </c>
      <c r="T673" s="215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16" t="s">
        <v>373</v>
      </c>
      <c r="AT673" s="216" t="s">
        <v>226</v>
      </c>
      <c r="AU673" s="216" t="s">
        <v>84</v>
      </c>
      <c r="AY673" s="18" t="s">
        <v>148</v>
      </c>
      <c r="BE673" s="217">
        <f>IF(N673="základní",J673,0)</f>
        <v>0</v>
      </c>
      <c r="BF673" s="217">
        <f>IF(N673="snížená",J673,0)</f>
        <v>0</v>
      </c>
      <c r="BG673" s="217">
        <f>IF(N673="zákl. přenesená",J673,0)</f>
        <v>0</v>
      </c>
      <c r="BH673" s="217">
        <f>IF(N673="sníž. přenesená",J673,0)</f>
        <v>0</v>
      </c>
      <c r="BI673" s="217">
        <f>IF(N673="nulová",J673,0)</f>
        <v>0</v>
      </c>
      <c r="BJ673" s="18" t="s">
        <v>82</v>
      </c>
      <c r="BK673" s="217">
        <f>ROUND(I673*H673,2)</f>
        <v>0</v>
      </c>
      <c r="BL673" s="18" t="s">
        <v>253</v>
      </c>
      <c r="BM673" s="216" t="s">
        <v>1202</v>
      </c>
    </row>
    <row r="674" s="13" customFormat="1">
      <c r="A674" s="13"/>
      <c r="B674" s="223"/>
      <c r="C674" s="224"/>
      <c r="D674" s="225" t="s">
        <v>159</v>
      </c>
      <c r="E674" s="226" t="s">
        <v>19</v>
      </c>
      <c r="F674" s="227" t="s">
        <v>1203</v>
      </c>
      <c r="G674" s="224"/>
      <c r="H674" s="228">
        <v>7.3700000000000001</v>
      </c>
      <c r="I674" s="229"/>
      <c r="J674" s="224"/>
      <c r="K674" s="224"/>
      <c r="L674" s="230"/>
      <c r="M674" s="231"/>
      <c r="N674" s="232"/>
      <c r="O674" s="232"/>
      <c r="P674" s="232"/>
      <c r="Q674" s="232"/>
      <c r="R674" s="232"/>
      <c r="S674" s="232"/>
      <c r="T674" s="23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4" t="s">
        <v>159</v>
      </c>
      <c r="AU674" s="234" t="s">
        <v>84</v>
      </c>
      <c r="AV674" s="13" t="s">
        <v>84</v>
      </c>
      <c r="AW674" s="13" t="s">
        <v>35</v>
      </c>
      <c r="AX674" s="13" t="s">
        <v>82</v>
      </c>
      <c r="AY674" s="234" t="s">
        <v>148</v>
      </c>
    </row>
    <row r="675" s="2" customFormat="1" ht="37.8" customHeight="1">
      <c r="A675" s="39"/>
      <c r="B675" s="40"/>
      <c r="C675" s="205" t="s">
        <v>1204</v>
      </c>
      <c r="D675" s="205" t="s">
        <v>150</v>
      </c>
      <c r="E675" s="206" t="s">
        <v>1205</v>
      </c>
      <c r="F675" s="207" t="s">
        <v>1206</v>
      </c>
      <c r="G675" s="208" t="s">
        <v>153</v>
      </c>
      <c r="H675" s="209">
        <v>256.30700000000002</v>
      </c>
      <c r="I675" s="210"/>
      <c r="J675" s="211">
        <f>ROUND(I675*H675,2)</f>
        <v>0</v>
      </c>
      <c r="K675" s="207" t="s">
        <v>154</v>
      </c>
      <c r="L675" s="45"/>
      <c r="M675" s="212" t="s">
        <v>19</v>
      </c>
      <c r="N675" s="213" t="s">
        <v>45</v>
      </c>
      <c r="O675" s="85"/>
      <c r="P675" s="214">
        <f>O675*H675</f>
        <v>0</v>
      </c>
      <c r="Q675" s="214">
        <v>0.0075500000000000003</v>
      </c>
      <c r="R675" s="214">
        <f>Q675*H675</f>
        <v>1.9351178500000001</v>
      </c>
      <c r="S675" s="214">
        <v>0</v>
      </c>
      <c r="T675" s="215">
        <f>S675*H675</f>
        <v>0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16" t="s">
        <v>253</v>
      </c>
      <c r="AT675" s="216" t="s">
        <v>150</v>
      </c>
      <c r="AU675" s="216" t="s">
        <v>84</v>
      </c>
      <c r="AY675" s="18" t="s">
        <v>148</v>
      </c>
      <c r="BE675" s="217">
        <f>IF(N675="základní",J675,0)</f>
        <v>0</v>
      </c>
      <c r="BF675" s="217">
        <f>IF(N675="snížená",J675,0)</f>
        <v>0</v>
      </c>
      <c r="BG675" s="217">
        <f>IF(N675="zákl. přenesená",J675,0)</f>
        <v>0</v>
      </c>
      <c r="BH675" s="217">
        <f>IF(N675="sníž. přenesená",J675,0)</f>
        <v>0</v>
      </c>
      <c r="BI675" s="217">
        <f>IF(N675="nulová",J675,0)</f>
        <v>0</v>
      </c>
      <c r="BJ675" s="18" t="s">
        <v>82</v>
      </c>
      <c r="BK675" s="217">
        <f>ROUND(I675*H675,2)</f>
        <v>0</v>
      </c>
      <c r="BL675" s="18" t="s">
        <v>253</v>
      </c>
      <c r="BM675" s="216" t="s">
        <v>1207</v>
      </c>
    </row>
    <row r="676" s="2" customFormat="1">
      <c r="A676" s="39"/>
      <c r="B676" s="40"/>
      <c r="C676" s="41"/>
      <c r="D676" s="218" t="s">
        <v>157</v>
      </c>
      <c r="E676" s="41"/>
      <c r="F676" s="219" t="s">
        <v>1208</v>
      </c>
      <c r="G676" s="41"/>
      <c r="H676" s="41"/>
      <c r="I676" s="220"/>
      <c r="J676" s="41"/>
      <c r="K676" s="41"/>
      <c r="L676" s="45"/>
      <c r="M676" s="221"/>
      <c r="N676" s="222"/>
      <c r="O676" s="85"/>
      <c r="P676" s="85"/>
      <c r="Q676" s="85"/>
      <c r="R676" s="85"/>
      <c r="S676" s="85"/>
      <c r="T676" s="86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T676" s="18" t="s">
        <v>157</v>
      </c>
      <c r="AU676" s="18" t="s">
        <v>84</v>
      </c>
    </row>
    <row r="677" s="13" customFormat="1">
      <c r="A677" s="13"/>
      <c r="B677" s="223"/>
      <c r="C677" s="224"/>
      <c r="D677" s="225" t="s">
        <v>159</v>
      </c>
      <c r="E677" s="226" t="s">
        <v>19</v>
      </c>
      <c r="F677" s="227" t="s">
        <v>564</v>
      </c>
      <c r="G677" s="224"/>
      <c r="H677" s="228">
        <v>132.202</v>
      </c>
      <c r="I677" s="229"/>
      <c r="J677" s="224"/>
      <c r="K677" s="224"/>
      <c r="L677" s="230"/>
      <c r="M677" s="231"/>
      <c r="N677" s="232"/>
      <c r="O677" s="232"/>
      <c r="P677" s="232"/>
      <c r="Q677" s="232"/>
      <c r="R677" s="232"/>
      <c r="S677" s="232"/>
      <c r="T677" s="23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4" t="s">
        <v>159</v>
      </c>
      <c r="AU677" s="234" t="s">
        <v>84</v>
      </c>
      <c r="AV677" s="13" t="s">
        <v>84</v>
      </c>
      <c r="AW677" s="13" t="s">
        <v>35</v>
      </c>
      <c r="AX677" s="13" t="s">
        <v>74</v>
      </c>
      <c r="AY677" s="234" t="s">
        <v>148</v>
      </c>
    </row>
    <row r="678" s="13" customFormat="1">
      <c r="A678" s="13"/>
      <c r="B678" s="223"/>
      <c r="C678" s="224"/>
      <c r="D678" s="225" t="s">
        <v>159</v>
      </c>
      <c r="E678" s="226" t="s">
        <v>19</v>
      </c>
      <c r="F678" s="227" t="s">
        <v>1153</v>
      </c>
      <c r="G678" s="224"/>
      <c r="H678" s="228">
        <v>3.7200000000000002</v>
      </c>
      <c r="I678" s="229"/>
      <c r="J678" s="224"/>
      <c r="K678" s="224"/>
      <c r="L678" s="230"/>
      <c r="M678" s="231"/>
      <c r="N678" s="232"/>
      <c r="O678" s="232"/>
      <c r="P678" s="232"/>
      <c r="Q678" s="232"/>
      <c r="R678" s="232"/>
      <c r="S678" s="232"/>
      <c r="T678" s="23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4" t="s">
        <v>159</v>
      </c>
      <c r="AU678" s="234" t="s">
        <v>84</v>
      </c>
      <c r="AV678" s="13" t="s">
        <v>84</v>
      </c>
      <c r="AW678" s="13" t="s">
        <v>35</v>
      </c>
      <c r="AX678" s="13" t="s">
        <v>74</v>
      </c>
      <c r="AY678" s="234" t="s">
        <v>148</v>
      </c>
    </row>
    <row r="679" s="13" customFormat="1">
      <c r="A679" s="13"/>
      <c r="B679" s="223"/>
      <c r="C679" s="224"/>
      <c r="D679" s="225" t="s">
        <v>159</v>
      </c>
      <c r="E679" s="226" t="s">
        <v>19</v>
      </c>
      <c r="F679" s="227" t="s">
        <v>1154</v>
      </c>
      <c r="G679" s="224"/>
      <c r="H679" s="228">
        <v>5.1150000000000002</v>
      </c>
      <c r="I679" s="229"/>
      <c r="J679" s="224"/>
      <c r="K679" s="224"/>
      <c r="L679" s="230"/>
      <c r="M679" s="231"/>
      <c r="N679" s="232"/>
      <c r="O679" s="232"/>
      <c r="P679" s="232"/>
      <c r="Q679" s="232"/>
      <c r="R679" s="232"/>
      <c r="S679" s="232"/>
      <c r="T679" s="23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4" t="s">
        <v>159</v>
      </c>
      <c r="AU679" s="234" t="s">
        <v>84</v>
      </c>
      <c r="AV679" s="13" t="s">
        <v>84</v>
      </c>
      <c r="AW679" s="13" t="s">
        <v>35</v>
      </c>
      <c r="AX679" s="13" t="s">
        <v>74</v>
      </c>
      <c r="AY679" s="234" t="s">
        <v>148</v>
      </c>
    </row>
    <row r="680" s="13" customFormat="1">
      <c r="A680" s="13"/>
      <c r="B680" s="223"/>
      <c r="C680" s="224"/>
      <c r="D680" s="225" t="s">
        <v>159</v>
      </c>
      <c r="E680" s="226" t="s">
        <v>19</v>
      </c>
      <c r="F680" s="227" t="s">
        <v>566</v>
      </c>
      <c r="G680" s="224"/>
      <c r="H680" s="228">
        <v>115.27</v>
      </c>
      <c r="I680" s="229"/>
      <c r="J680" s="224"/>
      <c r="K680" s="224"/>
      <c r="L680" s="230"/>
      <c r="M680" s="231"/>
      <c r="N680" s="232"/>
      <c r="O680" s="232"/>
      <c r="P680" s="232"/>
      <c r="Q680" s="232"/>
      <c r="R680" s="232"/>
      <c r="S680" s="232"/>
      <c r="T680" s="23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4" t="s">
        <v>159</v>
      </c>
      <c r="AU680" s="234" t="s">
        <v>84</v>
      </c>
      <c r="AV680" s="13" t="s">
        <v>84</v>
      </c>
      <c r="AW680" s="13" t="s">
        <v>35</v>
      </c>
      <c r="AX680" s="13" t="s">
        <v>74</v>
      </c>
      <c r="AY680" s="234" t="s">
        <v>148</v>
      </c>
    </row>
    <row r="681" s="15" customFormat="1">
      <c r="A681" s="15"/>
      <c r="B681" s="245"/>
      <c r="C681" s="246"/>
      <c r="D681" s="225" t="s">
        <v>159</v>
      </c>
      <c r="E681" s="247" t="s">
        <v>19</v>
      </c>
      <c r="F681" s="248" t="s">
        <v>181</v>
      </c>
      <c r="G681" s="246"/>
      <c r="H681" s="249">
        <v>256.30700000000002</v>
      </c>
      <c r="I681" s="250"/>
      <c r="J681" s="246"/>
      <c r="K681" s="246"/>
      <c r="L681" s="251"/>
      <c r="M681" s="252"/>
      <c r="N681" s="253"/>
      <c r="O681" s="253"/>
      <c r="P681" s="253"/>
      <c r="Q681" s="253"/>
      <c r="R681" s="253"/>
      <c r="S681" s="253"/>
      <c r="T681" s="254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T681" s="255" t="s">
        <v>159</v>
      </c>
      <c r="AU681" s="255" t="s">
        <v>84</v>
      </c>
      <c r="AV681" s="15" t="s">
        <v>155</v>
      </c>
      <c r="AW681" s="15" t="s">
        <v>35</v>
      </c>
      <c r="AX681" s="15" t="s">
        <v>82</v>
      </c>
      <c r="AY681" s="255" t="s">
        <v>148</v>
      </c>
    </row>
    <row r="682" s="2" customFormat="1" ht="33" customHeight="1">
      <c r="A682" s="39"/>
      <c r="B682" s="40"/>
      <c r="C682" s="256" t="s">
        <v>1209</v>
      </c>
      <c r="D682" s="256" t="s">
        <v>226</v>
      </c>
      <c r="E682" s="257" t="s">
        <v>1177</v>
      </c>
      <c r="F682" s="258" t="s">
        <v>1178</v>
      </c>
      <c r="G682" s="259" t="s">
        <v>153</v>
      </c>
      <c r="H682" s="260">
        <v>281.93799999999999</v>
      </c>
      <c r="I682" s="261"/>
      <c r="J682" s="262">
        <f>ROUND(I682*H682,2)</f>
        <v>0</v>
      </c>
      <c r="K682" s="258" t="s">
        <v>154</v>
      </c>
      <c r="L682" s="263"/>
      <c r="M682" s="264" t="s">
        <v>19</v>
      </c>
      <c r="N682" s="265" t="s">
        <v>45</v>
      </c>
      <c r="O682" s="85"/>
      <c r="P682" s="214">
        <f>O682*H682</f>
        <v>0</v>
      </c>
      <c r="Q682" s="214">
        <v>0.021999999999999999</v>
      </c>
      <c r="R682" s="214">
        <f>Q682*H682</f>
        <v>6.2026359999999992</v>
      </c>
      <c r="S682" s="214">
        <v>0</v>
      </c>
      <c r="T682" s="215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16" t="s">
        <v>373</v>
      </c>
      <c r="AT682" s="216" t="s">
        <v>226</v>
      </c>
      <c r="AU682" s="216" t="s">
        <v>84</v>
      </c>
      <c r="AY682" s="18" t="s">
        <v>148</v>
      </c>
      <c r="BE682" s="217">
        <f>IF(N682="základní",J682,0)</f>
        <v>0</v>
      </c>
      <c r="BF682" s="217">
        <f>IF(N682="snížená",J682,0)</f>
        <v>0</v>
      </c>
      <c r="BG682" s="217">
        <f>IF(N682="zákl. přenesená",J682,0)</f>
        <v>0</v>
      </c>
      <c r="BH682" s="217">
        <f>IF(N682="sníž. přenesená",J682,0)</f>
        <v>0</v>
      </c>
      <c r="BI682" s="217">
        <f>IF(N682="nulová",J682,0)</f>
        <v>0</v>
      </c>
      <c r="BJ682" s="18" t="s">
        <v>82</v>
      </c>
      <c r="BK682" s="217">
        <f>ROUND(I682*H682,2)</f>
        <v>0</v>
      </c>
      <c r="BL682" s="18" t="s">
        <v>253</v>
      </c>
      <c r="BM682" s="216" t="s">
        <v>1210</v>
      </c>
    </row>
    <row r="683" s="13" customFormat="1">
      <c r="A683" s="13"/>
      <c r="B683" s="223"/>
      <c r="C683" s="224"/>
      <c r="D683" s="225" t="s">
        <v>159</v>
      </c>
      <c r="E683" s="226" t="s">
        <v>19</v>
      </c>
      <c r="F683" s="227" t="s">
        <v>1211</v>
      </c>
      <c r="G683" s="224"/>
      <c r="H683" s="228">
        <v>281.93799999999999</v>
      </c>
      <c r="I683" s="229"/>
      <c r="J683" s="224"/>
      <c r="K683" s="224"/>
      <c r="L683" s="230"/>
      <c r="M683" s="231"/>
      <c r="N683" s="232"/>
      <c r="O683" s="232"/>
      <c r="P683" s="232"/>
      <c r="Q683" s="232"/>
      <c r="R683" s="232"/>
      <c r="S683" s="232"/>
      <c r="T683" s="23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4" t="s">
        <v>159</v>
      </c>
      <c r="AU683" s="234" t="s">
        <v>84</v>
      </c>
      <c r="AV683" s="13" t="s">
        <v>84</v>
      </c>
      <c r="AW683" s="13" t="s">
        <v>35</v>
      </c>
      <c r="AX683" s="13" t="s">
        <v>82</v>
      </c>
      <c r="AY683" s="234" t="s">
        <v>148</v>
      </c>
    </row>
    <row r="684" s="2" customFormat="1" ht="24.15" customHeight="1">
      <c r="A684" s="39"/>
      <c r="B684" s="40"/>
      <c r="C684" s="205" t="s">
        <v>1212</v>
      </c>
      <c r="D684" s="205" t="s">
        <v>150</v>
      </c>
      <c r="E684" s="206" t="s">
        <v>1213</v>
      </c>
      <c r="F684" s="207" t="s">
        <v>1214</v>
      </c>
      <c r="G684" s="208" t="s">
        <v>153</v>
      </c>
      <c r="H684" s="209">
        <v>271.05799999999999</v>
      </c>
      <c r="I684" s="210"/>
      <c r="J684" s="211">
        <f>ROUND(I684*H684,2)</f>
        <v>0</v>
      </c>
      <c r="K684" s="207" t="s">
        <v>154</v>
      </c>
      <c r="L684" s="45"/>
      <c r="M684" s="212" t="s">
        <v>19</v>
      </c>
      <c r="N684" s="213" t="s">
        <v>45</v>
      </c>
      <c r="O684" s="85"/>
      <c r="P684" s="214">
        <f>O684*H684</f>
        <v>0</v>
      </c>
      <c r="Q684" s="214">
        <v>5.0000000000000002E-05</v>
      </c>
      <c r="R684" s="214">
        <f>Q684*H684</f>
        <v>0.0135529</v>
      </c>
      <c r="S684" s="214">
        <v>0</v>
      </c>
      <c r="T684" s="215">
        <f>S684*H684</f>
        <v>0</v>
      </c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R684" s="216" t="s">
        <v>253</v>
      </c>
      <c r="AT684" s="216" t="s">
        <v>150</v>
      </c>
      <c r="AU684" s="216" t="s">
        <v>84</v>
      </c>
      <c r="AY684" s="18" t="s">
        <v>148</v>
      </c>
      <c r="BE684" s="217">
        <f>IF(N684="základní",J684,0)</f>
        <v>0</v>
      </c>
      <c r="BF684" s="217">
        <f>IF(N684="snížená",J684,0)</f>
        <v>0</v>
      </c>
      <c r="BG684" s="217">
        <f>IF(N684="zákl. přenesená",J684,0)</f>
        <v>0</v>
      </c>
      <c r="BH684" s="217">
        <f>IF(N684="sníž. přenesená",J684,0)</f>
        <v>0</v>
      </c>
      <c r="BI684" s="217">
        <f>IF(N684="nulová",J684,0)</f>
        <v>0</v>
      </c>
      <c r="BJ684" s="18" t="s">
        <v>82</v>
      </c>
      <c r="BK684" s="217">
        <f>ROUND(I684*H684,2)</f>
        <v>0</v>
      </c>
      <c r="BL684" s="18" t="s">
        <v>253</v>
      </c>
      <c r="BM684" s="216" t="s">
        <v>1215</v>
      </c>
    </row>
    <row r="685" s="2" customFormat="1">
      <c r="A685" s="39"/>
      <c r="B685" s="40"/>
      <c r="C685" s="41"/>
      <c r="D685" s="218" t="s">
        <v>157</v>
      </c>
      <c r="E685" s="41"/>
      <c r="F685" s="219" t="s">
        <v>1216</v>
      </c>
      <c r="G685" s="41"/>
      <c r="H685" s="41"/>
      <c r="I685" s="220"/>
      <c r="J685" s="41"/>
      <c r="K685" s="41"/>
      <c r="L685" s="45"/>
      <c r="M685" s="221"/>
      <c r="N685" s="222"/>
      <c r="O685" s="85"/>
      <c r="P685" s="85"/>
      <c r="Q685" s="85"/>
      <c r="R685" s="85"/>
      <c r="S685" s="85"/>
      <c r="T685" s="86"/>
      <c r="U685" s="39"/>
      <c r="V685" s="39"/>
      <c r="W685" s="39"/>
      <c r="X685" s="39"/>
      <c r="Y685" s="39"/>
      <c r="Z685" s="39"/>
      <c r="AA685" s="39"/>
      <c r="AB685" s="39"/>
      <c r="AC685" s="39"/>
      <c r="AD685" s="39"/>
      <c r="AE685" s="39"/>
      <c r="AT685" s="18" t="s">
        <v>157</v>
      </c>
      <c r="AU685" s="18" t="s">
        <v>84</v>
      </c>
    </row>
    <row r="686" s="2" customFormat="1" ht="55.5" customHeight="1">
      <c r="A686" s="39"/>
      <c r="B686" s="40"/>
      <c r="C686" s="205" t="s">
        <v>1217</v>
      </c>
      <c r="D686" s="205" t="s">
        <v>150</v>
      </c>
      <c r="E686" s="206" t="s">
        <v>1218</v>
      </c>
      <c r="F686" s="207" t="s">
        <v>1219</v>
      </c>
      <c r="G686" s="208" t="s">
        <v>203</v>
      </c>
      <c r="H686" s="209">
        <v>10.317</v>
      </c>
      <c r="I686" s="210"/>
      <c r="J686" s="211">
        <f>ROUND(I686*H686,2)</f>
        <v>0</v>
      </c>
      <c r="K686" s="207" t="s">
        <v>154</v>
      </c>
      <c r="L686" s="45"/>
      <c r="M686" s="212" t="s">
        <v>19</v>
      </c>
      <c r="N686" s="213" t="s">
        <v>45</v>
      </c>
      <c r="O686" s="85"/>
      <c r="P686" s="214">
        <f>O686*H686</f>
        <v>0</v>
      </c>
      <c r="Q686" s="214">
        <v>0</v>
      </c>
      <c r="R686" s="214">
        <f>Q686*H686</f>
        <v>0</v>
      </c>
      <c r="S686" s="214">
        <v>0</v>
      </c>
      <c r="T686" s="215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16" t="s">
        <v>253</v>
      </c>
      <c r="AT686" s="216" t="s">
        <v>150</v>
      </c>
      <c r="AU686" s="216" t="s">
        <v>84</v>
      </c>
      <c r="AY686" s="18" t="s">
        <v>148</v>
      </c>
      <c r="BE686" s="217">
        <f>IF(N686="základní",J686,0)</f>
        <v>0</v>
      </c>
      <c r="BF686" s="217">
        <f>IF(N686="snížená",J686,0)</f>
        <v>0</v>
      </c>
      <c r="BG686" s="217">
        <f>IF(N686="zákl. přenesená",J686,0)</f>
        <v>0</v>
      </c>
      <c r="BH686" s="217">
        <f>IF(N686="sníž. přenesená",J686,0)</f>
        <v>0</v>
      </c>
      <c r="BI686" s="217">
        <f>IF(N686="nulová",J686,0)</f>
        <v>0</v>
      </c>
      <c r="BJ686" s="18" t="s">
        <v>82</v>
      </c>
      <c r="BK686" s="217">
        <f>ROUND(I686*H686,2)</f>
        <v>0</v>
      </c>
      <c r="BL686" s="18" t="s">
        <v>253</v>
      </c>
      <c r="BM686" s="216" t="s">
        <v>1220</v>
      </c>
    </row>
    <row r="687" s="2" customFormat="1">
      <c r="A687" s="39"/>
      <c r="B687" s="40"/>
      <c r="C687" s="41"/>
      <c r="D687" s="218" t="s">
        <v>157</v>
      </c>
      <c r="E687" s="41"/>
      <c r="F687" s="219" t="s">
        <v>1221</v>
      </c>
      <c r="G687" s="41"/>
      <c r="H687" s="41"/>
      <c r="I687" s="220"/>
      <c r="J687" s="41"/>
      <c r="K687" s="41"/>
      <c r="L687" s="45"/>
      <c r="M687" s="221"/>
      <c r="N687" s="222"/>
      <c r="O687" s="85"/>
      <c r="P687" s="85"/>
      <c r="Q687" s="85"/>
      <c r="R687" s="85"/>
      <c r="S687" s="85"/>
      <c r="T687" s="86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157</v>
      </c>
      <c r="AU687" s="18" t="s">
        <v>84</v>
      </c>
    </row>
    <row r="688" s="12" customFormat="1" ht="22.8" customHeight="1">
      <c r="A688" s="12"/>
      <c r="B688" s="189"/>
      <c r="C688" s="190"/>
      <c r="D688" s="191" t="s">
        <v>73</v>
      </c>
      <c r="E688" s="203" t="s">
        <v>1222</v>
      </c>
      <c r="F688" s="203" t="s">
        <v>1223</v>
      </c>
      <c r="G688" s="190"/>
      <c r="H688" s="190"/>
      <c r="I688" s="193"/>
      <c r="J688" s="204">
        <f>BK688</f>
        <v>0</v>
      </c>
      <c r="K688" s="190"/>
      <c r="L688" s="195"/>
      <c r="M688" s="196"/>
      <c r="N688" s="197"/>
      <c r="O688" s="197"/>
      <c r="P688" s="198">
        <f>SUM(P689:P717)</f>
        <v>0</v>
      </c>
      <c r="Q688" s="197"/>
      <c r="R688" s="198">
        <f>SUM(R689:R717)</f>
        <v>0.45739117000000001</v>
      </c>
      <c r="S688" s="197"/>
      <c r="T688" s="199">
        <f>SUM(T689:T717)</f>
        <v>0</v>
      </c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R688" s="200" t="s">
        <v>84</v>
      </c>
      <c r="AT688" s="201" t="s">
        <v>73</v>
      </c>
      <c r="AU688" s="201" t="s">
        <v>82</v>
      </c>
      <c r="AY688" s="200" t="s">
        <v>148</v>
      </c>
      <c r="BK688" s="202">
        <f>SUM(BK689:BK717)</f>
        <v>0</v>
      </c>
    </row>
    <row r="689" s="2" customFormat="1" ht="24.15" customHeight="1">
      <c r="A689" s="39"/>
      <c r="B689" s="40"/>
      <c r="C689" s="205" t="s">
        <v>1224</v>
      </c>
      <c r="D689" s="205" t="s">
        <v>150</v>
      </c>
      <c r="E689" s="206" t="s">
        <v>1225</v>
      </c>
      <c r="F689" s="207" t="s">
        <v>1226</v>
      </c>
      <c r="G689" s="208" t="s">
        <v>153</v>
      </c>
      <c r="H689" s="209">
        <v>14.196</v>
      </c>
      <c r="I689" s="210"/>
      <c r="J689" s="211">
        <f>ROUND(I689*H689,2)</f>
        <v>0</v>
      </c>
      <c r="K689" s="207" t="s">
        <v>154</v>
      </c>
      <c r="L689" s="45"/>
      <c r="M689" s="212" t="s">
        <v>19</v>
      </c>
      <c r="N689" s="213" t="s">
        <v>45</v>
      </c>
      <c r="O689" s="85"/>
      <c r="P689" s="214">
        <f>O689*H689</f>
        <v>0</v>
      </c>
      <c r="Q689" s="214">
        <v>0</v>
      </c>
      <c r="R689" s="214">
        <f>Q689*H689</f>
        <v>0</v>
      </c>
      <c r="S689" s="214">
        <v>0</v>
      </c>
      <c r="T689" s="215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16" t="s">
        <v>253</v>
      </c>
      <c r="AT689" s="216" t="s">
        <v>150</v>
      </c>
      <c r="AU689" s="216" t="s">
        <v>84</v>
      </c>
      <c r="AY689" s="18" t="s">
        <v>148</v>
      </c>
      <c r="BE689" s="217">
        <f>IF(N689="základní",J689,0)</f>
        <v>0</v>
      </c>
      <c r="BF689" s="217">
        <f>IF(N689="snížená",J689,0)</f>
        <v>0</v>
      </c>
      <c r="BG689" s="217">
        <f>IF(N689="zákl. přenesená",J689,0)</f>
        <v>0</v>
      </c>
      <c r="BH689" s="217">
        <f>IF(N689="sníž. přenesená",J689,0)</f>
        <v>0</v>
      </c>
      <c r="BI689" s="217">
        <f>IF(N689="nulová",J689,0)</f>
        <v>0</v>
      </c>
      <c r="BJ689" s="18" t="s">
        <v>82</v>
      </c>
      <c r="BK689" s="217">
        <f>ROUND(I689*H689,2)</f>
        <v>0</v>
      </c>
      <c r="BL689" s="18" t="s">
        <v>253</v>
      </c>
      <c r="BM689" s="216" t="s">
        <v>1227</v>
      </c>
    </row>
    <row r="690" s="2" customFormat="1">
      <c r="A690" s="39"/>
      <c r="B690" s="40"/>
      <c r="C690" s="41"/>
      <c r="D690" s="218" t="s">
        <v>157</v>
      </c>
      <c r="E690" s="41"/>
      <c r="F690" s="219" t="s">
        <v>1228</v>
      </c>
      <c r="G690" s="41"/>
      <c r="H690" s="41"/>
      <c r="I690" s="220"/>
      <c r="J690" s="41"/>
      <c r="K690" s="41"/>
      <c r="L690" s="45"/>
      <c r="M690" s="221"/>
      <c r="N690" s="222"/>
      <c r="O690" s="85"/>
      <c r="P690" s="85"/>
      <c r="Q690" s="85"/>
      <c r="R690" s="85"/>
      <c r="S690" s="85"/>
      <c r="T690" s="86"/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T690" s="18" t="s">
        <v>157</v>
      </c>
      <c r="AU690" s="18" t="s">
        <v>84</v>
      </c>
    </row>
    <row r="691" s="2" customFormat="1" ht="24.15" customHeight="1">
      <c r="A691" s="39"/>
      <c r="B691" s="40"/>
      <c r="C691" s="205" t="s">
        <v>1229</v>
      </c>
      <c r="D691" s="205" t="s">
        <v>150</v>
      </c>
      <c r="E691" s="206" t="s">
        <v>1230</v>
      </c>
      <c r="F691" s="207" t="s">
        <v>1231</v>
      </c>
      <c r="G691" s="208" t="s">
        <v>153</v>
      </c>
      <c r="H691" s="209">
        <v>14.196</v>
      </c>
      <c r="I691" s="210"/>
      <c r="J691" s="211">
        <f>ROUND(I691*H691,2)</f>
        <v>0</v>
      </c>
      <c r="K691" s="207" t="s">
        <v>154</v>
      </c>
      <c r="L691" s="45"/>
      <c r="M691" s="212" t="s">
        <v>19</v>
      </c>
      <c r="N691" s="213" t="s">
        <v>45</v>
      </c>
      <c r="O691" s="85"/>
      <c r="P691" s="214">
        <f>O691*H691</f>
        <v>0</v>
      </c>
      <c r="Q691" s="214">
        <v>0.00029999999999999997</v>
      </c>
      <c r="R691" s="214">
        <f>Q691*H691</f>
        <v>0.0042587999999999992</v>
      </c>
      <c r="S691" s="214">
        <v>0</v>
      </c>
      <c r="T691" s="215">
        <f>S691*H691</f>
        <v>0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16" t="s">
        <v>253</v>
      </c>
      <c r="AT691" s="216" t="s">
        <v>150</v>
      </c>
      <c r="AU691" s="216" t="s">
        <v>84</v>
      </c>
      <c r="AY691" s="18" t="s">
        <v>148</v>
      </c>
      <c r="BE691" s="217">
        <f>IF(N691="základní",J691,0)</f>
        <v>0</v>
      </c>
      <c r="BF691" s="217">
        <f>IF(N691="snížená",J691,0)</f>
        <v>0</v>
      </c>
      <c r="BG691" s="217">
        <f>IF(N691="zákl. přenesená",J691,0)</f>
        <v>0</v>
      </c>
      <c r="BH691" s="217">
        <f>IF(N691="sníž. přenesená",J691,0)</f>
        <v>0</v>
      </c>
      <c r="BI691" s="217">
        <f>IF(N691="nulová",J691,0)</f>
        <v>0</v>
      </c>
      <c r="BJ691" s="18" t="s">
        <v>82</v>
      </c>
      <c r="BK691" s="217">
        <f>ROUND(I691*H691,2)</f>
        <v>0</v>
      </c>
      <c r="BL691" s="18" t="s">
        <v>253</v>
      </c>
      <c r="BM691" s="216" t="s">
        <v>1232</v>
      </c>
    </row>
    <row r="692" s="2" customFormat="1">
      <c r="A692" s="39"/>
      <c r="B692" s="40"/>
      <c r="C692" s="41"/>
      <c r="D692" s="218" t="s">
        <v>157</v>
      </c>
      <c r="E692" s="41"/>
      <c r="F692" s="219" t="s">
        <v>1233</v>
      </c>
      <c r="G692" s="41"/>
      <c r="H692" s="41"/>
      <c r="I692" s="220"/>
      <c r="J692" s="41"/>
      <c r="K692" s="41"/>
      <c r="L692" s="45"/>
      <c r="M692" s="221"/>
      <c r="N692" s="222"/>
      <c r="O692" s="85"/>
      <c r="P692" s="85"/>
      <c r="Q692" s="85"/>
      <c r="R692" s="85"/>
      <c r="S692" s="85"/>
      <c r="T692" s="86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18" t="s">
        <v>157</v>
      </c>
      <c r="AU692" s="18" t="s">
        <v>84</v>
      </c>
    </row>
    <row r="693" s="14" customFormat="1">
      <c r="A693" s="14"/>
      <c r="B693" s="235"/>
      <c r="C693" s="236"/>
      <c r="D693" s="225" t="s">
        <v>159</v>
      </c>
      <c r="E693" s="237" t="s">
        <v>19</v>
      </c>
      <c r="F693" s="238" t="s">
        <v>305</v>
      </c>
      <c r="G693" s="236"/>
      <c r="H693" s="237" t="s">
        <v>19</v>
      </c>
      <c r="I693" s="239"/>
      <c r="J693" s="236"/>
      <c r="K693" s="236"/>
      <c r="L693" s="240"/>
      <c r="M693" s="241"/>
      <c r="N693" s="242"/>
      <c r="O693" s="242"/>
      <c r="P693" s="242"/>
      <c r="Q693" s="242"/>
      <c r="R693" s="242"/>
      <c r="S693" s="242"/>
      <c r="T693" s="243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44" t="s">
        <v>159</v>
      </c>
      <c r="AU693" s="244" t="s">
        <v>84</v>
      </c>
      <c r="AV693" s="14" t="s">
        <v>82</v>
      </c>
      <c r="AW693" s="14" t="s">
        <v>35</v>
      </c>
      <c r="AX693" s="14" t="s">
        <v>74</v>
      </c>
      <c r="AY693" s="244" t="s">
        <v>148</v>
      </c>
    </row>
    <row r="694" s="13" customFormat="1">
      <c r="A694" s="13"/>
      <c r="B694" s="223"/>
      <c r="C694" s="224"/>
      <c r="D694" s="225" t="s">
        <v>159</v>
      </c>
      <c r="E694" s="226" t="s">
        <v>19</v>
      </c>
      <c r="F694" s="227" t="s">
        <v>1234</v>
      </c>
      <c r="G694" s="224"/>
      <c r="H694" s="228">
        <v>14.196</v>
      </c>
      <c r="I694" s="229"/>
      <c r="J694" s="224"/>
      <c r="K694" s="224"/>
      <c r="L694" s="230"/>
      <c r="M694" s="231"/>
      <c r="N694" s="232"/>
      <c r="O694" s="232"/>
      <c r="P694" s="232"/>
      <c r="Q694" s="232"/>
      <c r="R694" s="232"/>
      <c r="S694" s="232"/>
      <c r="T694" s="23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4" t="s">
        <v>159</v>
      </c>
      <c r="AU694" s="234" t="s">
        <v>84</v>
      </c>
      <c r="AV694" s="13" t="s">
        <v>84</v>
      </c>
      <c r="AW694" s="13" t="s">
        <v>35</v>
      </c>
      <c r="AX694" s="13" t="s">
        <v>82</v>
      </c>
      <c r="AY694" s="234" t="s">
        <v>148</v>
      </c>
    </row>
    <row r="695" s="2" customFormat="1" ht="37.8" customHeight="1">
      <c r="A695" s="39"/>
      <c r="B695" s="40"/>
      <c r="C695" s="205" t="s">
        <v>1235</v>
      </c>
      <c r="D695" s="205" t="s">
        <v>150</v>
      </c>
      <c r="E695" s="206" t="s">
        <v>1236</v>
      </c>
      <c r="F695" s="207" t="s">
        <v>1237</v>
      </c>
      <c r="G695" s="208" t="s">
        <v>153</v>
      </c>
      <c r="H695" s="209">
        <v>14.196</v>
      </c>
      <c r="I695" s="210"/>
      <c r="J695" s="211">
        <f>ROUND(I695*H695,2)</f>
        <v>0</v>
      </c>
      <c r="K695" s="207" t="s">
        <v>154</v>
      </c>
      <c r="L695" s="45"/>
      <c r="M695" s="212" t="s">
        <v>19</v>
      </c>
      <c r="N695" s="213" t="s">
        <v>45</v>
      </c>
      <c r="O695" s="85"/>
      <c r="P695" s="214">
        <f>O695*H695</f>
        <v>0</v>
      </c>
      <c r="Q695" s="214">
        <v>0.0075500000000000003</v>
      </c>
      <c r="R695" s="214">
        <f>Q695*H695</f>
        <v>0.10717980000000001</v>
      </c>
      <c r="S695" s="214">
        <v>0</v>
      </c>
      <c r="T695" s="215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16" t="s">
        <v>253</v>
      </c>
      <c r="AT695" s="216" t="s">
        <v>150</v>
      </c>
      <c r="AU695" s="216" t="s">
        <v>84</v>
      </c>
      <c r="AY695" s="18" t="s">
        <v>148</v>
      </c>
      <c r="BE695" s="217">
        <f>IF(N695="základní",J695,0)</f>
        <v>0</v>
      </c>
      <c r="BF695" s="217">
        <f>IF(N695="snížená",J695,0)</f>
        <v>0</v>
      </c>
      <c r="BG695" s="217">
        <f>IF(N695="zákl. přenesená",J695,0)</f>
        <v>0</v>
      </c>
      <c r="BH695" s="217">
        <f>IF(N695="sníž. přenesená",J695,0)</f>
        <v>0</v>
      </c>
      <c r="BI695" s="217">
        <f>IF(N695="nulová",J695,0)</f>
        <v>0</v>
      </c>
      <c r="BJ695" s="18" t="s">
        <v>82</v>
      </c>
      <c r="BK695" s="217">
        <f>ROUND(I695*H695,2)</f>
        <v>0</v>
      </c>
      <c r="BL695" s="18" t="s">
        <v>253</v>
      </c>
      <c r="BM695" s="216" t="s">
        <v>1238</v>
      </c>
    </row>
    <row r="696" s="2" customFormat="1">
      <c r="A696" s="39"/>
      <c r="B696" s="40"/>
      <c r="C696" s="41"/>
      <c r="D696" s="218" t="s">
        <v>157</v>
      </c>
      <c r="E696" s="41"/>
      <c r="F696" s="219" t="s">
        <v>1239</v>
      </c>
      <c r="G696" s="41"/>
      <c r="H696" s="41"/>
      <c r="I696" s="220"/>
      <c r="J696" s="41"/>
      <c r="K696" s="41"/>
      <c r="L696" s="45"/>
      <c r="M696" s="221"/>
      <c r="N696" s="222"/>
      <c r="O696" s="85"/>
      <c r="P696" s="85"/>
      <c r="Q696" s="85"/>
      <c r="R696" s="85"/>
      <c r="S696" s="85"/>
      <c r="T696" s="86"/>
      <c r="U696" s="39"/>
      <c r="V696" s="39"/>
      <c r="W696" s="39"/>
      <c r="X696" s="39"/>
      <c r="Y696" s="39"/>
      <c r="Z696" s="39"/>
      <c r="AA696" s="39"/>
      <c r="AB696" s="39"/>
      <c r="AC696" s="39"/>
      <c r="AD696" s="39"/>
      <c r="AE696" s="39"/>
      <c r="AT696" s="18" t="s">
        <v>157</v>
      </c>
      <c r="AU696" s="18" t="s">
        <v>84</v>
      </c>
    </row>
    <row r="697" s="2" customFormat="1" ht="24.15" customHeight="1">
      <c r="A697" s="39"/>
      <c r="B697" s="40"/>
      <c r="C697" s="256" t="s">
        <v>1240</v>
      </c>
      <c r="D697" s="256" t="s">
        <v>226</v>
      </c>
      <c r="E697" s="257" t="s">
        <v>1241</v>
      </c>
      <c r="F697" s="258" t="s">
        <v>1242</v>
      </c>
      <c r="G697" s="259" t="s">
        <v>153</v>
      </c>
      <c r="H697" s="260">
        <v>16.324999999999999</v>
      </c>
      <c r="I697" s="261"/>
      <c r="J697" s="262">
        <f>ROUND(I697*H697,2)</f>
        <v>0</v>
      </c>
      <c r="K697" s="258" t="s">
        <v>154</v>
      </c>
      <c r="L697" s="263"/>
      <c r="M697" s="264" t="s">
        <v>19</v>
      </c>
      <c r="N697" s="265" t="s">
        <v>45</v>
      </c>
      <c r="O697" s="85"/>
      <c r="P697" s="214">
        <f>O697*H697</f>
        <v>0</v>
      </c>
      <c r="Q697" s="214">
        <v>0.018409999999999999</v>
      </c>
      <c r="R697" s="214">
        <f>Q697*H697</f>
        <v>0.30054324999999998</v>
      </c>
      <c r="S697" s="214">
        <v>0</v>
      </c>
      <c r="T697" s="215">
        <f>S697*H697</f>
        <v>0</v>
      </c>
      <c r="U697" s="39"/>
      <c r="V697" s="39"/>
      <c r="W697" s="39"/>
      <c r="X697" s="39"/>
      <c r="Y697" s="39"/>
      <c r="Z697" s="39"/>
      <c r="AA697" s="39"/>
      <c r="AB697" s="39"/>
      <c r="AC697" s="39"/>
      <c r="AD697" s="39"/>
      <c r="AE697" s="39"/>
      <c r="AR697" s="216" t="s">
        <v>373</v>
      </c>
      <c r="AT697" s="216" t="s">
        <v>226</v>
      </c>
      <c r="AU697" s="216" t="s">
        <v>84</v>
      </c>
      <c r="AY697" s="18" t="s">
        <v>148</v>
      </c>
      <c r="BE697" s="217">
        <f>IF(N697="základní",J697,0)</f>
        <v>0</v>
      </c>
      <c r="BF697" s="217">
        <f>IF(N697="snížená",J697,0)</f>
        <v>0</v>
      </c>
      <c r="BG697" s="217">
        <f>IF(N697="zákl. přenesená",J697,0)</f>
        <v>0</v>
      </c>
      <c r="BH697" s="217">
        <f>IF(N697="sníž. přenesená",J697,0)</f>
        <v>0</v>
      </c>
      <c r="BI697" s="217">
        <f>IF(N697="nulová",J697,0)</f>
        <v>0</v>
      </c>
      <c r="BJ697" s="18" t="s">
        <v>82</v>
      </c>
      <c r="BK697" s="217">
        <f>ROUND(I697*H697,2)</f>
        <v>0</v>
      </c>
      <c r="BL697" s="18" t="s">
        <v>253</v>
      </c>
      <c r="BM697" s="216" t="s">
        <v>1243</v>
      </c>
    </row>
    <row r="698" s="13" customFormat="1">
      <c r="A698" s="13"/>
      <c r="B698" s="223"/>
      <c r="C698" s="224"/>
      <c r="D698" s="225" t="s">
        <v>159</v>
      </c>
      <c r="E698" s="226" t="s">
        <v>19</v>
      </c>
      <c r="F698" s="227" t="s">
        <v>1244</v>
      </c>
      <c r="G698" s="224"/>
      <c r="H698" s="228">
        <v>16.324999999999999</v>
      </c>
      <c r="I698" s="229"/>
      <c r="J698" s="224"/>
      <c r="K698" s="224"/>
      <c r="L698" s="230"/>
      <c r="M698" s="231"/>
      <c r="N698" s="232"/>
      <c r="O698" s="232"/>
      <c r="P698" s="232"/>
      <c r="Q698" s="232"/>
      <c r="R698" s="232"/>
      <c r="S698" s="232"/>
      <c r="T698" s="23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4" t="s">
        <v>159</v>
      </c>
      <c r="AU698" s="234" t="s">
        <v>84</v>
      </c>
      <c r="AV698" s="13" t="s">
        <v>84</v>
      </c>
      <c r="AW698" s="13" t="s">
        <v>35</v>
      </c>
      <c r="AX698" s="13" t="s">
        <v>82</v>
      </c>
      <c r="AY698" s="234" t="s">
        <v>148</v>
      </c>
    </row>
    <row r="699" s="2" customFormat="1" ht="24.15" customHeight="1">
      <c r="A699" s="39"/>
      <c r="B699" s="40"/>
      <c r="C699" s="205" t="s">
        <v>1245</v>
      </c>
      <c r="D699" s="205" t="s">
        <v>150</v>
      </c>
      <c r="E699" s="206" t="s">
        <v>1246</v>
      </c>
      <c r="F699" s="207" t="s">
        <v>1247</v>
      </c>
      <c r="G699" s="208" t="s">
        <v>153</v>
      </c>
      <c r="H699" s="209">
        <v>14.196</v>
      </c>
      <c r="I699" s="210"/>
      <c r="J699" s="211">
        <f>ROUND(I699*H699,2)</f>
        <v>0</v>
      </c>
      <c r="K699" s="207" t="s">
        <v>154</v>
      </c>
      <c r="L699" s="45"/>
      <c r="M699" s="212" t="s">
        <v>19</v>
      </c>
      <c r="N699" s="213" t="s">
        <v>45</v>
      </c>
      <c r="O699" s="85"/>
      <c r="P699" s="214">
        <f>O699*H699</f>
        <v>0</v>
      </c>
      <c r="Q699" s="214">
        <v>5.0000000000000002E-05</v>
      </c>
      <c r="R699" s="214">
        <f>Q699*H699</f>
        <v>0.00070980000000000001</v>
      </c>
      <c r="S699" s="214">
        <v>0</v>
      </c>
      <c r="T699" s="215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16" t="s">
        <v>253</v>
      </c>
      <c r="AT699" s="216" t="s">
        <v>150</v>
      </c>
      <c r="AU699" s="216" t="s">
        <v>84</v>
      </c>
      <c r="AY699" s="18" t="s">
        <v>148</v>
      </c>
      <c r="BE699" s="217">
        <f>IF(N699="základní",J699,0)</f>
        <v>0</v>
      </c>
      <c r="BF699" s="217">
        <f>IF(N699="snížená",J699,0)</f>
        <v>0</v>
      </c>
      <c r="BG699" s="217">
        <f>IF(N699="zákl. přenesená",J699,0)</f>
        <v>0</v>
      </c>
      <c r="BH699" s="217">
        <f>IF(N699="sníž. přenesená",J699,0)</f>
        <v>0</v>
      </c>
      <c r="BI699" s="217">
        <f>IF(N699="nulová",J699,0)</f>
        <v>0</v>
      </c>
      <c r="BJ699" s="18" t="s">
        <v>82</v>
      </c>
      <c r="BK699" s="217">
        <f>ROUND(I699*H699,2)</f>
        <v>0</v>
      </c>
      <c r="BL699" s="18" t="s">
        <v>253</v>
      </c>
      <c r="BM699" s="216" t="s">
        <v>1248</v>
      </c>
    </row>
    <row r="700" s="2" customFormat="1">
      <c r="A700" s="39"/>
      <c r="B700" s="40"/>
      <c r="C700" s="41"/>
      <c r="D700" s="218" t="s">
        <v>157</v>
      </c>
      <c r="E700" s="41"/>
      <c r="F700" s="219" t="s">
        <v>1249</v>
      </c>
      <c r="G700" s="41"/>
      <c r="H700" s="41"/>
      <c r="I700" s="220"/>
      <c r="J700" s="41"/>
      <c r="K700" s="41"/>
      <c r="L700" s="45"/>
      <c r="M700" s="221"/>
      <c r="N700" s="222"/>
      <c r="O700" s="85"/>
      <c r="P700" s="85"/>
      <c r="Q700" s="85"/>
      <c r="R700" s="85"/>
      <c r="S700" s="85"/>
      <c r="T700" s="86"/>
      <c r="U700" s="39"/>
      <c r="V700" s="39"/>
      <c r="W700" s="39"/>
      <c r="X700" s="39"/>
      <c r="Y700" s="39"/>
      <c r="Z700" s="39"/>
      <c r="AA700" s="39"/>
      <c r="AB700" s="39"/>
      <c r="AC700" s="39"/>
      <c r="AD700" s="39"/>
      <c r="AE700" s="39"/>
      <c r="AT700" s="18" t="s">
        <v>157</v>
      </c>
      <c r="AU700" s="18" t="s">
        <v>84</v>
      </c>
    </row>
    <row r="701" s="2" customFormat="1" ht="37.8" customHeight="1">
      <c r="A701" s="39"/>
      <c r="B701" s="40"/>
      <c r="C701" s="205" t="s">
        <v>1250</v>
      </c>
      <c r="D701" s="205" t="s">
        <v>150</v>
      </c>
      <c r="E701" s="206" t="s">
        <v>1251</v>
      </c>
      <c r="F701" s="207" t="s">
        <v>1252</v>
      </c>
      <c r="G701" s="208" t="s">
        <v>229</v>
      </c>
      <c r="H701" s="209">
        <v>9.5999999999999996</v>
      </c>
      <c r="I701" s="210"/>
      <c r="J701" s="211">
        <f>ROUND(I701*H701,2)</f>
        <v>0</v>
      </c>
      <c r="K701" s="207" t="s">
        <v>154</v>
      </c>
      <c r="L701" s="45"/>
      <c r="M701" s="212" t="s">
        <v>19</v>
      </c>
      <c r="N701" s="213" t="s">
        <v>45</v>
      </c>
      <c r="O701" s="85"/>
      <c r="P701" s="214">
        <f>O701*H701</f>
        <v>0</v>
      </c>
      <c r="Q701" s="214">
        <v>0.00097999999999999997</v>
      </c>
      <c r="R701" s="214">
        <f>Q701*H701</f>
        <v>0.0094079999999999997</v>
      </c>
      <c r="S701" s="214">
        <v>0</v>
      </c>
      <c r="T701" s="215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16" t="s">
        <v>253</v>
      </c>
      <c r="AT701" s="216" t="s">
        <v>150</v>
      </c>
      <c r="AU701" s="216" t="s">
        <v>84</v>
      </c>
      <c r="AY701" s="18" t="s">
        <v>148</v>
      </c>
      <c r="BE701" s="217">
        <f>IF(N701="základní",J701,0)</f>
        <v>0</v>
      </c>
      <c r="BF701" s="217">
        <f>IF(N701="snížená",J701,0)</f>
        <v>0</v>
      </c>
      <c r="BG701" s="217">
        <f>IF(N701="zákl. přenesená",J701,0)</f>
        <v>0</v>
      </c>
      <c r="BH701" s="217">
        <f>IF(N701="sníž. přenesená",J701,0)</f>
        <v>0</v>
      </c>
      <c r="BI701" s="217">
        <f>IF(N701="nulová",J701,0)</f>
        <v>0</v>
      </c>
      <c r="BJ701" s="18" t="s">
        <v>82</v>
      </c>
      <c r="BK701" s="217">
        <f>ROUND(I701*H701,2)</f>
        <v>0</v>
      </c>
      <c r="BL701" s="18" t="s">
        <v>253</v>
      </c>
      <c r="BM701" s="216" t="s">
        <v>1253</v>
      </c>
    </row>
    <row r="702" s="2" customFormat="1">
      <c r="A702" s="39"/>
      <c r="B702" s="40"/>
      <c r="C702" s="41"/>
      <c r="D702" s="218" t="s">
        <v>157</v>
      </c>
      <c r="E702" s="41"/>
      <c r="F702" s="219" t="s">
        <v>1254</v>
      </c>
      <c r="G702" s="41"/>
      <c r="H702" s="41"/>
      <c r="I702" s="220"/>
      <c r="J702" s="41"/>
      <c r="K702" s="41"/>
      <c r="L702" s="45"/>
      <c r="M702" s="221"/>
      <c r="N702" s="222"/>
      <c r="O702" s="85"/>
      <c r="P702" s="85"/>
      <c r="Q702" s="85"/>
      <c r="R702" s="85"/>
      <c r="S702" s="85"/>
      <c r="T702" s="86"/>
      <c r="U702" s="39"/>
      <c r="V702" s="39"/>
      <c r="W702" s="39"/>
      <c r="X702" s="39"/>
      <c r="Y702" s="39"/>
      <c r="Z702" s="39"/>
      <c r="AA702" s="39"/>
      <c r="AB702" s="39"/>
      <c r="AC702" s="39"/>
      <c r="AD702" s="39"/>
      <c r="AE702" s="39"/>
      <c r="AT702" s="18" t="s">
        <v>157</v>
      </c>
      <c r="AU702" s="18" t="s">
        <v>84</v>
      </c>
    </row>
    <row r="703" s="14" customFormat="1">
      <c r="A703" s="14"/>
      <c r="B703" s="235"/>
      <c r="C703" s="236"/>
      <c r="D703" s="225" t="s">
        <v>159</v>
      </c>
      <c r="E703" s="237" t="s">
        <v>19</v>
      </c>
      <c r="F703" s="238" t="s">
        <v>1008</v>
      </c>
      <c r="G703" s="236"/>
      <c r="H703" s="237" t="s">
        <v>19</v>
      </c>
      <c r="I703" s="239"/>
      <c r="J703" s="236"/>
      <c r="K703" s="236"/>
      <c r="L703" s="240"/>
      <c r="M703" s="241"/>
      <c r="N703" s="242"/>
      <c r="O703" s="242"/>
      <c r="P703" s="242"/>
      <c r="Q703" s="242"/>
      <c r="R703" s="242"/>
      <c r="S703" s="242"/>
      <c r="T703" s="243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44" t="s">
        <v>159</v>
      </c>
      <c r="AU703" s="244" t="s">
        <v>84</v>
      </c>
      <c r="AV703" s="14" t="s">
        <v>82</v>
      </c>
      <c r="AW703" s="14" t="s">
        <v>35</v>
      </c>
      <c r="AX703" s="14" t="s">
        <v>74</v>
      </c>
      <c r="AY703" s="244" t="s">
        <v>148</v>
      </c>
    </row>
    <row r="704" s="13" customFormat="1">
      <c r="A704" s="13"/>
      <c r="B704" s="223"/>
      <c r="C704" s="224"/>
      <c r="D704" s="225" t="s">
        <v>159</v>
      </c>
      <c r="E704" s="226" t="s">
        <v>19</v>
      </c>
      <c r="F704" s="227" t="s">
        <v>1255</v>
      </c>
      <c r="G704" s="224"/>
      <c r="H704" s="228">
        <v>3</v>
      </c>
      <c r="I704" s="229"/>
      <c r="J704" s="224"/>
      <c r="K704" s="224"/>
      <c r="L704" s="230"/>
      <c r="M704" s="231"/>
      <c r="N704" s="232"/>
      <c r="O704" s="232"/>
      <c r="P704" s="232"/>
      <c r="Q704" s="232"/>
      <c r="R704" s="232"/>
      <c r="S704" s="232"/>
      <c r="T704" s="23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4" t="s">
        <v>159</v>
      </c>
      <c r="AU704" s="234" t="s">
        <v>84</v>
      </c>
      <c r="AV704" s="13" t="s">
        <v>84</v>
      </c>
      <c r="AW704" s="13" t="s">
        <v>35</v>
      </c>
      <c r="AX704" s="13" t="s">
        <v>74</v>
      </c>
      <c r="AY704" s="234" t="s">
        <v>148</v>
      </c>
    </row>
    <row r="705" s="14" customFormat="1">
      <c r="A705" s="14"/>
      <c r="B705" s="235"/>
      <c r="C705" s="236"/>
      <c r="D705" s="225" t="s">
        <v>159</v>
      </c>
      <c r="E705" s="237" t="s">
        <v>19</v>
      </c>
      <c r="F705" s="238" t="s">
        <v>1009</v>
      </c>
      <c r="G705" s="236"/>
      <c r="H705" s="237" t="s">
        <v>19</v>
      </c>
      <c r="I705" s="239"/>
      <c r="J705" s="236"/>
      <c r="K705" s="236"/>
      <c r="L705" s="240"/>
      <c r="M705" s="241"/>
      <c r="N705" s="242"/>
      <c r="O705" s="242"/>
      <c r="P705" s="242"/>
      <c r="Q705" s="242"/>
      <c r="R705" s="242"/>
      <c r="S705" s="242"/>
      <c r="T705" s="243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44" t="s">
        <v>159</v>
      </c>
      <c r="AU705" s="244" t="s">
        <v>84</v>
      </c>
      <c r="AV705" s="14" t="s">
        <v>82</v>
      </c>
      <c r="AW705" s="14" t="s">
        <v>35</v>
      </c>
      <c r="AX705" s="14" t="s">
        <v>74</v>
      </c>
      <c r="AY705" s="244" t="s">
        <v>148</v>
      </c>
    </row>
    <row r="706" s="13" customFormat="1">
      <c r="A706" s="13"/>
      <c r="B706" s="223"/>
      <c r="C706" s="224"/>
      <c r="D706" s="225" t="s">
        <v>159</v>
      </c>
      <c r="E706" s="226" t="s">
        <v>19</v>
      </c>
      <c r="F706" s="227" t="s">
        <v>1106</v>
      </c>
      <c r="G706" s="224"/>
      <c r="H706" s="228">
        <v>3.6000000000000001</v>
      </c>
      <c r="I706" s="229"/>
      <c r="J706" s="224"/>
      <c r="K706" s="224"/>
      <c r="L706" s="230"/>
      <c r="M706" s="231"/>
      <c r="N706" s="232"/>
      <c r="O706" s="232"/>
      <c r="P706" s="232"/>
      <c r="Q706" s="232"/>
      <c r="R706" s="232"/>
      <c r="S706" s="232"/>
      <c r="T706" s="23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4" t="s">
        <v>159</v>
      </c>
      <c r="AU706" s="234" t="s">
        <v>84</v>
      </c>
      <c r="AV706" s="13" t="s">
        <v>84</v>
      </c>
      <c r="AW706" s="13" t="s">
        <v>35</v>
      </c>
      <c r="AX706" s="13" t="s">
        <v>74</v>
      </c>
      <c r="AY706" s="234" t="s">
        <v>148</v>
      </c>
    </row>
    <row r="707" s="14" customFormat="1">
      <c r="A707" s="14"/>
      <c r="B707" s="235"/>
      <c r="C707" s="236"/>
      <c r="D707" s="225" t="s">
        <v>159</v>
      </c>
      <c r="E707" s="237" t="s">
        <v>19</v>
      </c>
      <c r="F707" s="238" t="s">
        <v>1010</v>
      </c>
      <c r="G707" s="236"/>
      <c r="H707" s="237" t="s">
        <v>19</v>
      </c>
      <c r="I707" s="239"/>
      <c r="J707" s="236"/>
      <c r="K707" s="236"/>
      <c r="L707" s="240"/>
      <c r="M707" s="241"/>
      <c r="N707" s="242"/>
      <c r="O707" s="242"/>
      <c r="P707" s="242"/>
      <c r="Q707" s="242"/>
      <c r="R707" s="242"/>
      <c r="S707" s="242"/>
      <c r="T707" s="243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4" t="s">
        <v>159</v>
      </c>
      <c r="AU707" s="244" t="s">
        <v>84</v>
      </c>
      <c r="AV707" s="14" t="s">
        <v>82</v>
      </c>
      <c r="AW707" s="14" t="s">
        <v>35</v>
      </c>
      <c r="AX707" s="14" t="s">
        <v>74</v>
      </c>
      <c r="AY707" s="244" t="s">
        <v>148</v>
      </c>
    </row>
    <row r="708" s="13" customFormat="1">
      <c r="A708" s="13"/>
      <c r="B708" s="223"/>
      <c r="C708" s="224"/>
      <c r="D708" s="225" t="s">
        <v>159</v>
      </c>
      <c r="E708" s="226" t="s">
        <v>19</v>
      </c>
      <c r="F708" s="227" t="s">
        <v>1256</v>
      </c>
      <c r="G708" s="224"/>
      <c r="H708" s="228">
        <v>3</v>
      </c>
      <c r="I708" s="229"/>
      <c r="J708" s="224"/>
      <c r="K708" s="224"/>
      <c r="L708" s="230"/>
      <c r="M708" s="231"/>
      <c r="N708" s="232"/>
      <c r="O708" s="232"/>
      <c r="P708" s="232"/>
      <c r="Q708" s="232"/>
      <c r="R708" s="232"/>
      <c r="S708" s="232"/>
      <c r="T708" s="23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4" t="s">
        <v>159</v>
      </c>
      <c r="AU708" s="234" t="s">
        <v>84</v>
      </c>
      <c r="AV708" s="13" t="s">
        <v>84</v>
      </c>
      <c r="AW708" s="13" t="s">
        <v>35</v>
      </c>
      <c r="AX708" s="13" t="s">
        <v>74</v>
      </c>
      <c r="AY708" s="234" t="s">
        <v>148</v>
      </c>
    </row>
    <row r="709" s="15" customFormat="1">
      <c r="A709" s="15"/>
      <c r="B709" s="245"/>
      <c r="C709" s="246"/>
      <c r="D709" s="225" t="s">
        <v>159</v>
      </c>
      <c r="E709" s="247" t="s">
        <v>19</v>
      </c>
      <c r="F709" s="248" t="s">
        <v>181</v>
      </c>
      <c r="G709" s="246"/>
      <c r="H709" s="249">
        <v>9.5999999999999996</v>
      </c>
      <c r="I709" s="250"/>
      <c r="J709" s="246"/>
      <c r="K709" s="246"/>
      <c r="L709" s="251"/>
      <c r="M709" s="252"/>
      <c r="N709" s="253"/>
      <c r="O709" s="253"/>
      <c r="P709" s="253"/>
      <c r="Q709" s="253"/>
      <c r="R709" s="253"/>
      <c r="S709" s="253"/>
      <c r="T709" s="254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T709" s="255" t="s">
        <v>159</v>
      </c>
      <c r="AU709" s="255" t="s">
        <v>84</v>
      </c>
      <c r="AV709" s="15" t="s">
        <v>155</v>
      </c>
      <c r="AW709" s="15" t="s">
        <v>35</v>
      </c>
      <c r="AX709" s="15" t="s">
        <v>82</v>
      </c>
      <c r="AY709" s="255" t="s">
        <v>148</v>
      </c>
    </row>
    <row r="710" s="2" customFormat="1" ht="24.15" customHeight="1">
      <c r="A710" s="39"/>
      <c r="B710" s="40"/>
      <c r="C710" s="256" t="s">
        <v>1257</v>
      </c>
      <c r="D710" s="256" t="s">
        <v>226</v>
      </c>
      <c r="E710" s="257" t="s">
        <v>1258</v>
      </c>
      <c r="F710" s="258" t="s">
        <v>1259</v>
      </c>
      <c r="G710" s="259" t="s">
        <v>153</v>
      </c>
      <c r="H710" s="260">
        <v>2.1120000000000001</v>
      </c>
      <c r="I710" s="261"/>
      <c r="J710" s="262">
        <f>ROUND(I710*H710,2)</f>
        <v>0</v>
      </c>
      <c r="K710" s="258" t="s">
        <v>154</v>
      </c>
      <c r="L710" s="263"/>
      <c r="M710" s="264" t="s">
        <v>19</v>
      </c>
      <c r="N710" s="265" t="s">
        <v>45</v>
      </c>
      <c r="O710" s="85"/>
      <c r="P710" s="214">
        <f>O710*H710</f>
        <v>0</v>
      </c>
      <c r="Q710" s="214">
        <v>0.016709999999999999</v>
      </c>
      <c r="R710" s="214">
        <f>Q710*H710</f>
        <v>0.03529152</v>
      </c>
      <c r="S710" s="214">
        <v>0</v>
      </c>
      <c r="T710" s="215">
        <f>S710*H710</f>
        <v>0</v>
      </c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R710" s="216" t="s">
        <v>373</v>
      </c>
      <c r="AT710" s="216" t="s">
        <v>226</v>
      </c>
      <c r="AU710" s="216" t="s">
        <v>84</v>
      </c>
      <c r="AY710" s="18" t="s">
        <v>148</v>
      </c>
      <c r="BE710" s="217">
        <f>IF(N710="základní",J710,0)</f>
        <v>0</v>
      </c>
      <c r="BF710" s="217">
        <f>IF(N710="snížená",J710,0)</f>
        <v>0</v>
      </c>
      <c r="BG710" s="217">
        <f>IF(N710="zákl. přenesená",J710,0)</f>
        <v>0</v>
      </c>
      <c r="BH710" s="217">
        <f>IF(N710="sníž. přenesená",J710,0)</f>
        <v>0</v>
      </c>
      <c r="BI710" s="217">
        <f>IF(N710="nulová",J710,0)</f>
        <v>0</v>
      </c>
      <c r="BJ710" s="18" t="s">
        <v>82</v>
      </c>
      <c r="BK710" s="217">
        <f>ROUND(I710*H710,2)</f>
        <v>0</v>
      </c>
      <c r="BL710" s="18" t="s">
        <v>253</v>
      </c>
      <c r="BM710" s="216" t="s">
        <v>1260</v>
      </c>
    </row>
    <row r="711" s="13" customFormat="1">
      <c r="A711" s="13"/>
      <c r="B711" s="223"/>
      <c r="C711" s="224"/>
      <c r="D711" s="225" t="s">
        <v>159</v>
      </c>
      <c r="E711" s="226" t="s">
        <v>19</v>
      </c>
      <c r="F711" s="227" t="s">
        <v>1261</v>
      </c>
      <c r="G711" s="224"/>
      <c r="H711" s="228">
        <v>2.1120000000000001</v>
      </c>
      <c r="I711" s="229"/>
      <c r="J711" s="224"/>
      <c r="K711" s="224"/>
      <c r="L711" s="230"/>
      <c r="M711" s="231"/>
      <c r="N711" s="232"/>
      <c r="O711" s="232"/>
      <c r="P711" s="232"/>
      <c r="Q711" s="232"/>
      <c r="R711" s="232"/>
      <c r="S711" s="232"/>
      <c r="T711" s="23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4" t="s">
        <v>159</v>
      </c>
      <c r="AU711" s="234" t="s">
        <v>84</v>
      </c>
      <c r="AV711" s="13" t="s">
        <v>84</v>
      </c>
      <c r="AW711" s="13" t="s">
        <v>35</v>
      </c>
      <c r="AX711" s="13" t="s">
        <v>82</v>
      </c>
      <c r="AY711" s="234" t="s">
        <v>148</v>
      </c>
    </row>
    <row r="712" s="2" customFormat="1" ht="37.8" customHeight="1">
      <c r="A712" s="39"/>
      <c r="B712" s="40"/>
      <c r="C712" s="205" t="s">
        <v>1262</v>
      </c>
      <c r="D712" s="205" t="s">
        <v>150</v>
      </c>
      <c r="E712" s="206" t="s">
        <v>1263</v>
      </c>
      <c r="F712" s="207" t="s">
        <v>1264</v>
      </c>
      <c r="G712" s="208" t="s">
        <v>153</v>
      </c>
      <c r="H712" s="209">
        <v>14.196</v>
      </c>
      <c r="I712" s="210"/>
      <c r="J712" s="211">
        <f>ROUND(I712*H712,2)</f>
        <v>0</v>
      </c>
      <c r="K712" s="207" t="s">
        <v>154</v>
      </c>
      <c r="L712" s="45"/>
      <c r="M712" s="212" t="s">
        <v>19</v>
      </c>
      <c r="N712" s="213" t="s">
        <v>45</v>
      </c>
      <c r="O712" s="85"/>
      <c r="P712" s="214">
        <f>O712*H712</f>
        <v>0</v>
      </c>
      <c r="Q712" s="214">
        <v>0</v>
      </c>
      <c r="R712" s="214">
        <f>Q712*H712</f>
        <v>0</v>
      </c>
      <c r="S712" s="214">
        <v>0</v>
      </c>
      <c r="T712" s="215">
        <f>S712*H712</f>
        <v>0</v>
      </c>
      <c r="U712" s="39"/>
      <c r="V712" s="39"/>
      <c r="W712" s="39"/>
      <c r="X712" s="39"/>
      <c r="Y712" s="39"/>
      <c r="Z712" s="39"/>
      <c r="AA712" s="39"/>
      <c r="AB712" s="39"/>
      <c r="AC712" s="39"/>
      <c r="AD712" s="39"/>
      <c r="AE712" s="39"/>
      <c r="AR712" s="216" t="s">
        <v>253</v>
      </c>
      <c r="AT712" s="216" t="s">
        <v>150</v>
      </c>
      <c r="AU712" s="216" t="s">
        <v>84</v>
      </c>
      <c r="AY712" s="18" t="s">
        <v>148</v>
      </c>
      <c r="BE712" s="217">
        <f>IF(N712="základní",J712,0)</f>
        <v>0</v>
      </c>
      <c r="BF712" s="217">
        <f>IF(N712="snížená",J712,0)</f>
        <v>0</v>
      </c>
      <c r="BG712" s="217">
        <f>IF(N712="zákl. přenesená",J712,0)</f>
        <v>0</v>
      </c>
      <c r="BH712" s="217">
        <f>IF(N712="sníž. přenesená",J712,0)</f>
        <v>0</v>
      </c>
      <c r="BI712" s="217">
        <f>IF(N712="nulová",J712,0)</f>
        <v>0</v>
      </c>
      <c r="BJ712" s="18" t="s">
        <v>82</v>
      </c>
      <c r="BK712" s="217">
        <f>ROUND(I712*H712,2)</f>
        <v>0</v>
      </c>
      <c r="BL712" s="18" t="s">
        <v>253</v>
      </c>
      <c r="BM712" s="216" t="s">
        <v>1265</v>
      </c>
    </row>
    <row r="713" s="2" customFormat="1">
      <c r="A713" s="39"/>
      <c r="B713" s="40"/>
      <c r="C713" s="41"/>
      <c r="D713" s="218" t="s">
        <v>157</v>
      </c>
      <c r="E713" s="41"/>
      <c r="F713" s="219" t="s">
        <v>1266</v>
      </c>
      <c r="G713" s="41"/>
      <c r="H713" s="41"/>
      <c r="I713" s="220"/>
      <c r="J713" s="41"/>
      <c r="K713" s="41"/>
      <c r="L713" s="45"/>
      <c r="M713" s="221"/>
      <c r="N713" s="222"/>
      <c r="O713" s="85"/>
      <c r="P713" s="85"/>
      <c r="Q713" s="85"/>
      <c r="R713" s="85"/>
      <c r="S713" s="85"/>
      <c r="T713" s="86"/>
      <c r="U713" s="39"/>
      <c r="V713" s="39"/>
      <c r="W713" s="39"/>
      <c r="X713" s="39"/>
      <c r="Y713" s="39"/>
      <c r="Z713" s="39"/>
      <c r="AA713" s="39"/>
      <c r="AB713" s="39"/>
      <c r="AC713" s="39"/>
      <c r="AD713" s="39"/>
      <c r="AE713" s="39"/>
      <c r="AT713" s="18" t="s">
        <v>157</v>
      </c>
      <c r="AU713" s="18" t="s">
        <v>84</v>
      </c>
    </row>
    <row r="714" s="2" customFormat="1" ht="37.8" customHeight="1">
      <c r="A714" s="39"/>
      <c r="B714" s="40"/>
      <c r="C714" s="205" t="s">
        <v>1267</v>
      </c>
      <c r="D714" s="205" t="s">
        <v>150</v>
      </c>
      <c r="E714" s="206" t="s">
        <v>1268</v>
      </c>
      <c r="F714" s="207" t="s">
        <v>1269</v>
      </c>
      <c r="G714" s="208" t="s">
        <v>153</v>
      </c>
      <c r="H714" s="209">
        <v>14.196</v>
      </c>
      <c r="I714" s="210"/>
      <c r="J714" s="211">
        <f>ROUND(I714*H714,2)</f>
        <v>0</v>
      </c>
      <c r="K714" s="207" t="s">
        <v>154</v>
      </c>
      <c r="L714" s="45"/>
      <c r="M714" s="212" t="s">
        <v>19</v>
      </c>
      <c r="N714" s="213" t="s">
        <v>45</v>
      </c>
      <c r="O714" s="85"/>
      <c r="P714" s="214">
        <f>O714*H714</f>
        <v>0</v>
      </c>
      <c r="Q714" s="214">
        <v>0</v>
      </c>
      <c r="R714" s="214">
        <f>Q714*H714</f>
        <v>0</v>
      </c>
      <c r="S714" s="214">
        <v>0</v>
      </c>
      <c r="T714" s="215">
        <f>S714*H714</f>
        <v>0</v>
      </c>
      <c r="U714" s="39"/>
      <c r="V714" s="39"/>
      <c r="W714" s="39"/>
      <c r="X714" s="39"/>
      <c r="Y714" s="39"/>
      <c r="Z714" s="39"/>
      <c r="AA714" s="39"/>
      <c r="AB714" s="39"/>
      <c r="AC714" s="39"/>
      <c r="AD714" s="39"/>
      <c r="AE714" s="39"/>
      <c r="AR714" s="216" t="s">
        <v>253</v>
      </c>
      <c r="AT714" s="216" t="s">
        <v>150</v>
      </c>
      <c r="AU714" s="216" t="s">
        <v>84</v>
      </c>
      <c r="AY714" s="18" t="s">
        <v>148</v>
      </c>
      <c r="BE714" s="217">
        <f>IF(N714="základní",J714,0)</f>
        <v>0</v>
      </c>
      <c r="BF714" s="217">
        <f>IF(N714="snížená",J714,0)</f>
        <v>0</v>
      </c>
      <c r="BG714" s="217">
        <f>IF(N714="zákl. přenesená",J714,0)</f>
        <v>0</v>
      </c>
      <c r="BH714" s="217">
        <f>IF(N714="sníž. přenesená",J714,0)</f>
        <v>0</v>
      </c>
      <c r="BI714" s="217">
        <f>IF(N714="nulová",J714,0)</f>
        <v>0</v>
      </c>
      <c r="BJ714" s="18" t="s">
        <v>82</v>
      </c>
      <c r="BK714" s="217">
        <f>ROUND(I714*H714,2)</f>
        <v>0</v>
      </c>
      <c r="BL714" s="18" t="s">
        <v>253</v>
      </c>
      <c r="BM714" s="216" t="s">
        <v>1270</v>
      </c>
    </row>
    <row r="715" s="2" customFormat="1">
      <c r="A715" s="39"/>
      <c r="B715" s="40"/>
      <c r="C715" s="41"/>
      <c r="D715" s="218" t="s">
        <v>157</v>
      </c>
      <c r="E715" s="41"/>
      <c r="F715" s="219" t="s">
        <v>1271</v>
      </c>
      <c r="G715" s="41"/>
      <c r="H715" s="41"/>
      <c r="I715" s="220"/>
      <c r="J715" s="41"/>
      <c r="K715" s="41"/>
      <c r="L715" s="45"/>
      <c r="M715" s="221"/>
      <c r="N715" s="222"/>
      <c r="O715" s="85"/>
      <c r="P715" s="85"/>
      <c r="Q715" s="85"/>
      <c r="R715" s="85"/>
      <c r="S715" s="85"/>
      <c r="T715" s="86"/>
      <c r="U715" s="39"/>
      <c r="V715" s="39"/>
      <c r="W715" s="39"/>
      <c r="X715" s="39"/>
      <c r="Y715" s="39"/>
      <c r="Z715" s="39"/>
      <c r="AA715" s="39"/>
      <c r="AB715" s="39"/>
      <c r="AC715" s="39"/>
      <c r="AD715" s="39"/>
      <c r="AE715" s="39"/>
      <c r="AT715" s="18" t="s">
        <v>157</v>
      </c>
      <c r="AU715" s="18" t="s">
        <v>84</v>
      </c>
    </row>
    <row r="716" s="2" customFormat="1" ht="55.5" customHeight="1">
      <c r="A716" s="39"/>
      <c r="B716" s="40"/>
      <c r="C716" s="205" t="s">
        <v>1272</v>
      </c>
      <c r="D716" s="205" t="s">
        <v>150</v>
      </c>
      <c r="E716" s="206" t="s">
        <v>1273</v>
      </c>
      <c r="F716" s="207" t="s">
        <v>1274</v>
      </c>
      <c r="G716" s="208" t="s">
        <v>203</v>
      </c>
      <c r="H716" s="209">
        <v>0.45700000000000002</v>
      </c>
      <c r="I716" s="210"/>
      <c r="J716" s="211">
        <f>ROUND(I716*H716,2)</f>
        <v>0</v>
      </c>
      <c r="K716" s="207" t="s">
        <v>154</v>
      </c>
      <c r="L716" s="45"/>
      <c r="M716" s="212" t="s">
        <v>19</v>
      </c>
      <c r="N716" s="213" t="s">
        <v>45</v>
      </c>
      <c r="O716" s="85"/>
      <c r="P716" s="214">
        <f>O716*H716</f>
        <v>0</v>
      </c>
      <c r="Q716" s="214">
        <v>0</v>
      </c>
      <c r="R716" s="214">
        <f>Q716*H716</f>
        <v>0</v>
      </c>
      <c r="S716" s="214">
        <v>0</v>
      </c>
      <c r="T716" s="215">
        <f>S716*H716</f>
        <v>0</v>
      </c>
      <c r="U716" s="39"/>
      <c r="V716" s="39"/>
      <c r="W716" s="39"/>
      <c r="X716" s="39"/>
      <c r="Y716" s="39"/>
      <c r="Z716" s="39"/>
      <c r="AA716" s="39"/>
      <c r="AB716" s="39"/>
      <c r="AC716" s="39"/>
      <c r="AD716" s="39"/>
      <c r="AE716" s="39"/>
      <c r="AR716" s="216" t="s">
        <v>253</v>
      </c>
      <c r="AT716" s="216" t="s">
        <v>150</v>
      </c>
      <c r="AU716" s="216" t="s">
        <v>84</v>
      </c>
      <c r="AY716" s="18" t="s">
        <v>148</v>
      </c>
      <c r="BE716" s="217">
        <f>IF(N716="základní",J716,0)</f>
        <v>0</v>
      </c>
      <c r="BF716" s="217">
        <f>IF(N716="snížená",J716,0)</f>
        <v>0</v>
      </c>
      <c r="BG716" s="217">
        <f>IF(N716="zákl. přenesená",J716,0)</f>
        <v>0</v>
      </c>
      <c r="BH716" s="217">
        <f>IF(N716="sníž. přenesená",J716,0)</f>
        <v>0</v>
      </c>
      <c r="BI716" s="217">
        <f>IF(N716="nulová",J716,0)</f>
        <v>0</v>
      </c>
      <c r="BJ716" s="18" t="s">
        <v>82</v>
      </c>
      <c r="BK716" s="217">
        <f>ROUND(I716*H716,2)</f>
        <v>0</v>
      </c>
      <c r="BL716" s="18" t="s">
        <v>253</v>
      </c>
      <c r="BM716" s="216" t="s">
        <v>1275</v>
      </c>
    </row>
    <row r="717" s="2" customFormat="1">
      <c r="A717" s="39"/>
      <c r="B717" s="40"/>
      <c r="C717" s="41"/>
      <c r="D717" s="218" t="s">
        <v>157</v>
      </c>
      <c r="E717" s="41"/>
      <c r="F717" s="219" t="s">
        <v>1276</v>
      </c>
      <c r="G717" s="41"/>
      <c r="H717" s="41"/>
      <c r="I717" s="220"/>
      <c r="J717" s="41"/>
      <c r="K717" s="41"/>
      <c r="L717" s="45"/>
      <c r="M717" s="221"/>
      <c r="N717" s="222"/>
      <c r="O717" s="85"/>
      <c r="P717" s="85"/>
      <c r="Q717" s="85"/>
      <c r="R717" s="85"/>
      <c r="S717" s="85"/>
      <c r="T717" s="86"/>
      <c r="U717" s="39"/>
      <c r="V717" s="39"/>
      <c r="W717" s="39"/>
      <c r="X717" s="39"/>
      <c r="Y717" s="39"/>
      <c r="Z717" s="39"/>
      <c r="AA717" s="39"/>
      <c r="AB717" s="39"/>
      <c r="AC717" s="39"/>
      <c r="AD717" s="39"/>
      <c r="AE717" s="39"/>
      <c r="AT717" s="18" t="s">
        <v>157</v>
      </c>
      <c r="AU717" s="18" t="s">
        <v>84</v>
      </c>
    </row>
    <row r="718" s="12" customFormat="1" ht="22.8" customHeight="1">
      <c r="A718" s="12"/>
      <c r="B718" s="189"/>
      <c r="C718" s="190"/>
      <c r="D718" s="191" t="s">
        <v>73</v>
      </c>
      <c r="E718" s="203" t="s">
        <v>1277</v>
      </c>
      <c r="F718" s="203" t="s">
        <v>1278</v>
      </c>
      <c r="G718" s="190"/>
      <c r="H718" s="190"/>
      <c r="I718" s="193"/>
      <c r="J718" s="204">
        <f>BK718</f>
        <v>0</v>
      </c>
      <c r="K718" s="190"/>
      <c r="L718" s="195"/>
      <c r="M718" s="196"/>
      <c r="N718" s="197"/>
      <c r="O718" s="197"/>
      <c r="P718" s="198">
        <f>SUM(P719:P733)</f>
        <v>0</v>
      </c>
      <c r="Q718" s="197"/>
      <c r="R718" s="198">
        <f>SUM(R719:R733)</f>
        <v>0.57638</v>
      </c>
      <c r="S718" s="197"/>
      <c r="T718" s="199">
        <f>SUM(T719:T733)</f>
        <v>0</v>
      </c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R718" s="200" t="s">
        <v>84</v>
      </c>
      <c r="AT718" s="201" t="s">
        <v>73</v>
      </c>
      <c r="AU718" s="201" t="s">
        <v>82</v>
      </c>
      <c r="AY718" s="200" t="s">
        <v>148</v>
      </c>
      <c r="BK718" s="202">
        <f>SUM(BK719:BK733)</f>
        <v>0</v>
      </c>
    </row>
    <row r="719" s="2" customFormat="1" ht="24.15" customHeight="1">
      <c r="A719" s="39"/>
      <c r="B719" s="40"/>
      <c r="C719" s="205" t="s">
        <v>1279</v>
      </c>
      <c r="D719" s="205" t="s">
        <v>150</v>
      </c>
      <c r="E719" s="206" t="s">
        <v>1280</v>
      </c>
      <c r="F719" s="207" t="s">
        <v>1281</v>
      </c>
      <c r="G719" s="208" t="s">
        <v>153</v>
      </c>
      <c r="H719" s="209">
        <v>26</v>
      </c>
      <c r="I719" s="210"/>
      <c r="J719" s="211">
        <f>ROUND(I719*H719,2)</f>
        <v>0</v>
      </c>
      <c r="K719" s="207" t="s">
        <v>154</v>
      </c>
      <c r="L719" s="45"/>
      <c r="M719" s="212" t="s">
        <v>19</v>
      </c>
      <c r="N719" s="213" t="s">
        <v>45</v>
      </c>
      <c r="O719" s="85"/>
      <c r="P719" s="214">
        <f>O719*H719</f>
        <v>0</v>
      </c>
      <c r="Q719" s="214">
        <v>0.00035</v>
      </c>
      <c r="R719" s="214">
        <f>Q719*H719</f>
        <v>0.0091000000000000004</v>
      </c>
      <c r="S719" s="214">
        <v>0</v>
      </c>
      <c r="T719" s="215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16" t="s">
        <v>253</v>
      </c>
      <c r="AT719" s="216" t="s">
        <v>150</v>
      </c>
      <c r="AU719" s="216" t="s">
        <v>84</v>
      </c>
      <c r="AY719" s="18" t="s">
        <v>148</v>
      </c>
      <c r="BE719" s="217">
        <f>IF(N719="základní",J719,0)</f>
        <v>0</v>
      </c>
      <c r="BF719" s="217">
        <f>IF(N719="snížená",J719,0)</f>
        <v>0</v>
      </c>
      <c r="BG719" s="217">
        <f>IF(N719="zákl. přenesená",J719,0)</f>
        <v>0</v>
      </c>
      <c r="BH719" s="217">
        <f>IF(N719="sníž. přenesená",J719,0)</f>
        <v>0</v>
      </c>
      <c r="BI719" s="217">
        <f>IF(N719="nulová",J719,0)</f>
        <v>0</v>
      </c>
      <c r="BJ719" s="18" t="s">
        <v>82</v>
      </c>
      <c r="BK719" s="217">
        <f>ROUND(I719*H719,2)</f>
        <v>0</v>
      </c>
      <c r="BL719" s="18" t="s">
        <v>253</v>
      </c>
      <c r="BM719" s="216" t="s">
        <v>1282</v>
      </c>
    </row>
    <row r="720" s="2" customFormat="1">
      <c r="A720" s="39"/>
      <c r="B720" s="40"/>
      <c r="C720" s="41"/>
      <c r="D720" s="218" t="s">
        <v>157</v>
      </c>
      <c r="E720" s="41"/>
      <c r="F720" s="219" t="s">
        <v>1283</v>
      </c>
      <c r="G720" s="41"/>
      <c r="H720" s="41"/>
      <c r="I720" s="220"/>
      <c r="J720" s="41"/>
      <c r="K720" s="41"/>
      <c r="L720" s="45"/>
      <c r="M720" s="221"/>
      <c r="N720" s="222"/>
      <c r="O720" s="85"/>
      <c r="P720" s="85"/>
      <c r="Q720" s="85"/>
      <c r="R720" s="85"/>
      <c r="S720" s="85"/>
      <c r="T720" s="86"/>
      <c r="U720" s="39"/>
      <c r="V720" s="39"/>
      <c r="W720" s="39"/>
      <c r="X720" s="39"/>
      <c r="Y720" s="39"/>
      <c r="Z720" s="39"/>
      <c r="AA720" s="39"/>
      <c r="AB720" s="39"/>
      <c r="AC720" s="39"/>
      <c r="AD720" s="39"/>
      <c r="AE720" s="39"/>
      <c r="AT720" s="18" t="s">
        <v>157</v>
      </c>
      <c r="AU720" s="18" t="s">
        <v>84</v>
      </c>
    </row>
    <row r="721" s="14" customFormat="1">
      <c r="A721" s="14"/>
      <c r="B721" s="235"/>
      <c r="C721" s="236"/>
      <c r="D721" s="225" t="s">
        <v>159</v>
      </c>
      <c r="E721" s="237" t="s">
        <v>19</v>
      </c>
      <c r="F721" s="238" t="s">
        <v>1284</v>
      </c>
      <c r="G721" s="236"/>
      <c r="H721" s="237" t="s">
        <v>19</v>
      </c>
      <c r="I721" s="239"/>
      <c r="J721" s="236"/>
      <c r="K721" s="236"/>
      <c r="L721" s="240"/>
      <c r="M721" s="241"/>
      <c r="N721" s="242"/>
      <c r="O721" s="242"/>
      <c r="P721" s="242"/>
      <c r="Q721" s="242"/>
      <c r="R721" s="242"/>
      <c r="S721" s="242"/>
      <c r="T721" s="243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44" t="s">
        <v>159</v>
      </c>
      <c r="AU721" s="244" t="s">
        <v>84</v>
      </c>
      <c r="AV721" s="14" t="s">
        <v>82</v>
      </c>
      <c r="AW721" s="14" t="s">
        <v>35</v>
      </c>
      <c r="AX721" s="14" t="s">
        <v>74</v>
      </c>
      <c r="AY721" s="244" t="s">
        <v>148</v>
      </c>
    </row>
    <row r="722" s="13" customFormat="1">
      <c r="A722" s="13"/>
      <c r="B722" s="223"/>
      <c r="C722" s="224"/>
      <c r="D722" s="225" t="s">
        <v>159</v>
      </c>
      <c r="E722" s="226" t="s">
        <v>19</v>
      </c>
      <c r="F722" s="227" t="s">
        <v>331</v>
      </c>
      <c r="G722" s="224"/>
      <c r="H722" s="228">
        <v>26</v>
      </c>
      <c r="I722" s="229"/>
      <c r="J722" s="224"/>
      <c r="K722" s="224"/>
      <c r="L722" s="230"/>
      <c r="M722" s="231"/>
      <c r="N722" s="232"/>
      <c r="O722" s="232"/>
      <c r="P722" s="232"/>
      <c r="Q722" s="232"/>
      <c r="R722" s="232"/>
      <c r="S722" s="232"/>
      <c r="T722" s="23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4" t="s">
        <v>159</v>
      </c>
      <c r="AU722" s="234" t="s">
        <v>84</v>
      </c>
      <c r="AV722" s="13" t="s">
        <v>84</v>
      </c>
      <c r="AW722" s="13" t="s">
        <v>35</v>
      </c>
      <c r="AX722" s="13" t="s">
        <v>82</v>
      </c>
      <c r="AY722" s="234" t="s">
        <v>148</v>
      </c>
    </row>
    <row r="723" s="2" customFormat="1" ht="24.15" customHeight="1">
      <c r="A723" s="39"/>
      <c r="B723" s="40"/>
      <c r="C723" s="205" t="s">
        <v>1285</v>
      </c>
      <c r="D723" s="205" t="s">
        <v>150</v>
      </c>
      <c r="E723" s="206" t="s">
        <v>1286</v>
      </c>
      <c r="F723" s="207" t="s">
        <v>1287</v>
      </c>
      <c r="G723" s="208" t="s">
        <v>153</v>
      </c>
      <c r="H723" s="209">
        <v>52</v>
      </c>
      <c r="I723" s="210"/>
      <c r="J723" s="211">
        <f>ROUND(I723*H723,2)</f>
        <v>0</v>
      </c>
      <c r="K723" s="207" t="s">
        <v>154</v>
      </c>
      <c r="L723" s="45"/>
      <c r="M723" s="212" t="s">
        <v>19</v>
      </c>
      <c r="N723" s="213" t="s">
        <v>45</v>
      </c>
      <c r="O723" s="85"/>
      <c r="P723" s="214">
        <f>O723*H723</f>
        <v>0</v>
      </c>
      <c r="Q723" s="214">
        <v>0.00013999999999999999</v>
      </c>
      <c r="R723" s="214">
        <f>Q723*H723</f>
        <v>0.0072799999999999991</v>
      </c>
      <c r="S723" s="214">
        <v>0</v>
      </c>
      <c r="T723" s="215">
        <f>S723*H723</f>
        <v>0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16" t="s">
        <v>253</v>
      </c>
      <c r="AT723" s="216" t="s">
        <v>150</v>
      </c>
      <c r="AU723" s="216" t="s">
        <v>84</v>
      </c>
      <c r="AY723" s="18" t="s">
        <v>148</v>
      </c>
      <c r="BE723" s="217">
        <f>IF(N723="základní",J723,0)</f>
        <v>0</v>
      </c>
      <c r="BF723" s="217">
        <f>IF(N723="snížená",J723,0)</f>
        <v>0</v>
      </c>
      <c r="BG723" s="217">
        <f>IF(N723="zákl. přenesená",J723,0)</f>
        <v>0</v>
      </c>
      <c r="BH723" s="217">
        <f>IF(N723="sníž. přenesená",J723,0)</f>
        <v>0</v>
      </c>
      <c r="BI723" s="217">
        <f>IF(N723="nulová",J723,0)</f>
        <v>0</v>
      </c>
      <c r="BJ723" s="18" t="s">
        <v>82</v>
      </c>
      <c r="BK723" s="217">
        <f>ROUND(I723*H723,2)</f>
        <v>0</v>
      </c>
      <c r="BL723" s="18" t="s">
        <v>253</v>
      </c>
      <c r="BM723" s="216" t="s">
        <v>1288</v>
      </c>
    </row>
    <row r="724" s="2" customFormat="1">
      <c r="A724" s="39"/>
      <c r="B724" s="40"/>
      <c r="C724" s="41"/>
      <c r="D724" s="218" t="s">
        <v>157</v>
      </c>
      <c r="E724" s="41"/>
      <c r="F724" s="219" t="s">
        <v>1289</v>
      </c>
      <c r="G724" s="41"/>
      <c r="H724" s="41"/>
      <c r="I724" s="220"/>
      <c r="J724" s="41"/>
      <c r="K724" s="41"/>
      <c r="L724" s="45"/>
      <c r="M724" s="221"/>
      <c r="N724" s="222"/>
      <c r="O724" s="85"/>
      <c r="P724" s="85"/>
      <c r="Q724" s="85"/>
      <c r="R724" s="85"/>
      <c r="S724" s="85"/>
      <c r="T724" s="86"/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T724" s="18" t="s">
        <v>157</v>
      </c>
      <c r="AU724" s="18" t="s">
        <v>84</v>
      </c>
    </row>
    <row r="725" s="13" customFormat="1">
      <c r="A725" s="13"/>
      <c r="B725" s="223"/>
      <c r="C725" s="224"/>
      <c r="D725" s="225" t="s">
        <v>159</v>
      </c>
      <c r="E725" s="226" t="s">
        <v>19</v>
      </c>
      <c r="F725" s="227" t="s">
        <v>1290</v>
      </c>
      <c r="G725" s="224"/>
      <c r="H725" s="228">
        <v>52</v>
      </c>
      <c r="I725" s="229"/>
      <c r="J725" s="224"/>
      <c r="K725" s="224"/>
      <c r="L725" s="230"/>
      <c r="M725" s="231"/>
      <c r="N725" s="232"/>
      <c r="O725" s="232"/>
      <c r="P725" s="232"/>
      <c r="Q725" s="232"/>
      <c r="R725" s="232"/>
      <c r="S725" s="232"/>
      <c r="T725" s="23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4" t="s">
        <v>159</v>
      </c>
      <c r="AU725" s="234" t="s">
        <v>84</v>
      </c>
      <c r="AV725" s="13" t="s">
        <v>84</v>
      </c>
      <c r="AW725" s="13" t="s">
        <v>35</v>
      </c>
      <c r="AX725" s="13" t="s">
        <v>82</v>
      </c>
      <c r="AY725" s="234" t="s">
        <v>148</v>
      </c>
    </row>
    <row r="726" s="2" customFormat="1" ht="24.15" customHeight="1">
      <c r="A726" s="39"/>
      <c r="B726" s="40"/>
      <c r="C726" s="205" t="s">
        <v>1291</v>
      </c>
      <c r="D726" s="205" t="s">
        <v>150</v>
      </c>
      <c r="E726" s="206" t="s">
        <v>1292</v>
      </c>
      <c r="F726" s="207" t="s">
        <v>1293</v>
      </c>
      <c r="G726" s="208" t="s">
        <v>153</v>
      </c>
      <c r="H726" s="209">
        <v>350</v>
      </c>
      <c r="I726" s="210"/>
      <c r="J726" s="211">
        <f>ROUND(I726*H726,2)</f>
        <v>0</v>
      </c>
      <c r="K726" s="207" t="s">
        <v>154</v>
      </c>
      <c r="L726" s="45"/>
      <c r="M726" s="212" t="s">
        <v>19</v>
      </c>
      <c r="N726" s="213" t="s">
        <v>45</v>
      </c>
      <c r="O726" s="85"/>
      <c r="P726" s="214">
        <f>O726*H726</f>
        <v>0</v>
      </c>
      <c r="Q726" s="214">
        <v>0</v>
      </c>
      <c r="R726" s="214">
        <f>Q726*H726</f>
        <v>0</v>
      </c>
      <c r="S726" s="214">
        <v>0</v>
      </c>
      <c r="T726" s="215">
        <f>S726*H726</f>
        <v>0</v>
      </c>
      <c r="U726" s="39"/>
      <c r="V726" s="39"/>
      <c r="W726" s="39"/>
      <c r="X726" s="39"/>
      <c r="Y726" s="39"/>
      <c r="Z726" s="39"/>
      <c r="AA726" s="39"/>
      <c r="AB726" s="39"/>
      <c r="AC726" s="39"/>
      <c r="AD726" s="39"/>
      <c r="AE726" s="39"/>
      <c r="AR726" s="216" t="s">
        <v>253</v>
      </c>
      <c r="AT726" s="216" t="s">
        <v>150</v>
      </c>
      <c r="AU726" s="216" t="s">
        <v>84</v>
      </c>
      <c r="AY726" s="18" t="s">
        <v>148</v>
      </c>
      <c r="BE726" s="217">
        <f>IF(N726="základní",J726,0)</f>
        <v>0</v>
      </c>
      <c r="BF726" s="217">
        <f>IF(N726="snížená",J726,0)</f>
        <v>0</v>
      </c>
      <c r="BG726" s="217">
        <f>IF(N726="zákl. přenesená",J726,0)</f>
        <v>0</v>
      </c>
      <c r="BH726" s="217">
        <f>IF(N726="sníž. přenesená",J726,0)</f>
        <v>0</v>
      </c>
      <c r="BI726" s="217">
        <f>IF(N726="nulová",J726,0)</f>
        <v>0</v>
      </c>
      <c r="BJ726" s="18" t="s">
        <v>82</v>
      </c>
      <c r="BK726" s="217">
        <f>ROUND(I726*H726,2)</f>
        <v>0</v>
      </c>
      <c r="BL726" s="18" t="s">
        <v>253</v>
      </c>
      <c r="BM726" s="216" t="s">
        <v>1294</v>
      </c>
    </row>
    <row r="727" s="2" customFormat="1">
      <c r="A727" s="39"/>
      <c r="B727" s="40"/>
      <c r="C727" s="41"/>
      <c r="D727" s="218" t="s">
        <v>157</v>
      </c>
      <c r="E727" s="41"/>
      <c r="F727" s="219" t="s">
        <v>1295</v>
      </c>
      <c r="G727" s="41"/>
      <c r="H727" s="41"/>
      <c r="I727" s="220"/>
      <c r="J727" s="41"/>
      <c r="K727" s="41"/>
      <c r="L727" s="45"/>
      <c r="M727" s="221"/>
      <c r="N727" s="222"/>
      <c r="O727" s="85"/>
      <c r="P727" s="85"/>
      <c r="Q727" s="85"/>
      <c r="R727" s="85"/>
      <c r="S727" s="85"/>
      <c r="T727" s="86"/>
      <c r="U727" s="39"/>
      <c r="V727" s="39"/>
      <c r="W727" s="39"/>
      <c r="X727" s="39"/>
      <c r="Y727" s="39"/>
      <c r="Z727" s="39"/>
      <c r="AA727" s="39"/>
      <c r="AB727" s="39"/>
      <c r="AC727" s="39"/>
      <c r="AD727" s="39"/>
      <c r="AE727" s="39"/>
      <c r="AT727" s="18" t="s">
        <v>157</v>
      </c>
      <c r="AU727" s="18" t="s">
        <v>84</v>
      </c>
    </row>
    <row r="728" s="2" customFormat="1" ht="37.8" customHeight="1">
      <c r="A728" s="39"/>
      <c r="B728" s="40"/>
      <c r="C728" s="205" t="s">
        <v>1296</v>
      </c>
      <c r="D728" s="205" t="s">
        <v>150</v>
      </c>
      <c r="E728" s="206" t="s">
        <v>1297</v>
      </c>
      <c r="F728" s="207" t="s">
        <v>1298</v>
      </c>
      <c r="G728" s="208" t="s">
        <v>153</v>
      </c>
      <c r="H728" s="209">
        <v>350</v>
      </c>
      <c r="I728" s="210"/>
      <c r="J728" s="211">
        <f>ROUND(I728*H728,2)</f>
        <v>0</v>
      </c>
      <c r="K728" s="207" t="s">
        <v>154</v>
      </c>
      <c r="L728" s="45"/>
      <c r="M728" s="212" t="s">
        <v>19</v>
      </c>
      <c r="N728" s="213" t="s">
        <v>45</v>
      </c>
      <c r="O728" s="85"/>
      <c r="P728" s="214">
        <f>O728*H728</f>
        <v>0</v>
      </c>
      <c r="Q728" s="214">
        <v>0.00013999999999999999</v>
      </c>
      <c r="R728" s="214">
        <f>Q728*H728</f>
        <v>0.048999999999999995</v>
      </c>
      <c r="S728" s="214">
        <v>0</v>
      </c>
      <c r="T728" s="215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16" t="s">
        <v>253</v>
      </c>
      <c r="AT728" s="216" t="s">
        <v>150</v>
      </c>
      <c r="AU728" s="216" t="s">
        <v>84</v>
      </c>
      <c r="AY728" s="18" t="s">
        <v>148</v>
      </c>
      <c r="BE728" s="217">
        <f>IF(N728="základní",J728,0)</f>
        <v>0</v>
      </c>
      <c r="BF728" s="217">
        <f>IF(N728="snížená",J728,0)</f>
        <v>0</v>
      </c>
      <c r="BG728" s="217">
        <f>IF(N728="zákl. přenesená",J728,0)</f>
        <v>0</v>
      </c>
      <c r="BH728" s="217">
        <f>IF(N728="sníž. přenesená",J728,0)</f>
        <v>0</v>
      </c>
      <c r="BI728" s="217">
        <f>IF(N728="nulová",J728,0)</f>
        <v>0</v>
      </c>
      <c r="BJ728" s="18" t="s">
        <v>82</v>
      </c>
      <c r="BK728" s="217">
        <f>ROUND(I728*H728,2)</f>
        <v>0</v>
      </c>
      <c r="BL728" s="18" t="s">
        <v>253</v>
      </c>
      <c r="BM728" s="216" t="s">
        <v>1299</v>
      </c>
    </row>
    <row r="729" s="2" customFormat="1">
      <c r="A729" s="39"/>
      <c r="B729" s="40"/>
      <c r="C729" s="41"/>
      <c r="D729" s="218" t="s">
        <v>157</v>
      </c>
      <c r="E729" s="41"/>
      <c r="F729" s="219" t="s">
        <v>1300</v>
      </c>
      <c r="G729" s="41"/>
      <c r="H729" s="41"/>
      <c r="I729" s="220"/>
      <c r="J729" s="41"/>
      <c r="K729" s="41"/>
      <c r="L729" s="45"/>
      <c r="M729" s="221"/>
      <c r="N729" s="222"/>
      <c r="O729" s="85"/>
      <c r="P729" s="85"/>
      <c r="Q729" s="85"/>
      <c r="R729" s="85"/>
      <c r="S729" s="85"/>
      <c r="T729" s="86"/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T729" s="18" t="s">
        <v>157</v>
      </c>
      <c r="AU729" s="18" t="s">
        <v>84</v>
      </c>
    </row>
    <row r="730" s="2" customFormat="1" ht="37.8" customHeight="1">
      <c r="A730" s="39"/>
      <c r="B730" s="40"/>
      <c r="C730" s="205" t="s">
        <v>1301</v>
      </c>
      <c r="D730" s="205" t="s">
        <v>150</v>
      </c>
      <c r="E730" s="206" t="s">
        <v>1302</v>
      </c>
      <c r="F730" s="207" t="s">
        <v>1303</v>
      </c>
      <c r="G730" s="208" t="s">
        <v>153</v>
      </c>
      <c r="H730" s="209">
        <v>350</v>
      </c>
      <c r="I730" s="210"/>
      <c r="J730" s="211">
        <f>ROUND(I730*H730,2)</f>
        <v>0</v>
      </c>
      <c r="K730" s="207" t="s">
        <v>154</v>
      </c>
      <c r="L730" s="45"/>
      <c r="M730" s="212" t="s">
        <v>19</v>
      </c>
      <c r="N730" s="213" t="s">
        <v>45</v>
      </c>
      <c r="O730" s="85"/>
      <c r="P730" s="214">
        <f>O730*H730</f>
        <v>0</v>
      </c>
      <c r="Q730" s="214">
        <v>0.00073999999999999999</v>
      </c>
      <c r="R730" s="214">
        <f>Q730*H730</f>
        <v>0.25900000000000001</v>
      </c>
      <c r="S730" s="214">
        <v>0</v>
      </c>
      <c r="T730" s="215">
        <f>S730*H730</f>
        <v>0</v>
      </c>
      <c r="U730" s="39"/>
      <c r="V730" s="39"/>
      <c r="W730" s="39"/>
      <c r="X730" s="39"/>
      <c r="Y730" s="39"/>
      <c r="Z730" s="39"/>
      <c r="AA730" s="39"/>
      <c r="AB730" s="39"/>
      <c r="AC730" s="39"/>
      <c r="AD730" s="39"/>
      <c r="AE730" s="39"/>
      <c r="AR730" s="216" t="s">
        <v>253</v>
      </c>
      <c r="AT730" s="216" t="s">
        <v>150</v>
      </c>
      <c r="AU730" s="216" t="s">
        <v>84</v>
      </c>
      <c r="AY730" s="18" t="s">
        <v>148</v>
      </c>
      <c r="BE730" s="217">
        <f>IF(N730="základní",J730,0)</f>
        <v>0</v>
      </c>
      <c r="BF730" s="217">
        <f>IF(N730="snížená",J730,0)</f>
        <v>0</v>
      </c>
      <c r="BG730" s="217">
        <f>IF(N730="zákl. přenesená",J730,0)</f>
        <v>0</v>
      </c>
      <c r="BH730" s="217">
        <f>IF(N730="sníž. přenesená",J730,0)</f>
        <v>0</v>
      </c>
      <c r="BI730" s="217">
        <f>IF(N730="nulová",J730,0)</f>
        <v>0</v>
      </c>
      <c r="BJ730" s="18" t="s">
        <v>82</v>
      </c>
      <c r="BK730" s="217">
        <f>ROUND(I730*H730,2)</f>
        <v>0</v>
      </c>
      <c r="BL730" s="18" t="s">
        <v>253</v>
      </c>
      <c r="BM730" s="216" t="s">
        <v>1304</v>
      </c>
    </row>
    <row r="731" s="2" customFormat="1">
      <c r="A731" s="39"/>
      <c r="B731" s="40"/>
      <c r="C731" s="41"/>
      <c r="D731" s="218" t="s">
        <v>157</v>
      </c>
      <c r="E731" s="41"/>
      <c r="F731" s="219" t="s">
        <v>1305</v>
      </c>
      <c r="G731" s="41"/>
      <c r="H731" s="41"/>
      <c r="I731" s="220"/>
      <c r="J731" s="41"/>
      <c r="K731" s="41"/>
      <c r="L731" s="45"/>
      <c r="M731" s="221"/>
      <c r="N731" s="222"/>
      <c r="O731" s="85"/>
      <c r="P731" s="85"/>
      <c r="Q731" s="85"/>
      <c r="R731" s="85"/>
      <c r="S731" s="85"/>
      <c r="T731" s="86"/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T731" s="18" t="s">
        <v>157</v>
      </c>
      <c r="AU731" s="18" t="s">
        <v>84</v>
      </c>
    </row>
    <row r="732" s="2" customFormat="1" ht="44.25" customHeight="1">
      <c r="A732" s="39"/>
      <c r="B732" s="40"/>
      <c r="C732" s="205" t="s">
        <v>1306</v>
      </c>
      <c r="D732" s="205" t="s">
        <v>150</v>
      </c>
      <c r="E732" s="206" t="s">
        <v>1307</v>
      </c>
      <c r="F732" s="207" t="s">
        <v>1308</v>
      </c>
      <c r="G732" s="208" t="s">
        <v>153</v>
      </c>
      <c r="H732" s="209">
        <v>350</v>
      </c>
      <c r="I732" s="210"/>
      <c r="J732" s="211">
        <f>ROUND(I732*H732,2)</f>
        <v>0</v>
      </c>
      <c r="K732" s="207" t="s">
        <v>154</v>
      </c>
      <c r="L732" s="45"/>
      <c r="M732" s="212" t="s">
        <v>19</v>
      </c>
      <c r="N732" s="213" t="s">
        <v>45</v>
      </c>
      <c r="O732" s="85"/>
      <c r="P732" s="214">
        <f>O732*H732</f>
        <v>0</v>
      </c>
      <c r="Q732" s="214">
        <v>0.00072000000000000005</v>
      </c>
      <c r="R732" s="214">
        <f>Q732*H732</f>
        <v>0.252</v>
      </c>
      <c r="S732" s="214">
        <v>0</v>
      </c>
      <c r="T732" s="215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16" t="s">
        <v>253</v>
      </c>
      <c r="AT732" s="216" t="s">
        <v>150</v>
      </c>
      <c r="AU732" s="216" t="s">
        <v>84</v>
      </c>
      <c r="AY732" s="18" t="s">
        <v>148</v>
      </c>
      <c r="BE732" s="217">
        <f>IF(N732="základní",J732,0)</f>
        <v>0</v>
      </c>
      <c r="BF732" s="217">
        <f>IF(N732="snížená",J732,0)</f>
        <v>0</v>
      </c>
      <c r="BG732" s="217">
        <f>IF(N732="zákl. přenesená",J732,0)</f>
        <v>0</v>
      </c>
      <c r="BH732" s="217">
        <f>IF(N732="sníž. přenesená",J732,0)</f>
        <v>0</v>
      </c>
      <c r="BI732" s="217">
        <f>IF(N732="nulová",J732,0)</f>
        <v>0</v>
      </c>
      <c r="BJ732" s="18" t="s">
        <v>82</v>
      </c>
      <c r="BK732" s="217">
        <f>ROUND(I732*H732,2)</f>
        <v>0</v>
      </c>
      <c r="BL732" s="18" t="s">
        <v>253</v>
      </c>
      <c r="BM732" s="216" t="s">
        <v>1309</v>
      </c>
    </row>
    <row r="733" s="2" customFormat="1">
      <c r="A733" s="39"/>
      <c r="B733" s="40"/>
      <c r="C733" s="41"/>
      <c r="D733" s="218" t="s">
        <v>157</v>
      </c>
      <c r="E733" s="41"/>
      <c r="F733" s="219" t="s">
        <v>1310</v>
      </c>
      <c r="G733" s="41"/>
      <c r="H733" s="41"/>
      <c r="I733" s="220"/>
      <c r="J733" s="41"/>
      <c r="K733" s="41"/>
      <c r="L733" s="45"/>
      <c r="M733" s="221"/>
      <c r="N733" s="222"/>
      <c r="O733" s="85"/>
      <c r="P733" s="85"/>
      <c r="Q733" s="85"/>
      <c r="R733" s="85"/>
      <c r="S733" s="85"/>
      <c r="T733" s="86"/>
      <c r="U733" s="39"/>
      <c r="V733" s="39"/>
      <c r="W733" s="39"/>
      <c r="X733" s="39"/>
      <c r="Y733" s="39"/>
      <c r="Z733" s="39"/>
      <c r="AA733" s="39"/>
      <c r="AB733" s="39"/>
      <c r="AC733" s="39"/>
      <c r="AD733" s="39"/>
      <c r="AE733" s="39"/>
      <c r="AT733" s="18" t="s">
        <v>157</v>
      </c>
      <c r="AU733" s="18" t="s">
        <v>84</v>
      </c>
    </row>
    <row r="734" s="12" customFormat="1" ht="22.8" customHeight="1">
      <c r="A734" s="12"/>
      <c r="B734" s="189"/>
      <c r="C734" s="190"/>
      <c r="D734" s="191" t="s">
        <v>73</v>
      </c>
      <c r="E734" s="203" t="s">
        <v>1311</v>
      </c>
      <c r="F734" s="203" t="s">
        <v>1312</v>
      </c>
      <c r="G734" s="190"/>
      <c r="H734" s="190"/>
      <c r="I734" s="193"/>
      <c r="J734" s="204">
        <f>BK734</f>
        <v>0</v>
      </c>
      <c r="K734" s="190"/>
      <c r="L734" s="195"/>
      <c r="M734" s="196"/>
      <c r="N734" s="197"/>
      <c r="O734" s="197"/>
      <c r="P734" s="198">
        <f>SUM(P735:P749)</f>
        <v>0</v>
      </c>
      <c r="Q734" s="197"/>
      <c r="R734" s="198">
        <f>SUM(R735:R749)</f>
        <v>0.382525</v>
      </c>
      <c r="S734" s="197"/>
      <c r="T734" s="199">
        <f>SUM(T735:T749)</f>
        <v>0.0084000000000000012</v>
      </c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R734" s="200" t="s">
        <v>84</v>
      </c>
      <c r="AT734" s="201" t="s">
        <v>73</v>
      </c>
      <c r="AU734" s="201" t="s">
        <v>82</v>
      </c>
      <c r="AY734" s="200" t="s">
        <v>148</v>
      </c>
      <c r="BK734" s="202">
        <f>SUM(BK735:BK749)</f>
        <v>0</v>
      </c>
    </row>
    <row r="735" s="2" customFormat="1" ht="24.15" customHeight="1">
      <c r="A735" s="39"/>
      <c r="B735" s="40"/>
      <c r="C735" s="205" t="s">
        <v>1313</v>
      </c>
      <c r="D735" s="205" t="s">
        <v>150</v>
      </c>
      <c r="E735" s="206" t="s">
        <v>1314</v>
      </c>
      <c r="F735" s="207" t="s">
        <v>1315</v>
      </c>
      <c r="G735" s="208" t="s">
        <v>153</v>
      </c>
      <c r="H735" s="209">
        <v>753.28999999999996</v>
      </c>
      <c r="I735" s="210"/>
      <c r="J735" s="211">
        <f>ROUND(I735*H735,2)</f>
        <v>0</v>
      </c>
      <c r="K735" s="207" t="s">
        <v>154</v>
      </c>
      <c r="L735" s="45"/>
      <c r="M735" s="212" t="s">
        <v>19</v>
      </c>
      <c r="N735" s="213" t="s">
        <v>45</v>
      </c>
      <c r="O735" s="85"/>
      <c r="P735" s="214">
        <f>O735*H735</f>
        <v>0</v>
      </c>
      <c r="Q735" s="214">
        <v>0</v>
      </c>
      <c r="R735" s="214">
        <f>Q735*H735</f>
        <v>0</v>
      </c>
      <c r="S735" s="214">
        <v>0</v>
      </c>
      <c r="T735" s="215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16" t="s">
        <v>253</v>
      </c>
      <c r="AT735" s="216" t="s">
        <v>150</v>
      </c>
      <c r="AU735" s="216" t="s">
        <v>84</v>
      </c>
      <c r="AY735" s="18" t="s">
        <v>148</v>
      </c>
      <c r="BE735" s="217">
        <f>IF(N735="základní",J735,0)</f>
        <v>0</v>
      </c>
      <c r="BF735" s="217">
        <f>IF(N735="snížená",J735,0)</f>
        <v>0</v>
      </c>
      <c r="BG735" s="217">
        <f>IF(N735="zákl. přenesená",J735,0)</f>
        <v>0</v>
      </c>
      <c r="BH735" s="217">
        <f>IF(N735="sníž. přenesená",J735,0)</f>
        <v>0</v>
      </c>
      <c r="BI735" s="217">
        <f>IF(N735="nulová",J735,0)</f>
        <v>0</v>
      </c>
      <c r="BJ735" s="18" t="s">
        <v>82</v>
      </c>
      <c r="BK735" s="217">
        <f>ROUND(I735*H735,2)</f>
        <v>0</v>
      </c>
      <c r="BL735" s="18" t="s">
        <v>253</v>
      </c>
      <c r="BM735" s="216" t="s">
        <v>1316</v>
      </c>
    </row>
    <row r="736" s="2" customFormat="1">
      <c r="A736" s="39"/>
      <c r="B736" s="40"/>
      <c r="C736" s="41"/>
      <c r="D736" s="218" t="s">
        <v>157</v>
      </c>
      <c r="E736" s="41"/>
      <c r="F736" s="219" t="s">
        <v>1317</v>
      </c>
      <c r="G736" s="41"/>
      <c r="H736" s="41"/>
      <c r="I736" s="220"/>
      <c r="J736" s="41"/>
      <c r="K736" s="41"/>
      <c r="L736" s="45"/>
      <c r="M736" s="221"/>
      <c r="N736" s="222"/>
      <c r="O736" s="85"/>
      <c r="P736" s="85"/>
      <c r="Q736" s="85"/>
      <c r="R736" s="85"/>
      <c r="S736" s="85"/>
      <c r="T736" s="86"/>
      <c r="U736" s="39"/>
      <c r="V736" s="39"/>
      <c r="W736" s="39"/>
      <c r="X736" s="39"/>
      <c r="Y736" s="39"/>
      <c r="Z736" s="39"/>
      <c r="AA736" s="39"/>
      <c r="AB736" s="39"/>
      <c r="AC736" s="39"/>
      <c r="AD736" s="39"/>
      <c r="AE736" s="39"/>
      <c r="AT736" s="18" t="s">
        <v>157</v>
      </c>
      <c r="AU736" s="18" t="s">
        <v>84</v>
      </c>
    </row>
    <row r="737" s="2" customFormat="1" ht="24.15" customHeight="1">
      <c r="A737" s="39"/>
      <c r="B737" s="40"/>
      <c r="C737" s="205" t="s">
        <v>1318</v>
      </c>
      <c r="D737" s="205" t="s">
        <v>150</v>
      </c>
      <c r="E737" s="206" t="s">
        <v>1319</v>
      </c>
      <c r="F737" s="207" t="s">
        <v>1320</v>
      </c>
      <c r="G737" s="208" t="s">
        <v>153</v>
      </c>
      <c r="H737" s="209">
        <v>250</v>
      </c>
      <c r="I737" s="210"/>
      <c r="J737" s="211">
        <f>ROUND(I737*H737,2)</f>
        <v>0</v>
      </c>
      <c r="K737" s="207" t="s">
        <v>154</v>
      </c>
      <c r="L737" s="45"/>
      <c r="M737" s="212" t="s">
        <v>19</v>
      </c>
      <c r="N737" s="213" t="s">
        <v>45</v>
      </c>
      <c r="O737" s="85"/>
      <c r="P737" s="214">
        <f>O737*H737</f>
        <v>0</v>
      </c>
      <c r="Q737" s="214">
        <v>0</v>
      </c>
      <c r="R737" s="214">
        <f>Q737*H737</f>
        <v>0</v>
      </c>
      <c r="S737" s="214">
        <v>3.0000000000000001E-05</v>
      </c>
      <c r="T737" s="215">
        <f>S737*H737</f>
        <v>0.0075000000000000006</v>
      </c>
      <c r="U737" s="39"/>
      <c r="V737" s="39"/>
      <c r="W737" s="39"/>
      <c r="X737" s="39"/>
      <c r="Y737" s="39"/>
      <c r="Z737" s="39"/>
      <c r="AA737" s="39"/>
      <c r="AB737" s="39"/>
      <c r="AC737" s="39"/>
      <c r="AD737" s="39"/>
      <c r="AE737" s="39"/>
      <c r="AR737" s="216" t="s">
        <v>253</v>
      </c>
      <c r="AT737" s="216" t="s">
        <v>150</v>
      </c>
      <c r="AU737" s="216" t="s">
        <v>84</v>
      </c>
      <c r="AY737" s="18" t="s">
        <v>148</v>
      </c>
      <c r="BE737" s="217">
        <f>IF(N737="základní",J737,0)</f>
        <v>0</v>
      </c>
      <c r="BF737" s="217">
        <f>IF(N737="snížená",J737,0)</f>
        <v>0</v>
      </c>
      <c r="BG737" s="217">
        <f>IF(N737="zákl. přenesená",J737,0)</f>
        <v>0</v>
      </c>
      <c r="BH737" s="217">
        <f>IF(N737="sníž. přenesená",J737,0)</f>
        <v>0</v>
      </c>
      <c r="BI737" s="217">
        <f>IF(N737="nulová",J737,0)</f>
        <v>0</v>
      </c>
      <c r="BJ737" s="18" t="s">
        <v>82</v>
      </c>
      <c r="BK737" s="217">
        <f>ROUND(I737*H737,2)</f>
        <v>0</v>
      </c>
      <c r="BL737" s="18" t="s">
        <v>253</v>
      </c>
      <c r="BM737" s="216" t="s">
        <v>1321</v>
      </c>
    </row>
    <row r="738" s="2" customFormat="1">
      <c r="A738" s="39"/>
      <c r="B738" s="40"/>
      <c r="C738" s="41"/>
      <c r="D738" s="218" t="s">
        <v>157</v>
      </c>
      <c r="E738" s="41"/>
      <c r="F738" s="219" t="s">
        <v>1322</v>
      </c>
      <c r="G738" s="41"/>
      <c r="H738" s="41"/>
      <c r="I738" s="220"/>
      <c r="J738" s="41"/>
      <c r="K738" s="41"/>
      <c r="L738" s="45"/>
      <c r="M738" s="221"/>
      <c r="N738" s="222"/>
      <c r="O738" s="85"/>
      <c r="P738" s="85"/>
      <c r="Q738" s="85"/>
      <c r="R738" s="85"/>
      <c r="S738" s="85"/>
      <c r="T738" s="86"/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T738" s="18" t="s">
        <v>157</v>
      </c>
      <c r="AU738" s="18" t="s">
        <v>84</v>
      </c>
    </row>
    <row r="739" s="2" customFormat="1" ht="16.5" customHeight="1">
      <c r="A739" s="39"/>
      <c r="B739" s="40"/>
      <c r="C739" s="256" t="s">
        <v>1323</v>
      </c>
      <c r="D739" s="256" t="s">
        <v>226</v>
      </c>
      <c r="E739" s="257" t="s">
        <v>1324</v>
      </c>
      <c r="F739" s="258" t="s">
        <v>1325</v>
      </c>
      <c r="G739" s="259" t="s">
        <v>153</v>
      </c>
      <c r="H739" s="260">
        <v>262.5</v>
      </c>
      <c r="I739" s="261"/>
      <c r="J739" s="262">
        <f>ROUND(I739*H739,2)</f>
        <v>0</v>
      </c>
      <c r="K739" s="258" t="s">
        <v>154</v>
      </c>
      <c r="L739" s="263"/>
      <c r="M739" s="264" t="s">
        <v>19</v>
      </c>
      <c r="N739" s="265" t="s">
        <v>45</v>
      </c>
      <c r="O739" s="85"/>
      <c r="P739" s="214">
        <f>O739*H739</f>
        <v>0</v>
      </c>
      <c r="Q739" s="214">
        <v>2.0000000000000002E-05</v>
      </c>
      <c r="R739" s="214">
        <f>Q739*H739</f>
        <v>0.0052500000000000003</v>
      </c>
      <c r="S739" s="214">
        <v>0</v>
      </c>
      <c r="T739" s="215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16" t="s">
        <v>373</v>
      </c>
      <c r="AT739" s="216" t="s">
        <v>226</v>
      </c>
      <c r="AU739" s="216" t="s">
        <v>84</v>
      </c>
      <c r="AY739" s="18" t="s">
        <v>148</v>
      </c>
      <c r="BE739" s="217">
        <f>IF(N739="základní",J739,0)</f>
        <v>0</v>
      </c>
      <c r="BF739" s="217">
        <f>IF(N739="snížená",J739,0)</f>
        <v>0</v>
      </c>
      <c r="BG739" s="217">
        <f>IF(N739="zákl. přenesená",J739,0)</f>
        <v>0</v>
      </c>
      <c r="BH739" s="217">
        <f>IF(N739="sníž. přenesená",J739,0)</f>
        <v>0</v>
      </c>
      <c r="BI739" s="217">
        <f>IF(N739="nulová",J739,0)</f>
        <v>0</v>
      </c>
      <c r="BJ739" s="18" t="s">
        <v>82</v>
      </c>
      <c r="BK739" s="217">
        <f>ROUND(I739*H739,2)</f>
        <v>0</v>
      </c>
      <c r="BL739" s="18" t="s">
        <v>253</v>
      </c>
      <c r="BM739" s="216" t="s">
        <v>1326</v>
      </c>
    </row>
    <row r="740" s="13" customFormat="1">
      <c r="A740" s="13"/>
      <c r="B740" s="223"/>
      <c r="C740" s="224"/>
      <c r="D740" s="225" t="s">
        <v>159</v>
      </c>
      <c r="E740" s="226" t="s">
        <v>19</v>
      </c>
      <c r="F740" s="227" t="s">
        <v>1327</v>
      </c>
      <c r="G740" s="224"/>
      <c r="H740" s="228">
        <v>262.5</v>
      </c>
      <c r="I740" s="229"/>
      <c r="J740" s="224"/>
      <c r="K740" s="224"/>
      <c r="L740" s="230"/>
      <c r="M740" s="231"/>
      <c r="N740" s="232"/>
      <c r="O740" s="232"/>
      <c r="P740" s="232"/>
      <c r="Q740" s="232"/>
      <c r="R740" s="232"/>
      <c r="S740" s="232"/>
      <c r="T740" s="23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4" t="s">
        <v>159</v>
      </c>
      <c r="AU740" s="234" t="s">
        <v>84</v>
      </c>
      <c r="AV740" s="13" t="s">
        <v>84</v>
      </c>
      <c r="AW740" s="13" t="s">
        <v>35</v>
      </c>
      <c r="AX740" s="13" t="s">
        <v>82</v>
      </c>
      <c r="AY740" s="234" t="s">
        <v>148</v>
      </c>
    </row>
    <row r="741" s="2" customFormat="1" ht="44.25" customHeight="1">
      <c r="A741" s="39"/>
      <c r="B741" s="40"/>
      <c r="C741" s="205" t="s">
        <v>1328</v>
      </c>
      <c r="D741" s="205" t="s">
        <v>150</v>
      </c>
      <c r="E741" s="206" t="s">
        <v>1329</v>
      </c>
      <c r="F741" s="207" t="s">
        <v>1330</v>
      </c>
      <c r="G741" s="208" t="s">
        <v>153</v>
      </c>
      <c r="H741" s="209">
        <v>30</v>
      </c>
      <c r="I741" s="210"/>
      <c r="J741" s="211">
        <f>ROUND(I741*H741,2)</f>
        <v>0</v>
      </c>
      <c r="K741" s="207" t="s">
        <v>154</v>
      </c>
      <c r="L741" s="45"/>
      <c r="M741" s="212" t="s">
        <v>19</v>
      </c>
      <c r="N741" s="213" t="s">
        <v>45</v>
      </c>
      <c r="O741" s="85"/>
      <c r="P741" s="214">
        <f>O741*H741</f>
        <v>0</v>
      </c>
      <c r="Q741" s="214">
        <v>0</v>
      </c>
      <c r="R741" s="214">
        <f>Q741*H741</f>
        <v>0</v>
      </c>
      <c r="S741" s="214">
        <v>3.0000000000000001E-05</v>
      </c>
      <c r="T741" s="215">
        <f>S741*H741</f>
        <v>0.00089999999999999998</v>
      </c>
      <c r="U741" s="39"/>
      <c r="V741" s="39"/>
      <c r="W741" s="39"/>
      <c r="X741" s="39"/>
      <c r="Y741" s="39"/>
      <c r="Z741" s="39"/>
      <c r="AA741" s="39"/>
      <c r="AB741" s="39"/>
      <c r="AC741" s="39"/>
      <c r="AD741" s="39"/>
      <c r="AE741" s="39"/>
      <c r="AR741" s="216" t="s">
        <v>253</v>
      </c>
      <c r="AT741" s="216" t="s">
        <v>150</v>
      </c>
      <c r="AU741" s="216" t="s">
        <v>84</v>
      </c>
      <c r="AY741" s="18" t="s">
        <v>148</v>
      </c>
      <c r="BE741" s="217">
        <f>IF(N741="základní",J741,0)</f>
        <v>0</v>
      </c>
      <c r="BF741" s="217">
        <f>IF(N741="snížená",J741,0)</f>
        <v>0</v>
      </c>
      <c r="BG741" s="217">
        <f>IF(N741="zákl. přenesená",J741,0)</f>
        <v>0</v>
      </c>
      <c r="BH741" s="217">
        <f>IF(N741="sníž. přenesená",J741,0)</f>
        <v>0</v>
      </c>
      <c r="BI741" s="217">
        <f>IF(N741="nulová",J741,0)</f>
        <v>0</v>
      </c>
      <c r="BJ741" s="18" t="s">
        <v>82</v>
      </c>
      <c r="BK741" s="217">
        <f>ROUND(I741*H741,2)</f>
        <v>0</v>
      </c>
      <c r="BL741" s="18" t="s">
        <v>253</v>
      </c>
      <c r="BM741" s="216" t="s">
        <v>1331</v>
      </c>
    </row>
    <row r="742" s="2" customFormat="1">
      <c r="A742" s="39"/>
      <c r="B742" s="40"/>
      <c r="C742" s="41"/>
      <c r="D742" s="218" t="s">
        <v>157</v>
      </c>
      <c r="E742" s="41"/>
      <c r="F742" s="219" t="s">
        <v>1332</v>
      </c>
      <c r="G742" s="41"/>
      <c r="H742" s="41"/>
      <c r="I742" s="220"/>
      <c r="J742" s="41"/>
      <c r="K742" s="41"/>
      <c r="L742" s="45"/>
      <c r="M742" s="221"/>
      <c r="N742" s="222"/>
      <c r="O742" s="85"/>
      <c r="P742" s="85"/>
      <c r="Q742" s="85"/>
      <c r="R742" s="85"/>
      <c r="S742" s="85"/>
      <c r="T742" s="86"/>
      <c r="U742" s="39"/>
      <c r="V742" s="39"/>
      <c r="W742" s="39"/>
      <c r="X742" s="39"/>
      <c r="Y742" s="39"/>
      <c r="Z742" s="39"/>
      <c r="AA742" s="39"/>
      <c r="AB742" s="39"/>
      <c r="AC742" s="39"/>
      <c r="AD742" s="39"/>
      <c r="AE742" s="39"/>
      <c r="AT742" s="18" t="s">
        <v>157</v>
      </c>
      <c r="AU742" s="18" t="s">
        <v>84</v>
      </c>
    </row>
    <row r="743" s="2" customFormat="1" ht="16.5" customHeight="1">
      <c r="A743" s="39"/>
      <c r="B743" s="40"/>
      <c r="C743" s="256" t="s">
        <v>1333</v>
      </c>
      <c r="D743" s="256" t="s">
        <v>226</v>
      </c>
      <c r="E743" s="257" t="s">
        <v>1324</v>
      </c>
      <c r="F743" s="258" t="s">
        <v>1325</v>
      </c>
      <c r="G743" s="259" t="s">
        <v>153</v>
      </c>
      <c r="H743" s="260">
        <v>31.5</v>
      </c>
      <c r="I743" s="261"/>
      <c r="J743" s="262">
        <f>ROUND(I743*H743,2)</f>
        <v>0</v>
      </c>
      <c r="K743" s="258" t="s">
        <v>154</v>
      </c>
      <c r="L743" s="263"/>
      <c r="M743" s="264" t="s">
        <v>19</v>
      </c>
      <c r="N743" s="265" t="s">
        <v>45</v>
      </c>
      <c r="O743" s="85"/>
      <c r="P743" s="214">
        <f>O743*H743</f>
        <v>0</v>
      </c>
      <c r="Q743" s="214">
        <v>2.0000000000000002E-05</v>
      </c>
      <c r="R743" s="214">
        <f>Q743*H743</f>
        <v>0.00063000000000000003</v>
      </c>
      <c r="S743" s="214">
        <v>0</v>
      </c>
      <c r="T743" s="215">
        <f>S743*H743</f>
        <v>0</v>
      </c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R743" s="216" t="s">
        <v>373</v>
      </c>
      <c r="AT743" s="216" t="s">
        <v>226</v>
      </c>
      <c r="AU743" s="216" t="s">
        <v>84</v>
      </c>
      <c r="AY743" s="18" t="s">
        <v>148</v>
      </c>
      <c r="BE743" s="217">
        <f>IF(N743="základní",J743,0)</f>
        <v>0</v>
      </c>
      <c r="BF743" s="217">
        <f>IF(N743="snížená",J743,0)</f>
        <v>0</v>
      </c>
      <c r="BG743" s="217">
        <f>IF(N743="zákl. přenesená",J743,0)</f>
        <v>0</v>
      </c>
      <c r="BH743" s="217">
        <f>IF(N743="sníž. přenesená",J743,0)</f>
        <v>0</v>
      </c>
      <c r="BI743" s="217">
        <f>IF(N743="nulová",J743,0)</f>
        <v>0</v>
      </c>
      <c r="BJ743" s="18" t="s">
        <v>82</v>
      </c>
      <c r="BK743" s="217">
        <f>ROUND(I743*H743,2)</f>
        <v>0</v>
      </c>
      <c r="BL743" s="18" t="s">
        <v>253</v>
      </c>
      <c r="BM743" s="216" t="s">
        <v>1334</v>
      </c>
    </row>
    <row r="744" s="13" customFormat="1">
      <c r="A744" s="13"/>
      <c r="B744" s="223"/>
      <c r="C744" s="224"/>
      <c r="D744" s="225" t="s">
        <v>159</v>
      </c>
      <c r="E744" s="226" t="s">
        <v>19</v>
      </c>
      <c r="F744" s="227" t="s">
        <v>1335</v>
      </c>
      <c r="G744" s="224"/>
      <c r="H744" s="228">
        <v>31.5</v>
      </c>
      <c r="I744" s="229"/>
      <c r="J744" s="224"/>
      <c r="K744" s="224"/>
      <c r="L744" s="230"/>
      <c r="M744" s="231"/>
      <c r="N744" s="232"/>
      <c r="O744" s="232"/>
      <c r="P744" s="232"/>
      <c r="Q744" s="232"/>
      <c r="R744" s="232"/>
      <c r="S744" s="232"/>
      <c r="T744" s="23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4" t="s">
        <v>159</v>
      </c>
      <c r="AU744" s="234" t="s">
        <v>84</v>
      </c>
      <c r="AV744" s="13" t="s">
        <v>84</v>
      </c>
      <c r="AW744" s="13" t="s">
        <v>35</v>
      </c>
      <c r="AX744" s="13" t="s">
        <v>82</v>
      </c>
      <c r="AY744" s="234" t="s">
        <v>148</v>
      </c>
    </row>
    <row r="745" s="2" customFormat="1" ht="33" customHeight="1">
      <c r="A745" s="39"/>
      <c r="B745" s="40"/>
      <c r="C745" s="205" t="s">
        <v>1336</v>
      </c>
      <c r="D745" s="205" t="s">
        <v>150</v>
      </c>
      <c r="E745" s="206" t="s">
        <v>1337</v>
      </c>
      <c r="F745" s="207" t="s">
        <v>1338</v>
      </c>
      <c r="G745" s="208" t="s">
        <v>153</v>
      </c>
      <c r="H745" s="209">
        <v>753.28999999999996</v>
      </c>
      <c r="I745" s="210"/>
      <c r="J745" s="211">
        <f>ROUND(I745*H745,2)</f>
        <v>0</v>
      </c>
      <c r="K745" s="207" t="s">
        <v>154</v>
      </c>
      <c r="L745" s="45"/>
      <c r="M745" s="212" t="s">
        <v>19</v>
      </c>
      <c r="N745" s="213" t="s">
        <v>45</v>
      </c>
      <c r="O745" s="85"/>
      <c r="P745" s="214">
        <f>O745*H745</f>
        <v>0</v>
      </c>
      <c r="Q745" s="214">
        <v>0.00021000000000000001</v>
      </c>
      <c r="R745" s="214">
        <f>Q745*H745</f>
        <v>0.1581909</v>
      </c>
      <c r="S745" s="214">
        <v>0</v>
      </c>
      <c r="T745" s="215">
        <f>S745*H745</f>
        <v>0</v>
      </c>
      <c r="U745" s="39"/>
      <c r="V745" s="39"/>
      <c r="W745" s="39"/>
      <c r="X745" s="39"/>
      <c r="Y745" s="39"/>
      <c r="Z745" s="39"/>
      <c r="AA745" s="39"/>
      <c r="AB745" s="39"/>
      <c r="AC745" s="39"/>
      <c r="AD745" s="39"/>
      <c r="AE745" s="39"/>
      <c r="AR745" s="216" t="s">
        <v>253</v>
      </c>
      <c r="AT745" s="216" t="s">
        <v>150</v>
      </c>
      <c r="AU745" s="216" t="s">
        <v>84</v>
      </c>
      <c r="AY745" s="18" t="s">
        <v>148</v>
      </c>
      <c r="BE745" s="217">
        <f>IF(N745="základní",J745,0)</f>
        <v>0</v>
      </c>
      <c r="BF745" s="217">
        <f>IF(N745="snížená",J745,0)</f>
        <v>0</v>
      </c>
      <c r="BG745" s="217">
        <f>IF(N745="zákl. přenesená",J745,0)</f>
        <v>0</v>
      </c>
      <c r="BH745" s="217">
        <f>IF(N745="sníž. přenesená",J745,0)</f>
        <v>0</v>
      </c>
      <c r="BI745" s="217">
        <f>IF(N745="nulová",J745,0)</f>
        <v>0</v>
      </c>
      <c r="BJ745" s="18" t="s">
        <v>82</v>
      </c>
      <c r="BK745" s="217">
        <f>ROUND(I745*H745,2)</f>
        <v>0</v>
      </c>
      <c r="BL745" s="18" t="s">
        <v>253</v>
      </c>
      <c r="BM745" s="216" t="s">
        <v>1339</v>
      </c>
    </row>
    <row r="746" s="2" customFormat="1">
      <c r="A746" s="39"/>
      <c r="B746" s="40"/>
      <c r="C746" s="41"/>
      <c r="D746" s="218" t="s">
        <v>157</v>
      </c>
      <c r="E746" s="41"/>
      <c r="F746" s="219" t="s">
        <v>1340</v>
      </c>
      <c r="G746" s="41"/>
      <c r="H746" s="41"/>
      <c r="I746" s="220"/>
      <c r="J746" s="41"/>
      <c r="K746" s="41"/>
      <c r="L746" s="45"/>
      <c r="M746" s="221"/>
      <c r="N746" s="222"/>
      <c r="O746" s="85"/>
      <c r="P746" s="85"/>
      <c r="Q746" s="85"/>
      <c r="R746" s="85"/>
      <c r="S746" s="85"/>
      <c r="T746" s="86"/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T746" s="18" t="s">
        <v>157</v>
      </c>
      <c r="AU746" s="18" t="s">
        <v>84</v>
      </c>
    </row>
    <row r="747" s="13" customFormat="1">
      <c r="A747" s="13"/>
      <c r="B747" s="223"/>
      <c r="C747" s="224"/>
      <c r="D747" s="225" t="s">
        <v>159</v>
      </c>
      <c r="E747" s="226" t="s">
        <v>19</v>
      </c>
      <c r="F747" s="227" t="s">
        <v>1341</v>
      </c>
      <c r="G747" s="224"/>
      <c r="H747" s="228">
        <v>753.28999999999996</v>
      </c>
      <c r="I747" s="229"/>
      <c r="J747" s="224"/>
      <c r="K747" s="224"/>
      <c r="L747" s="230"/>
      <c r="M747" s="231"/>
      <c r="N747" s="232"/>
      <c r="O747" s="232"/>
      <c r="P747" s="232"/>
      <c r="Q747" s="232"/>
      <c r="R747" s="232"/>
      <c r="S747" s="232"/>
      <c r="T747" s="23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4" t="s">
        <v>159</v>
      </c>
      <c r="AU747" s="234" t="s">
        <v>84</v>
      </c>
      <c r="AV747" s="13" t="s">
        <v>84</v>
      </c>
      <c r="AW747" s="13" t="s">
        <v>35</v>
      </c>
      <c r="AX747" s="13" t="s">
        <v>82</v>
      </c>
      <c r="AY747" s="234" t="s">
        <v>148</v>
      </c>
    </row>
    <row r="748" s="2" customFormat="1" ht="37.8" customHeight="1">
      <c r="A748" s="39"/>
      <c r="B748" s="40"/>
      <c r="C748" s="205" t="s">
        <v>1342</v>
      </c>
      <c r="D748" s="205" t="s">
        <v>150</v>
      </c>
      <c r="E748" s="206" t="s">
        <v>1343</v>
      </c>
      <c r="F748" s="207" t="s">
        <v>1344</v>
      </c>
      <c r="G748" s="208" t="s">
        <v>153</v>
      </c>
      <c r="H748" s="209">
        <v>753.28999999999996</v>
      </c>
      <c r="I748" s="210"/>
      <c r="J748" s="211">
        <f>ROUND(I748*H748,2)</f>
        <v>0</v>
      </c>
      <c r="K748" s="207" t="s">
        <v>154</v>
      </c>
      <c r="L748" s="45"/>
      <c r="M748" s="212" t="s">
        <v>19</v>
      </c>
      <c r="N748" s="213" t="s">
        <v>45</v>
      </c>
      <c r="O748" s="85"/>
      <c r="P748" s="214">
        <f>O748*H748</f>
        <v>0</v>
      </c>
      <c r="Q748" s="214">
        <v>0.00029</v>
      </c>
      <c r="R748" s="214">
        <f>Q748*H748</f>
        <v>0.21845409999999998</v>
      </c>
      <c r="S748" s="214">
        <v>0</v>
      </c>
      <c r="T748" s="215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16" t="s">
        <v>253</v>
      </c>
      <c r="AT748" s="216" t="s">
        <v>150</v>
      </c>
      <c r="AU748" s="216" t="s">
        <v>84</v>
      </c>
      <c r="AY748" s="18" t="s">
        <v>148</v>
      </c>
      <c r="BE748" s="217">
        <f>IF(N748="základní",J748,0)</f>
        <v>0</v>
      </c>
      <c r="BF748" s="217">
        <f>IF(N748="snížená",J748,0)</f>
        <v>0</v>
      </c>
      <c r="BG748" s="217">
        <f>IF(N748="zákl. přenesená",J748,0)</f>
        <v>0</v>
      </c>
      <c r="BH748" s="217">
        <f>IF(N748="sníž. přenesená",J748,0)</f>
        <v>0</v>
      </c>
      <c r="BI748" s="217">
        <f>IF(N748="nulová",J748,0)</f>
        <v>0</v>
      </c>
      <c r="BJ748" s="18" t="s">
        <v>82</v>
      </c>
      <c r="BK748" s="217">
        <f>ROUND(I748*H748,2)</f>
        <v>0</v>
      </c>
      <c r="BL748" s="18" t="s">
        <v>253</v>
      </c>
      <c r="BM748" s="216" t="s">
        <v>1345</v>
      </c>
    </row>
    <row r="749" s="2" customFormat="1">
      <c r="A749" s="39"/>
      <c r="B749" s="40"/>
      <c r="C749" s="41"/>
      <c r="D749" s="218" t="s">
        <v>157</v>
      </c>
      <c r="E749" s="41"/>
      <c r="F749" s="219" t="s">
        <v>1346</v>
      </c>
      <c r="G749" s="41"/>
      <c r="H749" s="41"/>
      <c r="I749" s="220"/>
      <c r="J749" s="41"/>
      <c r="K749" s="41"/>
      <c r="L749" s="45"/>
      <c r="M749" s="221"/>
      <c r="N749" s="222"/>
      <c r="O749" s="85"/>
      <c r="P749" s="85"/>
      <c r="Q749" s="85"/>
      <c r="R749" s="85"/>
      <c r="S749" s="85"/>
      <c r="T749" s="86"/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T749" s="18" t="s">
        <v>157</v>
      </c>
      <c r="AU749" s="18" t="s">
        <v>84</v>
      </c>
    </row>
    <row r="750" s="12" customFormat="1" ht="25.92" customHeight="1">
      <c r="A750" s="12"/>
      <c r="B750" s="189"/>
      <c r="C750" s="190"/>
      <c r="D750" s="191" t="s">
        <v>73</v>
      </c>
      <c r="E750" s="192" t="s">
        <v>1347</v>
      </c>
      <c r="F750" s="192" t="s">
        <v>1348</v>
      </c>
      <c r="G750" s="190"/>
      <c r="H750" s="190"/>
      <c r="I750" s="193"/>
      <c r="J750" s="194">
        <f>BK750</f>
        <v>0</v>
      </c>
      <c r="K750" s="190"/>
      <c r="L750" s="195"/>
      <c r="M750" s="196"/>
      <c r="N750" s="197"/>
      <c r="O750" s="197"/>
      <c r="P750" s="198">
        <f>SUM(P751:P754)</f>
        <v>0</v>
      </c>
      <c r="Q750" s="197"/>
      <c r="R750" s="198">
        <f>SUM(R751:R754)</f>
        <v>0</v>
      </c>
      <c r="S750" s="197"/>
      <c r="T750" s="199">
        <f>SUM(T751:T754)</f>
        <v>0</v>
      </c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R750" s="200" t="s">
        <v>155</v>
      </c>
      <c r="AT750" s="201" t="s">
        <v>73</v>
      </c>
      <c r="AU750" s="201" t="s">
        <v>74</v>
      </c>
      <c r="AY750" s="200" t="s">
        <v>148</v>
      </c>
      <c r="BK750" s="202">
        <f>SUM(BK751:BK754)</f>
        <v>0</v>
      </c>
    </row>
    <row r="751" s="2" customFormat="1" ht="24.15" customHeight="1">
      <c r="A751" s="39"/>
      <c r="B751" s="40"/>
      <c r="C751" s="205" t="s">
        <v>1349</v>
      </c>
      <c r="D751" s="205" t="s">
        <v>150</v>
      </c>
      <c r="E751" s="206" t="s">
        <v>1350</v>
      </c>
      <c r="F751" s="207" t="s">
        <v>1351</v>
      </c>
      <c r="G751" s="208" t="s">
        <v>1352</v>
      </c>
      <c r="H751" s="209">
        <v>150</v>
      </c>
      <c r="I751" s="210"/>
      <c r="J751" s="211">
        <f>ROUND(I751*H751,2)</f>
        <v>0</v>
      </c>
      <c r="K751" s="207" t="s">
        <v>154</v>
      </c>
      <c r="L751" s="45"/>
      <c r="M751" s="212" t="s">
        <v>19</v>
      </c>
      <c r="N751" s="213" t="s">
        <v>45</v>
      </c>
      <c r="O751" s="85"/>
      <c r="P751" s="214">
        <f>O751*H751</f>
        <v>0</v>
      </c>
      <c r="Q751" s="214">
        <v>0</v>
      </c>
      <c r="R751" s="214">
        <f>Q751*H751</f>
        <v>0</v>
      </c>
      <c r="S751" s="214">
        <v>0</v>
      </c>
      <c r="T751" s="215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16" t="s">
        <v>1353</v>
      </c>
      <c r="AT751" s="216" t="s">
        <v>150</v>
      </c>
      <c r="AU751" s="216" t="s">
        <v>82</v>
      </c>
      <c r="AY751" s="18" t="s">
        <v>148</v>
      </c>
      <c r="BE751" s="217">
        <f>IF(N751="základní",J751,0)</f>
        <v>0</v>
      </c>
      <c r="BF751" s="217">
        <f>IF(N751="snížená",J751,0)</f>
        <v>0</v>
      </c>
      <c r="BG751" s="217">
        <f>IF(N751="zákl. přenesená",J751,0)</f>
        <v>0</v>
      </c>
      <c r="BH751" s="217">
        <f>IF(N751="sníž. přenesená",J751,0)</f>
        <v>0</v>
      </c>
      <c r="BI751" s="217">
        <f>IF(N751="nulová",J751,0)</f>
        <v>0</v>
      </c>
      <c r="BJ751" s="18" t="s">
        <v>82</v>
      </c>
      <c r="BK751" s="217">
        <f>ROUND(I751*H751,2)</f>
        <v>0</v>
      </c>
      <c r="BL751" s="18" t="s">
        <v>1353</v>
      </c>
      <c r="BM751" s="216" t="s">
        <v>1354</v>
      </c>
    </row>
    <row r="752" s="2" customFormat="1">
      <c r="A752" s="39"/>
      <c r="B752" s="40"/>
      <c r="C752" s="41"/>
      <c r="D752" s="218" t="s">
        <v>157</v>
      </c>
      <c r="E752" s="41"/>
      <c r="F752" s="219" t="s">
        <v>1355</v>
      </c>
      <c r="G752" s="41"/>
      <c r="H752" s="41"/>
      <c r="I752" s="220"/>
      <c r="J752" s="41"/>
      <c r="K752" s="41"/>
      <c r="L752" s="45"/>
      <c r="M752" s="221"/>
      <c r="N752" s="222"/>
      <c r="O752" s="85"/>
      <c r="P752" s="85"/>
      <c r="Q752" s="85"/>
      <c r="R752" s="85"/>
      <c r="S752" s="85"/>
      <c r="T752" s="86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T752" s="18" t="s">
        <v>157</v>
      </c>
      <c r="AU752" s="18" t="s">
        <v>82</v>
      </c>
    </row>
    <row r="753" s="14" customFormat="1">
      <c r="A753" s="14"/>
      <c r="B753" s="235"/>
      <c r="C753" s="236"/>
      <c r="D753" s="225" t="s">
        <v>159</v>
      </c>
      <c r="E753" s="237" t="s">
        <v>19</v>
      </c>
      <c r="F753" s="238" t="s">
        <v>1356</v>
      </c>
      <c r="G753" s="236"/>
      <c r="H753" s="237" t="s">
        <v>19</v>
      </c>
      <c r="I753" s="239"/>
      <c r="J753" s="236"/>
      <c r="K753" s="236"/>
      <c r="L753" s="240"/>
      <c r="M753" s="241"/>
      <c r="N753" s="242"/>
      <c r="O753" s="242"/>
      <c r="P753" s="242"/>
      <c r="Q753" s="242"/>
      <c r="R753" s="242"/>
      <c r="S753" s="242"/>
      <c r="T753" s="243"/>
      <c r="U753" s="14"/>
      <c r="V753" s="14"/>
      <c r="W753" s="14"/>
      <c r="X753" s="14"/>
      <c r="Y753" s="14"/>
      <c r="Z753" s="14"/>
      <c r="AA753" s="14"/>
      <c r="AB753" s="14"/>
      <c r="AC753" s="14"/>
      <c r="AD753" s="14"/>
      <c r="AE753" s="14"/>
      <c r="AT753" s="244" t="s">
        <v>159</v>
      </c>
      <c r="AU753" s="244" t="s">
        <v>82</v>
      </c>
      <c r="AV753" s="14" t="s">
        <v>82</v>
      </c>
      <c r="AW753" s="14" t="s">
        <v>35</v>
      </c>
      <c r="AX753" s="14" t="s">
        <v>74</v>
      </c>
      <c r="AY753" s="244" t="s">
        <v>148</v>
      </c>
    </row>
    <row r="754" s="13" customFormat="1">
      <c r="A754" s="13"/>
      <c r="B754" s="223"/>
      <c r="C754" s="224"/>
      <c r="D754" s="225" t="s">
        <v>159</v>
      </c>
      <c r="E754" s="226" t="s">
        <v>19</v>
      </c>
      <c r="F754" s="227" t="s">
        <v>1070</v>
      </c>
      <c r="G754" s="224"/>
      <c r="H754" s="228">
        <v>150</v>
      </c>
      <c r="I754" s="229"/>
      <c r="J754" s="224"/>
      <c r="K754" s="224"/>
      <c r="L754" s="230"/>
      <c r="M754" s="231"/>
      <c r="N754" s="232"/>
      <c r="O754" s="232"/>
      <c r="P754" s="232"/>
      <c r="Q754" s="232"/>
      <c r="R754" s="232"/>
      <c r="S754" s="232"/>
      <c r="T754" s="23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4" t="s">
        <v>159</v>
      </c>
      <c r="AU754" s="234" t="s">
        <v>82</v>
      </c>
      <c r="AV754" s="13" t="s">
        <v>84</v>
      </c>
      <c r="AW754" s="13" t="s">
        <v>35</v>
      </c>
      <c r="AX754" s="13" t="s">
        <v>82</v>
      </c>
      <c r="AY754" s="234" t="s">
        <v>148</v>
      </c>
    </row>
    <row r="755" s="12" customFormat="1" ht="25.92" customHeight="1">
      <c r="A755" s="12"/>
      <c r="B755" s="189"/>
      <c r="C755" s="190"/>
      <c r="D755" s="191" t="s">
        <v>73</v>
      </c>
      <c r="E755" s="192" t="s">
        <v>1357</v>
      </c>
      <c r="F755" s="192" t="s">
        <v>1358</v>
      </c>
      <c r="G755" s="190"/>
      <c r="H755" s="190"/>
      <c r="I755" s="193"/>
      <c r="J755" s="194">
        <f>BK755</f>
        <v>0</v>
      </c>
      <c r="K755" s="190"/>
      <c r="L755" s="195"/>
      <c r="M755" s="196"/>
      <c r="N755" s="197"/>
      <c r="O755" s="197"/>
      <c r="P755" s="198">
        <f>SUM(P756:P810)</f>
        <v>0</v>
      </c>
      <c r="Q755" s="197"/>
      <c r="R755" s="198">
        <f>SUM(R756:R810)</f>
        <v>0</v>
      </c>
      <c r="S755" s="197"/>
      <c r="T755" s="199">
        <f>SUM(T756:T810)</f>
        <v>0</v>
      </c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R755" s="200" t="s">
        <v>155</v>
      </c>
      <c r="AT755" s="201" t="s">
        <v>73</v>
      </c>
      <c r="AU755" s="201" t="s">
        <v>74</v>
      </c>
      <c r="AY755" s="200" t="s">
        <v>148</v>
      </c>
      <c r="BK755" s="202">
        <f>SUM(BK756:BK810)</f>
        <v>0</v>
      </c>
    </row>
    <row r="756" s="2" customFormat="1" ht="16.5" customHeight="1">
      <c r="A756" s="39"/>
      <c r="B756" s="40"/>
      <c r="C756" s="205" t="s">
        <v>1359</v>
      </c>
      <c r="D756" s="205" t="s">
        <v>150</v>
      </c>
      <c r="E756" s="206" t="s">
        <v>1360</v>
      </c>
      <c r="F756" s="207" t="s">
        <v>1361</v>
      </c>
      <c r="G756" s="208" t="s">
        <v>748</v>
      </c>
      <c r="H756" s="209">
        <v>1</v>
      </c>
      <c r="I756" s="210"/>
      <c r="J756" s="211">
        <f>ROUND(I756*H756,2)</f>
        <v>0</v>
      </c>
      <c r="K756" s="207" t="s">
        <v>19</v>
      </c>
      <c r="L756" s="45"/>
      <c r="M756" s="212" t="s">
        <v>19</v>
      </c>
      <c r="N756" s="213" t="s">
        <v>45</v>
      </c>
      <c r="O756" s="85"/>
      <c r="P756" s="214">
        <f>O756*H756</f>
        <v>0</v>
      </c>
      <c r="Q756" s="214">
        <v>0</v>
      </c>
      <c r="R756" s="214">
        <f>Q756*H756</f>
        <v>0</v>
      </c>
      <c r="S756" s="214">
        <v>0</v>
      </c>
      <c r="T756" s="215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16" t="s">
        <v>155</v>
      </c>
      <c r="AT756" s="216" t="s">
        <v>150</v>
      </c>
      <c r="AU756" s="216" t="s">
        <v>82</v>
      </c>
      <c r="AY756" s="18" t="s">
        <v>148</v>
      </c>
      <c r="BE756" s="217">
        <f>IF(N756="základní",J756,0)</f>
        <v>0</v>
      </c>
      <c r="BF756" s="217">
        <f>IF(N756="snížená",J756,0)</f>
        <v>0</v>
      </c>
      <c r="BG756" s="217">
        <f>IF(N756="zákl. přenesená",J756,0)</f>
        <v>0</v>
      </c>
      <c r="BH756" s="217">
        <f>IF(N756="sníž. přenesená",J756,0)</f>
        <v>0</v>
      </c>
      <c r="BI756" s="217">
        <f>IF(N756="nulová",J756,0)</f>
        <v>0</v>
      </c>
      <c r="BJ756" s="18" t="s">
        <v>82</v>
      </c>
      <c r="BK756" s="217">
        <f>ROUND(I756*H756,2)</f>
        <v>0</v>
      </c>
      <c r="BL756" s="18" t="s">
        <v>155</v>
      </c>
      <c r="BM756" s="216" t="s">
        <v>1362</v>
      </c>
    </row>
    <row r="757" s="2" customFormat="1" ht="16.5" customHeight="1">
      <c r="A757" s="39"/>
      <c r="B757" s="40"/>
      <c r="C757" s="205" t="s">
        <v>1363</v>
      </c>
      <c r="D757" s="205" t="s">
        <v>150</v>
      </c>
      <c r="E757" s="206" t="s">
        <v>1364</v>
      </c>
      <c r="F757" s="207" t="s">
        <v>1365</v>
      </c>
      <c r="G757" s="208" t="s">
        <v>748</v>
      </c>
      <c r="H757" s="209">
        <v>1</v>
      </c>
      <c r="I757" s="210"/>
      <c r="J757" s="211">
        <f>ROUND(I757*H757,2)</f>
        <v>0</v>
      </c>
      <c r="K757" s="207" t="s">
        <v>19</v>
      </c>
      <c r="L757" s="45"/>
      <c r="M757" s="212" t="s">
        <v>19</v>
      </c>
      <c r="N757" s="213" t="s">
        <v>45</v>
      </c>
      <c r="O757" s="85"/>
      <c r="P757" s="214">
        <f>O757*H757</f>
        <v>0</v>
      </c>
      <c r="Q757" s="214">
        <v>0</v>
      </c>
      <c r="R757" s="214">
        <f>Q757*H757</f>
        <v>0</v>
      </c>
      <c r="S757" s="214">
        <v>0</v>
      </c>
      <c r="T757" s="215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16" t="s">
        <v>155</v>
      </c>
      <c r="AT757" s="216" t="s">
        <v>150</v>
      </c>
      <c r="AU757" s="216" t="s">
        <v>82</v>
      </c>
      <c r="AY757" s="18" t="s">
        <v>148</v>
      </c>
      <c r="BE757" s="217">
        <f>IF(N757="základní",J757,0)</f>
        <v>0</v>
      </c>
      <c r="BF757" s="217">
        <f>IF(N757="snížená",J757,0)</f>
        <v>0</v>
      </c>
      <c r="BG757" s="217">
        <f>IF(N757="zákl. přenesená",J757,0)</f>
        <v>0</v>
      </c>
      <c r="BH757" s="217">
        <f>IF(N757="sníž. přenesená",J757,0)</f>
        <v>0</v>
      </c>
      <c r="BI757" s="217">
        <f>IF(N757="nulová",J757,0)</f>
        <v>0</v>
      </c>
      <c r="BJ757" s="18" t="s">
        <v>82</v>
      </c>
      <c r="BK757" s="217">
        <f>ROUND(I757*H757,2)</f>
        <v>0</v>
      </c>
      <c r="BL757" s="18" t="s">
        <v>155</v>
      </c>
      <c r="BM757" s="216" t="s">
        <v>1366</v>
      </c>
    </row>
    <row r="758" s="2" customFormat="1" ht="16.5" customHeight="1">
      <c r="A758" s="39"/>
      <c r="B758" s="40"/>
      <c r="C758" s="205" t="s">
        <v>1367</v>
      </c>
      <c r="D758" s="205" t="s">
        <v>150</v>
      </c>
      <c r="E758" s="206" t="s">
        <v>1368</v>
      </c>
      <c r="F758" s="207" t="s">
        <v>1369</v>
      </c>
      <c r="G758" s="208" t="s">
        <v>748</v>
      </c>
      <c r="H758" s="209">
        <v>1</v>
      </c>
      <c r="I758" s="210"/>
      <c r="J758" s="211">
        <f>ROUND(I758*H758,2)</f>
        <v>0</v>
      </c>
      <c r="K758" s="207" t="s">
        <v>19</v>
      </c>
      <c r="L758" s="45"/>
      <c r="M758" s="212" t="s">
        <v>19</v>
      </c>
      <c r="N758" s="213" t="s">
        <v>45</v>
      </c>
      <c r="O758" s="85"/>
      <c r="P758" s="214">
        <f>O758*H758</f>
        <v>0</v>
      </c>
      <c r="Q758" s="214">
        <v>0</v>
      </c>
      <c r="R758" s="214">
        <f>Q758*H758</f>
        <v>0</v>
      </c>
      <c r="S758" s="214">
        <v>0</v>
      </c>
      <c r="T758" s="215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16" t="s">
        <v>155</v>
      </c>
      <c r="AT758" s="216" t="s">
        <v>150</v>
      </c>
      <c r="AU758" s="216" t="s">
        <v>82</v>
      </c>
      <c r="AY758" s="18" t="s">
        <v>148</v>
      </c>
      <c r="BE758" s="217">
        <f>IF(N758="základní",J758,0)</f>
        <v>0</v>
      </c>
      <c r="BF758" s="217">
        <f>IF(N758="snížená",J758,0)</f>
        <v>0</v>
      </c>
      <c r="BG758" s="217">
        <f>IF(N758="zákl. přenesená",J758,0)</f>
        <v>0</v>
      </c>
      <c r="BH758" s="217">
        <f>IF(N758="sníž. přenesená",J758,0)</f>
        <v>0</v>
      </c>
      <c r="BI758" s="217">
        <f>IF(N758="nulová",J758,0)</f>
        <v>0</v>
      </c>
      <c r="BJ758" s="18" t="s">
        <v>82</v>
      </c>
      <c r="BK758" s="217">
        <f>ROUND(I758*H758,2)</f>
        <v>0</v>
      </c>
      <c r="BL758" s="18" t="s">
        <v>155</v>
      </c>
      <c r="BM758" s="216" t="s">
        <v>1370</v>
      </c>
    </row>
    <row r="759" s="2" customFormat="1" ht="16.5" customHeight="1">
      <c r="A759" s="39"/>
      <c r="B759" s="40"/>
      <c r="C759" s="205" t="s">
        <v>1371</v>
      </c>
      <c r="D759" s="205" t="s">
        <v>150</v>
      </c>
      <c r="E759" s="206" t="s">
        <v>1372</v>
      </c>
      <c r="F759" s="207" t="s">
        <v>1373</v>
      </c>
      <c r="G759" s="208" t="s">
        <v>748</v>
      </c>
      <c r="H759" s="209">
        <v>1</v>
      </c>
      <c r="I759" s="210"/>
      <c r="J759" s="211">
        <f>ROUND(I759*H759,2)</f>
        <v>0</v>
      </c>
      <c r="K759" s="207" t="s">
        <v>19</v>
      </c>
      <c r="L759" s="45"/>
      <c r="M759" s="212" t="s">
        <v>19</v>
      </c>
      <c r="N759" s="213" t="s">
        <v>45</v>
      </c>
      <c r="O759" s="85"/>
      <c r="P759" s="214">
        <f>O759*H759</f>
        <v>0</v>
      </c>
      <c r="Q759" s="214">
        <v>0</v>
      </c>
      <c r="R759" s="214">
        <f>Q759*H759</f>
        <v>0</v>
      </c>
      <c r="S759" s="214">
        <v>0</v>
      </c>
      <c r="T759" s="215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16" t="s">
        <v>155</v>
      </c>
      <c r="AT759" s="216" t="s">
        <v>150</v>
      </c>
      <c r="AU759" s="216" t="s">
        <v>82</v>
      </c>
      <c r="AY759" s="18" t="s">
        <v>148</v>
      </c>
      <c r="BE759" s="217">
        <f>IF(N759="základní",J759,0)</f>
        <v>0</v>
      </c>
      <c r="BF759" s="217">
        <f>IF(N759="snížená",J759,0)</f>
        <v>0</v>
      </c>
      <c r="BG759" s="217">
        <f>IF(N759="zákl. přenesená",J759,0)</f>
        <v>0</v>
      </c>
      <c r="BH759" s="217">
        <f>IF(N759="sníž. přenesená",J759,0)</f>
        <v>0</v>
      </c>
      <c r="BI759" s="217">
        <f>IF(N759="nulová",J759,0)</f>
        <v>0</v>
      </c>
      <c r="BJ759" s="18" t="s">
        <v>82</v>
      </c>
      <c r="BK759" s="217">
        <f>ROUND(I759*H759,2)</f>
        <v>0</v>
      </c>
      <c r="BL759" s="18" t="s">
        <v>155</v>
      </c>
      <c r="BM759" s="216" t="s">
        <v>1374</v>
      </c>
    </row>
    <row r="760" s="2" customFormat="1" ht="16.5" customHeight="1">
      <c r="A760" s="39"/>
      <c r="B760" s="40"/>
      <c r="C760" s="205" t="s">
        <v>1375</v>
      </c>
      <c r="D760" s="205" t="s">
        <v>150</v>
      </c>
      <c r="E760" s="206" t="s">
        <v>1376</v>
      </c>
      <c r="F760" s="207" t="s">
        <v>1377</v>
      </c>
      <c r="G760" s="208" t="s">
        <v>748</v>
      </c>
      <c r="H760" s="209">
        <v>1</v>
      </c>
      <c r="I760" s="210"/>
      <c r="J760" s="211">
        <f>ROUND(I760*H760,2)</f>
        <v>0</v>
      </c>
      <c r="K760" s="207" t="s">
        <v>19</v>
      </c>
      <c r="L760" s="45"/>
      <c r="M760" s="212" t="s">
        <v>19</v>
      </c>
      <c r="N760" s="213" t="s">
        <v>45</v>
      </c>
      <c r="O760" s="85"/>
      <c r="P760" s="214">
        <f>O760*H760</f>
        <v>0</v>
      </c>
      <c r="Q760" s="214">
        <v>0</v>
      </c>
      <c r="R760" s="214">
        <f>Q760*H760</f>
        <v>0</v>
      </c>
      <c r="S760" s="214">
        <v>0</v>
      </c>
      <c r="T760" s="215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16" t="s">
        <v>155</v>
      </c>
      <c r="AT760" s="216" t="s">
        <v>150</v>
      </c>
      <c r="AU760" s="216" t="s">
        <v>82</v>
      </c>
      <c r="AY760" s="18" t="s">
        <v>148</v>
      </c>
      <c r="BE760" s="217">
        <f>IF(N760="základní",J760,0)</f>
        <v>0</v>
      </c>
      <c r="BF760" s="217">
        <f>IF(N760="snížená",J760,0)</f>
        <v>0</v>
      </c>
      <c r="BG760" s="217">
        <f>IF(N760="zákl. přenesená",J760,0)</f>
        <v>0</v>
      </c>
      <c r="BH760" s="217">
        <f>IF(N760="sníž. přenesená",J760,0)</f>
        <v>0</v>
      </c>
      <c r="BI760" s="217">
        <f>IF(N760="nulová",J760,0)</f>
        <v>0</v>
      </c>
      <c r="BJ760" s="18" t="s">
        <v>82</v>
      </c>
      <c r="BK760" s="217">
        <f>ROUND(I760*H760,2)</f>
        <v>0</v>
      </c>
      <c r="BL760" s="18" t="s">
        <v>155</v>
      </c>
      <c r="BM760" s="216" t="s">
        <v>1378</v>
      </c>
    </row>
    <row r="761" s="2" customFormat="1" ht="16.5" customHeight="1">
      <c r="A761" s="39"/>
      <c r="B761" s="40"/>
      <c r="C761" s="205" t="s">
        <v>1379</v>
      </c>
      <c r="D761" s="205" t="s">
        <v>150</v>
      </c>
      <c r="E761" s="206" t="s">
        <v>1380</v>
      </c>
      <c r="F761" s="207" t="s">
        <v>1381</v>
      </c>
      <c r="G761" s="208" t="s">
        <v>748</v>
      </c>
      <c r="H761" s="209">
        <v>1</v>
      </c>
      <c r="I761" s="210"/>
      <c r="J761" s="211">
        <f>ROUND(I761*H761,2)</f>
        <v>0</v>
      </c>
      <c r="K761" s="207" t="s">
        <v>19</v>
      </c>
      <c r="L761" s="45"/>
      <c r="M761" s="212" t="s">
        <v>19</v>
      </c>
      <c r="N761" s="213" t="s">
        <v>45</v>
      </c>
      <c r="O761" s="85"/>
      <c r="P761" s="214">
        <f>O761*H761</f>
        <v>0</v>
      </c>
      <c r="Q761" s="214">
        <v>0</v>
      </c>
      <c r="R761" s="214">
        <f>Q761*H761</f>
        <v>0</v>
      </c>
      <c r="S761" s="214">
        <v>0</v>
      </c>
      <c r="T761" s="215">
        <f>S761*H761</f>
        <v>0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16" t="s">
        <v>155</v>
      </c>
      <c r="AT761" s="216" t="s">
        <v>150</v>
      </c>
      <c r="AU761" s="216" t="s">
        <v>82</v>
      </c>
      <c r="AY761" s="18" t="s">
        <v>148</v>
      </c>
      <c r="BE761" s="217">
        <f>IF(N761="základní",J761,0)</f>
        <v>0</v>
      </c>
      <c r="BF761" s="217">
        <f>IF(N761="snížená",J761,0)</f>
        <v>0</v>
      </c>
      <c r="BG761" s="217">
        <f>IF(N761="zákl. přenesená",J761,0)</f>
        <v>0</v>
      </c>
      <c r="BH761" s="217">
        <f>IF(N761="sníž. přenesená",J761,0)</f>
        <v>0</v>
      </c>
      <c r="BI761" s="217">
        <f>IF(N761="nulová",J761,0)</f>
        <v>0</v>
      </c>
      <c r="BJ761" s="18" t="s">
        <v>82</v>
      </c>
      <c r="BK761" s="217">
        <f>ROUND(I761*H761,2)</f>
        <v>0</v>
      </c>
      <c r="BL761" s="18" t="s">
        <v>155</v>
      </c>
      <c r="BM761" s="216" t="s">
        <v>1382</v>
      </c>
    </row>
    <row r="762" s="2" customFormat="1" ht="16.5" customHeight="1">
      <c r="A762" s="39"/>
      <c r="B762" s="40"/>
      <c r="C762" s="205" t="s">
        <v>1383</v>
      </c>
      <c r="D762" s="205" t="s">
        <v>150</v>
      </c>
      <c r="E762" s="206" t="s">
        <v>1384</v>
      </c>
      <c r="F762" s="207" t="s">
        <v>1385</v>
      </c>
      <c r="G762" s="208" t="s">
        <v>748</v>
      </c>
      <c r="H762" s="209">
        <v>1</v>
      </c>
      <c r="I762" s="210"/>
      <c r="J762" s="211">
        <f>ROUND(I762*H762,2)</f>
        <v>0</v>
      </c>
      <c r="K762" s="207" t="s">
        <v>19</v>
      </c>
      <c r="L762" s="45"/>
      <c r="M762" s="212" t="s">
        <v>19</v>
      </c>
      <c r="N762" s="213" t="s">
        <v>45</v>
      </c>
      <c r="O762" s="85"/>
      <c r="P762" s="214">
        <f>O762*H762</f>
        <v>0</v>
      </c>
      <c r="Q762" s="214">
        <v>0</v>
      </c>
      <c r="R762" s="214">
        <f>Q762*H762</f>
        <v>0</v>
      </c>
      <c r="S762" s="214">
        <v>0</v>
      </c>
      <c r="T762" s="215">
        <f>S762*H762</f>
        <v>0</v>
      </c>
      <c r="U762" s="39"/>
      <c r="V762" s="39"/>
      <c r="W762" s="39"/>
      <c r="X762" s="39"/>
      <c r="Y762" s="39"/>
      <c r="Z762" s="39"/>
      <c r="AA762" s="39"/>
      <c r="AB762" s="39"/>
      <c r="AC762" s="39"/>
      <c r="AD762" s="39"/>
      <c r="AE762" s="39"/>
      <c r="AR762" s="216" t="s">
        <v>155</v>
      </c>
      <c r="AT762" s="216" t="s">
        <v>150</v>
      </c>
      <c r="AU762" s="216" t="s">
        <v>82</v>
      </c>
      <c r="AY762" s="18" t="s">
        <v>148</v>
      </c>
      <c r="BE762" s="217">
        <f>IF(N762="základní",J762,0)</f>
        <v>0</v>
      </c>
      <c r="BF762" s="217">
        <f>IF(N762="snížená",J762,0)</f>
        <v>0</v>
      </c>
      <c r="BG762" s="217">
        <f>IF(N762="zákl. přenesená",J762,0)</f>
        <v>0</v>
      </c>
      <c r="BH762" s="217">
        <f>IF(N762="sníž. přenesená",J762,0)</f>
        <v>0</v>
      </c>
      <c r="BI762" s="217">
        <f>IF(N762="nulová",J762,0)</f>
        <v>0</v>
      </c>
      <c r="BJ762" s="18" t="s">
        <v>82</v>
      </c>
      <c r="BK762" s="217">
        <f>ROUND(I762*H762,2)</f>
        <v>0</v>
      </c>
      <c r="BL762" s="18" t="s">
        <v>155</v>
      </c>
      <c r="BM762" s="216" t="s">
        <v>1386</v>
      </c>
    </row>
    <row r="763" s="2" customFormat="1" ht="16.5" customHeight="1">
      <c r="A763" s="39"/>
      <c r="B763" s="40"/>
      <c r="C763" s="205" t="s">
        <v>1387</v>
      </c>
      <c r="D763" s="205" t="s">
        <v>150</v>
      </c>
      <c r="E763" s="206" t="s">
        <v>1388</v>
      </c>
      <c r="F763" s="207" t="s">
        <v>1389</v>
      </c>
      <c r="G763" s="208" t="s">
        <v>748</v>
      </c>
      <c r="H763" s="209">
        <v>1</v>
      </c>
      <c r="I763" s="210"/>
      <c r="J763" s="211">
        <f>ROUND(I763*H763,2)</f>
        <v>0</v>
      </c>
      <c r="K763" s="207" t="s">
        <v>19</v>
      </c>
      <c r="L763" s="45"/>
      <c r="M763" s="212" t="s">
        <v>19</v>
      </c>
      <c r="N763" s="213" t="s">
        <v>45</v>
      </c>
      <c r="O763" s="85"/>
      <c r="P763" s="214">
        <f>O763*H763</f>
        <v>0</v>
      </c>
      <c r="Q763" s="214">
        <v>0</v>
      </c>
      <c r="R763" s="214">
        <f>Q763*H763</f>
        <v>0</v>
      </c>
      <c r="S763" s="214">
        <v>0</v>
      </c>
      <c r="T763" s="215">
        <f>S763*H763</f>
        <v>0</v>
      </c>
      <c r="U763" s="39"/>
      <c r="V763" s="39"/>
      <c r="W763" s="39"/>
      <c r="X763" s="39"/>
      <c r="Y763" s="39"/>
      <c r="Z763" s="39"/>
      <c r="AA763" s="39"/>
      <c r="AB763" s="39"/>
      <c r="AC763" s="39"/>
      <c r="AD763" s="39"/>
      <c r="AE763" s="39"/>
      <c r="AR763" s="216" t="s">
        <v>155</v>
      </c>
      <c r="AT763" s="216" t="s">
        <v>150</v>
      </c>
      <c r="AU763" s="216" t="s">
        <v>82</v>
      </c>
      <c r="AY763" s="18" t="s">
        <v>148</v>
      </c>
      <c r="BE763" s="217">
        <f>IF(N763="základní",J763,0)</f>
        <v>0</v>
      </c>
      <c r="BF763" s="217">
        <f>IF(N763="snížená",J763,0)</f>
        <v>0</v>
      </c>
      <c r="BG763" s="217">
        <f>IF(N763="zákl. přenesená",J763,0)</f>
        <v>0</v>
      </c>
      <c r="BH763" s="217">
        <f>IF(N763="sníž. přenesená",J763,0)</f>
        <v>0</v>
      </c>
      <c r="BI763" s="217">
        <f>IF(N763="nulová",J763,0)</f>
        <v>0</v>
      </c>
      <c r="BJ763" s="18" t="s">
        <v>82</v>
      </c>
      <c r="BK763" s="217">
        <f>ROUND(I763*H763,2)</f>
        <v>0</v>
      </c>
      <c r="BL763" s="18" t="s">
        <v>155</v>
      </c>
      <c r="BM763" s="216" t="s">
        <v>1390</v>
      </c>
    </row>
    <row r="764" s="2" customFormat="1" ht="16.5" customHeight="1">
      <c r="A764" s="39"/>
      <c r="B764" s="40"/>
      <c r="C764" s="205" t="s">
        <v>1391</v>
      </c>
      <c r="D764" s="205" t="s">
        <v>150</v>
      </c>
      <c r="E764" s="206" t="s">
        <v>1392</v>
      </c>
      <c r="F764" s="207" t="s">
        <v>1393</v>
      </c>
      <c r="G764" s="208" t="s">
        <v>748</v>
      </c>
      <c r="H764" s="209">
        <v>1</v>
      </c>
      <c r="I764" s="210"/>
      <c r="J764" s="211">
        <f>ROUND(I764*H764,2)</f>
        <v>0</v>
      </c>
      <c r="K764" s="207" t="s">
        <v>19</v>
      </c>
      <c r="L764" s="45"/>
      <c r="M764" s="212" t="s">
        <v>19</v>
      </c>
      <c r="N764" s="213" t="s">
        <v>45</v>
      </c>
      <c r="O764" s="85"/>
      <c r="P764" s="214">
        <f>O764*H764</f>
        <v>0</v>
      </c>
      <c r="Q764" s="214">
        <v>0</v>
      </c>
      <c r="R764" s="214">
        <f>Q764*H764</f>
        <v>0</v>
      </c>
      <c r="S764" s="214">
        <v>0</v>
      </c>
      <c r="T764" s="215">
        <f>S764*H764</f>
        <v>0</v>
      </c>
      <c r="U764" s="39"/>
      <c r="V764" s="39"/>
      <c r="W764" s="39"/>
      <c r="X764" s="39"/>
      <c r="Y764" s="39"/>
      <c r="Z764" s="39"/>
      <c r="AA764" s="39"/>
      <c r="AB764" s="39"/>
      <c r="AC764" s="39"/>
      <c r="AD764" s="39"/>
      <c r="AE764" s="39"/>
      <c r="AR764" s="216" t="s">
        <v>155</v>
      </c>
      <c r="AT764" s="216" t="s">
        <v>150</v>
      </c>
      <c r="AU764" s="216" t="s">
        <v>82</v>
      </c>
      <c r="AY764" s="18" t="s">
        <v>148</v>
      </c>
      <c r="BE764" s="217">
        <f>IF(N764="základní",J764,0)</f>
        <v>0</v>
      </c>
      <c r="BF764" s="217">
        <f>IF(N764="snížená",J764,0)</f>
        <v>0</v>
      </c>
      <c r="BG764" s="217">
        <f>IF(N764="zákl. přenesená",J764,0)</f>
        <v>0</v>
      </c>
      <c r="BH764" s="217">
        <f>IF(N764="sníž. přenesená",J764,0)</f>
        <v>0</v>
      </c>
      <c r="BI764" s="217">
        <f>IF(N764="nulová",J764,0)</f>
        <v>0</v>
      </c>
      <c r="BJ764" s="18" t="s">
        <v>82</v>
      </c>
      <c r="BK764" s="217">
        <f>ROUND(I764*H764,2)</f>
        <v>0</v>
      </c>
      <c r="BL764" s="18" t="s">
        <v>155</v>
      </c>
      <c r="BM764" s="216" t="s">
        <v>1394</v>
      </c>
    </row>
    <row r="765" s="2" customFormat="1" ht="16.5" customHeight="1">
      <c r="A765" s="39"/>
      <c r="B765" s="40"/>
      <c r="C765" s="205" t="s">
        <v>1395</v>
      </c>
      <c r="D765" s="205" t="s">
        <v>150</v>
      </c>
      <c r="E765" s="206" t="s">
        <v>1396</v>
      </c>
      <c r="F765" s="207" t="s">
        <v>1397</v>
      </c>
      <c r="G765" s="208" t="s">
        <v>748</v>
      </c>
      <c r="H765" s="209">
        <v>1</v>
      </c>
      <c r="I765" s="210"/>
      <c r="J765" s="211">
        <f>ROUND(I765*H765,2)</f>
        <v>0</v>
      </c>
      <c r="K765" s="207" t="s">
        <v>19</v>
      </c>
      <c r="L765" s="45"/>
      <c r="M765" s="212" t="s">
        <v>19</v>
      </c>
      <c r="N765" s="213" t="s">
        <v>45</v>
      </c>
      <c r="O765" s="85"/>
      <c r="P765" s="214">
        <f>O765*H765</f>
        <v>0</v>
      </c>
      <c r="Q765" s="214">
        <v>0</v>
      </c>
      <c r="R765" s="214">
        <f>Q765*H765</f>
        <v>0</v>
      </c>
      <c r="S765" s="214">
        <v>0</v>
      </c>
      <c r="T765" s="215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16" t="s">
        <v>155</v>
      </c>
      <c r="AT765" s="216" t="s">
        <v>150</v>
      </c>
      <c r="AU765" s="216" t="s">
        <v>82</v>
      </c>
      <c r="AY765" s="18" t="s">
        <v>148</v>
      </c>
      <c r="BE765" s="217">
        <f>IF(N765="základní",J765,0)</f>
        <v>0</v>
      </c>
      <c r="BF765" s="217">
        <f>IF(N765="snížená",J765,0)</f>
        <v>0</v>
      </c>
      <c r="BG765" s="217">
        <f>IF(N765="zákl. přenesená",J765,0)</f>
        <v>0</v>
      </c>
      <c r="BH765" s="217">
        <f>IF(N765="sníž. přenesená",J765,0)</f>
        <v>0</v>
      </c>
      <c r="BI765" s="217">
        <f>IF(N765="nulová",J765,0)</f>
        <v>0</v>
      </c>
      <c r="BJ765" s="18" t="s">
        <v>82</v>
      </c>
      <c r="BK765" s="217">
        <f>ROUND(I765*H765,2)</f>
        <v>0</v>
      </c>
      <c r="BL765" s="18" t="s">
        <v>155</v>
      </c>
      <c r="BM765" s="216" t="s">
        <v>1398</v>
      </c>
    </row>
    <row r="766" s="2" customFormat="1" ht="16.5" customHeight="1">
      <c r="A766" s="39"/>
      <c r="B766" s="40"/>
      <c r="C766" s="205" t="s">
        <v>1399</v>
      </c>
      <c r="D766" s="205" t="s">
        <v>150</v>
      </c>
      <c r="E766" s="206" t="s">
        <v>1400</v>
      </c>
      <c r="F766" s="207" t="s">
        <v>1401</v>
      </c>
      <c r="G766" s="208" t="s">
        <v>748</v>
      </c>
      <c r="H766" s="209">
        <v>1</v>
      </c>
      <c r="I766" s="210"/>
      <c r="J766" s="211">
        <f>ROUND(I766*H766,2)</f>
        <v>0</v>
      </c>
      <c r="K766" s="207" t="s">
        <v>19</v>
      </c>
      <c r="L766" s="45"/>
      <c r="M766" s="212" t="s">
        <v>19</v>
      </c>
      <c r="N766" s="213" t="s">
        <v>45</v>
      </c>
      <c r="O766" s="85"/>
      <c r="P766" s="214">
        <f>O766*H766</f>
        <v>0</v>
      </c>
      <c r="Q766" s="214">
        <v>0</v>
      </c>
      <c r="R766" s="214">
        <f>Q766*H766</f>
        <v>0</v>
      </c>
      <c r="S766" s="214">
        <v>0</v>
      </c>
      <c r="T766" s="215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16" t="s">
        <v>155</v>
      </c>
      <c r="AT766" s="216" t="s">
        <v>150</v>
      </c>
      <c r="AU766" s="216" t="s">
        <v>82</v>
      </c>
      <c r="AY766" s="18" t="s">
        <v>148</v>
      </c>
      <c r="BE766" s="217">
        <f>IF(N766="základní",J766,0)</f>
        <v>0</v>
      </c>
      <c r="BF766" s="217">
        <f>IF(N766="snížená",J766,0)</f>
        <v>0</v>
      </c>
      <c r="BG766" s="217">
        <f>IF(N766="zákl. přenesená",J766,0)</f>
        <v>0</v>
      </c>
      <c r="BH766" s="217">
        <f>IF(N766="sníž. přenesená",J766,0)</f>
        <v>0</v>
      </c>
      <c r="BI766" s="217">
        <f>IF(N766="nulová",J766,0)</f>
        <v>0</v>
      </c>
      <c r="BJ766" s="18" t="s">
        <v>82</v>
      </c>
      <c r="BK766" s="217">
        <f>ROUND(I766*H766,2)</f>
        <v>0</v>
      </c>
      <c r="BL766" s="18" t="s">
        <v>155</v>
      </c>
      <c r="BM766" s="216" t="s">
        <v>1402</v>
      </c>
    </row>
    <row r="767" s="2" customFormat="1" ht="16.5" customHeight="1">
      <c r="A767" s="39"/>
      <c r="B767" s="40"/>
      <c r="C767" s="205" t="s">
        <v>1403</v>
      </c>
      <c r="D767" s="205" t="s">
        <v>150</v>
      </c>
      <c r="E767" s="206" t="s">
        <v>1404</v>
      </c>
      <c r="F767" s="207" t="s">
        <v>1405</v>
      </c>
      <c r="G767" s="208" t="s">
        <v>748</v>
      </c>
      <c r="H767" s="209">
        <v>1</v>
      </c>
      <c r="I767" s="210"/>
      <c r="J767" s="211">
        <f>ROUND(I767*H767,2)</f>
        <v>0</v>
      </c>
      <c r="K767" s="207" t="s">
        <v>19</v>
      </c>
      <c r="L767" s="45"/>
      <c r="M767" s="212" t="s">
        <v>19</v>
      </c>
      <c r="N767" s="213" t="s">
        <v>45</v>
      </c>
      <c r="O767" s="85"/>
      <c r="P767" s="214">
        <f>O767*H767</f>
        <v>0</v>
      </c>
      <c r="Q767" s="214">
        <v>0</v>
      </c>
      <c r="R767" s="214">
        <f>Q767*H767</f>
        <v>0</v>
      </c>
      <c r="S767" s="214">
        <v>0</v>
      </c>
      <c r="T767" s="215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16" t="s">
        <v>155</v>
      </c>
      <c r="AT767" s="216" t="s">
        <v>150</v>
      </c>
      <c r="AU767" s="216" t="s">
        <v>82</v>
      </c>
      <c r="AY767" s="18" t="s">
        <v>148</v>
      </c>
      <c r="BE767" s="217">
        <f>IF(N767="základní",J767,0)</f>
        <v>0</v>
      </c>
      <c r="BF767" s="217">
        <f>IF(N767="snížená",J767,0)</f>
        <v>0</v>
      </c>
      <c r="BG767" s="217">
        <f>IF(N767="zákl. přenesená",J767,0)</f>
        <v>0</v>
      </c>
      <c r="BH767" s="217">
        <f>IF(N767="sníž. přenesená",J767,0)</f>
        <v>0</v>
      </c>
      <c r="BI767" s="217">
        <f>IF(N767="nulová",J767,0)</f>
        <v>0</v>
      </c>
      <c r="BJ767" s="18" t="s">
        <v>82</v>
      </c>
      <c r="BK767" s="217">
        <f>ROUND(I767*H767,2)</f>
        <v>0</v>
      </c>
      <c r="BL767" s="18" t="s">
        <v>155</v>
      </c>
      <c r="BM767" s="216" t="s">
        <v>1406</v>
      </c>
    </row>
    <row r="768" s="2" customFormat="1" ht="16.5" customHeight="1">
      <c r="A768" s="39"/>
      <c r="B768" s="40"/>
      <c r="C768" s="205" t="s">
        <v>1407</v>
      </c>
      <c r="D768" s="205" t="s">
        <v>150</v>
      </c>
      <c r="E768" s="206" t="s">
        <v>1408</v>
      </c>
      <c r="F768" s="207" t="s">
        <v>1409</v>
      </c>
      <c r="G768" s="208" t="s">
        <v>748</v>
      </c>
      <c r="H768" s="209">
        <v>1</v>
      </c>
      <c r="I768" s="210"/>
      <c r="J768" s="211">
        <f>ROUND(I768*H768,2)</f>
        <v>0</v>
      </c>
      <c r="K768" s="207" t="s">
        <v>19</v>
      </c>
      <c r="L768" s="45"/>
      <c r="M768" s="212" t="s">
        <v>19</v>
      </c>
      <c r="N768" s="213" t="s">
        <v>45</v>
      </c>
      <c r="O768" s="85"/>
      <c r="P768" s="214">
        <f>O768*H768</f>
        <v>0</v>
      </c>
      <c r="Q768" s="214">
        <v>0</v>
      </c>
      <c r="R768" s="214">
        <f>Q768*H768</f>
        <v>0</v>
      </c>
      <c r="S768" s="214">
        <v>0</v>
      </c>
      <c r="T768" s="215">
        <f>S768*H768</f>
        <v>0</v>
      </c>
      <c r="U768" s="39"/>
      <c r="V768" s="39"/>
      <c r="W768" s="39"/>
      <c r="X768" s="39"/>
      <c r="Y768" s="39"/>
      <c r="Z768" s="39"/>
      <c r="AA768" s="39"/>
      <c r="AB768" s="39"/>
      <c r="AC768" s="39"/>
      <c r="AD768" s="39"/>
      <c r="AE768" s="39"/>
      <c r="AR768" s="216" t="s">
        <v>155</v>
      </c>
      <c r="AT768" s="216" t="s">
        <v>150</v>
      </c>
      <c r="AU768" s="216" t="s">
        <v>82</v>
      </c>
      <c r="AY768" s="18" t="s">
        <v>148</v>
      </c>
      <c r="BE768" s="217">
        <f>IF(N768="základní",J768,0)</f>
        <v>0</v>
      </c>
      <c r="BF768" s="217">
        <f>IF(N768="snížená",J768,0)</f>
        <v>0</v>
      </c>
      <c r="BG768" s="217">
        <f>IF(N768="zákl. přenesená",J768,0)</f>
        <v>0</v>
      </c>
      <c r="BH768" s="217">
        <f>IF(N768="sníž. přenesená",J768,0)</f>
        <v>0</v>
      </c>
      <c r="BI768" s="217">
        <f>IF(N768="nulová",J768,0)</f>
        <v>0</v>
      </c>
      <c r="BJ768" s="18" t="s">
        <v>82</v>
      </c>
      <c r="BK768" s="217">
        <f>ROUND(I768*H768,2)</f>
        <v>0</v>
      </c>
      <c r="BL768" s="18" t="s">
        <v>155</v>
      </c>
      <c r="BM768" s="216" t="s">
        <v>1410</v>
      </c>
    </row>
    <row r="769" s="2" customFormat="1" ht="16.5" customHeight="1">
      <c r="A769" s="39"/>
      <c r="B769" s="40"/>
      <c r="C769" s="205" t="s">
        <v>1411</v>
      </c>
      <c r="D769" s="205" t="s">
        <v>150</v>
      </c>
      <c r="E769" s="206" t="s">
        <v>1412</v>
      </c>
      <c r="F769" s="207" t="s">
        <v>1413</v>
      </c>
      <c r="G769" s="208" t="s">
        <v>748</v>
      </c>
      <c r="H769" s="209">
        <v>1</v>
      </c>
      <c r="I769" s="210"/>
      <c r="J769" s="211">
        <f>ROUND(I769*H769,2)</f>
        <v>0</v>
      </c>
      <c r="K769" s="207" t="s">
        <v>19</v>
      </c>
      <c r="L769" s="45"/>
      <c r="M769" s="212" t="s">
        <v>19</v>
      </c>
      <c r="N769" s="213" t="s">
        <v>45</v>
      </c>
      <c r="O769" s="85"/>
      <c r="P769" s="214">
        <f>O769*H769</f>
        <v>0</v>
      </c>
      <c r="Q769" s="214">
        <v>0</v>
      </c>
      <c r="R769" s="214">
        <f>Q769*H769</f>
        <v>0</v>
      </c>
      <c r="S769" s="214">
        <v>0</v>
      </c>
      <c r="T769" s="215">
        <f>S769*H769</f>
        <v>0</v>
      </c>
      <c r="U769" s="39"/>
      <c r="V769" s="39"/>
      <c r="W769" s="39"/>
      <c r="X769" s="39"/>
      <c r="Y769" s="39"/>
      <c r="Z769" s="39"/>
      <c r="AA769" s="39"/>
      <c r="AB769" s="39"/>
      <c r="AC769" s="39"/>
      <c r="AD769" s="39"/>
      <c r="AE769" s="39"/>
      <c r="AR769" s="216" t="s">
        <v>155</v>
      </c>
      <c r="AT769" s="216" t="s">
        <v>150</v>
      </c>
      <c r="AU769" s="216" t="s">
        <v>82</v>
      </c>
      <c r="AY769" s="18" t="s">
        <v>148</v>
      </c>
      <c r="BE769" s="217">
        <f>IF(N769="základní",J769,0)</f>
        <v>0</v>
      </c>
      <c r="BF769" s="217">
        <f>IF(N769="snížená",J769,0)</f>
        <v>0</v>
      </c>
      <c r="BG769" s="217">
        <f>IF(N769="zákl. přenesená",J769,0)</f>
        <v>0</v>
      </c>
      <c r="BH769" s="217">
        <f>IF(N769="sníž. přenesená",J769,0)</f>
        <v>0</v>
      </c>
      <c r="BI769" s="217">
        <f>IF(N769="nulová",J769,0)</f>
        <v>0</v>
      </c>
      <c r="BJ769" s="18" t="s">
        <v>82</v>
      </c>
      <c r="BK769" s="217">
        <f>ROUND(I769*H769,2)</f>
        <v>0</v>
      </c>
      <c r="BL769" s="18" t="s">
        <v>155</v>
      </c>
      <c r="BM769" s="216" t="s">
        <v>1414</v>
      </c>
    </row>
    <row r="770" s="2" customFormat="1" ht="16.5" customHeight="1">
      <c r="A770" s="39"/>
      <c r="B770" s="40"/>
      <c r="C770" s="205" t="s">
        <v>1415</v>
      </c>
      <c r="D770" s="205" t="s">
        <v>150</v>
      </c>
      <c r="E770" s="206" t="s">
        <v>1416</v>
      </c>
      <c r="F770" s="207" t="s">
        <v>1417</v>
      </c>
      <c r="G770" s="208" t="s">
        <v>748</v>
      </c>
      <c r="H770" s="209">
        <v>1</v>
      </c>
      <c r="I770" s="210"/>
      <c r="J770" s="211">
        <f>ROUND(I770*H770,2)</f>
        <v>0</v>
      </c>
      <c r="K770" s="207" t="s">
        <v>19</v>
      </c>
      <c r="L770" s="45"/>
      <c r="M770" s="212" t="s">
        <v>19</v>
      </c>
      <c r="N770" s="213" t="s">
        <v>45</v>
      </c>
      <c r="O770" s="85"/>
      <c r="P770" s="214">
        <f>O770*H770</f>
        <v>0</v>
      </c>
      <c r="Q770" s="214">
        <v>0</v>
      </c>
      <c r="R770" s="214">
        <f>Q770*H770</f>
        <v>0</v>
      </c>
      <c r="S770" s="214">
        <v>0</v>
      </c>
      <c r="T770" s="215">
        <f>S770*H770</f>
        <v>0</v>
      </c>
      <c r="U770" s="39"/>
      <c r="V770" s="39"/>
      <c r="W770" s="39"/>
      <c r="X770" s="39"/>
      <c r="Y770" s="39"/>
      <c r="Z770" s="39"/>
      <c r="AA770" s="39"/>
      <c r="AB770" s="39"/>
      <c r="AC770" s="39"/>
      <c r="AD770" s="39"/>
      <c r="AE770" s="39"/>
      <c r="AR770" s="216" t="s">
        <v>155</v>
      </c>
      <c r="AT770" s="216" t="s">
        <v>150</v>
      </c>
      <c r="AU770" s="216" t="s">
        <v>82</v>
      </c>
      <c r="AY770" s="18" t="s">
        <v>148</v>
      </c>
      <c r="BE770" s="217">
        <f>IF(N770="základní",J770,0)</f>
        <v>0</v>
      </c>
      <c r="BF770" s="217">
        <f>IF(N770="snížená",J770,0)</f>
        <v>0</v>
      </c>
      <c r="BG770" s="217">
        <f>IF(N770="zákl. přenesená",J770,0)</f>
        <v>0</v>
      </c>
      <c r="BH770" s="217">
        <f>IF(N770="sníž. přenesená",J770,0)</f>
        <v>0</v>
      </c>
      <c r="BI770" s="217">
        <f>IF(N770="nulová",J770,0)</f>
        <v>0</v>
      </c>
      <c r="BJ770" s="18" t="s">
        <v>82</v>
      </c>
      <c r="BK770" s="217">
        <f>ROUND(I770*H770,2)</f>
        <v>0</v>
      </c>
      <c r="BL770" s="18" t="s">
        <v>155</v>
      </c>
      <c r="BM770" s="216" t="s">
        <v>1418</v>
      </c>
    </row>
    <row r="771" s="2" customFormat="1" ht="16.5" customHeight="1">
      <c r="A771" s="39"/>
      <c r="B771" s="40"/>
      <c r="C771" s="205" t="s">
        <v>1419</v>
      </c>
      <c r="D771" s="205" t="s">
        <v>150</v>
      </c>
      <c r="E771" s="206" t="s">
        <v>1420</v>
      </c>
      <c r="F771" s="207" t="s">
        <v>1421</v>
      </c>
      <c r="G771" s="208" t="s">
        <v>748</v>
      </c>
      <c r="H771" s="209">
        <v>1</v>
      </c>
      <c r="I771" s="210"/>
      <c r="J771" s="211">
        <f>ROUND(I771*H771,2)</f>
        <v>0</v>
      </c>
      <c r="K771" s="207" t="s">
        <v>19</v>
      </c>
      <c r="L771" s="45"/>
      <c r="M771" s="212" t="s">
        <v>19</v>
      </c>
      <c r="N771" s="213" t="s">
        <v>45</v>
      </c>
      <c r="O771" s="85"/>
      <c r="P771" s="214">
        <f>O771*H771</f>
        <v>0</v>
      </c>
      <c r="Q771" s="214">
        <v>0</v>
      </c>
      <c r="R771" s="214">
        <f>Q771*H771</f>
        <v>0</v>
      </c>
      <c r="S771" s="214">
        <v>0</v>
      </c>
      <c r="T771" s="215">
        <f>S771*H771</f>
        <v>0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216" t="s">
        <v>155</v>
      </c>
      <c r="AT771" s="216" t="s">
        <v>150</v>
      </c>
      <c r="AU771" s="216" t="s">
        <v>82</v>
      </c>
      <c r="AY771" s="18" t="s">
        <v>148</v>
      </c>
      <c r="BE771" s="217">
        <f>IF(N771="základní",J771,0)</f>
        <v>0</v>
      </c>
      <c r="BF771" s="217">
        <f>IF(N771="snížená",J771,0)</f>
        <v>0</v>
      </c>
      <c r="BG771" s="217">
        <f>IF(N771="zákl. přenesená",J771,0)</f>
        <v>0</v>
      </c>
      <c r="BH771" s="217">
        <f>IF(N771="sníž. přenesená",J771,0)</f>
        <v>0</v>
      </c>
      <c r="BI771" s="217">
        <f>IF(N771="nulová",J771,0)</f>
        <v>0</v>
      </c>
      <c r="BJ771" s="18" t="s">
        <v>82</v>
      </c>
      <c r="BK771" s="217">
        <f>ROUND(I771*H771,2)</f>
        <v>0</v>
      </c>
      <c r="BL771" s="18" t="s">
        <v>155</v>
      </c>
      <c r="BM771" s="216" t="s">
        <v>1422</v>
      </c>
    </row>
    <row r="772" s="2" customFormat="1" ht="16.5" customHeight="1">
      <c r="A772" s="39"/>
      <c r="B772" s="40"/>
      <c r="C772" s="205" t="s">
        <v>1423</v>
      </c>
      <c r="D772" s="205" t="s">
        <v>150</v>
      </c>
      <c r="E772" s="206" t="s">
        <v>1424</v>
      </c>
      <c r="F772" s="207" t="s">
        <v>1425</v>
      </c>
      <c r="G772" s="208" t="s">
        <v>748</v>
      </c>
      <c r="H772" s="209">
        <v>1</v>
      </c>
      <c r="I772" s="210"/>
      <c r="J772" s="211">
        <f>ROUND(I772*H772,2)</f>
        <v>0</v>
      </c>
      <c r="K772" s="207" t="s">
        <v>19</v>
      </c>
      <c r="L772" s="45"/>
      <c r="M772" s="212" t="s">
        <v>19</v>
      </c>
      <c r="N772" s="213" t="s">
        <v>45</v>
      </c>
      <c r="O772" s="85"/>
      <c r="P772" s="214">
        <f>O772*H772</f>
        <v>0</v>
      </c>
      <c r="Q772" s="214">
        <v>0</v>
      </c>
      <c r="R772" s="214">
        <f>Q772*H772</f>
        <v>0</v>
      </c>
      <c r="S772" s="214">
        <v>0</v>
      </c>
      <c r="T772" s="215">
        <f>S772*H772</f>
        <v>0</v>
      </c>
      <c r="U772" s="39"/>
      <c r="V772" s="39"/>
      <c r="W772" s="39"/>
      <c r="X772" s="39"/>
      <c r="Y772" s="39"/>
      <c r="Z772" s="39"/>
      <c r="AA772" s="39"/>
      <c r="AB772" s="39"/>
      <c r="AC772" s="39"/>
      <c r="AD772" s="39"/>
      <c r="AE772" s="39"/>
      <c r="AR772" s="216" t="s">
        <v>155</v>
      </c>
      <c r="AT772" s="216" t="s">
        <v>150</v>
      </c>
      <c r="AU772" s="216" t="s">
        <v>82</v>
      </c>
      <c r="AY772" s="18" t="s">
        <v>148</v>
      </c>
      <c r="BE772" s="217">
        <f>IF(N772="základní",J772,0)</f>
        <v>0</v>
      </c>
      <c r="BF772" s="217">
        <f>IF(N772="snížená",J772,0)</f>
        <v>0</v>
      </c>
      <c r="BG772" s="217">
        <f>IF(N772="zákl. přenesená",J772,0)</f>
        <v>0</v>
      </c>
      <c r="BH772" s="217">
        <f>IF(N772="sníž. přenesená",J772,0)</f>
        <v>0</v>
      </c>
      <c r="BI772" s="217">
        <f>IF(N772="nulová",J772,0)</f>
        <v>0</v>
      </c>
      <c r="BJ772" s="18" t="s">
        <v>82</v>
      </c>
      <c r="BK772" s="217">
        <f>ROUND(I772*H772,2)</f>
        <v>0</v>
      </c>
      <c r="BL772" s="18" t="s">
        <v>155</v>
      </c>
      <c r="BM772" s="216" t="s">
        <v>1426</v>
      </c>
    </row>
    <row r="773" s="2" customFormat="1" ht="16.5" customHeight="1">
      <c r="A773" s="39"/>
      <c r="B773" s="40"/>
      <c r="C773" s="205" t="s">
        <v>1427</v>
      </c>
      <c r="D773" s="205" t="s">
        <v>150</v>
      </c>
      <c r="E773" s="206" t="s">
        <v>1428</v>
      </c>
      <c r="F773" s="207" t="s">
        <v>1429</v>
      </c>
      <c r="G773" s="208" t="s">
        <v>748</v>
      </c>
      <c r="H773" s="209">
        <v>1</v>
      </c>
      <c r="I773" s="210"/>
      <c r="J773" s="211">
        <f>ROUND(I773*H773,2)</f>
        <v>0</v>
      </c>
      <c r="K773" s="207" t="s">
        <v>19</v>
      </c>
      <c r="L773" s="45"/>
      <c r="M773" s="212" t="s">
        <v>19</v>
      </c>
      <c r="N773" s="213" t="s">
        <v>45</v>
      </c>
      <c r="O773" s="85"/>
      <c r="P773" s="214">
        <f>O773*H773</f>
        <v>0</v>
      </c>
      <c r="Q773" s="214">
        <v>0</v>
      </c>
      <c r="R773" s="214">
        <f>Q773*H773</f>
        <v>0</v>
      </c>
      <c r="S773" s="214">
        <v>0</v>
      </c>
      <c r="T773" s="215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16" t="s">
        <v>155</v>
      </c>
      <c r="AT773" s="216" t="s">
        <v>150</v>
      </c>
      <c r="AU773" s="216" t="s">
        <v>82</v>
      </c>
      <c r="AY773" s="18" t="s">
        <v>148</v>
      </c>
      <c r="BE773" s="217">
        <f>IF(N773="základní",J773,0)</f>
        <v>0</v>
      </c>
      <c r="BF773" s="217">
        <f>IF(N773="snížená",J773,0)</f>
        <v>0</v>
      </c>
      <c r="BG773" s="217">
        <f>IF(N773="zákl. přenesená",J773,0)</f>
        <v>0</v>
      </c>
      <c r="BH773" s="217">
        <f>IF(N773="sníž. přenesená",J773,0)</f>
        <v>0</v>
      </c>
      <c r="BI773" s="217">
        <f>IF(N773="nulová",J773,0)</f>
        <v>0</v>
      </c>
      <c r="BJ773" s="18" t="s">
        <v>82</v>
      </c>
      <c r="BK773" s="217">
        <f>ROUND(I773*H773,2)</f>
        <v>0</v>
      </c>
      <c r="BL773" s="18" t="s">
        <v>155</v>
      </c>
      <c r="BM773" s="216" t="s">
        <v>1430</v>
      </c>
    </row>
    <row r="774" s="2" customFormat="1" ht="16.5" customHeight="1">
      <c r="A774" s="39"/>
      <c r="B774" s="40"/>
      <c r="C774" s="205" t="s">
        <v>1431</v>
      </c>
      <c r="D774" s="205" t="s">
        <v>150</v>
      </c>
      <c r="E774" s="206" t="s">
        <v>1432</v>
      </c>
      <c r="F774" s="207" t="s">
        <v>1433</v>
      </c>
      <c r="G774" s="208" t="s">
        <v>748</v>
      </c>
      <c r="H774" s="209">
        <v>1</v>
      </c>
      <c r="I774" s="210"/>
      <c r="J774" s="211">
        <f>ROUND(I774*H774,2)</f>
        <v>0</v>
      </c>
      <c r="K774" s="207" t="s">
        <v>19</v>
      </c>
      <c r="L774" s="45"/>
      <c r="M774" s="212" t="s">
        <v>19</v>
      </c>
      <c r="N774" s="213" t="s">
        <v>45</v>
      </c>
      <c r="O774" s="85"/>
      <c r="P774" s="214">
        <f>O774*H774</f>
        <v>0</v>
      </c>
      <c r="Q774" s="214">
        <v>0</v>
      </c>
      <c r="R774" s="214">
        <f>Q774*H774</f>
        <v>0</v>
      </c>
      <c r="S774" s="214">
        <v>0</v>
      </c>
      <c r="T774" s="215">
        <f>S774*H774</f>
        <v>0</v>
      </c>
      <c r="U774" s="39"/>
      <c r="V774" s="39"/>
      <c r="W774" s="39"/>
      <c r="X774" s="39"/>
      <c r="Y774" s="39"/>
      <c r="Z774" s="39"/>
      <c r="AA774" s="39"/>
      <c r="AB774" s="39"/>
      <c r="AC774" s="39"/>
      <c r="AD774" s="39"/>
      <c r="AE774" s="39"/>
      <c r="AR774" s="216" t="s">
        <v>155</v>
      </c>
      <c r="AT774" s="216" t="s">
        <v>150</v>
      </c>
      <c r="AU774" s="216" t="s">
        <v>82</v>
      </c>
      <c r="AY774" s="18" t="s">
        <v>148</v>
      </c>
      <c r="BE774" s="217">
        <f>IF(N774="základní",J774,0)</f>
        <v>0</v>
      </c>
      <c r="BF774" s="217">
        <f>IF(N774="snížená",J774,0)</f>
        <v>0</v>
      </c>
      <c r="BG774" s="217">
        <f>IF(N774="zákl. přenesená",J774,0)</f>
        <v>0</v>
      </c>
      <c r="BH774" s="217">
        <f>IF(N774="sníž. přenesená",J774,0)</f>
        <v>0</v>
      </c>
      <c r="BI774" s="217">
        <f>IF(N774="nulová",J774,0)</f>
        <v>0</v>
      </c>
      <c r="BJ774" s="18" t="s">
        <v>82</v>
      </c>
      <c r="BK774" s="217">
        <f>ROUND(I774*H774,2)</f>
        <v>0</v>
      </c>
      <c r="BL774" s="18" t="s">
        <v>155</v>
      </c>
      <c r="BM774" s="216" t="s">
        <v>1434</v>
      </c>
    </row>
    <row r="775" s="2" customFormat="1" ht="16.5" customHeight="1">
      <c r="A775" s="39"/>
      <c r="B775" s="40"/>
      <c r="C775" s="205" t="s">
        <v>1435</v>
      </c>
      <c r="D775" s="205" t="s">
        <v>150</v>
      </c>
      <c r="E775" s="206" t="s">
        <v>1436</v>
      </c>
      <c r="F775" s="207" t="s">
        <v>1437</v>
      </c>
      <c r="G775" s="208" t="s">
        <v>748</v>
      </c>
      <c r="H775" s="209">
        <v>1</v>
      </c>
      <c r="I775" s="210"/>
      <c r="J775" s="211">
        <f>ROUND(I775*H775,2)</f>
        <v>0</v>
      </c>
      <c r="K775" s="207" t="s">
        <v>19</v>
      </c>
      <c r="L775" s="45"/>
      <c r="M775" s="212" t="s">
        <v>19</v>
      </c>
      <c r="N775" s="213" t="s">
        <v>45</v>
      </c>
      <c r="O775" s="85"/>
      <c r="P775" s="214">
        <f>O775*H775</f>
        <v>0</v>
      </c>
      <c r="Q775" s="214">
        <v>0</v>
      </c>
      <c r="R775" s="214">
        <f>Q775*H775</f>
        <v>0</v>
      </c>
      <c r="S775" s="214">
        <v>0</v>
      </c>
      <c r="T775" s="215">
        <f>S775*H775</f>
        <v>0</v>
      </c>
      <c r="U775" s="39"/>
      <c r="V775" s="39"/>
      <c r="W775" s="39"/>
      <c r="X775" s="39"/>
      <c r="Y775" s="39"/>
      <c r="Z775" s="39"/>
      <c r="AA775" s="39"/>
      <c r="AB775" s="39"/>
      <c r="AC775" s="39"/>
      <c r="AD775" s="39"/>
      <c r="AE775" s="39"/>
      <c r="AR775" s="216" t="s">
        <v>155</v>
      </c>
      <c r="AT775" s="216" t="s">
        <v>150</v>
      </c>
      <c r="AU775" s="216" t="s">
        <v>82</v>
      </c>
      <c r="AY775" s="18" t="s">
        <v>148</v>
      </c>
      <c r="BE775" s="217">
        <f>IF(N775="základní",J775,0)</f>
        <v>0</v>
      </c>
      <c r="BF775" s="217">
        <f>IF(N775="snížená",J775,0)</f>
        <v>0</v>
      </c>
      <c r="BG775" s="217">
        <f>IF(N775="zákl. přenesená",J775,0)</f>
        <v>0</v>
      </c>
      <c r="BH775" s="217">
        <f>IF(N775="sníž. přenesená",J775,0)</f>
        <v>0</v>
      </c>
      <c r="BI775" s="217">
        <f>IF(N775="nulová",J775,0)</f>
        <v>0</v>
      </c>
      <c r="BJ775" s="18" t="s">
        <v>82</v>
      </c>
      <c r="BK775" s="217">
        <f>ROUND(I775*H775,2)</f>
        <v>0</v>
      </c>
      <c r="BL775" s="18" t="s">
        <v>155</v>
      </c>
      <c r="BM775" s="216" t="s">
        <v>1438</v>
      </c>
    </row>
    <row r="776" s="2" customFormat="1" ht="16.5" customHeight="1">
      <c r="A776" s="39"/>
      <c r="B776" s="40"/>
      <c r="C776" s="205" t="s">
        <v>1439</v>
      </c>
      <c r="D776" s="205" t="s">
        <v>150</v>
      </c>
      <c r="E776" s="206" t="s">
        <v>1440</v>
      </c>
      <c r="F776" s="207" t="s">
        <v>1441</v>
      </c>
      <c r="G776" s="208" t="s">
        <v>748</v>
      </c>
      <c r="H776" s="209">
        <v>1</v>
      </c>
      <c r="I776" s="210"/>
      <c r="J776" s="211">
        <f>ROUND(I776*H776,2)</f>
        <v>0</v>
      </c>
      <c r="K776" s="207" t="s">
        <v>19</v>
      </c>
      <c r="L776" s="45"/>
      <c r="M776" s="212" t="s">
        <v>19</v>
      </c>
      <c r="N776" s="213" t="s">
        <v>45</v>
      </c>
      <c r="O776" s="85"/>
      <c r="P776" s="214">
        <f>O776*H776</f>
        <v>0</v>
      </c>
      <c r="Q776" s="214">
        <v>0</v>
      </c>
      <c r="R776" s="214">
        <f>Q776*H776</f>
        <v>0</v>
      </c>
      <c r="S776" s="214">
        <v>0</v>
      </c>
      <c r="T776" s="215">
        <f>S776*H776</f>
        <v>0</v>
      </c>
      <c r="U776" s="39"/>
      <c r="V776" s="39"/>
      <c r="W776" s="39"/>
      <c r="X776" s="39"/>
      <c r="Y776" s="39"/>
      <c r="Z776" s="39"/>
      <c r="AA776" s="39"/>
      <c r="AB776" s="39"/>
      <c r="AC776" s="39"/>
      <c r="AD776" s="39"/>
      <c r="AE776" s="39"/>
      <c r="AR776" s="216" t="s">
        <v>155</v>
      </c>
      <c r="AT776" s="216" t="s">
        <v>150</v>
      </c>
      <c r="AU776" s="216" t="s">
        <v>82</v>
      </c>
      <c r="AY776" s="18" t="s">
        <v>148</v>
      </c>
      <c r="BE776" s="217">
        <f>IF(N776="základní",J776,0)</f>
        <v>0</v>
      </c>
      <c r="BF776" s="217">
        <f>IF(N776="snížená",J776,0)</f>
        <v>0</v>
      </c>
      <c r="BG776" s="217">
        <f>IF(N776="zákl. přenesená",J776,0)</f>
        <v>0</v>
      </c>
      <c r="BH776" s="217">
        <f>IF(N776="sníž. přenesená",J776,0)</f>
        <v>0</v>
      </c>
      <c r="BI776" s="217">
        <f>IF(N776="nulová",J776,0)</f>
        <v>0</v>
      </c>
      <c r="BJ776" s="18" t="s">
        <v>82</v>
      </c>
      <c r="BK776" s="217">
        <f>ROUND(I776*H776,2)</f>
        <v>0</v>
      </c>
      <c r="BL776" s="18" t="s">
        <v>155</v>
      </c>
      <c r="BM776" s="216" t="s">
        <v>1442</v>
      </c>
    </row>
    <row r="777" s="2" customFormat="1" ht="16.5" customHeight="1">
      <c r="A777" s="39"/>
      <c r="B777" s="40"/>
      <c r="C777" s="205" t="s">
        <v>1443</v>
      </c>
      <c r="D777" s="205" t="s">
        <v>150</v>
      </c>
      <c r="E777" s="206" t="s">
        <v>1444</v>
      </c>
      <c r="F777" s="207" t="s">
        <v>1445</v>
      </c>
      <c r="G777" s="208" t="s">
        <v>748</v>
      </c>
      <c r="H777" s="209">
        <v>1</v>
      </c>
      <c r="I777" s="210"/>
      <c r="J777" s="211">
        <f>ROUND(I777*H777,2)</f>
        <v>0</v>
      </c>
      <c r="K777" s="207" t="s">
        <v>19</v>
      </c>
      <c r="L777" s="45"/>
      <c r="M777" s="212" t="s">
        <v>19</v>
      </c>
      <c r="N777" s="213" t="s">
        <v>45</v>
      </c>
      <c r="O777" s="85"/>
      <c r="P777" s="214">
        <f>O777*H777</f>
        <v>0</v>
      </c>
      <c r="Q777" s="214">
        <v>0</v>
      </c>
      <c r="R777" s="214">
        <f>Q777*H777</f>
        <v>0</v>
      </c>
      <c r="S777" s="214">
        <v>0</v>
      </c>
      <c r="T777" s="215">
        <f>S777*H777</f>
        <v>0</v>
      </c>
      <c r="U777" s="39"/>
      <c r="V777" s="39"/>
      <c r="W777" s="39"/>
      <c r="X777" s="39"/>
      <c r="Y777" s="39"/>
      <c r="Z777" s="39"/>
      <c r="AA777" s="39"/>
      <c r="AB777" s="39"/>
      <c r="AC777" s="39"/>
      <c r="AD777" s="39"/>
      <c r="AE777" s="39"/>
      <c r="AR777" s="216" t="s">
        <v>155</v>
      </c>
      <c r="AT777" s="216" t="s">
        <v>150</v>
      </c>
      <c r="AU777" s="216" t="s">
        <v>82</v>
      </c>
      <c r="AY777" s="18" t="s">
        <v>148</v>
      </c>
      <c r="BE777" s="217">
        <f>IF(N777="základní",J777,0)</f>
        <v>0</v>
      </c>
      <c r="BF777" s="217">
        <f>IF(N777="snížená",J777,0)</f>
        <v>0</v>
      </c>
      <c r="BG777" s="217">
        <f>IF(N777="zákl. přenesená",J777,0)</f>
        <v>0</v>
      </c>
      <c r="BH777" s="217">
        <f>IF(N777="sníž. přenesená",J777,0)</f>
        <v>0</v>
      </c>
      <c r="BI777" s="217">
        <f>IF(N777="nulová",J777,0)</f>
        <v>0</v>
      </c>
      <c r="BJ777" s="18" t="s">
        <v>82</v>
      </c>
      <c r="BK777" s="217">
        <f>ROUND(I777*H777,2)</f>
        <v>0</v>
      </c>
      <c r="BL777" s="18" t="s">
        <v>155</v>
      </c>
      <c r="BM777" s="216" t="s">
        <v>1446</v>
      </c>
    </row>
    <row r="778" s="2" customFormat="1" ht="16.5" customHeight="1">
      <c r="A778" s="39"/>
      <c r="B778" s="40"/>
      <c r="C778" s="205" t="s">
        <v>1447</v>
      </c>
      <c r="D778" s="205" t="s">
        <v>150</v>
      </c>
      <c r="E778" s="206" t="s">
        <v>1448</v>
      </c>
      <c r="F778" s="207" t="s">
        <v>1449</v>
      </c>
      <c r="G778" s="208" t="s">
        <v>748</v>
      </c>
      <c r="H778" s="209">
        <v>1</v>
      </c>
      <c r="I778" s="210"/>
      <c r="J778" s="211">
        <f>ROUND(I778*H778,2)</f>
        <v>0</v>
      </c>
      <c r="K778" s="207" t="s">
        <v>19</v>
      </c>
      <c r="L778" s="45"/>
      <c r="M778" s="212" t="s">
        <v>19</v>
      </c>
      <c r="N778" s="213" t="s">
        <v>45</v>
      </c>
      <c r="O778" s="85"/>
      <c r="P778" s="214">
        <f>O778*H778</f>
        <v>0</v>
      </c>
      <c r="Q778" s="214">
        <v>0</v>
      </c>
      <c r="R778" s="214">
        <f>Q778*H778</f>
        <v>0</v>
      </c>
      <c r="S778" s="214">
        <v>0</v>
      </c>
      <c r="T778" s="215">
        <f>S778*H778</f>
        <v>0</v>
      </c>
      <c r="U778" s="39"/>
      <c r="V778" s="39"/>
      <c r="W778" s="39"/>
      <c r="X778" s="39"/>
      <c r="Y778" s="39"/>
      <c r="Z778" s="39"/>
      <c r="AA778" s="39"/>
      <c r="AB778" s="39"/>
      <c r="AC778" s="39"/>
      <c r="AD778" s="39"/>
      <c r="AE778" s="39"/>
      <c r="AR778" s="216" t="s">
        <v>155</v>
      </c>
      <c r="AT778" s="216" t="s">
        <v>150</v>
      </c>
      <c r="AU778" s="216" t="s">
        <v>82</v>
      </c>
      <c r="AY778" s="18" t="s">
        <v>148</v>
      </c>
      <c r="BE778" s="217">
        <f>IF(N778="základní",J778,0)</f>
        <v>0</v>
      </c>
      <c r="BF778" s="217">
        <f>IF(N778="snížená",J778,0)</f>
        <v>0</v>
      </c>
      <c r="BG778" s="217">
        <f>IF(N778="zákl. přenesená",J778,0)</f>
        <v>0</v>
      </c>
      <c r="BH778" s="217">
        <f>IF(N778="sníž. přenesená",J778,0)</f>
        <v>0</v>
      </c>
      <c r="BI778" s="217">
        <f>IF(N778="nulová",J778,0)</f>
        <v>0</v>
      </c>
      <c r="BJ778" s="18" t="s">
        <v>82</v>
      </c>
      <c r="BK778" s="217">
        <f>ROUND(I778*H778,2)</f>
        <v>0</v>
      </c>
      <c r="BL778" s="18" t="s">
        <v>155</v>
      </c>
      <c r="BM778" s="216" t="s">
        <v>1450</v>
      </c>
    </row>
    <row r="779" s="2" customFormat="1" ht="16.5" customHeight="1">
      <c r="A779" s="39"/>
      <c r="B779" s="40"/>
      <c r="C779" s="205" t="s">
        <v>1451</v>
      </c>
      <c r="D779" s="205" t="s">
        <v>150</v>
      </c>
      <c r="E779" s="206" t="s">
        <v>1452</v>
      </c>
      <c r="F779" s="207" t="s">
        <v>1453</v>
      </c>
      <c r="G779" s="208" t="s">
        <v>748</v>
      </c>
      <c r="H779" s="209">
        <v>1</v>
      </c>
      <c r="I779" s="210"/>
      <c r="J779" s="211">
        <f>ROUND(I779*H779,2)</f>
        <v>0</v>
      </c>
      <c r="K779" s="207" t="s">
        <v>19</v>
      </c>
      <c r="L779" s="45"/>
      <c r="M779" s="212" t="s">
        <v>19</v>
      </c>
      <c r="N779" s="213" t="s">
        <v>45</v>
      </c>
      <c r="O779" s="85"/>
      <c r="P779" s="214">
        <f>O779*H779</f>
        <v>0</v>
      </c>
      <c r="Q779" s="214">
        <v>0</v>
      </c>
      <c r="R779" s="214">
        <f>Q779*H779</f>
        <v>0</v>
      </c>
      <c r="S779" s="214">
        <v>0</v>
      </c>
      <c r="T779" s="215">
        <f>S779*H779</f>
        <v>0</v>
      </c>
      <c r="U779" s="39"/>
      <c r="V779" s="39"/>
      <c r="W779" s="39"/>
      <c r="X779" s="39"/>
      <c r="Y779" s="39"/>
      <c r="Z779" s="39"/>
      <c r="AA779" s="39"/>
      <c r="AB779" s="39"/>
      <c r="AC779" s="39"/>
      <c r="AD779" s="39"/>
      <c r="AE779" s="39"/>
      <c r="AR779" s="216" t="s">
        <v>155</v>
      </c>
      <c r="AT779" s="216" t="s">
        <v>150</v>
      </c>
      <c r="AU779" s="216" t="s">
        <v>82</v>
      </c>
      <c r="AY779" s="18" t="s">
        <v>148</v>
      </c>
      <c r="BE779" s="217">
        <f>IF(N779="základní",J779,0)</f>
        <v>0</v>
      </c>
      <c r="BF779" s="217">
        <f>IF(N779="snížená",J779,0)</f>
        <v>0</v>
      </c>
      <c r="BG779" s="217">
        <f>IF(N779="zákl. přenesená",J779,0)</f>
        <v>0</v>
      </c>
      <c r="BH779" s="217">
        <f>IF(N779="sníž. přenesená",J779,0)</f>
        <v>0</v>
      </c>
      <c r="BI779" s="217">
        <f>IF(N779="nulová",J779,0)</f>
        <v>0</v>
      </c>
      <c r="BJ779" s="18" t="s">
        <v>82</v>
      </c>
      <c r="BK779" s="217">
        <f>ROUND(I779*H779,2)</f>
        <v>0</v>
      </c>
      <c r="BL779" s="18" t="s">
        <v>155</v>
      </c>
      <c r="BM779" s="216" t="s">
        <v>1454</v>
      </c>
    </row>
    <row r="780" s="2" customFormat="1" ht="16.5" customHeight="1">
      <c r="A780" s="39"/>
      <c r="B780" s="40"/>
      <c r="C780" s="205" t="s">
        <v>1455</v>
      </c>
      <c r="D780" s="205" t="s">
        <v>150</v>
      </c>
      <c r="E780" s="206" t="s">
        <v>1456</v>
      </c>
      <c r="F780" s="207" t="s">
        <v>1457</v>
      </c>
      <c r="G780" s="208" t="s">
        <v>748</v>
      </c>
      <c r="H780" s="209">
        <v>1</v>
      </c>
      <c r="I780" s="210"/>
      <c r="J780" s="211">
        <f>ROUND(I780*H780,2)</f>
        <v>0</v>
      </c>
      <c r="K780" s="207" t="s">
        <v>19</v>
      </c>
      <c r="L780" s="45"/>
      <c r="M780" s="212" t="s">
        <v>19</v>
      </c>
      <c r="N780" s="213" t="s">
        <v>45</v>
      </c>
      <c r="O780" s="85"/>
      <c r="P780" s="214">
        <f>O780*H780</f>
        <v>0</v>
      </c>
      <c r="Q780" s="214">
        <v>0</v>
      </c>
      <c r="R780" s="214">
        <f>Q780*H780</f>
        <v>0</v>
      </c>
      <c r="S780" s="214">
        <v>0</v>
      </c>
      <c r="T780" s="215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16" t="s">
        <v>155</v>
      </c>
      <c r="AT780" s="216" t="s">
        <v>150</v>
      </c>
      <c r="AU780" s="216" t="s">
        <v>82</v>
      </c>
      <c r="AY780" s="18" t="s">
        <v>148</v>
      </c>
      <c r="BE780" s="217">
        <f>IF(N780="základní",J780,0)</f>
        <v>0</v>
      </c>
      <c r="BF780" s="217">
        <f>IF(N780="snížená",J780,0)</f>
        <v>0</v>
      </c>
      <c r="BG780" s="217">
        <f>IF(N780="zákl. přenesená",J780,0)</f>
        <v>0</v>
      </c>
      <c r="BH780" s="217">
        <f>IF(N780="sníž. přenesená",J780,0)</f>
        <v>0</v>
      </c>
      <c r="BI780" s="217">
        <f>IF(N780="nulová",J780,0)</f>
        <v>0</v>
      </c>
      <c r="BJ780" s="18" t="s">
        <v>82</v>
      </c>
      <c r="BK780" s="217">
        <f>ROUND(I780*H780,2)</f>
        <v>0</v>
      </c>
      <c r="BL780" s="18" t="s">
        <v>155</v>
      </c>
      <c r="BM780" s="216" t="s">
        <v>1458</v>
      </c>
    </row>
    <row r="781" s="2" customFormat="1" ht="16.5" customHeight="1">
      <c r="A781" s="39"/>
      <c r="B781" s="40"/>
      <c r="C781" s="205" t="s">
        <v>1459</v>
      </c>
      <c r="D781" s="205" t="s">
        <v>150</v>
      </c>
      <c r="E781" s="206" t="s">
        <v>1460</v>
      </c>
      <c r="F781" s="207" t="s">
        <v>1461</v>
      </c>
      <c r="G781" s="208" t="s">
        <v>748</v>
      </c>
      <c r="H781" s="209">
        <v>1</v>
      </c>
      <c r="I781" s="210"/>
      <c r="J781" s="211">
        <f>ROUND(I781*H781,2)</f>
        <v>0</v>
      </c>
      <c r="K781" s="207" t="s">
        <v>19</v>
      </c>
      <c r="L781" s="45"/>
      <c r="M781" s="212" t="s">
        <v>19</v>
      </c>
      <c r="N781" s="213" t="s">
        <v>45</v>
      </c>
      <c r="O781" s="85"/>
      <c r="P781" s="214">
        <f>O781*H781</f>
        <v>0</v>
      </c>
      <c r="Q781" s="214">
        <v>0</v>
      </c>
      <c r="R781" s="214">
        <f>Q781*H781</f>
        <v>0</v>
      </c>
      <c r="S781" s="214">
        <v>0</v>
      </c>
      <c r="T781" s="215">
        <f>S781*H781</f>
        <v>0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16" t="s">
        <v>155</v>
      </c>
      <c r="AT781" s="216" t="s">
        <v>150</v>
      </c>
      <c r="AU781" s="216" t="s">
        <v>82</v>
      </c>
      <c r="AY781" s="18" t="s">
        <v>148</v>
      </c>
      <c r="BE781" s="217">
        <f>IF(N781="základní",J781,0)</f>
        <v>0</v>
      </c>
      <c r="BF781" s="217">
        <f>IF(N781="snížená",J781,0)</f>
        <v>0</v>
      </c>
      <c r="BG781" s="217">
        <f>IF(N781="zákl. přenesená",J781,0)</f>
        <v>0</v>
      </c>
      <c r="BH781" s="217">
        <f>IF(N781="sníž. přenesená",J781,0)</f>
        <v>0</v>
      </c>
      <c r="BI781" s="217">
        <f>IF(N781="nulová",J781,0)</f>
        <v>0</v>
      </c>
      <c r="BJ781" s="18" t="s">
        <v>82</v>
      </c>
      <c r="BK781" s="217">
        <f>ROUND(I781*H781,2)</f>
        <v>0</v>
      </c>
      <c r="BL781" s="18" t="s">
        <v>155</v>
      </c>
      <c r="BM781" s="216" t="s">
        <v>1462</v>
      </c>
    </row>
    <row r="782" s="2" customFormat="1" ht="16.5" customHeight="1">
      <c r="A782" s="39"/>
      <c r="B782" s="40"/>
      <c r="C782" s="205" t="s">
        <v>1463</v>
      </c>
      <c r="D782" s="205" t="s">
        <v>150</v>
      </c>
      <c r="E782" s="206" t="s">
        <v>1464</v>
      </c>
      <c r="F782" s="207" t="s">
        <v>1465</v>
      </c>
      <c r="G782" s="208" t="s">
        <v>748</v>
      </c>
      <c r="H782" s="209">
        <v>1</v>
      </c>
      <c r="I782" s="210"/>
      <c r="J782" s="211">
        <f>ROUND(I782*H782,2)</f>
        <v>0</v>
      </c>
      <c r="K782" s="207" t="s">
        <v>19</v>
      </c>
      <c r="L782" s="45"/>
      <c r="M782" s="212" t="s">
        <v>19</v>
      </c>
      <c r="N782" s="213" t="s">
        <v>45</v>
      </c>
      <c r="O782" s="85"/>
      <c r="P782" s="214">
        <f>O782*H782</f>
        <v>0</v>
      </c>
      <c r="Q782" s="214">
        <v>0</v>
      </c>
      <c r="R782" s="214">
        <f>Q782*H782</f>
        <v>0</v>
      </c>
      <c r="S782" s="214">
        <v>0</v>
      </c>
      <c r="T782" s="215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16" t="s">
        <v>155</v>
      </c>
      <c r="AT782" s="216" t="s">
        <v>150</v>
      </c>
      <c r="AU782" s="216" t="s">
        <v>82</v>
      </c>
      <c r="AY782" s="18" t="s">
        <v>148</v>
      </c>
      <c r="BE782" s="217">
        <f>IF(N782="základní",J782,0)</f>
        <v>0</v>
      </c>
      <c r="BF782" s="217">
        <f>IF(N782="snížená",J782,0)</f>
        <v>0</v>
      </c>
      <c r="BG782" s="217">
        <f>IF(N782="zákl. přenesená",J782,0)</f>
        <v>0</v>
      </c>
      <c r="BH782" s="217">
        <f>IF(N782="sníž. přenesená",J782,0)</f>
        <v>0</v>
      </c>
      <c r="BI782" s="217">
        <f>IF(N782="nulová",J782,0)</f>
        <v>0</v>
      </c>
      <c r="BJ782" s="18" t="s">
        <v>82</v>
      </c>
      <c r="BK782" s="217">
        <f>ROUND(I782*H782,2)</f>
        <v>0</v>
      </c>
      <c r="BL782" s="18" t="s">
        <v>155</v>
      </c>
      <c r="BM782" s="216" t="s">
        <v>1466</v>
      </c>
    </row>
    <row r="783" s="2" customFormat="1" ht="16.5" customHeight="1">
      <c r="A783" s="39"/>
      <c r="B783" s="40"/>
      <c r="C783" s="205" t="s">
        <v>1467</v>
      </c>
      <c r="D783" s="205" t="s">
        <v>150</v>
      </c>
      <c r="E783" s="206" t="s">
        <v>1468</v>
      </c>
      <c r="F783" s="207" t="s">
        <v>1469</v>
      </c>
      <c r="G783" s="208" t="s">
        <v>748</v>
      </c>
      <c r="H783" s="209">
        <v>1</v>
      </c>
      <c r="I783" s="210"/>
      <c r="J783" s="211">
        <f>ROUND(I783*H783,2)</f>
        <v>0</v>
      </c>
      <c r="K783" s="207" t="s">
        <v>19</v>
      </c>
      <c r="L783" s="45"/>
      <c r="M783" s="212" t="s">
        <v>19</v>
      </c>
      <c r="N783" s="213" t="s">
        <v>45</v>
      </c>
      <c r="O783" s="85"/>
      <c r="P783" s="214">
        <f>O783*H783</f>
        <v>0</v>
      </c>
      <c r="Q783" s="214">
        <v>0</v>
      </c>
      <c r="R783" s="214">
        <f>Q783*H783</f>
        <v>0</v>
      </c>
      <c r="S783" s="214">
        <v>0</v>
      </c>
      <c r="T783" s="215">
        <f>S783*H783</f>
        <v>0</v>
      </c>
      <c r="U783" s="39"/>
      <c r="V783" s="39"/>
      <c r="W783" s="39"/>
      <c r="X783" s="39"/>
      <c r="Y783" s="39"/>
      <c r="Z783" s="39"/>
      <c r="AA783" s="39"/>
      <c r="AB783" s="39"/>
      <c r="AC783" s="39"/>
      <c r="AD783" s="39"/>
      <c r="AE783" s="39"/>
      <c r="AR783" s="216" t="s">
        <v>155</v>
      </c>
      <c r="AT783" s="216" t="s">
        <v>150</v>
      </c>
      <c r="AU783" s="216" t="s">
        <v>82</v>
      </c>
      <c r="AY783" s="18" t="s">
        <v>148</v>
      </c>
      <c r="BE783" s="217">
        <f>IF(N783="základní",J783,0)</f>
        <v>0</v>
      </c>
      <c r="BF783" s="217">
        <f>IF(N783="snížená",J783,0)</f>
        <v>0</v>
      </c>
      <c r="BG783" s="217">
        <f>IF(N783="zákl. přenesená",J783,0)</f>
        <v>0</v>
      </c>
      <c r="BH783" s="217">
        <f>IF(N783="sníž. přenesená",J783,0)</f>
        <v>0</v>
      </c>
      <c r="BI783" s="217">
        <f>IF(N783="nulová",J783,0)</f>
        <v>0</v>
      </c>
      <c r="BJ783" s="18" t="s">
        <v>82</v>
      </c>
      <c r="BK783" s="217">
        <f>ROUND(I783*H783,2)</f>
        <v>0</v>
      </c>
      <c r="BL783" s="18" t="s">
        <v>155</v>
      </c>
      <c r="BM783" s="216" t="s">
        <v>1470</v>
      </c>
    </row>
    <row r="784" s="2" customFormat="1" ht="16.5" customHeight="1">
      <c r="A784" s="39"/>
      <c r="B784" s="40"/>
      <c r="C784" s="205" t="s">
        <v>1471</v>
      </c>
      <c r="D784" s="205" t="s">
        <v>150</v>
      </c>
      <c r="E784" s="206" t="s">
        <v>1472</v>
      </c>
      <c r="F784" s="207" t="s">
        <v>1473</v>
      </c>
      <c r="G784" s="208" t="s">
        <v>748</v>
      </c>
      <c r="H784" s="209">
        <v>1</v>
      </c>
      <c r="I784" s="210"/>
      <c r="J784" s="211">
        <f>ROUND(I784*H784,2)</f>
        <v>0</v>
      </c>
      <c r="K784" s="207" t="s">
        <v>19</v>
      </c>
      <c r="L784" s="45"/>
      <c r="M784" s="212" t="s">
        <v>19</v>
      </c>
      <c r="N784" s="213" t="s">
        <v>45</v>
      </c>
      <c r="O784" s="85"/>
      <c r="P784" s="214">
        <f>O784*H784</f>
        <v>0</v>
      </c>
      <c r="Q784" s="214">
        <v>0</v>
      </c>
      <c r="R784" s="214">
        <f>Q784*H784</f>
        <v>0</v>
      </c>
      <c r="S784" s="214">
        <v>0</v>
      </c>
      <c r="T784" s="215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16" t="s">
        <v>155</v>
      </c>
      <c r="AT784" s="216" t="s">
        <v>150</v>
      </c>
      <c r="AU784" s="216" t="s">
        <v>82</v>
      </c>
      <c r="AY784" s="18" t="s">
        <v>148</v>
      </c>
      <c r="BE784" s="217">
        <f>IF(N784="základní",J784,0)</f>
        <v>0</v>
      </c>
      <c r="BF784" s="217">
        <f>IF(N784="snížená",J784,0)</f>
        <v>0</v>
      </c>
      <c r="BG784" s="217">
        <f>IF(N784="zákl. přenesená",J784,0)</f>
        <v>0</v>
      </c>
      <c r="BH784" s="217">
        <f>IF(N784="sníž. přenesená",J784,0)</f>
        <v>0</v>
      </c>
      <c r="BI784" s="217">
        <f>IF(N784="nulová",J784,0)</f>
        <v>0</v>
      </c>
      <c r="BJ784" s="18" t="s">
        <v>82</v>
      </c>
      <c r="BK784" s="217">
        <f>ROUND(I784*H784,2)</f>
        <v>0</v>
      </c>
      <c r="BL784" s="18" t="s">
        <v>155</v>
      </c>
      <c r="BM784" s="216" t="s">
        <v>1474</v>
      </c>
    </row>
    <row r="785" s="2" customFormat="1" ht="16.5" customHeight="1">
      <c r="A785" s="39"/>
      <c r="B785" s="40"/>
      <c r="C785" s="205" t="s">
        <v>1475</v>
      </c>
      <c r="D785" s="205" t="s">
        <v>150</v>
      </c>
      <c r="E785" s="206" t="s">
        <v>1476</v>
      </c>
      <c r="F785" s="207" t="s">
        <v>1477</v>
      </c>
      <c r="G785" s="208" t="s">
        <v>748</v>
      </c>
      <c r="H785" s="209">
        <v>1</v>
      </c>
      <c r="I785" s="210"/>
      <c r="J785" s="211">
        <f>ROUND(I785*H785,2)</f>
        <v>0</v>
      </c>
      <c r="K785" s="207" t="s">
        <v>19</v>
      </c>
      <c r="L785" s="45"/>
      <c r="M785" s="212" t="s">
        <v>19</v>
      </c>
      <c r="N785" s="213" t="s">
        <v>45</v>
      </c>
      <c r="O785" s="85"/>
      <c r="P785" s="214">
        <f>O785*H785</f>
        <v>0</v>
      </c>
      <c r="Q785" s="214">
        <v>0</v>
      </c>
      <c r="R785" s="214">
        <f>Q785*H785</f>
        <v>0</v>
      </c>
      <c r="S785" s="214">
        <v>0</v>
      </c>
      <c r="T785" s="215">
        <f>S785*H785</f>
        <v>0</v>
      </c>
      <c r="U785" s="39"/>
      <c r="V785" s="39"/>
      <c r="W785" s="39"/>
      <c r="X785" s="39"/>
      <c r="Y785" s="39"/>
      <c r="Z785" s="39"/>
      <c r="AA785" s="39"/>
      <c r="AB785" s="39"/>
      <c r="AC785" s="39"/>
      <c r="AD785" s="39"/>
      <c r="AE785" s="39"/>
      <c r="AR785" s="216" t="s">
        <v>155</v>
      </c>
      <c r="AT785" s="216" t="s">
        <v>150</v>
      </c>
      <c r="AU785" s="216" t="s">
        <v>82</v>
      </c>
      <c r="AY785" s="18" t="s">
        <v>148</v>
      </c>
      <c r="BE785" s="217">
        <f>IF(N785="základní",J785,0)</f>
        <v>0</v>
      </c>
      <c r="BF785" s="217">
        <f>IF(N785="snížená",J785,0)</f>
        <v>0</v>
      </c>
      <c r="BG785" s="217">
        <f>IF(N785="zákl. přenesená",J785,0)</f>
        <v>0</v>
      </c>
      <c r="BH785" s="217">
        <f>IF(N785="sníž. přenesená",J785,0)</f>
        <v>0</v>
      </c>
      <c r="BI785" s="217">
        <f>IF(N785="nulová",J785,0)</f>
        <v>0</v>
      </c>
      <c r="BJ785" s="18" t="s">
        <v>82</v>
      </c>
      <c r="BK785" s="217">
        <f>ROUND(I785*H785,2)</f>
        <v>0</v>
      </c>
      <c r="BL785" s="18" t="s">
        <v>155</v>
      </c>
      <c r="BM785" s="216" t="s">
        <v>1478</v>
      </c>
    </row>
    <row r="786" s="2" customFormat="1" ht="16.5" customHeight="1">
      <c r="A786" s="39"/>
      <c r="B786" s="40"/>
      <c r="C786" s="205" t="s">
        <v>1479</v>
      </c>
      <c r="D786" s="205" t="s">
        <v>150</v>
      </c>
      <c r="E786" s="206" t="s">
        <v>1480</v>
      </c>
      <c r="F786" s="207" t="s">
        <v>1481</v>
      </c>
      <c r="G786" s="208" t="s">
        <v>748</v>
      </c>
      <c r="H786" s="209">
        <v>1</v>
      </c>
      <c r="I786" s="210"/>
      <c r="J786" s="211">
        <f>ROUND(I786*H786,2)</f>
        <v>0</v>
      </c>
      <c r="K786" s="207" t="s">
        <v>19</v>
      </c>
      <c r="L786" s="45"/>
      <c r="M786" s="212" t="s">
        <v>19</v>
      </c>
      <c r="N786" s="213" t="s">
        <v>45</v>
      </c>
      <c r="O786" s="85"/>
      <c r="P786" s="214">
        <f>O786*H786</f>
        <v>0</v>
      </c>
      <c r="Q786" s="214">
        <v>0</v>
      </c>
      <c r="R786" s="214">
        <f>Q786*H786</f>
        <v>0</v>
      </c>
      <c r="S786" s="214">
        <v>0</v>
      </c>
      <c r="T786" s="215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16" t="s">
        <v>155</v>
      </c>
      <c r="AT786" s="216" t="s">
        <v>150</v>
      </c>
      <c r="AU786" s="216" t="s">
        <v>82</v>
      </c>
      <c r="AY786" s="18" t="s">
        <v>148</v>
      </c>
      <c r="BE786" s="217">
        <f>IF(N786="základní",J786,0)</f>
        <v>0</v>
      </c>
      <c r="BF786" s="217">
        <f>IF(N786="snížená",J786,0)</f>
        <v>0</v>
      </c>
      <c r="BG786" s="217">
        <f>IF(N786="zákl. přenesená",J786,0)</f>
        <v>0</v>
      </c>
      <c r="BH786" s="217">
        <f>IF(N786="sníž. přenesená",J786,0)</f>
        <v>0</v>
      </c>
      <c r="BI786" s="217">
        <f>IF(N786="nulová",J786,0)</f>
        <v>0</v>
      </c>
      <c r="BJ786" s="18" t="s">
        <v>82</v>
      </c>
      <c r="BK786" s="217">
        <f>ROUND(I786*H786,2)</f>
        <v>0</v>
      </c>
      <c r="BL786" s="18" t="s">
        <v>155</v>
      </c>
      <c r="BM786" s="216" t="s">
        <v>1482</v>
      </c>
    </row>
    <row r="787" s="2" customFormat="1" ht="16.5" customHeight="1">
      <c r="A787" s="39"/>
      <c r="B787" s="40"/>
      <c r="C787" s="205" t="s">
        <v>1483</v>
      </c>
      <c r="D787" s="205" t="s">
        <v>150</v>
      </c>
      <c r="E787" s="206" t="s">
        <v>1484</v>
      </c>
      <c r="F787" s="207" t="s">
        <v>1485</v>
      </c>
      <c r="G787" s="208" t="s">
        <v>748</v>
      </c>
      <c r="H787" s="209">
        <v>1</v>
      </c>
      <c r="I787" s="210"/>
      <c r="J787" s="211">
        <f>ROUND(I787*H787,2)</f>
        <v>0</v>
      </c>
      <c r="K787" s="207" t="s">
        <v>19</v>
      </c>
      <c r="L787" s="45"/>
      <c r="M787" s="212" t="s">
        <v>19</v>
      </c>
      <c r="N787" s="213" t="s">
        <v>45</v>
      </c>
      <c r="O787" s="85"/>
      <c r="P787" s="214">
        <f>O787*H787</f>
        <v>0</v>
      </c>
      <c r="Q787" s="214">
        <v>0</v>
      </c>
      <c r="R787" s="214">
        <f>Q787*H787</f>
        <v>0</v>
      </c>
      <c r="S787" s="214">
        <v>0</v>
      </c>
      <c r="T787" s="215">
        <f>S787*H787</f>
        <v>0</v>
      </c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R787" s="216" t="s">
        <v>155</v>
      </c>
      <c r="AT787" s="216" t="s">
        <v>150</v>
      </c>
      <c r="AU787" s="216" t="s">
        <v>82</v>
      </c>
      <c r="AY787" s="18" t="s">
        <v>148</v>
      </c>
      <c r="BE787" s="217">
        <f>IF(N787="základní",J787,0)</f>
        <v>0</v>
      </c>
      <c r="BF787" s="217">
        <f>IF(N787="snížená",J787,0)</f>
        <v>0</v>
      </c>
      <c r="BG787" s="217">
        <f>IF(N787="zákl. přenesená",J787,0)</f>
        <v>0</v>
      </c>
      <c r="BH787" s="217">
        <f>IF(N787="sníž. přenesená",J787,0)</f>
        <v>0</v>
      </c>
      <c r="BI787" s="217">
        <f>IF(N787="nulová",J787,0)</f>
        <v>0</v>
      </c>
      <c r="BJ787" s="18" t="s">
        <v>82</v>
      </c>
      <c r="BK787" s="217">
        <f>ROUND(I787*H787,2)</f>
        <v>0</v>
      </c>
      <c r="BL787" s="18" t="s">
        <v>155</v>
      </c>
      <c r="BM787" s="216" t="s">
        <v>1486</v>
      </c>
    </row>
    <row r="788" s="2" customFormat="1" ht="16.5" customHeight="1">
      <c r="A788" s="39"/>
      <c r="B788" s="40"/>
      <c r="C788" s="205" t="s">
        <v>1487</v>
      </c>
      <c r="D788" s="205" t="s">
        <v>150</v>
      </c>
      <c r="E788" s="206" t="s">
        <v>1488</v>
      </c>
      <c r="F788" s="207" t="s">
        <v>1489</v>
      </c>
      <c r="G788" s="208" t="s">
        <v>748</v>
      </c>
      <c r="H788" s="209">
        <v>1</v>
      </c>
      <c r="I788" s="210"/>
      <c r="J788" s="211">
        <f>ROUND(I788*H788,2)</f>
        <v>0</v>
      </c>
      <c r="K788" s="207" t="s">
        <v>19</v>
      </c>
      <c r="L788" s="45"/>
      <c r="M788" s="212" t="s">
        <v>19</v>
      </c>
      <c r="N788" s="213" t="s">
        <v>45</v>
      </c>
      <c r="O788" s="85"/>
      <c r="P788" s="214">
        <f>O788*H788</f>
        <v>0</v>
      </c>
      <c r="Q788" s="214">
        <v>0</v>
      </c>
      <c r="R788" s="214">
        <f>Q788*H788</f>
        <v>0</v>
      </c>
      <c r="S788" s="214">
        <v>0</v>
      </c>
      <c r="T788" s="215">
        <f>S788*H788</f>
        <v>0</v>
      </c>
      <c r="U788" s="39"/>
      <c r="V788" s="39"/>
      <c r="W788" s="39"/>
      <c r="X788" s="39"/>
      <c r="Y788" s="39"/>
      <c r="Z788" s="39"/>
      <c r="AA788" s="39"/>
      <c r="AB788" s="39"/>
      <c r="AC788" s="39"/>
      <c r="AD788" s="39"/>
      <c r="AE788" s="39"/>
      <c r="AR788" s="216" t="s">
        <v>155</v>
      </c>
      <c r="AT788" s="216" t="s">
        <v>150</v>
      </c>
      <c r="AU788" s="216" t="s">
        <v>82</v>
      </c>
      <c r="AY788" s="18" t="s">
        <v>148</v>
      </c>
      <c r="BE788" s="217">
        <f>IF(N788="základní",J788,0)</f>
        <v>0</v>
      </c>
      <c r="BF788" s="217">
        <f>IF(N788="snížená",J788,0)</f>
        <v>0</v>
      </c>
      <c r="BG788" s="217">
        <f>IF(N788="zákl. přenesená",J788,0)</f>
        <v>0</v>
      </c>
      <c r="BH788" s="217">
        <f>IF(N788="sníž. přenesená",J788,0)</f>
        <v>0</v>
      </c>
      <c r="BI788" s="217">
        <f>IF(N788="nulová",J788,0)</f>
        <v>0</v>
      </c>
      <c r="BJ788" s="18" t="s">
        <v>82</v>
      </c>
      <c r="BK788" s="217">
        <f>ROUND(I788*H788,2)</f>
        <v>0</v>
      </c>
      <c r="BL788" s="18" t="s">
        <v>155</v>
      </c>
      <c r="BM788" s="216" t="s">
        <v>1490</v>
      </c>
    </row>
    <row r="789" s="2" customFormat="1" ht="16.5" customHeight="1">
      <c r="A789" s="39"/>
      <c r="B789" s="40"/>
      <c r="C789" s="205" t="s">
        <v>1491</v>
      </c>
      <c r="D789" s="205" t="s">
        <v>150</v>
      </c>
      <c r="E789" s="206" t="s">
        <v>1492</v>
      </c>
      <c r="F789" s="207" t="s">
        <v>1493</v>
      </c>
      <c r="G789" s="208" t="s">
        <v>748</v>
      </c>
      <c r="H789" s="209">
        <v>1</v>
      </c>
      <c r="I789" s="210"/>
      <c r="J789" s="211">
        <f>ROUND(I789*H789,2)</f>
        <v>0</v>
      </c>
      <c r="K789" s="207" t="s">
        <v>19</v>
      </c>
      <c r="L789" s="45"/>
      <c r="M789" s="212" t="s">
        <v>19</v>
      </c>
      <c r="N789" s="213" t="s">
        <v>45</v>
      </c>
      <c r="O789" s="85"/>
      <c r="P789" s="214">
        <f>O789*H789</f>
        <v>0</v>
      </c>
      <c r="Q789" s="214">
        <v>0</v>
      </c>
      <c r="R789" s="214">
        <f>Q789*H789</f>
        <v>0</v>
      </c>
      <c r="S789" s="214">
        <v>0</v>
      </c>
      <c r="T789" s="215">
        <f>S789*H789</f>
        <v>0</v>
      </c>
      <c r="U789" s="39"/>
      <c r="V789" s="39"/>
      <c r="W789" s="39"/>
      <c r="X789" s="39"/>
      <c r="Y789" s="39"/>
      <c r="Z789" s="39"/>
      <c r="AA789" s="39"/>
      <c r="AB789" s="39"/>
      <c r="AC789" s="39"/>
      <c r="AD789" s="39"/>
      <c r="AE789" s="39"/>
      <c r="AR789" s="216" t="s">
        <v>155</v>
      </c>
      <c r="AT789" s="216" t="s">
        <v>150</v>
      </c>
      <c r="AU789" s="216" t="s">
        <v>82</v>
      </c>
      <c r="AY789" s="18" t="s">
        <v>148</v>
      </c>
      <c r="BE789" s="217">
        <f>IF(N789="základní",J789,0)</f>
        <v>0</v>
      </c>
      <c r="BF789" s="217">
        <f>IF(N789="snížená",J789,0)</f>
        <v>0</v>
      </c>
      <c r="BG789" s="217">
        <f>IF(N789="zákl. přenesená",J789,0)</f>
        <v>0</v>
      </c>
      <c r="BH789" s="217">
        <f>IF(N789="sníž. přenesená",J789,0)</f>
        <v>0</v>
      </c>
      <c r="BI789" s="217">
        <f>IF(N789="nulová",J789,0)</f>
        <v>0</v>
      </c>
      <c r="BJ789" s="18" t="s">
        <v>82</v>
      </c>
      <c r="BK789" s="217">
        <f>ROUND(I789*H789,2)</f>
        <v>0</v>
      </c>
      <c r="BL789" s="18" t="s">
        <v>155</v>
      </c>
      <c r="BM789" s="216" t="s">
        <v>1494</v>
      </c>
    </row>
    <row r="790" s="2" customFormat="1" ht="16.5" customHeight="1">
      <c r="A790" s="39"/>
      <c r="B790" s="40"/>
      <c r="C790" s="205" t="s">
        <v>1495</v>
      </c>
      <c r="D790" s="205" t="s">
        <v>150</v>
      </c>
      <c r="E790" s="206" t="s">
        <v>1496</v>
      </c>
      <c r="F790" s="207" t="s">
        <v>1497</v>
      </c>
      <c r="G790" s="208" t="s">
        <v>748</v>
      </c>
      <c r="H790" s="209">
        <v>1</v>
      </c>
      <c r="I790" s="210"/>
      <c r="J790" s="211">
        <f>ROUND(I790*H790,2)</f>
        <v>0</v>
      </c>
      <c r="K790" s="207" t="s">
        <v>19</v>
      </c>
      <c r="L790" s="45"/>
      <c r="M790" s="212" t="s">
        <v>19</v>
      </c>
      <c r="N790" s="213" t="s">
        <v>45</v>
      </c>
      <c r="O790" s="85"/>
      <c r="P790" s="214">
        <f>O790*H790</f>
        <v>0</v>
      </c>
      <c r="Q790" s="214">
        <v>0</v>
      </c>
      <c r="R790" s="214">
        <f>Q790*H790</f>
        <v>0</v>
      </c>
      <c r="S790" s="214">
        <v>0</v>
      </c>
      <c r="T790" s="215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16" t="s">
        <v>155</v>
      </c>
      <c r="AT790" s="216" t="s">
        <v>150</v>
      </c>
      <c r="AU790" s="216" t="s">
        <v>82</v>
      </c>
      <c r="AY790" s="18" t="s">
        <v>148</v>
      </c>
      <c r="BE790" s="217">
        <f>IF(N790="základní",J790,0)</f>
        <v>0</v>
      </c>
      <c r="BF790" s="217">
        <f>IF(N790="snížená",J790,0)</f>
        <v>0</v>
      </c>
      <c r="BG790" s="217">
        <f>IF(N790="zákl. přenesená",J790,0)</f>
        <v>0</v>
      </c>
      <c r="BH790" s="217">
        <f>IF(N790="sníž. přenesená",J790,0)</f>
        <v>0</v>
      </c>
      <c r="BI790" s="217">
        <f>IF(N790="nulová",J790,0)</f>
        <v>0</v>
      </c>
      <c r="BJ790" s="18" t="s">
        <v>82</v>
      </c>
      <c r="BK790" s="217">
        <f>ROUND(I790*H790,2)</f>
        <v>0</v>
      </c>
      <c r="BL790" s="18" t="s">
        <v>155</v>
      </c>
      <c r="BM790" s="216" t="s">
        <v>1498</v>
      </c>
    </row>
    <row r="791" s="2" customFormat="1" ht="16.5" customHeight="1">
      <c r="A791" s="39"/>
      <c r="B791" s="40"/>
      <c r="C791" s="205" t="s">
        <v>1499</v>
      </c>
      <c r="D791" s="205" t="s">
        <v>150</v>
      </c>
      <c r="E791" s="206" t="s">
        <v>1500</v>
      </c>
      <c r="F791" s="207" t="s">
        <v>1501</v>
      </c>
      <c r="G791" s="208" t="s">
        <v>748</v>
      </c>
      <c r="H791" s="209">
        <v>1</v>
      </c>
      <c r="I791" s="210"/>
      <c r="J791" s="211">
        <f>ROUND(I791*H791,2)</f>
        <v>0</v>
      </c>
      <c r="K791" s="207" t="s">
        <v>19</v>
      </c>
      <c r="L791" s="45"/>
      <c r="M791" s="212" t="s">
        <v>19</v>
      </c>
      <c r="N791" s="213" t="s">
        <v>45</v>
      </c>
      <c r="O791" s="85"/>
      <c r="P791" s="214">
        <f>O791*H791</f>
        <v>0</v>
      </c>
      <c r="Q791" s="214">
        <v>0</v>
      </c>
      <c r="R791" s="214">
        <f>Q791*H791</f>
        <v>0</v>
      </c>
      <c r="S791" s="214">
        <v>0</v>
      </c>
      <c r="T791" s="215">
        <f>S791*H791</f>
        <v>0</v>
      </c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R791" s="216" t="s">
        <v>155</v>
      </c>
      <c r="AT791" s="216" t="s">
        <v>150</v>
      </c>
      <c r="AU791" s="216" t="s">
        <v>82</v>
      </c>
      <c r="AY791" s="18" t="s">
        <v>148</v>
      </c>
      <c r="BE791" s="217">
        <f>IF(N791="základní",J791,0)</f>
        <v>0</v>
      </c>
      <c r="BF791" s="217">
        <f>IF(N791="snížená",J791,0)</f>
        <v>0</v>
      </c>
      <c r="BG791" s="217">
        <f>IF(N791="zákl. přenesená",J791,0)</f>
        <v>0</v>
      </c>
      <c r="BH791" s="217">
        <f>IF(N791="sníž. přenesená",J791,0)</f>
        <v>0</v>
      </c>
      <c r="BI791" s="217">
        <f>IF(N791="nulová",J791,0)</f>
        <v>0</v>
      </c>
      <c r="BJ791" s="18" t="s">
        <v>82</v>
      </c>
      <c r="BK791" s="217">
        <f>ROUND(I791*H791,2)</f>
        <v>0</v>
      </c>
      <c r="BL791" s="18" t="s">
        <v>155</v>
      </c>
      <c r="BM791" s="216" t="s">
        <v>1502</v>
      </c>
    </row>
    <row r="792" s="2" customFormat="1" ht="16.5" customHeight="1">
      <c r="A792" s="39"/>
      <c r="B792" s="40"/>
      <c r="C792" s="205" t="s">
        <v>1503</v>
      </c>
      <c r="D792" s="205" t="s">
        <v>150</v>
      </c>
      <c r="E792" s="206" t="s">
        <v>1504</v>
      </c>
      <c r="F792" s="207" t="s">
        <v>1505</v>
      </c>
      <c r="G792" s="208" t="s">
        <v>748</v>
      </c>
      <c r="H792" s="209">
        <v>1</v>
      </c>
      <c r="I792" s="210"/>
      <c r="J792" s="211">
        <f>ROUND(I792*H792,2)</f>
        <v>0</v>
      </c>
      <c r="K792" s="207" t="s">
        <v>19</v>
      </c>
      <c r="L792" s="45"/>
      <c r="M792" s="212" t="s">
        <v>19</v>
      </c>
      <c r="N792" s="213" t="s">
        <v>45</v>
      </c>
      <c r="O792" s="85"/>
      <c r="P792" s="214">
        <f>O792*H792</f>
        <v>0</v>
      </c>
      <c r="Q792" s="214">
        <v>0</v>
      </c>
      <c r="R792" s="214">
        <f>Q792*H792</f>
        <v>0</v>
      </c>
      <c r="S792" s="214">
        <v>0</v>
      </c>
      <c r="T792" s="215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16" t="s">
        <v>155</v>
      </c>
      <c r="AT792" s="216" t="s">
        <v>150</v>
      </c>
      <c r="AU792" s="216" t="s">
        <v>82</v>
      </c>
      <c r="AY792" s="18" t="s">
        <v>148</v>
      </c>
      <c r="BE792" s="217">
        <f>IF(N792="základní",J792,0)</f>
        <v>0</v>
      </c>
      <c r="BF792" s="217">
        <f>IF(N792="snížená",J792,0)</f>
        <v>0</v>
      </c>
      <c r="BG792" s="217">
        <f>IF(N792="zákl. přenesená",J792,0)</f>
        <v>0</v>
      </c>
      <c r="BH792" s="217">
        <f>IF(N792="sníž. přenesená",J792,0)</f>
        <v>0</v>
      </c>
      <c r="BI792" s="217">
        <f>IF(N792="nulová",J792,0)</f>
        <v>0</v>
      </c>
      <c r="BJ792" s="18" t="s">
        <v>82</v>
      </c>
      <c r="BK792" s="217">
        <f>ROUND(I792*H792,2)</f>
        <v>0</v>
      </c>
      <c r="BL792" s="18" t="s">
        <v>155</v>
      </c>
      <c r="BM792" s="216" t="s">
        <v>1506</v>
      </c>
    </row>
    <row r="793" s="2" customFormat="1" ht="16.5" customHeight="1">
      <c r="A793" s="39"/>
      <c r="B793" s="40"/>
      <c r="C793" s="205" t="s">
        <v>1507</v>
      </c>
      <c r="D793" s="205" t="s">
        <v>150</v>
      </c>
      <c r="E793" s="206" t="s">
        <v>1508</v>
      </c>
      <c r="F793" s="207" t="s">
        <v>1509</v>
      </c>
      <c r="G793" s="208" t="s">
        <v>748</v>
      </c>
      <c r="H793" s="209">
        <v>1</v>
      </c>
      <c r="I793" s="210"/>
      <c r="J793" s="211">
        <f>ROUND(I793*H793,2)</f>
        <v>0</v>
      </c>
      <c r="K793" s="207" t="s">
        <v>19</v>
      </c>
      <c r="L793" s="45"/>
      <c r="M793" s="212" t="s">
        <v>19</v>
      </c>
      <c r="N793" s="213" t="s">
        <v>45</v>
      </c>
      <c r="O793" s="85"/>
      <c r="P793" s="214">
        <f>O793*H793</f>
        <v>0</v>
      </c>
      <c r="Q793" s="214">
        <v>0</v>
      </c>
      <c r="R793" s="214">
        <f>Q793*H793</f>
        <v>0</v>
      </c>
      <c r="S793" s="214">
        <v>0</v>
      </c>
      <c r="T793" s="215">
        <f>S793*H793</f>
        <v>0</v>
      </c>
      <c r="U793" s="39"/>
      <c r="V793" s="39"/>
      <c r="W793" s="39"/>
      <c r="X793" s="39"/>
      <c r="Y793" s="39"/>
      <c r="Z793" s="39"/>
      <c r="AA793" s="39"/>
      <c r="AB793" s="39"/>
      <c r="AC793" s="39"/>
      <c r="AD793" s="39"/>
      <c r="AE793" s="39"/>
      <c r="AR793" s="216" t="s">
        <v>155</v>
      </c>
      <c r="AT793" s="216" t="s">
        <v>150</v>
      </c>
      <c r="AU793" s="216" t="s">
        <v>82</v>
      </c>
      <c r="AY793" s="18" t="s">
        <v>148</v>
      </c>
      <c r="BE793" s="217">
        <f>IF(N793="základní",J793,0)</f>
        <v>0</v>
      </c>
      <c r="BF793" s="217">
        <f>IF(N793="snížená",J793,0)</f>
        <v>0</v>
      </c>
      <c r="BG793" s="217">
        <f>IF(N793="zákl. přenesená",J793,0)</f>
        <v>0</v>
      </c>
      <c r="BH793" s="217">
        <f>IF(N793="sníž. přenesená",J793,0)</f>
        <v>0</v>
      </c>
      <c r="BI793" s="217">
        <f>IF(N793="nulová",J793,0)</f>
        <v>0</v>
      </c>
      <c r="BJ793" s="18" t="s">
        <v>82</v>
      </c>
      <c r="BK793" s="217">
        <f>ROUND(I793*H793,2)</f>
        <v>0</v>
      </c>
      <c r="BL793" s="18" t="s">
        <v>155</v>
      </c>
      <c r="BM793" s="216" t="s">
        <v>1510</v>
      </c>
    </row>
    <row r="794" s="2" customFormat="1" ht="16.5" customHeight="1">
      <c r="A794" s="39"/>
      <c r="B794" s="40"/>
      <c r="C794" s="205" t="s">
        <v>1511</v>
      </c>
      <c r="D794" s="205" t="s">
        <v>150</v>
      </c>
      <c r="E794" s="206" t="s">
        <v>1512</v>
      </c>
      <c r="F794" s="207" t="s">
        <v>1513</v>
      </c>
      <c r="G794" s="208" t="s">
        <v>748</v>
      </c>
      <c r="H794" s="209">
        <v>1</v>
      </c>
      <c r="I794" s="210"/>
      <c r="J794" s="211">
        <f>ROUND(I794*H794,2)</f>
        <v>0</v>
      </c>
      <c r="K794" s="207" t="s">
        <v>19</v>
      </c>
      <c r="L794" s="45"/>
      <c r="M794" s="212" t="s">
        <v>19</v>
      </c>
      <c r="N794" s="213" t="s">
        <v>45</v>
      </c>
      <c r="O794" s="85"/>
      <c r="P794" s="214">
        <f>O794*H794</f>
        <v>0</v>
      </c>
      <c r="Q794" s="214">
        <v>0</v>
      </c>
      <c r="R794" s="214">
        <f>Q794*H794</f>
        <v>0</v>
      </c>
      <c r="S794" s="214">
        <v>0</v>
      </c>
      <c r="T794" s="215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16" t="s">
        <v>155</v>
      </c>
      <c r="AT794" s="216" t="s">
        <v>150</v>
      </c>
      <c r="AU794" s="216" t="s">
        <v>82</v>
      </c>
      <c r="AY794" s="18" t="s">
        <v>148</v>
      </c>
      <c r="BE794" s="217">
        <f>IF(N794="základní",J794,0)</f>
        <v>0</v>
      </c>
      <c r="BF794" s="217">
        <f>IF(N794="snížená",J794,0)</f>
        <v>0</v>
      </c>
      <c r="BG794" s="217">
        <f>IF(N794="zákl. přenesená",J794,0)</f>
        <v>0</v>
      </c>
      <c r="BH794" s="217">
        <f>IF(N794="sníž. přenesená",J794,0)</f>
        <v>0</v>
      </c>
      <c r="BI794" s="217">
        <f>IF(N794="nulová",J794,0)</f>
        <v>0</v>
      </c>
      <c r="BJ794" s="18" t="s">
        <v>82</v>
      </c>
      <c r="BK794" s="217">
        <f>ROUND(I794*H794,2)</f>
        <v>0</v>
      </c>
      <c r="BL794" s="18" t="s">
        <v>155</v>
      </c>
      <c r="BM794" s="216" t="s">
        <v>1514</v>
      </c>
    </row>
    <row r="795" s="2" customFormat="1" ht="16.5" customHeight="1">
      <c r="A795" s="39"/>
      <c r="B795" s="40"/>
      <c r="C795" s="205" t="s">
        <v>1515</v>
      </c>
      <c r="D795" s="205" t="s">
        <v>150</v>
      </c>
      <c r="E795" s="206" t="s">
        <v>1516</v>
      </c>
      <c r="F795" s="207" t="s">
        <v>1517</v>
      </c>
      <c r="G795" s="208" t="s">
        <v>748</v>
      </c>
      <c r="H795" s="209">
        <v>1</v>
      </c>
      <c r="I795" s="210"/>
      <c r="J795" s="211">
        <f>ROUND(I795*H795,2)</f>
        <v>0</v>
      </c>
      <c r="K795" s="207" t="s">
        <v>19</v>
      </c>
      <c r="L795" s="45"/>
      <c r="M795" s="212" t="s">
        <v>19</v>
      </c>
      <c r="N795" s="213" t="s">
        <v>45</v>
      </c>
      <c r="O795" s="85"/>
      <c r="P795" s="214">
        <f>O795*H795</f>
        <v>0</v>
      </c>
      <c r="Q795" s="214">
        <v>0</v>
      </c>
      <c r="R795" s="214">
        <f>Q795*H795</f>
        <v>0</v>
      </c>
      <c r="S795" s="214">
        <v>0</v>
      </c>
      <c r="T795" s="215">
        <f>S795*H795</f>
        <v>0</v>
      </c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R795" s="216" t="s">
        <v>155</v>
      </c>
      <c r="AT795" s="216" t="s">
        <v>150</v>
      </c>
      <c r="AU795" s="216" t="s">
        <v>82</v>
      </c>
      <c r="AY795" s="18" t="s">
        <v>148</v>
      </c>
      <c r="BE795" s="217">
        <f>IF(N795="základní",J795,0)</f>
        <v>0</v>
      </c>
      <c r="BF795" s="217">
        <f>IF(N795="snížená",J795,0)</f>
        <v>0</v>
      </c>
      <c r="BG795" s="217">
        <f>IF(N795="zákl. přenesená",J795,0)</f>
        <v>0</v>
      </c>
      <c r="BH795" s="217">
        <f>IF(N795="sníž. přenesená",J795,0)</f>
        <v>0</v>
      </c>
      <c r="BI795" s="217">
        <f>IF(N795="nulová",J795,0)</f>
        <v>0</v>
      </c>
      <c r="BJ795" s="18" t="s">
        <v>82</v>
      </c>
      <c r="BK795" s="217">
        <f>ROUND(I795*H795,2)</f>
        <v>0</v>
      </c>
      <c r="BL795" s="18" t="s">
        <v>155</v>
      </c>
      <c r="BM795" s="216" t="s">
        <v>1518</v>
      </c>
    </row>
    <row r="796" s="2" customFormat="1" ht="16.5" customHeight="1">
      <c r="A796" s="39"/>
      <c r="B796" s="40"/>
      <c r="C796" s="205" t="s">
        <v>1519</v>
      </c>
      <c r="D796" s="205" t="s">
        <v>150</v>
      </c>
      <c r="E796" s="206" t="s">
        <v>1520</v>
      </c>
      <c r="F796" s="207" t="s">
        <v>1521</v>
      </c>
      <c r="G796" s="208" t="s">
        <v>748</v>
      </c>
      <c r="H796" s="209">
        <v>1</v>
      </c>
      <c r="I796" s="210"/>
      <c r="J796" s="211">
        <f>ROUND(I796*H796,2)</f>
        <v>0</v>
      </c>
      <c r="K796" s="207" t="s">
        <v>19</v>
      </c>
      <c r="L796" s="45"/>
      <c r="M796" s="212" t="s">
        <v>19</v>
      </c>
      <c r="N796" s="213" t="s">
        <v>45</v>
      </c>
      <c r="O796" s="85"/>
      <c r="P796" s="214">
        <f>O796*H796</f>
        <v>0</v>
      </c>
      <c r="Q796" s="214">
        <v>0</v>
      </c>
      <c r="R796" s="214">
        <f>Q796*H796</f>
        <v>0</v>
      </c>
      <c r="S796" s="214">
        <v>0</v>
      </c>
      <c r="T796" s="215">
        <f>S796*H796</f>
        <v>0</v>
      </c>
      <c r="U796" s="39"/>
      <c r="V796" s="39"/>
      <c r="W796" s="39"/>
      <c r="X796" s="39"/>
      <c r="Y796" s="39"/>
      <c r="Z796" s="39"/>
      <c r="AA796" s="39"/>
      <c r="AB796" s="39"/>
      <c r="AC796" s="39"/>
      <c r="AD796" s="39"/>
      <c r="AE796" s="39"/>
      <c r="AR796" s="216" t="s">
        <v>155</v>
      </c>
      <c r="AT796" s="216" t="s">
        <v>150</v>
      </c>
      <c r="AU796" s="216" t="s">
        <v>82</v>
      </c>
      <c r="AY796" s="18" t="s">
        <v>148</v>
      </c>
      <c r="BE796" s="217">
        <f>IF(N796="základní",J796,0)</f>
        <v>0</v>
      </c>
      <c r="BF796" s="217">
        <f>IF(N796="snížená",J796,0)</f>
        <v>0</v>
      </c>
      <c r="BG796" s="217">
        <f>IF(N796="zákl. přenesená",J796,0)</f>
        <v>0</v>
      </c>
      <c r="BH796" s="217">
        <f>IF(N796="sníž. přenesená",J796,0)</f>
        <v>0</v>
      </c>
      <c r="BI796" s="217">
        <f>IF(N796="nulová",J796,0)</f>
        <v>0</v>
      </c>
      <c r="BJ796" s="18" t="s">
        <v>82</v>
      </c>
      <c r="BK796" s="217">
        <f>ROUND(I796*H796,2)</f>
        <v>0</v>
      </c>
      <c r="BL796" s="18" t="s">
        <v>155</v>
      </c>
      <c r="BM796" s="216" t="s">
        <v>1522</v>
      </c>
    </row>
    <row r="797" s="2" customFormat="1" ht="16.5" customHeight="1">
      <c r="A797" s="39"/>
      <c r="B797" s="40"/>
      <c r="C797" s="205" t="s">
        <v>1523</v>
      </c>
      <c r="D797" s="205" t="s">
        <v>150</v>
      </c>
      <c r="E797" s="206" t="s">
        <v>1524</v>
      </c>
      <c r="F797" s="207" t="s">
        <v>1525</v>
      </c>
      <c r="G797" s="208" t="s">
        <v>748</v>
      </c>
      <c r="H797" s="209">
        <v>1</v>
      </c>
      <c r="I797" s="210"/>
      <c r="J797" s="211">
        <f>ROUND(I797*H797,2)</f>
        <v>0</v>
      </c>
      <c r="K797" s="207" t="s">
        <v>19</v>
      </c>
      <c r="L797" s="45"/>
      <c r="M797" s="212" t="s">
        <v>19</v>
      </c>
      <c r="N797" s="213" t="s">
        <v>45</v>
      </c>
      <c r="O797" s="85"/>
      <c r="P797" s="214">
        <f>O797*H797</f>
        <v>0</v>
      </c>
      <c r="Q797" s="214">
        <v>0</v>
      </c>
      <c r="R797" s="214">
        <f>Q797*H797</f>
        <v>0</v>
      </c>
      <c r="S797" s="214">
        <v>0</v>
      </c>
      <c r="T797" s="215">
        <f>S797*H797</f>
        <v>0</v>
      </c>
      <c r="U797" s="39"/>
      <c r="V797" s="39"/>
      <c r="W797" s="39"/>
      <c r="X797" s="39"/>
      <c r="Y797" s="39"/>
      <c r="Z797" s="39"/>
      <c r="AA797" s="39"/>
      <c r="AB797" s="39"/>
      <c r="AC797" s="39"/>
      <c r="AD797" s="39"/>
      <c r="AE797" s="39"/>
      <c r="AR797" s="216" t="s">
        <v>155</v>
      </c>
      <c r="AT797" s="216" t="s">
        <v>150</v>
      </c>
      <c r="AU797" s="216" t="s">
        <v>82</v>
      </c>
      <c r="AY797" s="18" t="s">
        <v>148</v>
      </c>
      <c r="BE797" s="217">
        <f>IF(N797="základní",J797,0)</f>
        <v>0</v>
      </c>
      <c r="BF797" s="217">
        <f>IF(N797="snížená",J797,0)</f>
        <v>0</v>
      </c>
      <c r="BG797" s="217">
        <f>IF(N797="zákl. přenesená",J797,0)</f>
        <v>0</v>
      </c>
      <c r="BH797" s="217">
        <f>IF(N797="sníž. přenesená",J797,0)</f>
        <v>0</v>
      </c>
      <c r="BI797" s="217">
        <f>IF(N797="nulová",J797,0)</f>
        <v>0</v>
      </c>
      <c r="BJ797" s="18" t="s">
        <v>82</v>
      </c>
      <c r="BK797" s="217">
        <f>ROUND(I797*H797,2)</f>
        <v>0</v>
      </c>
      <c r="BL797" s="18" t="s">
        <v>155</v>
      </c>
      <c r="BM797" s="216" t="s">
        <v>1526</v>
      </c>
    </row>
    <row r="798" s="2" customFormat="1" ht="16.5" customHeight="1">
      <c r="A798" s="39"/>
      <c r="B798" s="40"/>
      <c r="C798" s="205" t="s">
        <v>1527</v>
      </c>
      <c r="D798" s="205" t="s">
        <v>150</v>
      </c>
      <c r="E798" s="206" t="s">
        <v>1528</v>
      </c>
      <c r="F798" s="207" t="s">
        <v>1529</v>
      </c>
      <c r="G798" s="208" t="s">
        <v>748</v>
      </c>
      <c r="H798" s="209">
        <v>1</v>
      </c>
      <c r="I798" s="210"/>
      <c r="J798" s="211">
        <f>ROUND(I798*H798,2)</f>
        <v>0</v>
      </c>
      <c r="K798" s="207" t="s">
        <v>19</v>
      </c>
      <c r="L798" s="45"/>
      <c r="M798" s="212" t="s">
        <v>19</v>
      </c>
      <c r="N798" s="213" t="s">
        <v>45</v>
      </c>
      <c r="O798" s="85"/>
      <c r="P798" s="214">
        <f>O798*H798</f>
        <v>0</v>
      </c>
      <c r="Q798" s="214">
        <v>0</v>
      </c>
      <c r="R798" s="214">
        <f>Q798*H798</f>
        <v>0</v>
      </c>
      <c r="S798" s="214">
        <v>0</v>
      </c>
      <c r="T798" s="215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16" t="s">
        <v>155</v>
      </c>
      <c r="AT798" s="216" t="s">
        <v>150</v>
      </c>
      <c r="AU798" s="216" t="s">
        <v>82</v>
      </c>
      <c r="AY798" s="18" t="s">
        <v>148</v>
      </c>
      <c r="BE798" s="217">
        <f>IF(N798="základní",J798,0)</f>
        <v>0</v>
      </c>
      <c r="BF798" s="217">
        <f>IF(N798="snížená",J798,0)</f>
        <v>0</v>
      </c>
      <c r="BG798" s="217">
        <f>IF(N798="zákl. přenesená",J798,0)</f>
        <v>0</v>
      </c>
      <c r="BH798" s="217">
        <f>IF(N798="sníž. přenesená",J798,0)</f>
        <v>0</v>
      </c>
      <c r="BI798" s="217">
        <f>IF(N798="nulová",J798,0)</f>
        <v>0</v>
      </c>
      <c r="BJ798" s="18" t="s">
        <v>82</v>
      </c>
      <c r="BK798" s="217">
        <f>ROUND(I798*H798,2)</f>
        <v>0</v>
      </c>
      <c r="BL798" s="18" t="s">
        <v>155</v>
      </c>
      <c r="BM798" s="216" t="s">
        <v>1530</v>
      </c>
    </row>
    <row r="799" s="2" customFormat="1" ht="16.5" customHeight="1">
      <c r="A799" s="39"/>
      <c r="B799" s="40"/>
      <c r="C799" s="205" t="s">
        <v>1531</v>
      </c>
      <c r="D799" s="205" t="s">
        <v>150</v>
      </c>
      <c r="E799" s="206" t="s">
        <v>1532</v>
      </c>
      <c r="F799" s="207" t="s">
        <v>1533</v>
      </c>
      <c r="G799" s="208" t="s">
        <v>748</v>
      </c>
      <c r="H799" s="209">
        <v>1</v>
      </c>
      <c r="I799" s="210"/>
      <c r="J799" s="211">
        <f>ROUND(I799*H799,2)</f>
        <v>0</v>
      </c>
      <c r="K799" s="207" t="s">
        <v>19</v>
      </c>
      <c r="L799" s="45"/>
      <c r="M799" s="212" t="s">
        <v>19</v>
      </c>
      <c r="N799" s="213" t="s">
        <v>45</v>
      </c>
      <c r="O799" s="85"/>
      <c r="P799" s="214">
        <f>O799*H799</f>
        <v>0</v>
      </c>
      <c r="Q799" s="214">
        <v>0</v>
      </c>
      <c r="R799" s="214">
        <f>Q799*H799</f>
        <v>0</v>
      </c>
      <c r="S799" s="214">
        <v>0</v>
      </c>
      <c r="T799" s="215">
        <f>S799*H799</f>
        <v>0</v>
      </c>
      <c r="U799" s="39"/>
      <c r="V799" s="39"/>
      <c r="W799" s="39"/>
      <c r="X799" s="39"/>
      <c r="Y799" s="39"/>
      <c r="Z799" s="39"/>
      <c r="AA799" s="39"/>
      <c r="AB799" s="39"/>
      <c r="AC799" s="39"/>
      <c r="AD799" s="39"/>
      <c r="AE799" s="39"/>
      <c r="AR799" s="216" t="s">
        <v>155</v>
      </c>
      <c r="AT799" s="216" t="s">
        <v>150</v>
      </c>
      <c r="AU799" s="216" t="s">
        <v>82</v>
      </c>
      <c r="AY799" s="18" t="s">
        <v>148</v>
      </c>
      <c r="BE799" s="217">
        <f>IF(N799="základní",J799,0)</f>
        <v>0</v>
      </c>
      <c r="BF799" s="217">
        <f>IF(N799="snížená",J799,0)</f>
        <v>0</v>
      </c>
      <c r="BG799" s="217">
        <f>IF(N799="zákl. přenesená",J799,0)</f>
        <v>0</v>
      </c>
      <c r="BH799" s="217">
        <f>IF(N799="sníž. přenesená",J799,0)</f>
        <v>0</v>
      </c>
      <c r="BI799" s="217">
        <f>IF(N799="nulová",J799,0)</f>
        <v>0</v>
      </c>
      <c r="BJ799" s="18" t="s">
        <v>82</v>
      </c>
      <c r="BK799" s="217">
        <f>ROUND(I799*H799,2)</f>
        <v>0</v>
      </c>
      <c r="BL799" s="18" t="s">
        <v>155</v>
      </c>
      <c r="BM799" s="216" t="s">
        <v>1534</v>
      </c>
    </row>
    <row r="800" s="2" customFormat="1" ht="16.5" customHeight="1">
      <c r="A800" s="39"/>
      <c r="B800" s="40"/>
      <c r="C800" s="205" t="s">
        <v>1535</v>
      </c>
      <c r="D800" s="205" t="s">
        <v>150</v>
      </c>
      <c r="E800" s="206" t="s">
        <v>1536</v>
      </c>
      <c r="F800" s="207" t="s">
        <v>1537</v>
      </c>
      <c r="G800" s="208" t="s">
        <v>748</v>
      </c>
      <c r="H800" s="209">
        <v>1</v>
      </c>
      <c r="I800" s="210"/>
      <c r="J800" s="211">
        <f>ROUND(I800*H800,2)</f>
        <v>0</v>
      </c>
      <c r="K800" s="207" t="s">
        <v>19</v>
      </c>
      <c r="L800" s="45"/>
      <c r="M800" s="212" t="s">
        <v>19</v>
      </c>
      <c r="N800" s="213" t="s">
        <v>45</v>
      </c>
      <c r="O800" s="85"/>
      <c r="P800" s="214">
        <f>O800*H800</f>
        <v>0</v>
      </c>
      <c r="Q800" s="214">
        <v>0</v>
      </c>
      <c r="R800" s="214">
        <f>Q800*H800</f>
        <v>0</v>
      </c>
      <c r="S800" s="214">
        <v>0</v>
      </c>
      <c r="T800" s="215">
        <f>S800*H800</f>
        <v>0</v>
      </c>
      <c r="U800" s="39"/>
      <c r="V800" s="39"/>
      <c r="W800" s="39"/>
      <c r="X800" s="39"/>
      <c r="Y800" s="39"/>
      <c r="Z800" s="39"/>
      <c r="AA800" s="39"/>
      <c r="AB800" s="39"/>
      <c r="AC800" s="39"/>
      <c r="AD800" s="39"/>
      <c r="AE800" s="39"/>
      <c r="AR800" s="216" t="s">
        <v>155</v>
      </c>
      <c r="AT800" s="216" t="s">
        <v>150</v>
      </c>
      <c r="AU800" s="216" t="s">
        <v>82</v>
      </c>
      <c r="AY800" s="18" t="s">
        <v>148</v>
      </c>
      <c r="BE800" s="217">
        <f>IF(N800="základní",J800,0)</f>
        <v>0</v>
      </c>
      <c r="BF800" s="217">
        <f>IF(N800="snížená",J800,0)</f>
        <v>0</v>
      </c>
      <c r="BG800" s="217">
        <f>IF(N800="zákl. přenesená",J800,0)</f>
        <v>0</v>
      </c>
      <c r="BH800" s="217">
        <f>IF(N800="sníž. přenesená",J800,0)</f>
        <v>0</v>
      </c>
      <c r="BI800" s="217">
        <f>IF(N800="nulová",J800,0)</f>
        <v>0</v>
      </c>
      <c r="BJ800" s="18" t="s">
        <v>82</v>
      </c>
      <c r="BK800" s="217">
        <f>ROUND(I800*H800,2)</f>
        <v>0</v>
      </c>
      <c r="BL800" s="18" t="s">
        <v>155</v>
      </c>
      <c r="BM800" s="216" t="s">
        <v>1538</v>
      </c>
    </row>
    <row r="801" s="2" customFormat="1" ht="16.5" customHeight="1">
      <c r="A801" s="39"/>
      <c r="B801" s="40"/>
      <c r="C801" s="205" t="s">
        <v>1539</v>
      </c>
      <c r="D801" s="205" t="s">
        <v>150</v>
      </c>
      <c r="E801" s="206" t="s">
        <v>1540</v>
      </c>
      <c r="F801" s="207" t="s">
        <v>1541</v>
      </c>
      <c r="G801" s="208" t="s">
        <v>748</v>
      </c>
      <c r="H801" s="209">
        <v>1</v>
      </c>
      <c r="I801" s="210"/>
      <c r="J801" s="211">
        <f>ROUND(I801*H801,2)</f>
        <v>0</v>
      </c>
      <c r="K801" s="207" t="s">
        <v>19</v>
      </c>
      <c r="L801" s="45"/>
      <c r="M801" s="212" t="s">
        <v>19</v>
      </c>
      <c r="N801" s="213" t="s">
        <v>45</v>
      </c>
      <c r="O801" s="85"/>
      <c r="P801" s="214">
        <f>O801*H801</f>
        <v>0</v>
      </c>
      <c r="Q801" s="214">
        <v>0</v>
      </c>
      <c r="R801" s="214">
        <f>Q801*H801</f>
        <v>0</v>
      </c>
      <c r="S801" s="214">
        <v>0</v>
      </c>
      <c r="T801" s="215">
        <f>S801*H801</f>
        <v>0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16" t="s">
        <v>155</v>
      </c>
      <c r="AT801" s="216" t="s">
        <v>150</v>
      </c>
      <c r="AU801" s="216" t="s">
        <v>82</v>
      </c>
      <c r="AY801" s="18" t="s">
        <v>148</v>
      </c>
      <c r="BE801" s="217">
        <f>IF(N801="základní",J801,0)</f>
        <v>0</v>
      </c>
      <c r="BF801" s="217">
        <f>IF(N801="snížená",J801,0)</f>
        <v>0</v>
      </c>
      <c r="BG801" s="217">
        <f>IF(N801="zákl. přenesená",J801,0)</f>
        <v>0</v>
      </c>
      <c r="BH801" s="217">
        <f>IF(N801="sníž. přenesená",J801,0)</f>
        <v>0</v>
      </c>
      <c r="BI801" s="217">
        <f>IF(N801="nulová",J801,0)</f>
        <v>0</v>
      </c>
      <c r="BJ801" s="18" t="s">
        <v>82</v>
      </c>
      <c r="BK801" s="217">
        <f>ROUND(I801*H801,2)</f>
        <v>0</v>
      </c>
      <c r="BL801" s="18" t="s">
        <v>155</v>
      </c>
      <c r="BM801" s="216" t="s">
        <v>1542</v>
      </c>
    </row>
    <row r="802" s="2" customFormat="1" ht="16.5" customHeight="1">
      <c r="A802" s="39"/>
      <c r="B802" s="40"/>
      <c r="C802" s="205" t="s">
        <v>1543</v>
      </c>
      <c r="D802" s="205" t="s">
        <v>150</v>
      </c>
      <c r="E802" s="206" t="s">
        <v>1544</v>
      </c>
      <c r="F802" s="207" t="s">
        <v>1545</v>
      </c>
      <c r="G802" s="208" t="s">
        <v>748</v>
      </c>
      <c r="H802" s="209">
        <v>1</v>
      </c>
      <c r="I802" s="210"/>
      <c r="J802" s="211">
        <f>ROUND(I802*H802,2)</f>
        <v>0</v>
      </c>
      <c r="K802" s="207" t="s">
        <v>19</v>
      </c>
      <c r="L802" s="45"/>
      <c r="M802" s="212" t="s">
        <v>19</v>
      </c>
      <c r="N802" s="213" t="s">
        <v>45</v>
      </c>
      <c r="O802" s="85"/>
      <c r="P802" s="214">
        <f>O802*H802</f>
        <v>0</v>
      </c>
      <c r="Q802" s="214">
        <v>0</v>
      </c>
      <c r="R802" s="214">
        <f>Q802*H802</f>
        <v>0</v>
      </c>
      <c r="S802" s="214">
        <v>0</v>
      </c>
      <c r="T802" s="215">
        <f>S802*H802</f>
        <v>0</v>
      </c>
      <c r="U802" s="39"/>
      <c r="V802" s="39"/>
      <c r="W802" s="39"/>
      <c r="X802" s="39"/>
      <c r="Y802" s="39"/>
      <c r="Z802" s="39"/>
      <c r="AA802" s="39"/>
      <c r="AB802" s="39"/>
      <c r="AC802" s="39"/>
      <c r="AD802" s="39"/>
      <c r="AE802" s="39"/>
      <c r="AR802" s="216" t="s">
        <v>155</v>
      </c>
      <c r="AT802" s="216" t="s">
        <v>150</v>
      </c>
      <c r="AU802" s="216" t="s">
        <v>82</v>
      </c>
      <c r="AY802" s="18" t="s">
        <v>148</v>
      </c>
      <c r="BE802" s="217">
        <f>IF(N802="základní",J802,0)</f>
        <v>0</v>
      </c>
      <c r="BF802" s="217">
        <f>IF(N802="snížená",J802,0)</f>
        <v>0</v>
      </c>
      <c r="BG802" s="217">
        <f>IF(N802="zákl. přenesená",J802,0)</f>
        <v>0</v>
      </c>
      <c r="BH802" s="217">
        <f>IF(N802="sníž. přenesená",J802,0)</f>
        <v>0</v>
      </c>
      <c r="BI802" s="217">
        <f>IF(N802="nulová",J802,0)</f>
        <v>0</v>
      </c>
      <c r="BJ802" s="18" t="s">
        <v>82</v>
      </c>
      <c r="BK802" s="217">
        <f>ROUND(I802*H802,2)</f>
        <v>0</v>
      </c>
      <c r="BL802" s="18" t="s">
        <v>155</v>
      </c>
      <c r="BM802" s="216" t="s">
        <v>1546</v>
      </c>
    </row>
    <row r="803" s="2" customFormat="1" ht="16.5" customHeight="1">
      <c r="A803" s="39"/>
      <c r="B803" s="40"/>
      <c r="C803" s="205" t="s">
        <v>1547</v>
      </c>
      <c r="D803" s="205" t="s">
        <v>150</v>
      </c>
      <c r="E803" s="206" t="s">
        <v>1548</v>
      </c>
      <c r="F803" s="207" t="s">
        <v>1549</v>
      </c>
      <c r="G803" s="208" t="s">
        <v>748</v>
      </c>
      <c r="H803" s="209">
        <v>1</v>
      </c>
      <c r="I803" s="210"/>
      <c r="J803" s="211">
        <f>ROUND(I803*H803,2)</f>
        <v>0</v>
      </c>
      <c r="K803" s="207" t="s">
        <v>19</v>
      </c>
      <c r="L803" s="45"/>
      <c r="M803" s="212" t="s">
        <v>19</v>
      </c>
      <c r="N803" s="213" t="s">
        <v>45</v>
      </c>
      <c r="O803" s="85"/>
      <c r="P803" s="214">
        <f>O803*H803</f>
        <v>0</v>
      </c>
      <c r="Q803" s="214">
        <v>0</v>
      </c>
      <c r="R803" s="214">
        <f>Q803*H803</f>
        <v>0</v>
      </c>
      <c r="S803" s="214">
        <v>0</v>
      </c>
      <c r="T803" s="215">
        <f>S803*H803</f>
        <v>0</v>
      </c>
      <c r="U803" s="39"/>
      <c r="V803" s="39"/>
      <c r="W803" s="39"/>
      <c r="X803" s="39"/>
      <c r="Y803" s="39"/>
      <c r="Z803" s="39"/>
      <c r="AA803" s="39"/>
      <c r="AB803" s="39"/>
      <c r="AC803" s="39"/>
      <c r="AD803" s="39"/>
      <c r="AE803" s="39"/>
      <c r="AR803" s="216" t="s">
        <v>155</v>
      </c>
      <c r="AT803" s="216" t="s">
        <v>150</v>
      </c>
      <c r="AU803" s="216" t="s">
        <v>82</v>
      </c>
      <c r="AY803" s="18" t="s">
        <v>148</v>
      </c>
      <c r="BE803" s="217">
        <f>IF(N803="základní",J803,0)</f>
        <v>0</v>
      </c>
      <c r="BF803" s="217">
        <f>IF(N803="snížená",J803,0)</f>
        <v>0</v>
      </c>
      <c r="BG803" s="217">
        <f>IF(N803="zákl. přenesená",J803,0)</f>
        <v>0</v>
      </c>
      <c r="BH803" s="217">
        <f>IF(N803="sníž. přenesená",J803,0)</f>
        <v>0</v>
      </c>
      <c r="BI803" s="217">
        <f>IF(N803="nulová",J803,0)</f>
        <v>0</v>
      </c>
      <c r="BJ803" s="18" t="s">
        <v>82</v>
      </c>
      <c r="BK803" s="217">
        <f>ROUND(I803*H803,2)</f>
        <v>0</v>
      </c>
      <c r="BL803" s="18" t="s">
        <v>155</v>
      </c>
      <c r="BM803" s="216" t="s">
        <v>1550</v>
      </c>
    </row>
    <row r="804" s="2" customFormat="1" ht="16.5" customHeight="1">
      <c r="A804" s="39"/>
      <c r="B804" s="40"/>
      <c r="C804" s="205" t="s">
        <v>1551</v>
      </c>
      <c r="D804" s="205" t="s">
        <v>150</v>
      </c>
      <c r="E804" s="206" t="s">
        <v>1552</v>
      </c>
      <c r="F804" s="207" t="s">
        <v>1553</v>
      </c>
      <c r="G804" s="208" t="s">
        <v>748</v>
      </c>
      <c r="H804" s="209">
        <v>1</v>
      </c>
      <c r="I804" s="210"/>
      <c r="J804" s="211">
        <f>ROUND(I804*H804,2)</f>
        <v>0</v>
      </c>
      <c r="K804" s="207" t="s">
        <v>19</v>
      </c>
      <c r="L804" s="45"/>
      <c r="M804" s="212" t="s">
        <v>19</v>
      </c>
      <c r="N804" s="213" t="s">
        <v>45</v>
      </c>
      <c r="O804" s="85"/>
      <c r="P804" s="214">
        <f>O804*H804</f>
        <v>0</v>
      </c>
      <c r="Q804" s="214">
        <v>0</v>
      </c>
      <c r="R804" s="214">
        <f>Q804*H804</f>
        <v>0</v>
      </c>
      <c r="S804" s="214">
        <v>0</v>
      </c>
      <c r="T804" s="215">
        <f>S804*H804</f>
        <v>0</v>
      </c>
      <c r="U804" s="39"/>
      <c r="V804" s="39"/>
      <c r="W804" s="39"/>
      <c r="X804" s="39"/>
      <c r="Y804" s="39"/>
      <c r="Z804" s="39"/>
      <c r="AA804" s="39"/>
      <c r="AB804" s="39"/>
      <c r="AC804" s="39"/>
      <c r="AD804" s="39"/>
      <c r="AE804" s="39"/>
      <c r="AR804" s="216" t="s">
        <v>155</v>
      </c>
      <c r="AT804" s="216" t="s">
        <v>150</v>
      </c>
      <c r="AU804" s="216" t="s">
        <v>82</v>
      </c>
      <c r="AY804" s="18" t="s">
        <v>148</v>
      </c>
      <c r="BE804" s="217">
        <f>IF(N804="základní",J804,0)</f>
        <v>0</v>
      </c>
      <c r="BF804" s="217">
        <f>IF(N804="snížená",J804,0)</f>
        <v>0</v>
      </c>
      <c r="BG804" s="217">
        <f>IF(N804="zákl. přenesená",J804,0)</f>
        <v>0</v>
      </c>
      <c r="BH804" s="217">
        <f>IF(N804="sníž. přenesená",J804,0)</f>
        <v>0</v>
      </c>
      <c r="BI804" s="217">
        <f>IF(N804="nulová",J804,0)</f>
        <v>0</v>
      </c>
      <c r="BJ804" s="18" t="s">
        <v>82</v>
      </c>
      <c r="BK804" s="217">
        <f>ROUND(I804*H804,2)</f>
        <v>0</v>
      </c>
      <c r="BL804" s="18" t="s">
        <v>155</v>
      </c>
      <c r="BM804" s="216" t="s">
        <v>1554</v>
      </c>
    </row>
    <row r="805" s="2" customFormat="1" ht="16.5" customHeight="1">
      <c r="A805" s="39"/>
      <c r="B805" s="40"/>
      <c r="C805" s="205" t="s">
        <v>1555</v>
      </c>
      <c r="D805" s="205" t="s">
        <v>150</v>
      </c>
      <c r="E805" s="206" t="s">
        <v>1556</v>
      </c>
      <c r="F805" s="207" t="s">
        <v>1557</v>
      </c>
      <c r="G805" s="208" t="s">
        <v>748</v>
      </c>
      <c r="H805" s="209">
        <v>1</v>
      </c>
      <c r="I805" s="210"/>
      <c r="J805" s="211">
        <f>ROUND(I805*H805,2)</f>
        <v>0</v>
      </c>
      <c r="K805" s="207" t="s">
        <v>19</v>
      </c>
      <c r="L805" s="45"/>
      <c r="M805" s="212" t="s">
        <v>19</v>
      </c>
      <c r="N805" s="213" t="s">
        <v>45</v>
      </c>
      <c r="O805" s="85"/>
      <c r="P805" s="214">
        <f>O805*H805</f>
        <v>0</v>
      </c>
      <c r="Q805" s="214">
        <v>0</v>
      </c>
      <c r="R805" s="214">
        <f>Q805*H805</f>
        <v>0</v>
      </c>
      <c r="S805" s="214">
        <v>0</v>
      </c>
      <c r="T805" s="215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16" t="s">
        <v>155</v>
      </c>
      <c r="AT805" s="216" t="s">
        <v>150</v>
      </c>
      <c r="AU805" s="216" t="s">
        <v>82</v>
      </c>
      <c r="AY805" s="18" t="s">
        <v>148</v>
      </c>
      <c r="BE805" s="217">
        <f>IF(N805="základní",J805,0)</f>
        <v>0</v>
      </c>
      <c r="BF805" s="217">
        <f>IF(N805="snížená",J805,0)</f>
        <v>0</v>
      </c>
      <c r="BG805" s="217">
        <f>IF(N805="zákl. přenesená",J805,0)</f>
        <v>0</v>
      </c>
      <c r="BH805" s="217">
        <f>IF(N805="sníž. přenesená",J805,0)</f>
        <v>0</v>
      </c>
      <c r="BI805" s="217">
        <f>IF(N805="nulová",J805,0)</f>
        <v>0</v>
      </c>
      <c r="BJ805" s="18" t="s">
        <v>82</v>
      </c>
      <c r="BK805" s="217">
        <f>ROUND(I805*H805,2)</f>
        <v>0</v>
      </c>
      <c r="BL805" s="18" t="s">
        <v>155</v>
      </c>
      <c r="BM805" s="216" t="s">
        <v>1558</v>
      </c>
    </row>
    <row r="806" s="2" customFormat="1" ht="16.5" customHeight="1">
      <c r="A806" s="39"/>
      <c r="B806" s="40"/>
      <c r="C806" s="205" t="s">
        <v>1559</v>
      </c>
      <c r="D806" s="205" t="s">
        <v>150</v>
      </c>
      <c r="E806" s="206" t="s">
        <v>1560</v>
      </c>
      <c r="F806" s="207" t="s">
        <v>1561</v>
      </c>
      <c r="G806" s="208" t="s">
        <v>748</v>
      </c>
      <c r="H806" s="209">
        <v>1</v>
      </c>
      <c r="I806" s="210"/>
      <c r="J806" s="211">
        <f>ROUND(I806*H806,2)</f>
        <v>0</v>
      </c>
      <c r="K806" s="207" t="s">
        <v>19</v>
      </c>
      <c r="L806" s="45"/>
      <c r="M806" s="212" t="s">
        <v>19</v>
      </c>
      <c r="N806" s="213" t="s">
        <v>45</v>
      </c>
      <c r="O806" s="85"/>
      <c r="P806" s="214">
        <f>O806*H806</f>
        <v>0</v>
      </c>
      <c r="Q806" s="214">
        <v>0</v>
      </c>
      <c r="R806" s="214">
        <f>Q806*H806</f>
        <v>0</v>
      </c>
      <c r="S806" s="214">
        <v>0</v>
      </c>
      <c r="T806" s="215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16" t="s">
        <v>155</v>
      </c>
      <c r="AT806" s="216" t="s">
        <v>150</v>
      </c>
      <c r="AU806" s="216" t="s">
        <v>82</v>
      </c>
      <c r="AY806" s="18" t="s">
        <v>148</v>
      </c>
      <c r="BE806" s="217">
        <f>IF(N806="základní",J806,0)</f>
        <v>0</v>
      </c>
      <c r="BF806" s="217">
        <f>IF(N806="snížená",J806,0)</f>
        <v>0</v>
      </c>
      <c r="BG806" s="217">
        <f>IF(N806="zákl. přenesená",J806,0)</f>
        <v>0</v>
      </c>
      <c r="BH806" s="217">
        <f>IF(N806="sníž. přenesená",J806,0)</f>
        <v>0</v>
      </c>
      <c r="BI806" s="217">
        <f>IF(N806="nulová",J806,0)</f>
        <v>0</v>
      </c>
      <c r="BJ806" s="18" t="s">
        <v>82</v>
      </c>
      <c r="BK806" s="217">
        <f>ROUND(I806*H806,2)</f>
        <v>0</v>
      </c>
      <c r="BL806" s="18" t="s">
        <v>155</v>
      </c>
      <c r="BM806" s="216" t="s">
        <v>1562</v>
      </c>
    </row>
    <row r="807" s="2" customFormat="1" ht="16.5" customHeight="1">
      <c r="A807" s="39"/>
      <c r="B807" s="40"/>
      <c r="C807" s="205" t="s">
        <v>1563</v>
      </c>
      <c r="D807" s="205" t="s">
        <v>150</v>
      </c>
      <c r="E807" s="206" t="s">
        <v>1564</v>
      </c>
      <c r="F807" s="207" t="s">
        <v>1565</v>
      </c>
      <c r="G807" s="208" t="s">
        <v>748</v>
      </c>
      <c r="H807" s="209">
        <v>1</v>
      </c>
      <c r="I807" s="210"/>
      <c r="J807" s="211">
        <f>ROUND(I807*H807,2)</f>
        <v>0</v>
      </c>
      <c r="K807" s="207" t="s">
        <v>19</v>
      </c>
      <c r="L807" s="45"/>
      <c r="M807" s="212" t="s">
        <v>19</v>
      </c>
      <c r="N807" s="213" t="s">
        <v>45</v>
      </c>
      <c r="O807" s="85"/>
      <c r="P807" s="214">
        <f>O807*H807</f>
        <v>0</v>
      </c>
      <c r="Q807" s="214">
        <v>0</v>
      </c>
      <c r="R807" s="214">
        <f>Q807*H807</f>
        <v>0</v>
      </c>
      <c r="S807" s="214">
        <v>0</v>
      </c>
      <c r="T807" s="215">
        <f>S807*H807</f>
        <v>0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16" t="s">
        <v>155</v>
      </c>
      <c r="AT807" s="216" t="s">
        <v>150</v>
      </c>
      <c r="AU807" s="216" t="s">
        <v>82</v>
      </c>
      <c r="AY807" s="18" t="s">
        <v>148</v>
      </c>
      <c r="BE807" s="217">
        <f>IF(N807="základní",J807,0)</f>
        <v>0</v>
      </c>
      <c r="BF807" s="217">
        <f>IF(N807="snížená",J807,0)</f>
        <v>0</v>
      </c>
      <c r="BG807" s="217">
        <f>IF(N807="zákl. přenesená",J807,0)</f>
        <v>0</v>
      </c>
      <c r="BH807" s="217">
        <f>IF(N807="sníž. přenesená",J807,0)</f>
        <v>0</v>
      </c>
      <c r="BI807" s="217">
        <f>IF(N807="nulová",J807,0)</f>
        <v>0</v>
      </c>
      <c r="BJ807" s="18" t="s">
        <v>82</v>
      </c>
      <c r="BK807" s="217">
        <f>ROUND(I807*H807,2)</f>
        <v>0</v>
      </c>
      <c r="BL807" s="18" t="s">
        <v>155</v>
      </c>
      <c r="BM807" s="216" t="s">
        <v>1566</v>
      </c>
    </row>
    <row r="808" s="2" customFormat="1" ht="16.5" customHeight="1">
      <c r="A808" s="39"/>
      <c r="B808" s="40"/>
      <c r="C808" s="205" t="s">
        <v>1567</v>
      </c>
      <c r="D808" s="205" t="s">
        <v>150</v>
      </c>
      <c r="E808" s="206" t="s">
        <v>1568</v>
      </c>
      <c r="F808" s="207" t="s">
        <v>1569</v>
      </c>
      <c r="G808" s="208" t="s">
        <v>748</v>
      </c>
      <c r="H808" s="209">
        <v>1</v>
      </c>
      <c r="I808" s="210"/>
      <c r="J808" s="211">
        <f>ROUND(I808*H808,2)</f>
        <v>0</v>
      </c>
      <c r="K808" s="207" t="s">
        <v>19</v>
      </c>
      <c r="L808" s="45"/>
      <c r="M808" s="212" t="s">
        <v>19</v>
      </c>
      <c r="N808" s="213" t="s">
        <v>45</v>
      </c>
      <c r="O808" s="85"/>
      <c r="P808" s="214">
        <f>O808*H808</f>
        <v>0</v>
      </c>
      <c r="Q808" s="214">
        <v>0</v>
      </c>
      <c r="R808" s="214">
        <f>Q808*H808</f>
        <v>0</v>
      </c>
      <c r="S808" s="214">
        <v>0</v>
      </c>
      <c r="T808" s="215">
        <f>S808*H808</f>
        <v>0</v>
      </c>
      <c r="U808" s="39"/>
      <c r="V808" s="39"/>
      <c r="W808" s="39"/>
      <c r="X808" s="39"/>
      <c r="Y808" s="39"/>
      <c r="Z808" s="39"/>
      <c r="AA808" s="39"/>
      <c r="AB808" s="39"/>
      <c r="AC808" s="39"/>
      <c r="AD808" s="39"/>
      <c r="AE808" s="39"/>
      <c r="AR808" s="216" t="s">
        <v>155</v>
      </c>
      <c r="AT808" s="216" t="s">
        <v>150</v>
      </c>
      <c r="AU808" s="216" t="s">
        <v>82</v>
      </c>
      <c r="AY808" s="18" t="s">
        <v>148</v>
      </c>
      <c r="BE808" s="217">
        <f>IF(N808="základní",J808,0)</f>
        <v>0</v>
      </c>
      <c r="BF808" s="217">
        <f>IF(N808="snížená",J808,0)</f>
        <v>0</v>
      </c>
      <c r="BG808" s="217">
        <f>IF(N808="zákl. přenesená",J808,0)</f>
        <v>0</v>
      </c>
      <c r="BH808" s="217">
        <f>IF(N808="sníž. přenesená",J808,0)</f>
        <v>0</v>
      </c>
      <c r="BI808" s="217">
        <f>IF(N808="nulová",J808,0)</f>
        <v>0</v>
      </c>
      <c r="BJ808" s="18" t="s">
        <v>82</v>
      </c>
      <c r="BK808" s="217">
        <f>ROUND(I808*H808,2)</f>
        <v>0</v>
      </c>
      <c r="BL808" s="18" t="s">
        <v>155</v>
      </c>
      <c r="BM808" s="216" t="s">
        <v>1570</v>
      </c>
    </row>
    <row r="809" s="2" customFormat="1" ht="16.5" customHeight="1">
      <c r="A809" s="39"/>
      <c r="B809" s="40"/>
      <c r="C809" s="205" t="s">
        <v>1571</v>
      </c>
      <c r="D809" s="205" t="s">
        <v>150</v>
      </c>
      <c r="E809" s="206" t="s">
        <v>1572</v>
      </c>
      <c r="F809" s="207" t="s">
        <v>1573</v>
      </c>
      <c r="G809" s="208" t="s">
        <v>748</v>
      </c>
      <c r="H809" s="209">
        <v>1</v>
      </c>
      <c r="I809" s="210"/>
      <c r="J809" s="211">
        <f>ROUND(I809*H809,2)</f>
        <v>0</v>
      </c>
      <c r="K809" s="207" t="s">
        <v>19</v>
      </c>
      <c r="L809" s="45"/>
      <c r="M809" s="212" t="s">
        <v>19</v>
      </c>
      <c r="N809" s="213" t="s">
        <v>45</v>
      </c>
      <c r="O809" s="85"/>
      <c r="P809" s="214">
        <f>O809*H809</f>
        <v>0</v>
      </c>
      <c r="Q809" s="214">
        <v>0</v>
      </c>
      <c r="R809" s="214">
        <f>Q809*H809</f>
        <v>0</v>
      </c>
      <c r="S809" s="214">
        <v>0</v>
      </c>
      <c r="T809" s="215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16" t="s">
        <v>155</v>
      </c>
      <c r="AT809" s="216" t="s">
        <v>150</v>
      </c>
      <c r="AU809" s="216" t="s">
        <v>82</v>
      </c>
      <c r="AY809" s="18" t="s">
        <v>148</v>
      </c>
      <c r="BE809" s="217">
        <f>IF(N809="základní",J809,0)</f>
        <v>0</v>
      </c>
      <c r="BF809" s="217">
        <f>IF(N809="snížená",J809,0)</f>
        <v>0</v>
      </c>
      <c r="BG809" s="217">
        <f>IF(N809="zákl. přenesená",J809,0)</f>
        <v>0</v>
      </c>
      <c r="BH809" s="217">
        <f>IF(N809="sníž. přenesená",J809,0)</f>
        <v>0</v>
      </c>
      <c r="BI809" s="217">
        <f>IF(N809="nulová",J809,0)</f>
        <v>0</v>
      </c>
      <c r="BJ809" s="18" t="s">
        <v>82</v>
      </c>
      <c r="BK809" s="217">
        <f>ROUND(I809*H809,2)</f>
        <v>0</v>
      </c>
      <c r="BL809" s="18" t="s">
        <v>155</v>
      </c>
      <c r="BM809" s="216" t="s">
        <v>1574</v>
      </c>
    </row>
    <row r="810" s="2" customFormat="1" ht="16.5" customHeight="1">
      <c r="A810" s="39"/>
      <c r="B810" s="40"/>
      <c r="C810" s="205" t="s">
        <v>1575</v>
      </c>
      <c r="D810" s="205" t="s">
        <v>150</v>
      </c>
      <c r="E810" s="206" t="s">
        <v>1576</v>
      </c>
      <c r="F810" s="207" t="s">
        <v>1577</v>
      </c>
      <c r="G810" s="208" t="s">
        <v>748</v>
      </c>
      <c r="H810" s="209">
        <v>1</v>
      </c>
      <c r="I810" s="210"/>
      <c r="J810" s="211">
        <f>ROUND(I810*H810,2)</f>
        <v>0</v>
      </c>
      <c r="K810" s="207" t="s">
        <v>19</v>
      </c>
      <c r="L810" s="45"/>
      <c r="M810" s="267" t="s">
        <v>19</v>
      </c>
      <c r="N810" s="268" t="s">
        <v>45</v>
      </c>
      <c r="O810" s="269"/>
      <c r="P810" s="270">
        <f>O810*H810</f>
        <v>0</v>
      </c>
      <c r="Q810" s="270">
        <v>0</v>
      </c>
      <c r="R810" s="270">
        <f>Q810*H810</f>
        <v>0</v>
      </c>
      <c r="S810" s="270">
        <v>0</v>
      </c>
      <c r="T810" s="271">
        <f>S810*H810</f>
        <v>0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16" t="s">
        <v>155</v>
      </c>
      <c r="AT810" s="216" t="s">
        <v>150</v>
      </c>
      <c r="AU810" s="216" t="s">
        <v>82</v>
      </c>
      <c r="AY810" s="18" t="s">
        <v>148</v>
      </c>
      <c r="BE810" s="217">
        <f>IF(N810="základní",J810,0)</f>
        <v>0</v>
      </c>
      <c r="BF810" s="217">
        <f>IF(N810="snížená",J810,0)</f>
        <v>0</v>
      </c>
      <c r="BG810" s="217">
        <f>IF(N810="zákl. přenesená",J810,0)</f>
        <v>0</v>
      </c>
      <c r="BH810" s="217">
        <f>IF(N810="sníž. přenesená",J810,0)</f>
        <v>0</v>
      </c>
      <c r="BI810" s="217">
        <f>IF(N810="nulová",J810,0)</f>
        <v>0</v>
      </c>
      <c r="BJ810" s="18" t="s">
        <v>82</v>
      </c>
      <c r="BK810" s="217">
        <f>ROUND(I810*H810,2)</f>
        <v>0</v>
      </c>
      <c r="BL810" s="18" t="s">
        <v>155</v>
      </c>
      <c r="BM810" s="216" t="s">
        <v>1578</v>
      </c>
    </row>
    <row r="811" s="2" customFormat="1" ht="6.96" customHeight="1">
      <c r="A811" s="39"/>
      <c r="B811" s="60"/>
      <c r="C811" s="61"/>
      <c r="D811" s="61"/>
      <c r="E811" s="61"/>
      <c r="F811" s="61"/>
      <c r="G811" s="61"/>
      <c r="H811" s="61"/>
      <c r="I811" s="61"/>
      <c r="J811" s="61"/>
      <c r="K811" s="61"/>
      <c r="L811" s="45"/>
      <c r="M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  <c r="AA811" s="39"/>
      <c r="AB811" s="39"/>
      <c r="AC811" s="39"/>
      <c r="AD811" s="39"/>
      <c r="AE811" s="39"/>
    </row>
  </sheetData>
  <sheetProtection sheet="1" autoFilter="0" formatColumns="0" formatRows="0" objects="1" scenarios="1" spinCount="100000" saltValue="p7UpaTxzoX1656bwQpFeij0xV4M/v80wURO9II9zb1DII4SBPahTWJc8ndCjMZ4P8R86UYmC6E69WRYIg9VSaQ==" hashValue="R5Bxw0dMjDVW/WgNSmCnT81+YzdUVYfVnTxF+s7ajg9qyJbnR/cz1iTm3shW99gyFLGO78LI7hSu5hSgO9o+Uw==" algorithmName="SHA-512" password="CC35"/>
  <autoFilter ref="C101:K810"/>
  <mergeCells count="9">
    <mergeCell ref="E7:H7"/>
    <mergeCell ref="E9:H9"/>
    <mergeCell ref="E18:H18"/>
    <mergeCell ref="E27:H27"/>
    <mergeCell ref="E48:H48"/>
    <mergeCell ref="E50:H50"/>
    <mergeCell ref="E92:H92"/>
    <mergeCell ref="E94:H94"/>
    <mergeCell ref="L2:V2"/>
  </mergeCells>
  <hyperlinks>
    <hyperlink ref="F106" r:id="rId1" display="https://podminky.urs.cz/item/CS_URS_2025_02/121151103"/>
    <hyperlink ref="F109" r:id="rId2" display="https://podminky.urs.cz/item/CS_URS_2025_02/122251104"/>
    <hyperlink ref="F112" r:id="rId3" display="https://podminky.urs.cz/item/CS_URS_2025_02/131213701"/>
    <hyperlink ref="F116" r:id="rId4" display="https://podminky.urs.cz/item/CS_URS_2025_02/132251103"/>
    <hyperlink ref="F121" r:id="rId5" display="https://podminky.urs.cz/item/CS_URS_2025_02/162251102"/>
    <hyperlink ref="F125" r:id="rId6" display="https://podminky.urs.cz/item/CS_URS_2025_02/162751117"/>
    <hyperlink ref="F128" r:id="rId7" display="https://podminky.urs.cz/item/CS_URS_2025_02/162751119"/>
    <hyperlink ref="F131" r:id="rId8" display="https://podminky.urs.cz/item/CS_URS_2025_02/171201231"/>
    <hyperlink ref="F134" r:id="rId9" display="https://podminky.urs.cz/item/CS_URS_2025_02/171251201"/>
    <hyperlink ref="F136" r:id="rId10" display="https://podminky.urs.cz/item/CS_URS_2025_02/181912112"/>
    <hyperlink ref="F140" r:id="rId11" display="https://podminky.urs.cz/item/CS_URS_2025_02/270001112"/>
    <hyperlink ref="F143" r:id="rId12" display="https://podminky.urs.cz/item/CS_URS_2025_02/271532213"/>
    <hyperlink ref="F146" r:id="rId13" display="https://podminky.urs.cz/item/CS_URS_2025_02/273321411"/>
    <hyperlink ref="F149" r:id="rId14" display="https://podminky.urs.cz/item/CS_URS_2025_02/273351121"/>
    <hyperlink ref="F152" r:id="rId15" display="https://podminky.urs.cz/item/CS_URS_2025_02/273351122"/>
    <hyperlink ref="F154" r:id="rId16" display="https://podminky.urs.cz/item/CS_URS_2025_02/273362021"/>
    <hyperlink ref="F159" r:id="rId17" display="https://podminky.urs.cz/item/CS_URS_2025_02/274313611"/>
    <hyperlink ref="F166" r:id="rId18" display="https://podminky.urs.cz/item/CS_URS_2025_02/274313811"/>
    <hyperlink ref="F172" r:id="rId19" display="https://podminky.urs.cz/item/CS_URS_2025_02/279113142"/>
    <hyperlink ref="F178" r:id="rId20" display="https://podminky.urs.cz/item/CS_URS_2025_02/279232513"/>
    <hyperlink ref="F182" r:id="rId21" display="https://podminky.urs.cz/item/CS_URS_2025_02/279361821"/>
    <hyperlink ref="F187" r:id="rId22" display="https://podminky.urs.cz/item/CS_URS_2025_02/311238650"/>
    <hyperlink ref="F194" r:id="rId23" display="https://podminky.urs.cz/item/CS_URS_2025_02/311238656"/>
    <hyperlink ref="F204" r:id="rId24" display="https://podminky.urs.cz/item/CS_URS_2025_02/317168022"/>
    <hyperlink ref="F206" r:id="rId25" display="https://podminky.urs.cz/item/CS_URS_2025_02/317168052"/>
    <hyperlink ref="F209" r:id="rId26" display="https://podminky.urs.cz/item/CS_URS_2025_02/317941123"/>
    <hyperlink ref="F230" r:id="rId27" display="https://podminky.urs.cz/item/CS_URS_2025_02/317998111"/>
    <hyperlink ref="F235" r:id="rId28" display="https://podminky.urs.cz/item/CS_URS_2025_02/342244121"/>
    <hyperlink ref="F243" r:id="rId29" display="https://podminky.urs.cz/item/CS_URS_2025_02/411121121"/>
    <hyperlink ref="F247" r:id="rId30" display="https://podminky.urs.cz/item/CS_URS_2025_02/411121127"/>
    <hyperlink ref="F251" r:id="rId31" display="https://podminky.urs.cz/item/CS_URS_2025_02/417272111"/>
    <hyperlink ref="F254" r:id="rId32" display="https://podminky.urs.cz/item/CS_URS_2025_02/417321515"/>
    <hyperlink ref="F257" r:id="rId33" display="https://podminky.urs.cz/item/CS_URS_2025_02/417351115"/>
    <hyperlink ref="F260" r:id="rId34" display="https://podminky.urs.cz/item/CS_URS_2025_02/417351116"/>
    <hyperlink ref="F262" r:id="rId35" display="https://podminky.urs.cz/item/CS_URS_2025_02/417361821"/>
    <hyperlink ref="F266" r:id="rId36" display="https://podminky.urs.cz/item/CS_URS_2025_02/431124121"/>
    <hyperlink ref="F270" r:id="rId37" display="https://podminky.urs.cz/item/CS_URS_2025_02/435124121"/>
    <hyperlink ref="F275" r:id="rId38" display="https://podminky.urs.cz/item/CS_URS_2025_02/612131121"/>
    <hyperlink ref="F281" r:id="rId39" display="https://podminky.urs.cz/item/CS_URS_2025_02/612321121"/>
    <hyperlink ref="F283" r:id="rId40" display="https://podminky.urs.cz/item/CS_URS_2025_02/612321191"/>
    <hyperlink ref="F285" r:id="rId41" display="https://podminky.urs.cz/item/CS_URS_2025_02/612325301"/>
    <hyperlink ref="F290" r:id="rId42" display="https://podminky.urs.cz/item/CS_URS_2025_02/622131101"/>
    <hyperlink ref="F293" r:id="rId43" display="https://podminky.urs.cz/item/CS_URS_2025_02/622143003"/>
    <hyperlink ref="F297" r:id="rId44" display="https://podminky.urs.cz/item/CS_URS_2025_02/622143004"/>
    <hyperlink ref="F304" r:id="rId45" display="https://podminky.urs.cz/item/CS_URS_2025_02/622321141"/>
    <hyperlink ref="F306" r:id="rId46" display="https://podminky.urs.cz/item/CS_URS_2025_02/622321191"/>
    <hyperlink ref="F309" r:id="rId47" display="https://podminky.urs.cz/item/CS_URS_2025_02/631311116"/>
    <hyperlink ref="F314" r:id="rId48" display="https://podminky.urs.cz/item/CS_URS_2025_02/631311126"/>
    <hyperlink ref="F318" r:id="rId49" display="https://podminky.urs.cz/item/CS_URS_2025_02/631319011"/>
    <hyperlink ref="F320" r:id="rId50" display="https://podminky.urs.cz/item/CS_URS_2025_02/631319012"/>
    <hyperlink ref="F322" r:id="rId51" display="https://podminky.urs.cz/item/CS_URS_2025_02/631319171"/>
    <hyperlink ref="F324" r:id="rId52" display="https://podminky.urs.cz/item/CS_URS_2025_02/631319173"/>
    <hyperlink ref="F326" r:id="rId53" display="https://podminky.urs.cz/item/CS_URS_2025_02/631362021"/>
    <hyperlink ref="F334" r:id="rId54" display="https://podminky.urs.cz/item/CS_URS_2025_02/632481213"/>
    <hyperlink ref="F341" r:id="rId55" display="https://podminky.urs.cz/item/CS_URS_2025_02/634112127"/>
    <hyperlink ref="F344" r:id="rId56" display="https://podminky.urs.cz/item/CS_URS_2025_02/637211114"/>
    <hyperlink ref="F346" r:id="rId57" display="https://podminky.urs.cz/item/CS_URS_2025_02/642942111"/>
    <hyperlink ref="F353" r:id="rId58" display="https://podminky.urs.cz/item/CS_URS_2025_02/941211111"/>
    <hyperlink ref="F355" r:id="rId59" display="https://podminky.urs.cz/item/CS_URS_2025_02/941211211"/>
    <hyperlink ref="F358" r:id="rId60" display="https://podminky.urs.cz/item/CS_URS_2025_02/941211811"/>
    <hyperlink ref="F360" r:id="rId61" display="https://podminky.urs.cz/item/CS_URS_2025_02/944511111"/>
    <hyperlink ref="F362" r:id="rId62" display="https://podminky.urs.cz/item/CS_URS_2025_02/944511211"/>
    <hyperlink ref="F364" r:id="rId63" display="https://podminky.urs.cz/item/CS_URS_2025_02/944511811"/>
    <hyperlink ref="F366" r:id="rId64" display="https://podminky.urs.cz/item/CS_URS_2025_02/949101111"/>
    <hyperlink ref="F368" r:id="rId65" display="https://podminky.urs.cz/item/CS_URS_2025_02/952901111"/>
    <hyperlink ref="F370" r:id="rId66" display="https://podminky.urs.cz/item/CS_URS_2025_02/953943211"/>
    <hyperlink ref="F374" r:id="rId67" display="https://podminky.urs.cz/item/CS_URS_2025_02/998011009"/>
    <hyperlink ref="F378" r:id="rId68" display="https://podminky.urs.cz/item/CS_URS_2025_02/711111001"/>
    <hyperlink ref="F383" r:id="rId69" display="https://podminky.urs.cz/item/CS_URS_2025_02/711112001"/>
    <hyperlink ref="F391" r:id="rId70" display="https://podminky.urs.cz/item/CS_URS_2025_02/711141559"/>
    <hyperlink ref="F396" r:id="rId71" display="https://podminky.urs.cz/item/CS_URS_2025_02/711142559"/>
    <hyperlink ref="F400" r:id="rId72" display="https://podminky.urs.cz/item/CS_URS_2025_02/998711122"/>
    <hyperlink ref="F403" r:id="rId73" display="https://podminky.urs.cz/item/CS_URS_2025_02/713121111"/>
    <hyperlink ref="F414" r:id="rId74" display="https://podminky.urs.cz/item/CS_URS_2025_02/713131141"/>
    <hyperlink ref="F420" r:id="rId75" display="https://podminky.urs.cz/item/CS_URS_2025_02/998713122"/>
    <hyperlink ref="F423" r:id="rId76" display="https://podminky.urs.cz/item/CS_URS_2025_02/762083122"/>
    <hyperlink ref="F425" r:id="rId77" display="https://podminky.urs.cz/item/CS_URS_2025_02/762086111"/>
    <hyperlink ref="F430" r:id="rId78" display="https://podminky.urs.cz/item/CS_URS_2025_02/762332122"/>
    <hyperlink ref="F437" r:id="rId79" display="https://podminky.urs.cz/item/CS_URS_2025_02/762342214"/>
    <hyperlink ref="F441" r:id="rId80" display="https://podminky.urs.cz/item/CS_URS_2025_02/762342511"/>
    <hyperlink ref="F447" r:id="rId81" display="https://podminky.urs.cz/item/CS_URS_2025_02/762395000"/>
    <hyperlink ref="F450" r:id="rId82" display="https://podminky.urs.cz/item/CS_URS_2025_02/762524104"/>
    <hyperlink ref="F456" r:id="rId83" display="https://podminky.urs.cz/item/CS_URS_2025_02/762595001"/>
    <hyperlink ref="F458" r:id="rId84" display="https://podminky.urs.cz/item/CS_URS_2025_02/998762122"/>
    <hyperlink ref="F461" r:id="rId85" display="https://podminky.urs.cz/item/CS_URS_2025_02/763131441"/>
    <hyperlink ref="F465" r:id="rId86" display="https://podminky.urs.cz/item/CS_URS_2025_02/763131714"/>
    <hyperlink ref="F467" r:id="rId87" display="https://podminky.urs.cz/item/CS_URS_2025_02/763131751"/>
    <hyperlink ref="F471" r:id="rId88" display="https://podminky.urs.cz/item/CS_URS_2025_02/763131752"/>
    <hyperlink ref="F478" r:id="rId89" display="https://podminky.urs.cz/item/CS_URS_2025_02/763732114"/>
    <hyperlink ref="F483" r:id="rId90" display="https://podminky.urs.cz/item/CS_URS_2025_02/763734112"/>
    <hyperlink ref="F489" r:id="rId91" display="https://podminky.urs.cz/item/CS_URS_2025_02/998763113"/>
    <hyperlink ref="F492" r:id="rId92" display="https://podminky.urs.cz/item/CS_URS_2025_02/998763332"/>
    <hyperlink ref="F495" r:id="rId93" display="https://podminky.urs.cz/item/CS_URS_2025_02/764216606"/>
    <hyperlink ref="F499" r:id="rId94" display="https://podminky.urs.cz/item/CS_URS_2025_02/764511603"/>
    <hyperlink ref="F503" r:id="rId95" display="https://podminky.urs.cz/item/CS_URS_2025_02/764511644"/>
    <hyperlink ref="F507" r:id="rId96" display="https://podminky.urs.cz/item/CS_URS_2025_02/764518622"/>
    <hyperlink ref="F511" r:id="rId97" display="https://podminky.urs.cz/item/CS_URS_2025_02/998764122"/>
    <hyperlink ref="F514" r:id="rId98" display="https://podminky.urs.cz/item/CS_URS_2025_02/765113011"/>
    <hyperlink ref="F516" r:id="rId99" display="https://podminky.urs.cz/item/CS_URS_2025_02/765113121"/>
    <hyperlink ref="F519" r:id="rId100" display="https://podminky.urs.cz/item/CS_URS_2025_02/765113321"/>
    <hyperlink ref="F521" r:id="rId101" display="https://podminky.urs.cz/item/CS_URS_2025_02/765113555"/>
    <hyperlink ref="F524" r:id="rId102" display="https://podminky.urs.cz/item/CS_URS_2025_02/765113561"/>
    <hyperlink ref="F528" r:id="rId103" display="https://podminky.urs.cz/item/CS_URS_2025_02/765113911"/>
    <hyperlink ref="F530" r:id="rId104" display="https://podminky.urs.cz/item/CS_URS_2025_02/765191021"/>
    <hyperlink ref="F535" r:id="rId105" display="https://podminky.urs.cz/item/CS_URS_2025_02/765191031"/>
    <hyperlink ref="F540" r:id="rId106" display="https://podminky.urs.cz/item/CS_URS_2025_02/765191091"/>
    <hyperlink ref="F542" r:id="rId107" display="https://podminky.urs.cz/item/CS_URS_2025_02/998765122"/>
    <hyperlink ref="F545" r:id="rId108" display="https://podminky.urs.cz/item/CS_URS_2025_02/766231113"/>
    <hyperlink ref="F550" r:id="rId109" display="https://podminky.urs.cz/item/CS_URS_2025_02/766421213"/>
    <hyperlink ref="F556" r:id="rId110" display="https://podminky.urs.cz/item/CS_URS_2025_02/766621622"/>
    <hyperlink ref="F570" r:id="rId111" display="https://podminky.urs.cz/item/CS_URS_2025_02/766629214"/>
    <hyperlink ref="F576" r:id="rId112" display="https://podminky.urs.cz/item/CS_URS_2025_02/766660002"/>
    <hyperlink ref="F581" r:id="rId113" display="https://podminky.urs.cz/item/CS_URS_2025_02/766660031"/>
    <hyperlink ref="F587" r:id="rId114" display="https://podminky.urs.cz/item/CS_URS_2025_02/766660729"/>
    <hyperlink ref="F591" r:id="rId115" display="https://podminky.urs.cz/item/CS_URS_2025_02/766695213"/>
    <hyperlink ref="F596" r:id="rId116" display="https://podminky.urs.cz/item/CS_URS_2025_02/766695233"/>
    <hyperlink ref="F602" r:id="rId117" display="https://podminky.urs.cz/item/CS_URS_2025_02/766698112"/>
    <hyperlink ref="F607" r:id="rId118" display="https://podminky.urs.cz/item/CS_URS_2025_02/998766122"/>
    <hyperlink ref="F610" r:id="rId119" display="https://podminky.urs.cz/item/CS_URS_2025_02/767163203"/>
    <hyperlink ref="F617" r:id="rId120" display="https://podminky.urs.cz/item/CS_URS_2025_02/767223221"/>
    <hyperlink ref="F622" r:id="rId121" display="https://podminky.urs.cz/item/CS_URS_2025_02/767646523"/>
    <hyperlink ref="F631" r:id="rId122" display="https://podminky.urs.cz/item/CS_URS_2025_02/998767122"/>
    <hyperlink ref="F634" r:id="rId123" display="https://podminky.urs.cz/item/CS_URS_2025_02/771111011"/>
    <hyperlink ref="F636" r:id="rId124" display="https://podminky.urs.cz/item/CS_URS_2025_02/771121011"/>
    <hyperlink ref="F648" r:id="rId125" display="https://podminky.urs.cz/item/CS_URS_2025_02/771151021"/>
    <hyperlink ref="F650" r:id="rId126" display="https://podminky.urs.cz/item/CS_URS_2025_02/771274113"/>
    <hyperlink ref="F655" r:id="rId127" display="https://podminky.urs.cz/item/CS_URS_2025_02/771274232"/>
    <hyperlink ref="F660" r:id="rId128" display="https://podminky.urs.cz/item/CS_URS_2025_02/771474112"/>
    <hyperlink ref="F671" r:id="rId129" display="https://podminky.urs.cz/item/CS_URS_2025_02/771474132"/>
    <hyperlink ref="F676" r:id="rId130" display="https://podminky.urs.cz/item/CS_URS_2025_02/771574415"/>
    <hyperlink ref="F685" r:id="rId131" display="https://podminky.urs.cz/item/CS_URS_2025_02/771592011"/>
    <hyperlink ref="F687" r:id="rId132" display="https://podminky.urs.cz/item/CS_URS_2025_02/998771122"/>
    <hyperlink ref="F690" r:id="rId133" display="https://podminky.urs.cz/item/CS_URS_2025_02/781111011"/>
    <hyperlink ref="F692" r:id="rId134" display="https://podminky.urs.cz/item/CS_URS_2025_02/781121011"/>
    <hyperlink ref="F696" r:id="rId135" display="https://podminky.urs.cz/item/CS_URS_2025_02/781472215"/>
    <hyperlink ref="F700" r:id="rId136" display="https://podminky.urs.cz/item/CS_URS_2025_02/781495211"/>
    <hyperlink ref="F702" r:id="rId137" display="https://podminky.urs.cz/item/CS_URS_2025_02/781674113"/>
    <hyperlink ref="F713" r:id="rId138" display="https://podminky.urs.cz/item/CS_URS_2025_02/781739191"/>
    <hyperlink ref="F715" r:id="rId139" display="https://podminky.urs.cz/item/CS_URS_2025_02/781739192"/>
    <hyperlink ref="F717" r:id="rId140" display="https://podminky.urs.cz/item/CS_URS_2025_02/998781122"/>
    <hyperlink ref="F720" r:id="rId141" display="https://podminky.urs.cz/item/CS_URS_2025_02/783113121"/>
    <hyperlink ref="F724" r:id="rId142" display="https://podminky.urs.cz/item/CS_URS_2025_02/783167101"/>
    <hyperlink ref="F727" r:id="rId143" display="https://podminky.urs.cz/item/CS_URS_2025_02/783801403"/>
    <hyperlink ref="F729" r:id="rId144" display="https://podminky.urs.cz/item/CS_URS_2025_02/783823135"/>
    <hyperlink ref="F731" r:id="rId145" display="https://podminky.urs.cz/item/CS_URS_2025_02/783823139"/>
    <hyperlink ref="F733" r:id="rId146" display="https://podminky.urs.cz/item/CS_URS_2025_02/783827425"/>
    <hyperlink ref="F736" r:id="rId147" display="https://podminky.urs.cz/item/CS_URS_2025_02/784111001"/>
    <hyperlink ref="F738" r:id="rId148" display="https://podminky.urs.cz/item/CS_URS_2025_02/784171101"/>
    <hyperlink ref="F742" r:id="rId149" display="https://podminky.urs.cz/item/CS_URS_2025_02/784171111"/>
    <hyperlink ref="F746" r:id="rId150" display="https://podminky.urs.cz/item/CS_URS_2025_02/784181101"/>
    <hyperlink ref="F749" r:id="rId151" display="https://podminky.urs.cz/item/CS_URS_2025_02/784221101"/>
    <hyperlink ref="F752" r:id="rId152" display="https://podminky.urs.cz/item/CS_URS_2025_02/HZS129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depozitáře ZČM - UMPRUM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1579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28. 7. 2025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39"/>
      <c r="B27" s="140"/>
      <c r="C27" s="139"/>
      <c r="D27" s="139"/>
      <c r="E27" s="141" t="s">
        <v>39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ROUND(J102,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ROUND((SUM(BE102:BE575)),  2)</f>
        <v>0</v>
      </c>
      <c r="G33" s="39"/>
      <c r="H33" s="39"/>
      <c r="I33" s="149">
        <v>0.20999999999999999</v>
      </c>
      <c r="J33" s="148">
        <f>ROUND(((SUM(BE102:BE575))*I33),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ROUND((SUM(BF102:BF575)),  2)</f>
        <v>0</v>
      </c>
      <c r="G34" s="39"/>
      <c r="H34" s="39"/>
      <c r="I34" s="149">
        <v>0.12</v>
      </c>
      <c r="J34" s="148">
        <f>ROUND(((SUM(BF102:BF575))*I34),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ROUND((SUM(BG102:BG575)),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ROUND((SUM(BH102:BH575)),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ROUND((SUM(BI102:BI575)),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106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1" t="str">
        <f>E7</f>
        <v>Výstavba depozitáře ZČM - UMPRUM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D.2.2 - Zdravotně technické instalace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p.č.: 72/1, Plzeň</v>
      </c>
      <c r="G52" s="41"/>
      <c r="H52" s="41"/>
      <c r="I52" s="33" t="s">
        <v>23</v>
      </c>
      <c r="J52" s="73" t="str">
        <f>IF(J12="","",J12)</f>
        <v>28. 7. 2025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Západočeské muzeum v Plzni</v>
      </c>
      <c r="G54" s="41"/>
      <c r="H54" s="41"/>
      <c r="I54" s="33" t="s">
        <v>33</v>
      </c>
      <c r="J54" s="37" t="str">
        <f>E21</f>
        <v>Pavel Sutnar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2" t="s">
        <v>107</v>
      </c>
      <c r="D57" s="163"/>
      <c r="E57" s="163"/>
      <c r="F57" s="163"/>
      <c r="G57" s="163"/>
      <c r="H57" s="163"/>
      <c r="I57" s="163"/>
      <c r="J57" s="164" t="s">
        <v>108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J102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109</v>
      </c>
    </row>
    <row r="60" hidden="1" s="9" customFormat="1" ht="24.96" customHeight="1">
      <c r="A60" s="9"/>
      <c r="B60" s="166"/>
      <c r="C60" s="167"/>
      <c r="D60" s="168" t="s">
        <v>110</v>
      </c>
      <c r="E60" s="169"/>
      <c r="F60" s="169"/>
      <c r="G60" s="169"/>
      <c r="H60" s="169"/>
      <c r="I60" s="169"/>
      <c r="J60" s="170">
        <f>J103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2"/>
      <c r="C61" s="173"/>
      <c r="D61" s="174" t="s">
        <v>111</v>
      </c>
      <c r="E61" s="175"/>
      <c r="F61" s="175"/>
      <c r="G61" s="175"/>
      <c r="H61" s="175"/>
      <c r="I61" s="175"/>
      <c r="J61" s="176">
        <f>J104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2"/>
      <c r="C62" s="173"/>
      <c r="D62" s="174" t="s">
        <v>112</v>
      </c>
      <c r="E62" s="175"/>
      <c r="F62" s="175"/>
      <c r="G62" s="175"/>
      <c r="H62" s="175"/>
      <c r="I62" s="175"/>
      <c r="J62" s="176">
        <f>J258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2"/>
      <c r="C63" s="173"/>
      <c r="D63" s="174" t="s">
        <v>113</v>
      </c>
      <c r="E63" s="175"/>
      <c r="F63" s="175"/>
      <c r="G63" s="175"/>
      <c r="H63" s="175"/>
      <c r="I63" s="175"/>
      <c r="J63" s="176">
        <f>J281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2"/>
      <c r="C64" s="173"/>
      <c r="D64" s="174" t="s">
        <v>114</v>
      </c>
      <c r="E64" s="175"/>
      <c r="F64" s="175"/>
      <c r="G64" s="175"/>
      <c r="H64" s="175"/>
      <c r="I64" s="175"/>
      <c r="J64" s="176">
        <f>J287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2"/>
      <c r="C65" s="173"/>
      <c r="D65" s="174" t="s">
        <v>115</v>
      </c>
      <c r="E65" s="175"/>
      <c r="F65" s="175"/>
      <c r="G65" s="175"/>
      <c r="H65" s="175"/>
      <c r="I65" s="175"/>
      <c r="J65" s="176">
        <f>J344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72"/>
      <c r="C66" s="173"/>
      <c r="D66" s="174" t="s">
        <v>1580</v>
      </c>
      <c r="E66" s="175"/>
      <c r="F66" s="175"/>
      <c r="G66" s="175"/>
      <c r="H66" s="175"/>
      <c r="I66" s="175"/>
      <c r="J66" s="176">
        <f>J345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72"/>
      <c r="C67" s="173"/>
      <c r="D67" s="174" t="s">
        <v>1581</v>
      </c>
      <c r="E67" s="175"/>
      <c r="F67" s="175"/>
      <c r="G67" s="175"/>
      <c r="H67" s="175"/>
      <c r="I67" s="175"/>
      <c r="J67" s="176">
        <f>J349</f>
        <v>0</v>
      </c>
      <c r="K67" s="173"/>
      <c r="L67" s="177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72"/>
      <c r="C68" s="173"/>
      <c r="D68" s="174" t="s">
        <v>116</v>
      </c>
      <c r="E68" s="175"/>
      <c r="F68" s="175"/>
      <c r="G68" s="175"/>
      <c r="H68" s="175"/>
      <c r="I68" s="175"/>
      <c r="J68" s="176">
        <f>J401</f>
        <v>0</v>
      </c>
      <c r="K68" s="173"/>
      <c r="L68" s="177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72"/>
      <c r="C69" s="173"/>
      <c r="D69" s="174" t="s">
        <v>1582</v>
      </c>
      <c r="E69" s="175"/>
      <c r="F69" s="175"/>
      <c r="G69" s="175"/>
      <c r="H69" s="175"/>
      <c r="I69" s="175"/>
      <c r="J69" s="176">
        <f>J402</f>
        <v>0</v>
      </c>
      <c r="K69" s="173"/>
      <c r="L69" s="177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72"/>
      <c r="C70" s="173"/>
      <c r="D70" s="174" t="s">
        <v>1583</v>
      </c>
      <c r="E70" s="175"/>
      <c r="F70" s="175"/>
      <c r="G70" s="175"/>
      <c r="H70" s="175"/>
      <c r="I70" s="175"/>
      <c r="J70" s="176">
        <f>J414</f>
        <v>0</v>
      </c>
      <c r="K70" s="173"/>
      <c r="L70" s="177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72"/>
      <c r="C71" s="173"/>
      <c r="D71" s="174" t="s">
        <v>1584</v>
      </c>
      <c r="E71" s="175"/>
      <c r="F71" s="175"/>
      <c r="G71" s="175"/>
      <c r="H71" s="175"/>
      <c r="I71" s="175"/>
      <c r="J71" s="176">
        <f>J419</f>
        <v>0</v>
      </c>
      <c r="K71" s="173"/>
      <c r="L71" s="177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72"/>
      <c r="C72" s="173"/>
      <c r="D72" s="174" t="s">
        <v>117</v>
      </c>
      <c r="E72" s="175"/>
      <c r="F72" s="175"/>
      <c r="G72" s="175"/>
      <c r="H72" s="175"/>
      <c r="I72" s="175"/>
      <c r="J72" s="176">
        <f>J430</f>
        <v>0</v>
      </c>
      <c r="K72" s="173"/>
      <c r="L72" s="177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9" customFormat="1" ht="24.96" customHeight="1">
      <c r="A73" s="9"/>
      <c r="B73" s="166"/>
      <c r="C73" s="167"/>
      <c r="D73" s="168" t="s">
        <v>118</v>
      </c>
      <c r="E73" s="169"/>
      <c r="F73" s="169"/>
      <c r="G73" s="169"/>
      <c r="H73" s="169"/>
      <c r="I73" s="169"/>
      <c r="J73" s="170">
        <f>J433</f>
        <v>0</v>
      </c>
      <c r="K73" s="167"/>
      <c r="L73" s="171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hidden="1" s="10" customFormat="1" ht="19.92" customHeight="1">
      <c r="A74" s="10"/>
      <c r="B74" s="172"/>
      <c r="C74" s="173"/>
      <c r="D74" s="174" t="s">
        <v>1585</v>
      </c>
      <c r="E74" s="175"/>
      <c r="F74" s="175"/>
      <c r="G74" s="175"/>
      <c r="H74" s="175"/>
      <c r="I74" s="175"/>
      <c r="J74" s="176">
        <f>J434</f>
        <v>0</v>
      </c>
      <c r="K74" s="173"/>
      <c r="L74" s="177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72"/>
      <c r="C75" s="173"/>
      <c r="D75" s="174" t="s">
        <v>1586</v>
      </c>
      <c r="E75" s="175"/>
      <c r="F75" s="175"/>
      <c r="G75" s="175"/>
      <c r="H75" s="175"/>
      <c r="I75" s="175"/>
      <c r="J75" s="176">
        <f>J472</f>
        <v>0</v>
      </c>
      <c r="K75" s="173"/>
      <c r="L75" s="177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10" customFormat="1" ht="19.92" customHeight="1">
      <c r="A76" s="10"/>
      <c r="B76" s="172"/>
      <c r="C76" s="173"/>
      <c r="D76" s="174" t="s">
        <v>1587</v>
      </c>
      <c r="E76" s="175"/>
      <c r="F76" s="175"/>
      <c r="G76" s="175"/>
      <c r="H76" s="175"/>
      <c r="I76" s="175"/>
      <c r="J76" s="176">
        <f>J518</f>
        <v>0</v>
      </c>
      <c r="K76" s="173"/>
      <c r="L76" s="177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hidden="1" s="10" customFormat="1" ht="19.92" customHeight="1">
      <c r="A77" s="10"/>
      <c r="B77" s="172"/>
      <c r="C77" s="173"/>
      <c r="D77" s="174" t="s">
        <v>1588</v>
      </c>
      <c r="E77" s="175"/>
      <c r="F77" s="175"/>
      <c r="G77" s="175"/>
      <c r="H77" s="175"/>
      <c r="I77" s="175"/>
      <c r="J77" s="176">
        <f>J530</f>
        <v>0</v>
      </c>
      <c r="K77" s="173"/>
      <c r="L77" s="177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hidden="1" s="10" customFormat="1" ht="19.92" customHeight="1">
      <c r="A78" s="10"/>
      <c r="B78" s="172"/>
      <c r="C78" s="173"/>
      <c r="D78" s="174" t="s">
        <v>1589</v>
      </c>
      <c r="E78" s="175"/>
      <c r="F78" s="175"/>
      <c r="G78" s="175"/>
      <c r="H78" s="175"/>
      <c r="I78" s="175"/>
      <c r="J78" s="176">
        <f>J541</f>
        <v>0</v>
      </c>
      <c r="K78" s="173"/>
      <c r="L78" s="177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hidden="1" s="10" customFormat="1" ht="19.92" customHeight="1">
      <c r="A79" s="10"/>
      <c r="B79" s="172"/>
      <c r="C79" s="173"/>
      <c r="D79" s="174" t="s">
        <v>1590</v>
      </c>
      <c r="E79" s="175"/>
      <c r="F79" s="175"/>
      <c r="G79" s="175"/>
      <c r="H79" s="175"/>
      <c r="I79" s="175"/>
      <c r="J79" s="176">
        <f>J550</f>
        <v>0</v>
      </c>
      <c r="K79" s="173"/>
      <c r="L79" s="177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hidden="1" s="10" customFormat="1" ht="19.92" customHeight="1">
      <c r="A80" s="10"/>
      <c r="B80" s="172"/>
      <c r="C80" s="173"/>
      <c r="D80" s="174" t="s">
        <v>128</v>
      </c>
      <c r="E80" s="175"/>
      <c r="F80" s="175"/>
      <c r="G80" s="175"/>
      <c r="H80" s="175"/>
      <c r="I80" s="175"/>
      <c r="J80" s="176">
        <f>J556</f>
        <v>0</v>
      </c>
      <c r="K80" s="173"/>
      <c r="L80" s="177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hidden="1" s="10" customFormat="1" ht="19.92" customHeight="1">
      <c r="A81" s="10"/>
      <c r="B81" s="172"/>
      <c r="C81" s="173"/>
      <c r="D81" s="174" t="s">
        <v>1591</v>
      </c>
      <c r="E81" s="175"/>
      <c r="F81" s="175"/>
      <c r="G81" s="175"/>
      <c r="H81" s="175"/>
      <c r="I81" s="175"/>
      <c r="J81" s="176">
        <f>J562</f>
        <v>0</v>
      </c>
      <c r="K81" s="173"/>
      <c r="L81" s="177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hidden="1" s="9" customFormat="1" ht="24.96" customHeight="1">
      <c r="A82" s="9"/>
      <c r="B82" s="166"/>
      <c r="C82" s="167"/>
      <c r="D82" s="168" t="s">
        <v>131</v>
      </c>
      <c r="E82" s="169"/>
      <c r="F82" s="169"/>
      <c r="G82" s="169"/>
      <c r="H82" s="169"/>
      <c r="I82" s="169"/>
      <c r="J82" s="170">
        <f>J571</f>
        <v>0</v>
      </c>
      <c r="K82" s="167"/>
      <c r="L82" s="171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hidden="1" s="2" customFormat="1" ht="21.84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hidden="1" s="2" customFormat="1" ht="6.96" customHeight="1">
      <c r="A84" s="39"/>
      <c r="B84" s="60"/>
      <c r="C84" s="61"/>
      <c r="D84" s="61"/>
      <c r="E84" s="61"/>
      <c r="F84" s="61"/>
      <c r="G84" s="61"/>
      <c r="H84" s="61"/>
      <c r="I84" s="61"/>
      <c r="J84" s="61"/>
      <c r="K84" s="6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hidden="1"/>
    <row r="86" hidden="1"/>
    <row r="87" hidden="1"/>
    <row r="88" s="2" customFormat="1" ht="6.96" customHeight="1">
      <c r="A88" s="39"/>
      <c r="B88" s="62"/>
      <c r="C88" s="63"/>
      <c r="D88" s="63"/>
      <c r="E88" s="63"/>
      <c r="F88" s="63"/>
      <c r="G88" s="63"/>
      <c r="H88" s="63"/>
      <c r="I88" s="63"/>
      <c r="J88" s="63"/>
      <c r="K88" s="63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24.96" customHeight="1">
      <c r="A89" s="39"/>
      <c r="B89" s="40"/>
      <c r="C89" s="24" t="s">
        <v>133</v>
      </c>
      <c r="D89" s="41"/>
      <c r="E89" s="41"/>
      <c r="F89" s="41"/>
      <c r="G89" s="41"/>
      <c r="H89" s="41"/>
      <c r="I89" s="41"/>
      <c r="J89" s="41"/>
      <c r="K89" s="41"/>
      <c r="L89" s="135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135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2" customHeight="1">
      <c r="A91" s="39"/>
      <c r="B91" s="40"/>
      <c r="C91" s="33" t="s">
        <v>16</v>
      </c>
      <c r="D91" s="41"/>
      <c r="E91" s="41"/>
      <c r="F91" s="41"/>
      <c r="G91" s="41"/>
      <c r="H91" s="41"/>
      <c r="I91" s="41"/>
      <c r="J91" s="41"/>
      <c r="K91" s="41"/>
      <c r="L91" s="135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6.5" customHeight="1">
      <c r="A92" s="39"/>
      <c r="B92" s="40"/>
      <c r="C92" s="41"/>
      <c r="D92" s="41"/>
      <c r="E92" s="161" t="str">
        <f>E7</f>
        <v>Výstavba depozitáře ZČM - UMPRUM</v>
      </c>
      <c r="F92" s="33"/>
      <c r="G92" s="33"/>
      <c r="H92" s="33"/>
      <c r="I92" s="41"/>
      <c r="J92" s="41"/>
      <c r="K92" s="41"/>
      <c r="L92" s="135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104</v>
      </c>
      <c r="D93" s="41"/>
      <c r="E93" s="41"/>
      <c r="F93" s="41"/>
      <c r="G93" s="41"/>
      <c r="H93" s="41"/>
      <c r="I93" s="41"/>
      <c r="J93" s="41"/>
      <c r="K93" s="41"/>
      <c r="L93" s="135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70" t="str">
        <f>E9</f>
        <v>D.2.2 - Zdravotně technické instalace</v>
      </c>
      <c r="F94" s="41"/>
      <c r="G94" s="41"/>
      <c r="H94" s="41"/>
      <c r="I94" s="41"/>
      <c r="J94" s="41"/>
      <c r="K94" s="41"/>
      <c r="L94" s="135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35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21</v>
      </c>
      <c r="D96" s="41"/>
      <c r="E96" s="41"/>
      <c r="F96" s="28" t="str">
        <f>F12</f>
        <v>p.č.: 72/1, Plzeň</v>
      </c>
      <c r="G96" s="41"/>
      <c r="H96" s="41"/>
      <c r="I96" s="33" t="s">
        <v>23</v>
      </c>
      <c r="J96" s="73" t="str">
        <f>IF(J12="","",J12)</f>
        <v>28. 7. 2025</v>
      </c>
      <c r="K96" s="41"/>
      <c r="L96" s="135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35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15.15" customHeight="1">
      <c r="A98" s="39"/>
      <c r="B98" s="40"/>
      <c r="C98" s="33" t="s">
        <v>25</v>
      </c>
      <c r="D98" s="41"/>
      <c r="E98" s="41"/>
      <c r="F98" s="28" t="str">
        <f>E15</f>
        <v>Západočeské muzeum v Plzni</v>
      </c>
      <c r="G98" s="41"/>
      <c r="H98" s="41"/>
      <c r="I98" s="33" t="s">
        <v>33</v>
      </c>
      <c r="J98" s="37" t="str">
        <f>E21</f>
        <v>Pavel Sutnar</v>
      </c>
      <c r="K98" s="41"/>
      <c r="L98" s="135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31</v>
      </c>
      <c r="D99" s="41"/>
      <c r="E99" s="41"/>
      <c r="F99" s="28" t="str">
        <f>IF(E18="","",E18)</f>
        <v>Vyplň údaj</v>
      </c>
      <c r="G99" s="41"/>
      <c r="H99" s="41"/>
      <c r="I99" s="33" t="s">
        <v>36</v>
      </c>
      <c r="J99" s="37" t="str">
        <f>E24</f>
        <v xml:space="preserve"> </v>
      </c>
      <c r="K99" s="41"/>
      <c r="L99" s="135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135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78"/>
      <c r="B101" s="179"/>
      <c r="C101" s="180" t="s">
        <v>134</v>
      </c>
      <c r="D101" s="181" t="s">
        <v>59</v>
      </c>
      <c r="E101" s="181" t="s">
        <v>55</v>
      </c>
      <c r="F101" s="181" t="s">
        <v>56</v>
      </c>
      <c r="G101" s="181" t="s">
        <v>135</v>
      </c>
      <c r="H101" s="181" t="s">
        <v>136</v>
      </c>
      <c r="I101" s="181" t="s">
        <v>137</v>
      </c>
      <c r="J101" s="181" t="s">
        <v>108</v>
      </c>
      <c r="K101" s="182" t="s">
        <v>138</v>
      </c>
      <c r="L101" s="183"/>
      <c r="M101" s="93" t="s">
        <v>19</v>
      </c>
      <c r="N101" s="94" t="s">
        <v>44</v>
      </c>
      <c r="O101" s="94" t="s">
        <v>139</v>
      </c>
      <c r="P101" s="94" t="s">
        <v>140</v>
      </c>
      <c r="Q101" s="94" t="s">
        <v>141</v>
      </c>
      <c r="R101" s="94" t="s">
        <v>142</v>
      </c>
      <c r="S101" s="94" t="s">
        <v>143</v>
      </c>
      <c r="T101" s="95" t="s">
        <v>144</v>
      </c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</row>
    <row r="102" s="2" customFormat="1" ht="22.8" customHeight="1">
      <c r="A102" s="39"/>
      <c r="B102" s="40"/>
      <c r="C102" s="100" t="s">
        <v>145</v>
      </c>
      <c r="D102" s="41"/>
      <c r="E102" s="41"/>
      <c r="F102" s="41"/>
      <c r="G102" s="41"/>
      <c r="H102" s="41"/>
      <c r="I102" s="41"/>
      <c r="J102" s="184">
        <f>BK102</f>
        <v>0</v>
      </c>
      <c r="K102" s="41"/>
      <c r="L102" s="45"/>
      <c r="M102" s="96"/>
      <c r="N102" s="185"/>
      <c r="O102" s="97"/>
      <c r="P102" s="186">
        <f>P103+P433+P571</f>
        <v>0</v>
      </c>
      <c r="Q102" s="97"/>
      <c r="R102" s="186">
        <f>R103+R433+R571</f>
        <v>153.05693625999999</v>
      </c>
      <c r="S102" s="97"/>
      <c r="T102" s="187">
        <f>T103+T433+T571</f>
        <v>5.0230999999999995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73</v>
      </c>
      <c r="AU102" s="18" t="s">
        <v>109</v>
      </c>
      <c r="BK102" s="188">
        <f>BK103+BK433+BK571</f>
        <v>0</v>
      </c>
    </row>
    <row r="103" s="12" customFormat="1" ht="25.92" customHeight="1">
      <c r="A103" s="12"/>
      <c r="B103" s="189"/>
      <c r="C103" s="190"/>
      <c r="D103" s="191" t="s">
        <v>73</v>
      </c>
      <c r="E103" s="192" t="s">
        <v>146</v>
      </c>
      <c r="F103" s="192" t="s">
        <v>147</v>
      </c>
      <c r="G103" s="190"/>
      <c r="H103" s="190"/>
      <c r="I103" s="193"/>
      <c r="J103" s="194">
        <f>BK103</f>
        <v>0</v>
      </c>
      <c r="K103" s="190"/>
      <c r="L103" s="195"/>
      <c r="M103" s="196"/>
      <c r="N103" s="197"/>
      <c r="O103" s="197"/>
      <c r="P103" s="198">
        <f>P104+P258+P281+P287+P344+P345+P349+P401+P402+P414+P419+P430</f>
        <v>0</v>
      </c>
      <c r="Q103" s="197"/>
      <c r="R103" s="198">
        <f>R104+R258+R281+R287+R344+R345+R349+R401+R402+R414+R419+R430</f>
        <v>152.81651656</v>
      </c>
      <c r="S103" s="197"/>
      <c r="T103" s="199">
        <f>T104+T258+T281+T287+T344+T345+T349+T401+T402+T414+T419+T430</f>
        <v>5.0230999999999995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0" t="s">
        <v>82</v>
      </c>
      <c r="AT103" s="201" t="s">
        <v>73</v>
      </c>
      <c r="AU103" s="201" t="s">
        <v>74</v>
      </c>
      <c r="AY103" s="200" t="s">
        <v>148</v>
      </c>
      <c r="BK103" s="202">
        <f>BK104+BK258+BK281+BK287+BK344+BK345+BK349+BK401+BK402+BK414+BK419+BK430</f>
        <v>0</v>
      </c>
    </row>
    <row r="104" s="12" customFormat="1" ht="22.8" customHeight="1">
      <c r="A104" s="12"/>
      <c r="B104" s="189"/>
      <c r="C104" s="190"/>
      <c r="D104" s="191" t="s">
        <v>73</v>
      </c>
      <c r="E104" s="203" t="s">
        <v>82</v>
      </c>
      <c r="F104" s="203" t="s">
        <v>149</v>
      </c>
      <c r="G104" s="190"/>
      <c r="H104" s="190"/>
      <c r="I104" s="193"/>
      <c r="J104" s="204">
        <f>BK104</f>
        <v>0</v>
      </c>
      <c r="K104" s="190"/>
      <c r="L104" s="195"/>
      <c r="M104" s="196"/>
      <c r="N104" s="197"/>
      <c r="O104" s="197"/>
      <c r="P104" s="198">
        <f>SUM(P105:P257)</f>
        <v>0</v>
      </c>
      <c r="Q104" s="197"/>
      <c r="R104" s="198">
        <f>SUM(R105:R257)</f>
        <v>84.888000000000005</v>
      </c>
      <c r="S104" s="197"/>
      <c r="T104" s="199">
        <f>SUM(T105:T257)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0" t="s">
        <v>82</v>
      </c>
      <c r="AT104" s="201" t="s">
        <v>73</v>
      </c>
      <c r="AU104" s="201" t="s">
        <v>82</v>
      </c>
      <c r="AY104" s="200" t="s">
        <v>148</v>
      </c>
      <c r="BK104" s="202">
        <f>SUM(BK105:BK257)</f>
        <v>0</v>
      </c>
    </row>
    <row r="105" s="2" customFormat="1" ht="49.05" customHeight="1">
      <c r="A105" s="39"/>
      <c r="B105" s="40"/>
      <c r="C105" s="205" t="s">
        <v>82</v>
      </c>
      <c r="D105" s="205" t="s">
        <v>150</v>
      </c>
      <c r="E105" s="206" t="s">
        <v>1592</v>
      </c>
      <c r="F105" s="207" t="s">
        <v>1593</v>
      </c>
      <c r="G105" s="208" t="s">
        <v>163</v>
      </c>
      <c r="H105" s="209">
        <v>18</v>
      </c>
      <c r="I105" s="210"/>
      <c r="J105" s="211">
        <f>ROUND(I105*H105,2)</f>
        <v>0</v>
      </c>
      <c r="K105" s="207" t="s">
        <v>154</v>
      </c>
      <c r="L105" s="45"/>
      <c r="M105" s="212" t="s">
        <v>19</v>
      </c>
      <c r="N105" s="213" t="s">
        <v>45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155</v>
      </c>
      <c r="AT105" s="216" t="s">
        <v>150</v>
      </c>
      <c r="AU105" s="216" t="s">
        <v>84</v>
      </c>
      <c r="AY105" s="18" t="s">
        <v>148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82</v>
      </c>
      <c r="BK105" s="217">
        <f>ROUND(I105*H105,2)</f>
        <v>0</v>
      </c>
      <c r="BL105" s="18" t="s">
        <v>155</v>
      </c>
      <c r="BM105" s="216" t="s">
        <v>1594</v>
      </c>
    </row>
    <row r="106" s="2" customFormat="1">
      <c r="A106" s="39"/>
      <c r="B106" s="40"/>
      <c r="C106" s="41"/>
      <c r="D106" s="218" t="s">
        <v>157</v>
      </c>
      <c r="E106" s="41"/>
      <c r="F106" s="219" t="s">
        <v>1595</v>
      </c>
      <c r="G106" s="41"/>
      <c r="H106" s="41"/>
      <c r="I106" s="220"/>
      <c r="J106" s="41"/>
      <c r="K106" s="41"/>
      <c r="L106" s="45"/>
      <c r="M106" s="221"/>
      <c r="N106" s="222"/>
      <c r="O106" s="85"/>
      <c r="P106" s="85"/>
      <c r="Q106" s="85"/>
      <c r="R106" s="85"/>
      <c r="S106" s="85"/>
      <c r="T106" s="86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18" t="s">
        <v>157</v>
      </c>
      <c r="AU106" s="18" t="s">
        <v>84</v>
      </c>
    </row>
    <row r="107" s="13" customFormat="1">
      <c r="A107" s="13"/>
      <c r="B107" s="223"/>
      <c r="C107" s="224"/>
      <c r="D107" s="225" t="s">
        <v>159</v>
      </c>
      <c r="E107" s="226" t="s">
        <v>19</v>
      </c>
      <c r="F107" s="227" t="s">
        <v>1596</v>
      </c>
      <c r="G107" s="224"/>
      <c r="H107" s="228">
        <v>18</v>
      </c>
      <c r="I107" s="229"/>
      <c r="J107" s="224"/>
      <c r="K107" s="224"/>
      <c r="L107" s="230"/>
      <c r="M107" s="231"/>
      <c r="N107" s="232"/>
      <c r="O107" s="232"/>
      <c r="P107" s="232"/>
      <c r="Q107" s="232"/>
      <c r="R107" s="232"/>
      <c r="S107" s="232"/>
      <c r="T107" s="23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4" t="s">
        <v>159</v>
      </c>
      <c r="AU107" s="234" t="s">
        <v>84</v>
      </c>
      <c r="AV107" s="13" t="s">
        <v>84</v>
      </c>
      <c r="AW107" s="13" t="s">
        <v>35</v>
      </c>
      <c r="AX107" s="13" t="s">
        <v>74</v>
      </c>
      <c r="AY107" s="234" t="s">
        <v>148</v>
      </c>
    </row>
    <row r="108" s="15" customFormat="1">
      <c r="A108" s="15"/>
      <c r="B108" s="245"/>
      <c r="C108" s="246"/>
      <c r="D108" s="225" t="s">
        <v>159</v>
      </c>
      <c r="E108" s="247" t="s">
        <v>19</v>
      </c>
      <c r="F108" s="248" t="s">
        <v>181</v>
      </c>
      <c r="G108" s="246"/>
      <c r="H108" s="249">
        <v>18</v>
      </c>
      <c r="I108" s="250"/>
      <c r="J108" s="246"/>
      <c r="K108" s="246"/>
      <c r="L108" s="251"/>
      <c r="M108" s="252"/>
      <c r="N108" s="253"/>
      <c r="O108" s="253"/>
      <c r="P108" s="253"/>
      <c r="Q108" s="253"/>
      <c r="R108" s="253"/>
      <c r="S108" s="253"/>
      <c r="T108" s="254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5" t="s">
        <v>159</v>
      </c>
      <c r="AU108" s="255" t="s">
        <v>84</v>
      </c>
      <c r="AV108" s="15" t="s">
        <v>155</v>
      </c>
      <c r="AW108" s="15" t="s">
        <v>35</v>
      </c>
      <c r="AX108" s="15" t="s">
        <v>82</v>
      </c>
      <c r="AY108" s="255" t="s">
        <v>148</v>
      </c>
    </row>
    <row r="109" s="2" customFormat="1" ht="44.25" customHeight="1">
      <c r="A109" s="39"/>
      <c r="B109" s="40"/>
      <c r="C109" s="205" t="s">
        <v>84</v>
      </c>
      <c r="D109" s="205" t="s">
        <v>150</v>
      </c>
      <c r="E109" s="206" t="s">
        <v>1597</v>
      </c>
      <c r="F109" s="207" t="s">
        <v>1598</v>
      </c>
      <c r="G109" s="208" t="s">
        <v>163</v>
      </c>
      <c r="H109" s="209">
        <v>10.67</v>
      </c>
      <c r="I109" s="210"/>
      <c r="J109" s="211">
        <f>ROUND(I109*H109,2)</f>
        <v>0</v>
      </c>
      <c r="K109" s="207" t="s">
        <v>154</v>
      </c>
      <c r="L109" s="45"/>
      <c r="M109" s="212" t="s">
        <v>19</v>
      </c>
      <c r="N109" s="213" t="s">
        <v>45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155</v>
      </c>
      <c r="AT109" s="216" t="s">
        <v>150</v>
      </c>
      <c r="AU109" s="216" t="s">
        <v>84</v>
      </c>
      <c r="AY109" s="18" t="s">
        <v>148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82</v>
      </c>
      <c r="BK109" s="217">
        <f>ROUND(I109*H109,2)</f>
        <v>0</v>
      </c>
      <c r="BL109" s="18" t="s">
        <v>155</v>
      </c>
      <c r="BM109" s="216" t="s">
        <v>1599</v>
      </c>
    </row>
    <row r="110" s="2" customFormat="1">
      <c r="A110" s="39"/>
      <c r="B110" s="40"/>
      <c r="C110" s="41"/>
      <c r="D110" s="218" t="s">
        <v>157</v>
      </c>
      <c r="E110" s="41"/>
      <c r="F110" s="219" t="s">
        <v>1600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157</v>
      </c>
      <c r="AU110" s="18" t="s">
        <v>84</v>
      </c>
    </row>
    <row r="111" s="14" customFormat="1">
      <c r="A111" s="14"/>
      <c r="B111" s="235"/>
      <c r="C111" s="236"/>
      <c r="D111" s="225" t="s">
        <v>159</v>
      </c>
      <c r="E111" s="237" t="s">
        <v>19</v>
      </c>
      <c r="F111" s="238" t="s">
        <v>1601</v>
      </c>
      <c r="G111" s="236"/>
      <c r="H111" s="237" t="s">
        <v>19</v>
      </c>
      <c r="I111" s="239"/>
      <c r="J111" s="236"/>
      <c r="K111" s="236"/>
      <c r="L111" s="240"/>
      <c r="M111" s="241"/>
      <c r="N111" s="242"/>
      <c r="O111" s="242"/>
      <c r="P111" s="242"/>
      <c r="Q111" s="242"/>
      <c r="R111" s="242"/>
      <c r="S111" s="242"/>
      <c r="T111" s="243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4" t="s">
        <v>159</v>
      </c>
      <c r="AU111" s="244" t="s">
        <v>84</v>
      </c>
      <c r="AV111" s="14" t="s">
        <v>82</v>
      </c>
      <c r="AW111" s="14" t="s">
        <v>35</v>
      </c>
      <c r="AX111" s="14" t="s">
        <v>74</v>
      </c>
      <c r="AY111" s="244" t="s">
        <v>148</v>
      </c>
    </row>
    <row r="112" s="13" customFormat="1">
      <c r="A112" s="13"/>
      <c r="B112" s="223"/>
      <c r="C112" s="224"/>
      <c r="D112" s="225" t="s">
        <v>159</v>
      </c>
      <c r="E112" s="226" t="s">
        <v>19</v>
      </c>
      <c r="F112" s="227" t="s">
        <v>1602</v>
      </c>
      <c r="G112" s="224"/>
      <c r="H112" s="228">
        <v>0.72499999999999998</v>
      </c>
      <c r="I112" s="229"/>
      <c r="J112" s="224"/>
      <c r="K112" s="224"/>
      <c r="L112" s="230"/>
      <c r="M112" s="231"/>
      <c r="N112" s="232"/>
      <c r="O112" s="232"/>
      <c r="P112" s="232"/>
      <c r="Q112" s="232"/>
      <c r="R112" s="232"/>
      <c r="S112" s="232"/>
      <c r="T112" s="23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4" t="s">
        <v>159</v>
      </c>
      <c r="AU112" s="234" t="s">
        <v>84</v>
      </c>
      <c r="AV112" s="13" t="s">
        <v>84</v>
      </c>
      <c r="AW112" s="13" t="s">
        <v>35</v>
      </c>
      <c r="AX112" s="13" t="s">
        <v>74</v>
      </c>
      <c r="AY112" s="234" t="s">
        <v>148</v>
      </c>
    </row>
    <row r="113" s="13" customFormat="1">
      <c r="A113" s="13"/>
      <c r="B113" s="223"/>
      <c r="C113" s="224"/>
      <c r="D113" s="225" t="s">
        <v>159</v>
      </c>
      <c r="E113" s="226" t="s">
        <v>19</v>
      </c>
      <c r="F113" s="227" t="s">
        <v>1603</v>
      </c>
      <c r="G113" s="224"/>
      <c r="H113" s="228">
        <v>2.9359999999999999</v>
      </c>
      <c r="I113" s="229"/>
      <c r="J113" s="224"/>
      <c r="K113" s="224"/>
      <c r="L113" s="230"/>
      <c r="M113" s="231"/>
      <c r="N113" s="232"/>
      <c r="O113" s="232"/>
      <c r="P113" s="232"/>
      <c r="Q113" s="232"/>
      <c r="R113" s="232"/>
      <c r="S113" s="232"/>
      <c r="T113" s="23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4" t="s">
        <v>159</v>
      </c>
      <c r="AU113" s="234" t="s">
        <v>84</v>
      </c>
      <c r="AV113" s="13" t="s">
        <v>84</v>
      </c>
      <c r="AW113" s="13" t="s">
        <v>35</v>
      </c>
      <c r="AX113" s="13" t="s">
        <v>74</v>
      </c>
      <c r="AY113" s="234" t="s">
        <v>148</v>
      </c>
    </row>
    <row r="114" s="16" customFormat="1">
      <c r="A114" s="16"/>
      <c r="B114" s="272"/>
      <c r="C114" s="273"/>
      <c r="D114" s="225" t="s">
        <v>159</v>
      </c>
      <c r="E114" s="274" t="s">
        <v>19</v>
      </c>
      <c r="F114" s="275" t="s">
        <v>1604</v>
      </c>
      <c r="G114" s="273"/>
      <c r="H114" s="276">
        <v>3.661</v>
      </c>
      <c r="I114" s="277"/>
      <c r="J114" s="273"/>
      <c r="K114" s="273"/>
      <c r="L114" s="278"/>
      <c r="M114" s="279"/>
      <c r="N114" s="280"/>
      <c r="O114" s="280"/>
      <c r="P114" s="280"/>
      <c r="Q114" s="280"/>
      <c r="R114" s="280"/>
      <c r="S114" s="280"/>
      <c r="T114" s="281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82" t="s">
        <v>159</v>
      </c>
      <c r="AU114" s="282" t="s">
        <v>84</v>
      </c>
      <c r="AV114" s="16" t="s">
        <v>174</v>
      </c>
      <c r="AW114" s="16" t="s">
        <v>35</v>
      </c>
      <c r="AX114" s="16" t="s">
        <v>74</v>
      </c>
      <c r="AY114" s="282" t="s">
        <v>148</v>
      </c>
    </row>
    <row r="115" s="14" customFormat="1">
      <c r="A115" s="14"/>
      <c r="B115" s="235"/>
      <c r="C115" s="236"/>
      <c r="D115" s="225" t="s">
        <v>159</v>
      </c>
      <c r="E115" s="237" t="s">
        <v>19</v>
      </c>
      <c r="F115" s="238" t="s">
        <v>1605</v>
      </c>
      <c r="G115" s="236"/>
      <c r="H115" s="237" t="s">
        <v>19</v>
      </c>
      <c r="I115" s="239"/>
      <c r="J115" s="236"/>
      <c r="K115" s="236"/>
      <c r="L115" s="240"/>
      <c r="M115" s="241"/>
      <c r="N115" s="242"/>
      <c r="O115" s="242"/>
      <c r="P115" s="242"/>
      <c r="Q115" s="242"/>
      <c r="R115" s="242"/>
      <c r="S115" s="242"/>
      <c r="T115" s="243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4" t="s">
        <v>159</v>
      </c>
      <c r="AU115" s="244" t="s">
        <v>84</v>
      </c>
      <c r="AV115" s="14" t="s">
        <v>82</v>
      </c>
      <c r="AW115" s="14" t="s">
        <v>35</v>
      </c>
      <c r="AX115" s="14" t="s">
        <v>74</v>
      </c>
      <c r="AY115" s="244" t="s">
        <v>148</v>
      </c>
    </row>
    <row r="116" s="13" customFormat="1">
      <c r="A116" s="13"/>
      <c r="B116" s="223"/>
      <c r="C116" s="224"/>
      <c r="D116" s="225" t="s">
        <v>159</v>
      </c>
      <c r="E116" s="226" t="s">
        <v>19</v>
      </c>
      <c r="F116" s="227" t="s">
        <v>1606</v>
      </c>
      <c r="G116" s="224"/>
      <c r="H116" s="228">
        <v>0.34599999999999997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159</v>
      </c>
      <c r="AU116" s="234" t="s">
        <v>84</v>
      </c>
      <c r="AV116" s="13" t="s">
        <v>84</v>
      </c>
      <c r="AW116" s="13" t="s">
        <v>35</v>
      </c>
      <c r="AX116" s="13" t="s">
        <v>74</v>
      </c>
      <c r="AY116" s="234" t="s">
        <v>148</v>
      </c>
    </row>
    <row r="117" s="13" customFormat="1">
      <c r="A117" s="13"/>
      <c r="B117" s="223"/>
      <c r="C117" s="224"/>
      <c r="D117" s="225" t="s">
        <v>159</v>
      </c>
      <c r="E117" s="226" t="s">
        <v>19</v>
      </c>
      <c r="F117" s="227" t="s">
        <v>1607</v>
      </c>
      <c r="G117" s="224"/>
      <c r="H117" s="228">
        <v>0.41599999999999998</v>
      </c>
      <c r="I117" s="229"/>
      <c r="J117" s="224"/>
      <c r="K117" s="224"/>
      <c r="L117" s="230"/>
      <c r="M117" s="231"/>
      <c r="N117" s="232"/>
      <c r="O117" s="232"/>
      <c r="P117" s="232"/>
      <c r="Q117" s="232"/>
      <c r="R117" s="232"/>
      <c r="S117" s="232"/>
      <c r="T117" s="23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4" t="s">
        <v>159</v>
      </c>
      <c r="AU117" s="234" t="s">
        <v>84</v>
      </c>
      <c r="AV117" s="13" t="s">
        <v>84</v>
      </c>
      <c r="AW117" s="13" t="s">
        <v>35</v>
      </c>
      <c r="AX117" s="13" t="s">
        <v>74</v>
      </c>
      <c r="AY117" s="234" t="s">
        <v>148</v>
      </c>
    </row>
    <row r="118" s="16" customFormat="1">
      <c r="A118" s="16"/>
      <c r="B118" s="272"/>
      <c r="C118" s="273"/>
      <c r="D118" s="225" t="s">
        <v>159</v>
      </c>
      <c r="E118" s="274" t="s">
        <v>19</v>
      </c>
      <c r="F118" s="275" t="s">
        <v>1604</v>
      </c>
      <c r="G118" s="273"/>
      <c r="H118" s="276">
        <v>0.76200000000000001</v>
      </c>
      <c r="I118" s="277"/>
      <c r="J118" s="273"/>
      <c r="K118" s="273"/>
      <c r="L118" s="278"/>
      <c r="M118" s="279"/>
      <c r="N118" s="280"/>
      <c r="O118" s="280"/>
      <c r="P118" s="280"/>
      <c r="Q118" s="280"/>
      <c r="R118" s="280"/>
      <c r="S118" s="280"/>
      <c r="T118" s="281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T118" s="282" t="s">
        <v>159</v>
      </c>
      <c r="AU118" s="282" t="s">
        <v>84</v>
      </c>
      <c r="AV118" s="16" t="s">
        <v>174</v>
      </c>
      <c r="AW118" s="16" t="s">
        <v>35</v>
      </c>
      <c r="AX118" s="16" t="s">
        <v>74</v>
      </c>
      <c r="AY118" s="282" t="s">
        <v>148</v>
      </c>
    </row>
    <row r="119" s="13" customFormat="1">
      <c r="A119" s="13"/>
      <c r="B119" s="223"/>
      <c r="C119" s="224"/>
      <c r="D119" s="225" t="s">
        <v>159</v>
      </c>
      <c r="E119" s="226" t="s">
        <v>19</v>
      </c>
      <c r="F119" s="227" t="s">
        <v>1608</v>
      </c>
      <c r="G119" s="224"/>
      <c r="H119" s="228">
        <v>0.72599999999999998</v>
      </c>
      <c r="I119" s="229"/>
      <c r="J119" s="224"/>
      <c r="K119" s="224"/>
      <c r="L119" s="230"/>
      <c r="M119" s="231"/>
      <c r="N119" s="232"/>
      <c r="O119" s="232"/>
      <c r="P119" s="232"/>
      <c r="Q119" s="232"/>
      <c r="R119" s="232"/>
      <c r="S119" s="232"/>
      <c r="T119" s="23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4" t="s">
        <v>159</v>
      </c>
      <c r="AU119" s="234" t="s">
        <v>84</v>
      </c>
      <c r="AV119" s="13" t="s">
        <v>84</v>
      </c>
      <c r="AW119" s="13" t="s">
        <v>35</v>
      </c>
      <c r="AX119" s="13" t="s">
        <v>74</v>
      </c>
      <c r="AY119" s="234" t="s">
        <v>148</v>
      </c>
    </row>
    <row r="120" s="13" customFormat="1">
      <c r="A120" s="13"/>
      <c r="B120" s="223"/>
      <c r="C120" s="224"/>
      <c r="D120" s="225" t="s">
        <v>159</v>
      </c>
      <c r="E120" s="226" t="s">
        <v>19</v>
      </c>
      <c r="F120" s="227" t="s">
        <v>1609</v>
      </c>
      <c r="G120" s="224"/>
      <c r="H120" s="228">
        <v>0.76000000000000001</v>
      </c>
      <c r="I120" s="229"/>
      <c r="J120" s="224"/>
      <c r="K120" s="224"/>
      <c r="L120" s="230"/>
      <c r="M120" s="231"/>
      <c r="N120" s="232"/>
      <c r="O120" s="232"/>
      <c r="P120" s="232"/>
      <c r="Q120" s="232"/>
      <c r="R120" s="232"/>
      <c r="S120" s="232"/>
      <c r="T120" s="23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4" t="s">
        <v>159</v>
      </c>
      <c r="AU120" s="234" t="s">
        <v>84</v>
      </c>
      <c r="AV120" s="13" t="s">
        <v>84</v>
      </c>
      <c r="AW120" s="13" t="s">
        <v>35</v>
      </c>
      <c r="AX120" s="13" t="s">
        <v>74</v>
      </c>
      <c r="AY120" s="234" t="s">
        <v>148</v>
      </c>
    </row>
    <row r="121" s="16" customFormat="1">
      <c r="A121" s="16"/>
      <c r="B121" s="272"/>
      <c r="C121" s="273"/>
      <c r="D121" s="225" t="s">
        <v>159</v>
      </c>
      <c r="E121" s="274" t="s">
        <v>19</v>
      </c>
      <c r="F121" s="275" t="s">
        <v>1604</v>
      </c>
      <c r="G121" s="273"/>
      <c r="H121" s="276">
        <v>1.486</v>
      </c>
      <c r="I121" s="277"/>
      <c r="J121" s="273"/>
      <c r="K121" s="273"/>
      <c r="L121" s="278"/>
      <c r="M121" s="279"/>
      <c r="N121" s="280"/>
      <c r="O121" s="280"/>
      <c r="P121" s="280"/>
      <c r="Q121" s="280"/>
      <c r="R121" s="280"/>
      <c r="S121" s="280"/>
      <c r="T121" s="281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82" t="s">
        <v>159</v>
      </c>
      <c r="AU121" s="282" t="s">
        <v>84</v>
      </c>
      <c r="AV121" s="16" t="s">
        <v>174</v>
      </c>
      <c r="AW121" s="16" t="s">
        <v>35</v>
      </c>
      <c r="AX121" s="16" t="s">
        <v>74</v>
      </c>
      <c r="AY121" s="282" t="s">
        <v>148</v>
      </c>
    </row>
    <row r="122" s="13" customFormat="1">
      <c r="A122" s="13"/>
      <c r="B122" s="223"/>
      <c r="C122" s="224"/>
      <c r="D122" s="225" t="s">
        <v>159</v>
      </c>
      <c r="E122" s="226" t="s">
        <v>19</v>
      </c>
      <c r="F122" s="227" t="s">
        <v>1610</v>
      </c>
      <c r="G122" s="224"/>
      <c r="H122" s="228">
        <v>0.36499999999999999</v>
      </c>
      <c r="I122" s="229"/>
      <c r="J122" s="224"/>
      <c r="K122" s="224"/>
      <c r="L122" s="230"/>
      <c r="M122" s="231"/>
      <c r="N122" s="232"/>
      <c r="O122" s="232"/>
      <c r="P122" s="232"/>
      <c r="Q122" s="232"/>
      <c r="R122" s="232"/>
      <c r="S122" s="232"/>
      <c r="T122" s="23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4" t="s">
        <v>159</v>
      </c>
      <c r="AU122" s="234" t="s">
        <v>84</v>
      </c>
      <c r="AV122" s="13" t="s">
        <v>84</v>
      </c>
      <c r="AW122" s="13" t="s">
        <v>35</v>
      </c>
      <c r="AX122" s="13" t="s">
        <v>74</v>
      </c>
      <c r="AY122" s="234" t="s">
        <v>148</v>
      </c>
    </row>
    <row r="123" s="13" customFormat="1">
      <c r="A123" s="13"/>
      <c r="B123" s="223"/>
      <c r="C123" s="224"/>
      <c r="D123" s="225" t="s">
        <v>159</v>
      </c>
      <c r="E123" s="226" t="s">
        <v>19</v>
      </c>
      <c r="F123" s="227" t="s">
        <v>1611</v>
      </c>
      <c r="G123" s="224"/>
      <c r="H123" s="228">
        <v>0.33300000000000002</v>
      </c>
      <c r="I123" s="229"/>
      <c r="J123" s="224"/>
      <c r="K123" s="224"/>
      <c r="L123" s="230"/>
      <c r="M123" s="231"/>
      <c r="N123" s="232"/>
      <c r="O123" s="232"/>
      <c r="P123" s="232"/>
      <c r="Q123" s="232"/>
      <c r="R123" s="232"/>
      <c r="S123" s="232"/>
      <c r="T123" s="23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4" t="s">
        <v>159</v>
      </c>
      <c r="AU123" s="234" t="s">
        <v>84</v>
      </c>
      <c r="AV123" s="13" t="s">
        <v>84</v>
      </c>
      <c r="AW123" s="13" t="s">
        <v>35</v>
      </c>
      <c r="AX123" s="13" t="s">
        <v>74</v>
      </c>
      <c r="AY123" s="234" t="s">
        <v>148</v>
      </c>
    </row>
    <row r="124" s="16" customFormat="1">
      <c r="A124" s="16"/>
      <c r="B124" s="272"/>
      <c r="C124" s="273"/>
      <c r="D124" s="225" t="s">
        <v>159</v>
      </c>
      <c r="E124" s="274" t="s">
        <v>19</v>
      </c>
      <c r="F124" s="275" t="s">
        <v>1604</v>
      </c>
      <c r="G124" s="273"/>
      <c r="H124" s="276">
        <v>0.69799999999999995</v>
      </c>
      <c r="I124" s="277"/>
      <c r="J124" s="273"/>
      <c r="K124" s="273"/>
      <c r="L124" s="278"/>
      <c r="M124" s="279"/>
      <c r="N124" s="280"/>
      <c r="O124" s="280"/>
      <c r="P124" s="280"/>
      <c r="Q124" s="280"/>
      <c r="R124" s="280"/>
      <c r="S124" s="280"/>
      <c r="T124" s="281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82" t="s">
        <v>159</v>
      </c>
      <c r="AU124" s="282" t="s">
        <v>84</v>
      </c>
      <c r="AV124" s="16" t="s">
        <v>174</v>
      </c>
      <c r="AW124" s="16" t="s">
        <v>35</v>
      </c>
      <c r="AX124" s="16" t="s">
        <v>74</v>
      </c>
      <c r="AY124" s="282" t="s">
        <v>148</v>
      </c>
    </row>
    <row r="125" s="13" customFormat="1">
      <c r="A125" s="13"/>
      <c r="B125" s="223"/>
      <c r="C125" s="224"/>
      <c r="D125" s="225" t="s">
        <v>159</v>
      </c>
      <c r="E125" s="226" t="s">
        <v>19</v>
      </c>
      <c r="F125" s="227" t="s">
        <v>1612</v>
      </c>
      <c r="G125" s="224"/>
      <c r="H125" s="228">
        <v>0.48499999999999999</v>
      </c>
      <c r="I125" s="229"/>
      <c r="J125" s="224"/>
      <c r="K125" s="224"/>
      <c r="L125" s="230"/>
      <c r="M125" s="231"/>
      <c r="N125" s="232"/>
      <c r="O125" s="232"/>
      <c r="P125" s="232"/>
      <c r="Q125" s="232"/>
      <c r="R125" s="232"/>
      <c r="S125" s="232"/>
      <c r="T125" s="23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4" t="s">
        <v>159</v>
      </c>
      <c r="AU125" s="234" t="s">
        <v>84</v>
      </c>
      <c r="AV125" s="13" t="s">
        <v>84</v>
      </c>
      <c r="AW125" s="13" t="s">
        <v>35</v>
      </c>
      <c r="AX125" s="13" t="s">
        <v>74</v>
      </c>
      <c r="AY125" s="234" t="s">
        <v>148</v>
      </c>
    </row>
    <row r="126" s="16" customFormat="1">
      <c r="A126" s="16"/>
      <c r="B126" s="272"/>
      <c r="C126" s="273"/>
      <c r="D126" s="225" t="s">
        <v>159</v>
      </c>
      <c r="E126" s="274" t="s">
        <v>19</v>
      </c>
      <c r="F126" s="275" t="s">
        <v>1604</v>
      </c>
      <c r="G126" s="273"/>
      <c r="H126" s="276">
        <v>0.48499999999999999</v>
      </c>
      <c r="I126" s="277"/>
      <c r="J126" s="273"/>
      <c r="K126" s="273"/>
      <c r="L126" s="278"/>
      <c r="M126" s="279"/>
      <c r="N126" s="280"/>
      <c r="O126" s="280"/>
      <c r="P126" s="280"/>
      <c r="Q126" s="280"/>
      <c r="R126" s="280"/>
      <c r="S126" s="280"/>
      <c r="T126" s="281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82" t="s">
        <v>159</v>
      </c>
      <c r="AU126" s="282" t="s">
        <v>84</v>
      </c>
      <c r="AV126" s="16" t="s">
        <v>174</v>
      </c>
      <c r="AW126" s="16" t="s">
        <v>35</v>
      </c>
      <c r="AX126" s="16" t="s">
        <v>74</v>
      </c>
      <c r="AY126" s="282" t="s">
        <v>148</v>
      </c>
    </row>
    <row r="127" s="13" customFormat="1">
      <c r="A127" s="13"/>
      <c r="B127" s="223"/>
      <c r="C127" s="224"/>
      <c r="D127" s="225" t="s">
        <v>159</v>
      </c>
      <c r="E127" s="226" t="s">
        <v>19</v>
      </c>
      <c r="F127" s="227" t="s">
        <v>1613</v>
      </c>
      <c r="G127" s="224"/>
      <c r="H127" s="228">
        <v>3.5779999999999998</v>
      </c>
      <c r="I127" s="229"/>
      <c r="J127" s="224"/>
      <c r="K127" s="224"/>
      <c r="L127" s="230"/>
      <c r="M127" s="231"/>
      <c r="N127" s="232"/>
      <c r="O127" s="232"/>
      <c r="P127" s="232"/>
      <c r="Q127" s="232"/>
      <c r="R127" s="232"/>
      <c r="S127" s="232"/>
      <c r="T127" s="23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4" t="s">
        <v>159</v>
      </c>
      <c r="AU127" s="234" t="s">
        <v>84</v>
      </c>
      <c r="AV127" s="13" t="s">
        <v>84</v>
      </c>
      <c r="AW127" s="13" t="s">
        <v>35</v>
      </c>
      <c r="AX127" s="13" t="s">
        <v>74</v>
      </c>
      <c r="AY127" s="234" t="s">
        <v>148</v>
      </c>
    </row>
    <row r="128" s="16" customFormat="1">
      <c r="A128" s="16"/>
      <c r="B128" s="272"/>
      <c r="C128" s="273"/>
      <c r="D128" s="225" t="s">
        <v>159</v>
      </c>
      <c r="E128" s="274" t="s">
        <v>19</v>
      </c>
      <c r="F128" s="275" t="s">
        <v>1604</v>
      </c>
      <c r="G128" s="273"/>
      <c r="H128" s="276">
        <v>3.5779999999999998</v>
      </c>
      <c r="I128" s="277"/>
      <c r="J128" s="273"/>
      <c r="K128" s="273"/>
      <c r="L128" s="278"/>
      <c r="M128" s="279"/>
      <c r="N128" s="280"/>
      <c r="O128" s="280"/>
      <c r="P128" s="280"/>
      <c r="Q128" s="280"/>
      <c r="R128" s="280"/>
      <c r="S128" s="280"/>
      <c r="T128" s="281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82" t="s">
        <v>159</v>
      </c>
      <c r="AU128" s="282" t="s">
        <v>84</v>
      </c>
      <c r="AV128" s="16" t="s">
        <v>174</v>
      </c>
      <c r="AW128" s="16" t="s">
        <v>35</v>
      </c>
      <c r="AX128" s="16" t="s">
        <v>74</v>
      </c>
      <c r="AY128" s="282" t="s">
        <v>148</v>
      </c>
    </row>
    <row r="129" s="15" customFormat="1">
      <c r="A129" s="15"/>
      <c r="B129" s="245"/>
      <c r="C129" s="246"/>
      <c r="D129" s="225" t="s">
        <v>159</v>
      </c>
      <c r="E129" s="247" t="s">
        <v>19</v>
      </c>
      <c r="F129" s="248" t="s">
        <v>181</v>
      </c>
      <c r="G129" s="246"/>
      <c r="H129" s="249">
        <v>10.67</v>
      </c>
      <c r="I129" s="250"/>
      <c r="J129" s="246"/>
      <c r="K129" s="246"/>
      <c r="L129" s="251"/>
      <c r="M129" s="252"/>
      <c r="N129" s="253"/>
      <c r="O129" s="253"/>
      <c r="P129" s="253"/>
      <c r="Q129" s="253"/>
      <c r="R129" s="253"/>
      <c r="S129" s="253"/>
      <c r="T129" s="254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T129" s="255" t="s">
        <v>159</v>
      </c>
      <c r="AU129" s="255" t="s">
        <v>84</v>
      </c>
      <c r="AV129" s="15" t="s">
        <v>155</v>
      </c>
      <c r="AW129" s="15" t="s">
        <v>35</v>
      </c>
      <c r="AX129" s="15" t="s">
        <v>82</v>
      </c>
      <c r="AY129" s="255" t="s">
        <v>148</v>
      </c>
    </row>
    <row r="130" s="2" customFormat="1" ht="44.25" customHeight="1">
      <c r="A130" s="39"/>
      <c r="B130" s="40"/>
      <c r="C130" s="205" t="s">
        <v>174</v>
      </c>
      <c r="D130" s="205" t="s">
        <v>150</v>
      </c>
      <c r="E130" s="206" t="s">
        <v>1614</v>
      </c>
      <c r="F130" s="207" t="s">
        <v>1615</v>
      </c>
      <c r="G130" s="208" t="s">
        <v>163</v>
      </c>
      <c r="H130" s="209">
        <v>102.12900000000001</v>
      </c>
      <c r="I130" s="210"/>
      <c r="J130" s="211">
        <f>ROUND(I130*H130,2)</f>
        <v>0</v>
      </c>
      <c r="K130" s="207" t="s">
        <v>154</v>
      </c>
      <c r="L130" s="45"/>
      <c r="M130" s="212" t="s">
        <v>19</v>
      </c>
      <c r="N130" s="213" t="s">
        <v>45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155</v>
      </c>
      <c r="AT130" s="216" t="s">
        <v>150</v>
      </c>
      <c r="AU130" s="216" t="s">
        <v>84</v>
      </c>
      <c r="AY130" s="18" t="s">
        <v>148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82</v>
      </c>
      <c r="BK130" s="217">
        <f>ROUND(I130*H130,2)</f>
        <v>0</v>
      </c>
      <c r="BL130" s="18" t="s">
        <v>155</v>
      </c>
      <c r="BM130" s="216" t="s">
        <v>1616</v>
      </c>
    </row>
    <row r="131" s="2" customFormat="1">
      <c r="A131" s="39"/>
      <c r="B131" s="40"/>
      <c r="C131" s="41"/>
      <c r="D131" s="218" t="s">
        <v>157</v>
      </c>
      <c r="E131" s="41"/>
      <c r="F131" s="219" t="s">
        <v>1617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157</v>
      </c>
      <c r="AU131" s="18" t="s">
        <v>84</v>
      </c>
    </row>
    <row r="132" s="14" customFormat="1">
      <c r="A132" s="14"/>
      <c r="B132" s="235"/>
      <c r="C132" s="236"/>
      <c r="D132" s="225" t="s">
        <v>159</v>
      </c>
      <c r="E132" s="237" t="s">
        <v>19</v>
      </c>
      <c r="F132" s="238" t="s">
        <v>1618</v>
      </c>
      <c r="G132" s="236"/>
      <c r="H132" s="237" t="s">
        <v>19</v>
      </c>
      <c r="I132" s="239"/>
      <c r="J132" s="236"/>
      <c r="K132" s="236"/>
      <c r="L132" s="240"/>
      <c r="M132" s="241"/>
      <c r="N132" s="242"/>
      <c r="O132" s="242"/>
      <c r="P132" s="242"/>
      <c r="Q132" s="242"/>
      <c r="R132" s="242"/>
      <c r="S132" s="242"/>
      <c r="T132" s="24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4" t="s">
        <v>159</v>
      </c>
      <c r="AU132" s="244" t="s">
        <v>84</v>
      </c>
      <c r="AV132" s="14" t="s">
        <v>82</v>
      </c>
      <c r="AW132" s="14" t="s">
        <v>35</v>
      </c>
      <c r="AX132" s="14" t="s">
        <v>74</v>
      </c>
      <c r="AY132" s="244" t="s">
        <v>148</v>
      </c>
    </row>
    <row r="133" s="13" customFormat="1">
      <c r="A133" s="13"/>
      <c r="B133" s="223"/>
      <c r="C133" s="224"/>
      <c r="D133" s="225" t="s">
        <v>159</v>
      </c>
      <c r="E133" s="226" t="s">
        <v>19</v>
      </c>
      <c r="F133" s="227" t="s">
        <v>1619</v>
      </c>
      <c r="G133" s="224"/>
      <c r="H133" s="228">
        <v>5.8780000000000001</v>
      </c>
      <c r="I133" s="229"/>
      <c r="J133" s="224"/>
      <c r="K133" s="224"/>
      <c r="L133" s="230"/>
      <c r="M133" s="231"/>
      <c r="N133" s="232"/>
      <c r="O133" s="232"/>
      <c r="P133" s="232"/>
      <c r="Q133" s="232"/>
      <c r="R133" s="232"/>
      <c r="S133" s="232"/>
      <c r="T133" s="23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4" t="s">
        <v>159</v>
      </c>
      <c r="AU133" s="234" t="s">
        <v>84</v>
      </c>
      <c r="AV133" s="13" t="s">
        <v>84</v>
      </c>
      <c r="AW133" s="13" t="s">
        <v>35</v>
      </c>
      <c r="AX133" s="13" t="s">
        <v>74</v>
      </c>
      <c r="AY133" s="234" t="s">
        <v>148</v>
      </c>
    </row>
    <row r="134" s="13" customFormat="1">
      <c r="A134" s="13"/>
      <c r="B134" s="223"/>
      <c r="C134" s="224"/>
      <c r="D134" s="225" t="s">
        <v>159</v>
      </c>
      <c r="E134" s="226" t="s">
        <v>19</v>
      </c>
      <c r="F134" s="227" t="s">
        <v>1620</v>
      </c>
      <c r="G134" s="224"/>
      <c r="H134" s="228">
        <v>4.2140000000000004</v>
      </c>
      <c r="I134" s="229"/>
      <c r="J134" s="224"/>
      <c r="K134" s="224"/>
      <c r="L134" s="230"/>
      <c r="M134" s="231"/>
      <c r="N134" s="232"/>
      <c r="O134" s="232"/>
      <c r="P134" s="232"/>
      <c r="Q134" s="232"/>
      <c r="R134" s="232"/>
      <c r="S134" s="232"/>
      <c r="T134" s="23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4" t="s">
        <v>159</v>
      </c>
      <c r="AU134" s="234" t="s">
        <v>84</v>
      </c>
      <c r="AV134" s="13" t="s">
        <v>84</v>
      </c>
      <c r="AW134" s="13" t="s">
        <v>35</v>
      </c>
      <c r="AX134" s="13" t="s">
        <v>74</v>
      </c>
      <c r="AY134" s="234" t="s">
        <v>148</v>
      </c>
    </row>
    <row r="135" s="13" customFormat="1">
      <c r="A135" s="13"/>
      <c r="B135" s="223"/>
      <c r="C135" s="224"/>
      <c r="D135" s="225" t="s">
        <v>159</v>
      </c>
      <c r="E135" s="226" t="s">
        <v>19</v>
      </c>
      <c r="F135" s="227" t="s">
        <v>1621</v>
      </c>
      <c r="G135" s="224"/>
      <c r="H135" s="228">
        <v>1.488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159</v>
      </c>
      <c r="AU135" s="234" t="s">
        <v>84</v>
      </c>
      <c r="AV135" s="13" t="s">
        <v>84</v>
      </c>
      <c r="AW135" s="13" t="s">
        <v>35</v>
      </c>
      <c r="AX135" s="13" t="s">
        <v>74</v>
      </c>
      <c r="AY135" s="234" t="s">
        <v>148</v>
      </c>
    </row>
    <row r="136" s="13" customFormat="1">
      <c r="A136" s="13"/>
      <c r="B136" s="223"/>
      <c r="C136" s="224"/>
      <c r="D136" s="225" t="s">
        <v>159</v>
      </c>
      <c r="E136" s="226" t="s">
        <v>19</v>
      </c>
      <c r="F136" s="227" t="s">
        <v>1622</v>
      </c>
      <c r="G136" s="224"/>
      <c r="H136" s="228">
        <v>3.1899999999999999</v>
      </c>
      <c r="I136" s="229"/>
      <c r="J136" s="224"/>
      <c r="K136" s="224"/>
      <c r="L136" s="230"/>
      <c r="M136" s="231"/>
      <c r="N136" s="232"/>
      <c r="O136" s="232"/>
      <c r="P136" s="232"/>
      <c r="Q136" s="232"/>
      <c r="R136" s="232"/>
      <c r="S136" s="232"/>
      <c r="T136" s="23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4" t="s">
        <v>159</v>
      </c>
      <c r="AU136" s="234" t="s">
        <v>84</v>
      </c>
      <c r="AV136" s="13" t="s">
        <v>84</v>
      </c>
      <c r="AW136" s="13" t="s">
        <v>35</v>
      </c>
      <c r="AX136" s="13" t="s">
        <v>74</v>
      </c>
      <c r="AY136" s="234" t="s">
        <v>148</v>
      </c>
    </row>
    <row r="137" s="13" customFormat="1">
      <c r="A137" s="13"/>
      <c r="B137" s="223"/>
      <c r="C137" s="224"/>
      <c r="D137" s="225" t="s">
        <v>159</v>
      </c>
      <c r="E137" s="226" t="s">
        <v>19</v>
      </c>
      <c r="F137" s="227" t="s">
        <v>1623</v>
      </c>
      <c r="G137" s="224"/>
      <c r="H137" s="228">
        <v>1.3620000000000001</v>
      </c>
      <c r="I137" s="229"/>
      <c r="J137" s="224"/>
      <c r="K137" s="224"/>
      <c r="L137" s="230"/>
      <c r="M137" s="231"/>
      <c r="N137" s="232"/>
      <c r="O137" s="232"/>
      <c r="P137" s="232"/>
      <c r="Q137" s="232"/>
      <c r="R137" s="232"/>
      <c r="S137" s="232"/>
      <c r="T137" s="23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4" t="s">
        <v>159</v>
      </c>
      <c r="AU137" s="234" t="s">
        <v>84</v>
      </c>
      <c r="AV137" s="13" t="s">
        <v>84</v>
      </c>
      <c r="AW137" s="13" t="s">
        <v>35</v>
      </c>
      <c r="AX137" s="13" t="s">
        <v>74</v>
      </c>
      <c r="AY137" s="234" t="s">
        <v>148</v>
      </c>
    </row>
    <row r="138" s="16" customFormat="1">
      <c r="A138" s="16"/>
      <c r="B138" s="272"/>
      <c r="C138" s="273"/>
      <c r="D138" s="225" t="s">
        <v>159</v>
      </c>
      <c r="E138" s="274" t="s">
        <v>19</v>
      </c>
      <c r="F138" s="275" t="s">
        <v>1604</v>
      </c>
      <c r="G138" s="273"/>
      <c r="H138" s="276">
        <v>16.131999999999998</v>
      </c>
      <c r="I138" s="277"/>
      <c r="J138" s="273"/>
      <c r="K138" s="273"/>
      <c r="L138" s="278"/>
      <c r="M138" s="279"/>
      <c r="N138" s="280"/>
      <c r="O138" s="280"/>
      <c r="P138" s="280"/>
      <c r="Q138" s="280"/>
      <c r="R138" s="280"/>
      <c r="S138" s="280"/>
      <c r="T138" s="281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T138" s="282" t="s">
        <v>159</v>
      </c>
      <c r="AU138" s="282" t="s">
        <v>84</v>
      </c>
      <c r="AV138" s="16" t="s">
        <v>174</v>
      </c>
      <c r="AW138" s="16" t="s">
        <v>35</v>
      </c>
      <c r="AX138" s="16" t="s">
        <v>74</v>
      </c>
      <c r="AY138" s="282" t="s">
        <v>148</v>
      </c>
    </row>
    <row r="139" s="14" customFormat="1">
      <c r="A139" s="14"/>
      <c r="B139" s="235"/>
      <c r="C139" s="236"/>
      <c r="D139" s="225" t="s">
        <v>159</v>
      </c>
      <c r="E139" s="237" t="s">
        <v>19</v>
      </c>
      <c r="F139" s="238" t="s">
        <v>1601</v>
      </c>
      <c r="G139" s="236"/>
      <c r="H139" s="237" t="s">
        <v>19</v>
      </c>
      <c r="I139" s="239"/>
      <c r="J139" s="236"/>
      <c r="K139" s="236"/>
      <c r="L139" s="240"/>
      <c r="M139" s="241"/>
      <c r="N139" s="242"/>
      <c r="O139" s="242"/>
      <c r="P139" s="242"/>
      <c r="Q139" s="242"/>
      <c r="R139" s="242"/>
      <c r="S139" s="242"/>
      <c r="T139" s="243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4" t="s">
        <v>159</v>
      </c>
      <c r="AU139" s="244" t="s">
        <v>84</v>
      </c>
      <c r="AV139" s="14" t="s">
        <v>82</v>
      </c>
      <c r="AW139" s="14" t="s">
        <v>35</v>
      </c>
      <c r="AX139" s="14" t="s">
        <v>74</v>
      </c>
      <c r="AY139" s="244" t="s">
        <v>148</v>
      </c>
    </row>
    <row r="140" s="13" customFormat="1">
      <c r="A140" s="13"/>
      <c r="B140" s="223"/>
      <c r="C140" s="224"/>
      <c r="D140" s="225" t="s">
        <v>159</v>
      </c>
      <c r="E140" s="226" t="s">
        <v>19</v>
      </c>
      <c r="F140" s="227" t="s">
        <v>1624</v>
      </c>
      <c r="G140" s="224"/>
      <c r="H140" s="228">
        <v>1.212</v>
      </c>
      <c r="I140" s="229"/>
      <c r="J140" s="224"/>
      <c r="K140" s="224"/>
      <c r="L140" s="230"/>
      <c r="M140" s="231"/>
      <c r="N140" s="232"/>
      <c r="O140" s="232"/>
      <c r="P140" s="232"/>
      <c r="Q140" s="232"/>
      <c r="R140" s="232"/>
      <c r="S140" s="232"/>
      <c r="T140" s="23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4" t="s">
        <v>159</v>
      </c>
      <c r="AU140" s="234" t="s">
        <v>84</v>
      </c>
      <c r="AV140" s="13" t="s">
        <v>84</v>
      </c>
      <c r="AW140" s="13" t="s">
        <v>35</v>
      </c>
      <c r="AX140" s="13" t="s">
        <v>74</v>
      </c>
      <c r="AY140" s="234" t="s">
        <v>148</v>
      </c>
    </row>
    <row r="141" s="13" customFormat="1">
      <c r="A141" s="13"/>
      <c r="B141" s="223"/>
      <c r="C141" s="224"/>
      <c r="D141" s="225" t="s">
        <v>159</v>
      </c>
      <c r="E141" s="226" t="s">
        <v>19</v>
      </c>
      <c r="F141" s="227" t="s">
        <v>1625</v>
      </c>
      <c r="G141" s="224"/>
      <c r="H141" s="228">
        <v>1.8979999999999999</v>
      </c>
      <c r="I141" s="229"/>
      <c r="J141" s="224"/>
      <c r="K141" s="224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159</v>
      </c>
      <c r="AU141" s="234" t="s">
        <v>84</v>
      </c>
      <c r="AV141" s="13" t="s">
        <v>84</v>
      </c>
      <c r="AW141" s="13" t="s">
        <v>35</v>
      </c>
      <c r="AX141" s="13" t="s">
        <v>74</v>
      </c>
      <c r="AY141" s="234" t="s">
        <v>148</v>
      </c>
    </row>
    <row r="142" s="13" customFormat="1">
      <c r="A142" s="13"/>
      <c r="B142" s="223"/>
      <c r="C142" s="224"/>
      <c r="D142" s="225" t="s">
        <v>159</v>
      </c>
      <c r="E142" s="226" t="s">
        <v>19</v>
      </c>
      <c r="F142" s="227" t="s">
        <v>1626</v>
      </c>
      <c r="G142" s="224"/>
      <c r="H142" s="228">
        <v>1.496</v>
      </c>
      <c r="I142" s="229"/>
      <c r="J142" s="224"/>
      <c r="K142" s="224"/>
      <c r="L142" s="230"/>
      <c r="M142" s="231"/>
      <c r="N142" s="232"/>
      <c r="O142" s="232"/>
      <c r="P142" s="232"/>
      <c r="Q142" s="232"/>
      <c r="R142" s="232"/>
      <c r="S142" s="232"/>
      <c r="T142" s="23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4" t="s">
        <v>159</v>
      </c>
      <c r="AU142" s="234" t="s">
        <v>84</v>
      </c>
      <c r="AV142" s="13" t="s">
        <v>84</v>
      </c>
      <c r="AW142" s="13" t="s">
        <v>35</v>
      </c>
      <c r="AX142" s="13" t="s">
        <v>74</v>
      </c>
      <c r="AY142" s="234" t="s">
        <v>148</v>
      </c>
    </row>
    <row r="143" s="13" customFormat="1">
      <c r="A143" s="13"/>
      <c r="B143" s="223"/>
      <c r="C143" s="224"/>
      <c r="D143" s="225" t="s">
        <v>159</v>
      </c>
      <c r="E143" s="226" t="s">
        <v>19</v>
      </c>
      <c r="F143" s="227" t="s">
        <v>1627</v>
      </c>
      <c r="G143" s="224"/>
      <c r="H143" s="228">
        <v>7.25</v>
      </c>
      <c r="I143" s="229"/>
      <c r="J143" s="224"/>
      <c r="K143" s="224"/>
      <c r="L143" s="230"/>
      <c r="M143" s="231"/>
      <c r="N143" s="232"/>
      <c r="O143" s="232"/>
      <c r="P143" s="232"/>
      <c r="Q143" s="232"/>
      <c r="R143" s="232"/>
      <c r="S143" s="232"/>
      <c r="T143" s="23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4" t="s">
        <v>159</v>
      </c>
      <c r="AU143" s="234" t="s">
        <v>84</v>
      </c>
      <c r="AV143" s="13" t="s">
        <v>84</v>
      </c>
      <c r="AW143" s="13" t="s">
        <v>35</v>
      </c>
      <c r="AX143" s="13" t="s">
        <v>74</v>
      </c>
      <c r="AY143" s="234" t="s">
        <v>148</v>
      </c>
    </row>
    <row r="144" s="13" customFormat="1">
      <c r="A144" s="13"/>
      <c r="B144" s="223"/>
      <c r="C144" s="224"/>
      <c r="D144" s="225" t="s">
        <v>159</v>
      </c>
      <c r="E144" s="226" t="s">
        <v>19</v>
      </c>
      <c r="F144" s="227" t="s">
        <v>1628</v>
      </c>
      <c r="G144" s="224"/>
      <c r="H144" s="228">
        <v>5.5629999999999997</v>
      </c>
      <c r="I144" s="229"/>
      <c r="J144" s="224"/>
      <c r="K144" s="224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159</v>
      </c>
      <c r="AU144" s="234" t="s">
        <v>84</v>
      </c>
      <c r="AV144" s="13" t="s">
        <v>84</v>
      </c>
      <c r="AW144" s="13" t="s">
        <v>35</v>
      </c>
      <c r="AX144" s="13" t="s">
        <v>74</v>
      </c>
      <c r="AY144" s="234" t="s">
        <v>148</v>
      </c>
    </row>
    <row r="145" s="13" customFormat="1">
      <c r="A145" s="13"/>
      <c r="B145" s="223"/>
      <c r="C145" s="224"/>
      <c r="D145" s="225" t="s">
        <v>159</v>
      </c>
      <c r="E145" s="226" t="s">
        <v>19</v>
      </c>
      <c r="F145" s="227" t="s">
        <v>1629</v>
      </c>
      <c r="G145" s="224"/>
      <c r="H145" s="228">
        <v>2.9399999999999999</v>
      </c>
      <c r="I145" s="229"/>
      <c r="J145" s="224"/>
      <c r="K145" s="224"/>
      <c r="L145" s="230"/>
      <c r="M145" s="231"/>
      <c r="N145" s="232"/>
      <c r="O145" s="232"/>
      <c r="P145" s="232"/>
      <c r="Q145" s="232"/>
      <c r="R145" s="232"/>
      <c r="S145" s="232"/>
      <c r="T145" s="23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4" t="s">
        <v>159</v>
      </c>
      <c r="AU145" s="234" t="s">
        <v>84</v>
      </c>
      <c r="AV145" s="13" t="s">
        <v>84</v>
      </c>
      <c r="AW145" s="13" t="s">
        <v>35</v>
      </c>
      <c r="AX145" s="13" t="s">
        <v>74</v>
      </c>
      <c r="AY145" s="234" t="s">
        <v>148</v>
      </c>
    </row>
    <row r="146" s="13" customFormat="1">
      <c r="A146" s="13"/>
      <c r="B146" s="223"/>
      <c r="C146" s="224"/>
      <c r="D146" s="225" t="s">
        <v>159</v>
      </c>
      <c r="E146" s="226" t="s">
        <v>19</v>
      </c>
      <c r="F146" s="227" t="s">
        <v>1630</v>
      </c>
      <c r="G146" s="224"/>
      <c r="H146" s="228">
        <v>1.04</v>
      </c>
      <c r="I146" s="229"/>
      <c r="J146" s="224"/>
      <c r="K146" s="224"/>
      <c r="L146" s="230"/>
      <c r="M146" s="231"/>
      <c r="N146" s="232"/>
      <c r="O146" s="232"/>
      <c r="P146" s="232"/>
      <c r="Q146" s="232"/>
      <c r="R146" s="232"/>
      <c r="S146" s="232"/>
      <c r="T146" s="23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4" t="s">
        <v>159</v>
      </c>
      <c r="AU146" s="234" t="s">
        <v>84</v>
      </c>
      <c r="AV146" s="13" t="s">
        <v>84</v>
      </c>
      <c r="AW146" s="13" t="s">
        <v>35</v>
      </c>
      <c r="AX146" s="13" t="s">
        <v>74</v>
      </c>
      <c r="AY146" s="234" t="s">
        <v>148</v>
      </c>
    </row>
    <row r="147" s="13" customFormat="1">
      <c r="A147" s="13"/>
      <c r="B147" s="223"/>
      <c r="C147" s="224"/>
      <c r="D147" s="225" t="s">
        <v>159</v>
      </c>
      <c r="E147" s="226" t="s">
        <v>19</v>
      </c>
      <c r="F147" s="227" t="s">
        <v>1631</v>
      </c>
      <c r="G147" s="224"/>
      <c r="H147" s="228">
        <v>1.8500000000000001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159</v>
      </c>
      <c r="AU147" s="234" t="s">
        <v>84</v>
      </c>
      <c r="AV147" s="13" t="s">
        <v>84</v>
      </c>
      <c r="AW147" s="13" t="s">
        <v>35</v>
      </c>
      <c r="AX147" s="13" t="s">
        <v>74</v>
      </c>
      <c r="AY147" s="234" t="s">
        <v>148</v>
      </c>
    </row>
    <row r="148" s="13" customFormat="1">
      <c r="A148" s="13"/>
      <c r="B148" s="223"/>
      <c r="C148" s="224"/>
      <c r="D148" s="225" t="s">
        <v>159</v>
      </c>
      <c r="E148" s="226" t="s">
        <v>19</v>
      </c>
      <c r="F148" s="227" t="s">
        <v>1632</v>
      </c>
      <c r="G148" s="224"/>
      <c r="H148" s="228">
        <v>5.0940000000000003</v>
      </c>
      <c r="I148" s="229"/>
      <c r="J148" s="224"/>
      <c r="K148" s="224"/>
      <c r="L148" s="230"/>
      <c r="M148" s="231"/>
      <c r="N148" s="232"/>
      <c r="O148" s="232"/>
      <c r="P148" s="232"/>
      <c r="Q148" s="232"/>
      <c r="R148" s="232"/>
      <c r="S148" s="232"/>
      <c r="T148" s="23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4" t="s">
        <v>159</v>
      </c>
      <c r="AU148" s="234" t="s">
        <v>84</v>
      </c>
      <c r="AV148" s="13" t="s">
        <v>84</v>
      </c>
      <c r="AW148" s="13" t="s">
        <v>35</v>
      </c>
      <c r="AX148" s="13" t="s">
        <v>74</v>
      </c>
      <c r="AY148" s="234" t="s">
        <v>148</v>
      </c>
    </row>
    <row r="149" s="16" customFormat="1">
      <c r="A149" s="16"/>
      <c r="B149" s="272"/>
      <c r="C149" s="273"/>
      <c r="D149" s="225" t="s">
        <v>159</v>
      </c>
      <c r="E149" s="274" t="s">
        <v>19</v>
      </c>
      <c r="F149" s="275" t="s">
        <v>1604</v>
      </c>
      <c r="G149" s="273"/>
      <c r="H149" s="276">
        <v>28.343000000000004</v>
      </c>
      <c r="I149" s="277"/>
      <c r="J149" s="273"/>
      <c r="K149" s="273"/>
      <c r="L149" s="278"/>
      <c r="M149" s="279"/>
      <c r="N149" s="280"/>
      <c r="O149" s="280"/>
      <c r="P149" s="280"/>
      <c r="Q149" s="280"/>
      <c r="R149" s="280"/>
      <c r="S149" s="280"/>
      <c r="T149" s="281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82" t="s">
        <v>159</v>
      </c>
      <c r="AU149" s="282" t="s">
        <v>84</v>
      </c>
      <c r="AV149" s="16" t="s">
        <v>174</v>
      </c>
      <c r="AW149" s="16" t="s">
        <v>35</v>
      </c>
      <c r="AX149" s="16" t="s">
        <v>74</v>
      </c>
      <c r="AY149" s="282" t="s">
        <v>148</v>
      </c>
    </row>
    <row r="150" s="14" customFormat="1">
      <c r="A150" s="14"/>
      <c r="B150" s="235"/>
      <c r="C150" s="236"/>
      <c r="D150" s="225" t="s">
        <v>159</v>
      </c>
      <c r="E150" s="237" t="s">
        <v>19</v>
      </c>
      <c r="F150" s="238" t="s">
        <v>1633</v>
      </c>
      <c r="G150" s="236"/>
      <c r="H150" s="237" t="s">
        <v>19</v>
      </c>
      <c r="I150" s="239"/>
      <c r="J150" s="236"/>
      <c r="K150" s="236"/>
      <c r="L150" s="240"/>
      <c r="M150" s="241"/>
      <c r="N150" s="242"/>
      <c r="O150" s="242"/>
      <c r="P150" s="242"/>
      <c r="Q150" s="242"/>
      <c r="R150" s="242"/>
      <c r="S150" s="242"/>
      <c r="T150" s="243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4" t="s">
        <v>159</v>
      </c>
      <c r="AU150" s="244" t="s">
        <v>84</v>
      </c>
      <c r="AV150" s="14" t="s">
        <v>82</v>
      </c>
      <c r="AW150" s="14" t="s">
        <v>35</v>
      </c>
      <c r="AX150" s="14" t="s">
        <v>74</v>
      </c>
      <c r="AY150" s="244" t="s">
        <v>148</v>
      </c>
    </row>
    <row r="151" s="13" customFormat="1">
      <c r="A151" s="13"/>
      <c r="B151" s="223"/>
      <c r="C151" s="224"/>
      <c r="D151" s="225" t="s">
        <v>159</v>
      </c>
      <c r="E151" s="226" t="s">
        <v>19</v>
      </c>
      <c r="F151" s="227" t="s">
        <v>1634</v>
      </c>
      <c r="G151" s="224"/>
      <c r="H151" s="228">
        <v>0.56599999999999995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159</v>
      </c>
      <c r="AU151" s="234" t="s">
        <v>84</v>
      </c>
      <c r="AV151" s="13" t="s">
        <v>84</v>
      </c>
      <c r="AW151" s="13" t="s">
        <v>35</v>
      </c>
      <c r="AX151" s="13" t="s">
        <v>74</v>
      </c>
      <c r="AY151" s="234" t="s">
        <v>148</v>
      </c>
    </row>
    <row r="152" s="13" customFormat="1">
      <c r="A152" s="13"/>
      <c r="B152" s="223"/>
      <c r="C152" s="224"/>
      <c r="D152" s="225" t="s">
        <v>159</v>
      </c>
      <c r="E152" s="226" t="s">
        <v>19</v>
      </c>
      <c r="F152" s="227" t="s">
        <v>1635</v>
      </c>
      <c r="G152" s="224"/>
      <c r="H152" s="228">
        <v>5.0640000000000001</v>
      </c>
      <c r="I152" s="229"/>
      <c r="J152" s="224"/>
      <c r="K152" s="224"/>
      <c r="L152" s="230"/>
      <c r="M152" s="231"/>
      <c r="N152" s="232"/>
      <c r="O152" s="232"/>
      <c r="P152" s="232"/>
      <c r="Q152" s="232"/>
      <c r="R152" s="232"/>
      <c r="S152" s="232"/>
      <c r="T152" s="23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4" t="s">
        <v>159</v>
      </c>
      <c r="AU152" s="234" t="s">
        <v>84</v>
      </c>
      <c r="AV152" s="13" t="s">
        <v>84</v>
      </c>
      <c r="AW152" s="13" t="s">
        <v>35</v>
      </c>
      <c r="AX152" s="13" t="s">
        <v>74</v>
      </c>
      <c r="AY152" s="234" t="s">
        <v>148</v>
      </c>
    </row>
    <row r="153" s="13" customFormat="1">
      <c r="A153" s="13"/>
      <c r="B153" s="223"/>
      <c r="C153" s="224"/>
      <c r="D153" s="225" t="s">
        <v>159</v>
      </c>
      <c r="E153" s="226" t="s">
        <v>19</v>
      </c>
      <c r="F153" s="227" t="s">
        <v>1636</v>
      </c>
      <c r="G153" s="224"/>
      <c r="H153" s="228">
        <v>0.59599999999999997</v>
      </c>
      <c r="I153" s="229"/>
      <c r="J153" s="224"/>
      <c r="K153" s="224"/>
      <c r="L153" s="230"/>
      <c r="M153" s="231"/>
      <c r="N153" s="232"/>
      <c r="O153" s="232"/>
      <c r="P153" s="232"/>
      <c r="Q153" s="232"/>
      <c r="R153" s="232"/>
      <c r="S153" s="232"/>
      <c r="T153" s="23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4" t="s">
        <v>159</v>
      </c>
      <c r="AU153" s="234" t="s">
        <v>84</v>
      </c>
      <c r="AV153" s="13" t="s">
        <v>84</v>
      </c>
      <c r="AW153" s="13" t="s">
        <v>35</v>
      </c>
      <c r="AX153" s="13" t="s">
        <v>74</v>
      </c>
      <c r="AY153" s="234" t="s">
        <v>148</v>
      </c>
    </row>
    <row r="154" s="13" customFormat="1">
      <c r="A154" s="13"/>
      <c r="B154" s="223"/>
      <c r="C154" s="224"/>
      <c r="D154" s="225" t="s">
        <v>159</v>
      </c>
      <c r="E154" s="226" t="s">
        <v>19</v>
      </c>
      <c r="F154" s="227" t="s">
        <v>1637</v>
      </c>
      <c r="G154" s="224"/>
      <c r="H154" s="228">
        <v>0.89800000000000002</v>
      </c>
      <c r="I154" s="229"/>
      <c r="J154" s="224"/>
      <c r="K154" s="224"/>
      <c r="L154" s="230"/>
      <c r="M154" s="231"/>
      <c r="N154" s="232"/>
      <c r="O154" s="232"/>
      <c r="P154" s="232"/>
      <c r="Q154" s="232"/>
      <c r="R154" s="232"/>
      <c r="S154" s="232"/>
      <c r="T154" s="23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4" t="s">
        <v>159</v>
      </c>
      <c r="AU154" s="234" t="s">
        <v>84</v>
      </c>
      <c r="AV154" s="13" t="s">
        <v>84</v>
      </c>
      <c r="AW154" s="13" t="s">
        <v>35</v>
      </c>
      <c r="AX154" s="13" t="s">
        <v>74</v>
      </c>
      <c r="AY154" s="234" t="s">
        <v>148</v>
      </c>
    </row>
    <row r="155" s="13" customFormat="1">
      <c r="A155" s="13"/>
      <c r="B155" s="223"/>
      <c r="C155" s="224"/>
      <c r="D155" s="225" t="s">
        <v>159</v>
      </c>
      <c r="E155" s="226" t="s">
        <v>19</v>
      </c>
      <c r="F155" s="227" t="s">
        <v>1638</v>
      </c>
      <c r="G155" s="224"/>
      <c r="H155" s="228">
        <v>5.4000000000000004</v>
      </c>
      <c r="I155" s="229"/>
      <c r="J155" s="224"/>
      <c r="K155" s="224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159</v>
      </c>
      <c r="AU155" s="234" t="s">
        <v>84</v>
      </c>
      <c r="AV155" s="13" t="s">
        <v>84</v>
      </c>
      <c r="AW155" s="13" t="s">
        <v>35</v>
      </c>
      <c r="AX155" s="13" t="s">
        <v>74</v>
      </c>
      <c r="AY155" s="234" t="s">
        <v>148</v>
      </c>
    </row>
    <row r="156" s="13" customFormat="1">
      <c r="A156" s="13"/>
      <c r="B156" s="223"/>
      <c r="C156" s="224"/>
      <c r="D156" s="225" t="s">
        <v>159</v>
      </c>
      <c r="E156" s="226" t="s">
        <v>19</v>
      </c>
      <c r="F156" s="227" t="s">
        <v>1639</v>
      </c>
      <c r="G156" s="224"/>
      <c r="H156" s="228">
        <v>0.54300000000000004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159</v>
      </c>
      <c r="AU156" s="234" t="s">
        <v>84</v>
      </c>
      <c r="AV156" s="13" t="s">
        <v>84</v>
      </c>
      <c r="AW156" s="13" t="s">
        <v>35</v>
      </c>
      <c r="AX156" s="13" t="s">
        <v>74</v>
      </c>
      <c r="AY156" s="234" t="s">
        <v>148</v>
      </c>
    </row>
    <row r="157" s="13" customFormat="1">
      <c r="A157" s="13"/>
      <c r="B157" s="223"/>
      <c r="C157" s="224"/>
      <c r="D157" s="225" t="s">
        <v>159</v>
      </c>
      <c r="E157" s="226" t="s">
        <v>19</v>
      </c>
      <c r="F157" s="227" t="s">
        <v>1640</v>
      </c>
      <c r="G157" s="224"/>
      <c r="H157" s="228">
        <v>12.746</v>
      </c>
      <c r="I157" s="229"/>
      <c r="J157" s="224"/>
      <c r="K157" s="224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159</v>
      </c>
      <c r="AU157" s="234" t="s">
        <v>84</v>
      </c>
      <c r="AV157" s="13" t="s">
        <v>84</v>
      </c>
      <c r="AW157" s="13" t="s">
        <v>35</v>
      </c>
      <c r="AX157" s="13" t="s">
        <v>74</v>
      </c>
      <c r="AY157" s="234" t="s">
        <v>148</v>
      </c>
    </row>
    <row r="158" s="13" customFormat="1">
      <c r="A158" s="13"/>
      <c r="B158" s="223"/>
      <c r="C158" s="224"/>
      <c r="D158" s="225" t="s">
        <v>159</v>
      </c>
      <c r="E158" s="226" t="s">
        <v>19</v>
      </c>
      <c r="F158" s="227" t="s">
        <v>1641</v>
      </c>
      <c r="G158" s="224"/>
      <c r="H158" s="228">
        <v>1.3680000000000001</v>
      </c>
      <c r="I158" s="229"/>
      <c r="J158" s="224"/>
      <c r="K158" s="224"/>
      <c r="L158" s="230"/>
      <c r="M158" s="231"/>
      <c r="N158" s="232"/>
      <c r="O158" s="232"/>
      <c r="P158" s="232"/>
      <c r="Q158" s="232"/>
      <c r="R158" s="232"/>
      <c r="S158" s="232"/>
      <c r="T158" s="23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4" t="s">
        <v>159</v>
      </c>
      <c r="AU158" s="234" t="s">
        <v>84</v>
      </c>
      <c r="AV158" s="13" t="s">
        <v>84</v>
      </c>
      <c r="AW158" s="13" t="s">
        <v>35</v>
      </c>
      <c r="AX158" s="13" t="s">
        <v>74</v>
      </c>
      <c r="AY158" s="234" t="s">
        <v>148</v>
      </c>
    </row>
    <row r="159" s="16" customFormat="1">
      <c r="A159" s="16"/>
      <c r="B159" s="272"/>
      <c r="C159" s="273"/>
      <c r="D159" s="225" t="s">
        <v>159</v>
      </c>
      <c r="E159" s="274" t="s">
        <v>19</v>
      </c>
      <c r="F159" s="275" t="s">
        <v>1604</v>
      </c>
      <c r="G159" s="273"/>
      <c r="H159" s="276">
        <v>27.181000000000001</v>
      </c>
      <c r="I159" s="277"/>
      <c r="J159" s="273"/>
      <c r="K159" s="273"/>
      <c r="L159" s="278"/>
      <c r="M159" s="279"/>
      <c r="N159" s="280"/>
      <c r="O159" s="280"/>
      <c r="P159" s="280"/>
      <c r="Q159" s="280"/>
      <c r="R159" s="280"/>
      <c r="S159" s="280"/>
      <c r="T159" s="281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82" t="s">
        <v>159</v>
      </c>
      <c r="AU159" s="282" t="s">
        <v>84</v>
      </c>
      <c r="AV159" s="16" t="s">
        <v>174</v>
      </c>
      <c r="AW159" s="16" t="s">
        <v>35</v>
      </c>
      <c r="AX159" s="16" t="s">
        <v>74</v>
      </c>
      <c r="AY159" s="282" t="s">
        <v>148</v>
      </c>
    </row>
    <row r="160" s="13" customFormat="1">
      <c r="A160" s="13"/>
      <c r="B160" s="223"/>
      <c r="C160" s="224"/>
      <c r="D160" s="225" t="s">
        <v>159</v>
      </c>
      <c r="E160" s="226" t="s">
        <v>19</v>
      </c>
      <c r="F160" s="227" t="s">
        <v>1634</v>
      </c>
      <c r="G160" s="224"/>
      <c r="H160" s="228">
        <v>0.56599999999999995</v>
      </c>
      <c r="I160" s="229"/>
      <c r="J160" s="224"/>
      <c r="K160" s="224"/>
      <c r="L160" s="230"/>
      <c r="M160" s="231"/>
      <c r="N160" s="232"/>
      <c r="O160" s="232"/>
      <c r="P160" s="232"/>
      <c r="Q160" s="232"/>
      <c r="R160" s="232"/>
      <c r="S160" s="232"/>
      <c r="T160" s="23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4" t="s">
        <v>159</v>
      </c>
      <c r="AU160" s="234" t="s">
        <v>84</v>
      </c>
      <c r="AV160" s="13" t="s">
        <v>84</v>
      </c>
      <c r="AW160" s="13" t="s">
        <v>35</v>
      </c>
      <c r="AX160" s="13" t="s">
        <v>74</v>
      </c>
      <c r="AY160" s="234" t="s">
        <v>148</v>
      </c>
    </row>
    <row r="161" s="13" customFormat="1">
      <c r="A161" s="13"/>
      <c r="B161" s="223"/>
      <c r="C161" s="224"/>
      <c r="D161" s="225" t="s">
        <v>159</v>
      </c>
      <c r="E161" s="226" t="s">
        <v>19</v>
      </c>
      <c r="F161" s="227" t="s">
        <v>1635</v>
      </c>
      <c r="G161" s="224"/>
      <c r="H161" s="228">
        <v>5.0640000000000001</v>
      </c>
      <c r="I161" s="229"/>
      <c r="J161" s="224"/>
      <c r="K161" s="224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159</v>
      </c>
      <c r="AU161" s="234" t="s">
        <v>84</v>
      </c>
      <c r="AV161" s="13" t="s">
        <v>84</v>
      </c>
      <c r="AW161" s="13" t="s">
        <v>35</v>
      </c>
      <c r="AX161" s="13" t="s">
        <v>74</v>
      </c>
      <c r="AY161" s="234" t="s">
        <v>148</v>
      </c>
    </row>
    <row r="162" s="13" customFormat="1">
      <c r="A162" s="13"/>
      <c r="B162" s="223"/>
      <c r="C162" s="224"/>
      <c r="D162" s="225" t="s">
        <v>159</v>
      </c>
      <c r="E162" s="226" t="s">
        <v>19</v>
      </c>
      <c r="F162" s="227" t="s">
        <v>1636</v>
      </c>
      <c r="G162" s="224"/>
      <c r="H162" s="228">
        <v>0.59599999999999997</v>
      </c>
      <c r="I162" s="229"/>
      <c r="J162" s="224"/>
      <c r="K162" s="224"/>
      <c r="L162" s="230"/>
      <c r="M162" s="231"/>
      <c r="N162" s="232"/>
      <c r="O162" s="232"/>
      <c r="P162" s="232"/>
      <c r="Q162" s="232"/>
      <c r="R162" s="232"/>
      <c r="S162" s="232"/>
      <c r="T162" s="23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4" t="s">
        <v>159</v>
      </c>
      <c r="AU162" s="234" t="s">
        <v>84</v>
      </c>
      <c r="AV162" s="13" t="s">
        <v>84</v>
      </c>
      <c r="AW162" s="13" t="s">
        <v>35</v>
      </c>
      <c r="AX162" s="13" t="s">
        <v>74</v>
      </c>
      <c r="AY162" s="234" t="s">
        <v>148</v>
      </c>
    </row>
    <row r="163" s="13" customFormat="1">
      <c r="A163" s="13"/>
      <c r="B163" s="223"/>
      <c r="C163" s="224"/>
      <c r="D163" s="225" t="s">
        <v>159</v>
      </c>
      <c r="E163" s="226" t="s">
        <v>19</v>
      </c>
      <c r="F163" s="227" t="s">
        <v>1642</v>
      </c>
      <c r="G163" s="224"/>
      <c r="H163" s="228">
        <v>8.2799999999999994</v>
      </c>
      <c r="I163" s="229"/>
      <c r="J163" s="224"/>
      <c r="K163" s="224"/>
      <c r="L163" s="230"/>
      <c r="M163" s="231"/>
      <c r="N163" s="232"/>
      <c r="O163" s="232"/>
      <c r="P163" s="232"/>
      <c r="Q163" s="232"/>
      <c r="R163" s="232"/>
      <c r="S163" s="232"/>
      <c r="T163" s="23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4" t="s">
        <v>159</v>
      </c>
      <c r="AU163" s="234" t="s">
        <v>84</v>
      </c>
      <c r="AV163" s="13" t="s">
        <v>84</v>
      </c>
      <c r="AW163" s="13" t="s">
        <v>35</v>
      </c>
      <c r="AX163" s="13" t="s">
        <v>74</v>
      </c>
      <c r="AY163" s="234" t="s">
        <v>148</v>
      </c>
    </row>
    <row r="164" s="13" customFormat="1">
      <c r="A164" s="13"/>
      <c r="B164" s="223"/>
      <c r="C164" s="224"/>
      <c r="D164" s="225" t="s">
        <v>159</v>
      </c>
      <c r="E164" s="226" t="s">
        <v>19</v>
      </c>
      <c r="F164" s="227" t="s">
        <v>1643</v>
      </c>
      <c r="G164" s="224"/>
      <c r="H164" s="228">
        <v>1.8859999999999999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159</v>
      </c>
      <c r="AU164" s="234" t="s">
        <v>84</v>
      </c>
      <c r="AV164" s="13" t="s">
        <v>84</v>
      </c>
      <c r="AW164" s="13" t="s">
        <v>35</v>
      </c>
      <c r="AX164" s="13" t="s">
        <v>74</v>
      </c>
      <c r="AY164" s="234" t="s">
        <v>148</v>
      </c>
    </row>
    <row r="165" s="13" customFormat="1">
      <c r="A165" s="13"/>
      <c r="B165" s="223"/>
      <c r="C165" s="224"/>
      <c r="D165" s="225" t="s">
        <v>159</v>
      </c>
      <c r="E165" s="226" t="s">
        <v>19</v>
      </c>
      <c r="F165" s="227" t="s">
        <v>1644</v>
      </c>
      <c r="G165" s="224"/>
      <c r="H165" s="228">
        <v>0.48999999999999999</v>
      </c>
      <c r="I165" s="229"/>
      <c r="J165" s="224"/>
      <c r="K165" s="224"/>
      <c r="L165" s="230"/>
      <c r="M165" s="231"/>
      <c r="N165" s="232"/>
      <c r="O165" s="232"/>
      <c r="P165" s="232"/>
      <c r="Q165" s="232"/>
      <c r="R165" s="232"/>
      <c r="S165" s="232"/>
      <c r="T165" s="23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4" t="s">
        <v>159</v>
      </c>
      <c r="AU165" s="234" t="s">
        <v>84</v>
      </c>
      <c r="AV165" s="13" t="s">
        <v>84</v>
      </c>
      <c r="AW165" s="13" t="s">
        <v>35</v>
      </c>
      <c r="AX165" s="13" t="s">
        <v>74</v>
      </c>
      <c r="AY165" s="234" t="s">
        <v>148</v>
      </c>
    </row>
    <row r="166" s="13" customFormat="1">
      <c r="A166" s="13"/>
      <c r="B166" s="223"/>
      <c r="C166" s="224"/>
      <c r="D166" s="225" t="s">
        <v>159</v>
      </c>
      <c r="E166" s="226" t="s">
        <v>19</v>
      </c>
      <c r="F166" s="227" t="s">
        <v>1645</v>
      </c>
      <c r="G166" s="224"/>
      <c r="H166" s="228">
        <v>0.41599999999999998</v>
      </c>
      <c r="I166" s="229"/>
      <c r="J166" s="224"/>
      <c r="K166" s="224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159</v>
      </c>
      <c r="AU166" s="234" t="s">
        <v>84</v>
      </c>
      <c r="AV166" s="13" t="s">
        <v>84</v>
      </c>
      <c r="AW166" s="13" t="s">
        <v>35</v>
      </c>
      <c r="AX166" s="13" t="s">
        <v>74</v>
      </c>
      <c r="AY166" s="234" t="s">
        <v>148</v>
      </c>
    </row>
    <row r="167" s="13" customFormat="1">
      <c r="A167" s="13"/>
      <c r="B167" s="223"/>
      <c r="C167" s="224"/>
      <c r="D167" s="225" t="s">
        <v>159</v>
      </c>
      <c r="E167" s="226" t="s">
        <v>19</v>
      </c>
      <c r="F167" s="227" t="s">
        <v>1646</v>
      </c>
      <c r="G167" s="224"/>
      <c r="H167" s="228">
        <v>5.2489999999999997</v>
      </c>
      <c r="I167" s="229"/>
      <c r="J167" s="224"/>
      <c r="K167" s="224"/>
      <c r="L167" s="230"/>
      <c r="M167" s="231"/>
      <c r="N167" s="232"/>
      <c r="O167" s="232"/>
      <c r="P167" s="232"/>
      <c r="Q167" s="232"/>
      <c r="R167" s="232"/>
      <c r="S167" s="232"/>
      <c r="T167" s="23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4" t="s">
        <v>159</v>
      </c>
      <c r="AU167" s="234" t="s">
        <v>84</v>
      </c>
      <c r="AV167" s="13" t="s">
        <v>84</v>
      </c>
      <c r="AW167" s="13" t="s">
        <v>35</v>
      </c>
      <c r="AX167" s="13" t="s">
        <v>74</v>
      </c>
      <c r="AY167" s="234" t="s">
        <v>148</v>
      </c>
    </row>
    <row r="168" s="13" customFormat="1">
      <c r="A168" s="13"/>
      <c r="B168" s="223"/>
      <c r="C168" s="224"/>
      <c r="D168" s="225" t="s">
        <v>159</v>
      </c>
      <c r="E168" s="226" t="s">
        <v>19</v>
      </c>
      <c r="F168" s="227" t="s">
        <v>1647</v>
      </c>
      <c r="G168" s="224"/>
      <c r="H168" s="228">
        <v>6.5659999999999998</v>
      </c>
      <c r="I168" s="229"/>
      <c r="J168" s="224"/>
      <c r="K168" s="224"/>
      <c r="L168" s="230"/>
      <c r="M168" s="231"/>
      <c r="N168" s="232"/>
      <c r="O168" s="232"/>
      <c r="P168" s="232"/>
      <c r="Q168" s="232"/>
      <c r="R168" s="232"/>
      <c r="S168" s="232"/>
      <c r="T168" s="23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4" t="s">
        <v>159</v>
      </c>
      <c r="AU168" s="234" t="s">
        <v>84</v>
      </c>
      <c r="AV168" s="13" t="s">
        <v>84</v>
      </c>
      <c r="AW168" s="13" t="s">
        <v>35</v>
      </c>
      <c r="AX168" s="13" t="s">
        <v>74</v>
      </c>
      <c r="AY168" s="234" t="s">
        <v>148</v>
      </c>
    </row>
    <row r="169" s="13" customFormat="1">
      <c r="A169" s="13"/>
      <c r="B169" s="223"/>
      <c r="C169" s="224"/>
      <c r="D169" s="225" t="s">
        <v>159</v>
      </c>
      <c r="E169" s="226" t="s">
        <v>19</v>
      </c>
      <c r="F169" s="227" t="s">
        <v>1648</v>
      </c>
      <c r="G169" s="224"/>
      <c r="H169" s="228">
        <v>1.3600000000000001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159</v>
      </c>
      <c r="AU169" s="234" t="s">
        <v>84</v>
      </c>
      <c r="AV169" s="13" t="s">
        <v>84</v>
      </c>
      <c r="AW169" s="13" t="s">
        <v>35</v>
      </c>
      <c r="AX169" s="13" t="s">
        <v>74</v>
      </c>
      <c r="AY169" s="234" t="s">
        <v>148</v>
      </c>
    </row>
    <row r="170" s="16" customFormat="1">
      <c r="A170" s="16"/>
      <c r="B170" s="272"/>
      <c r="C170" s="273"/>
      <c r="D170" s="225" t="s">
        <v>159</v>
      </c>
      <c r="E170" s="274" t="s">
        <v>19</v>
      </c>
      <c r="F170" s="275" t="s">
        <v>1604</v>
      </c>
      <c r="G170" s="273"/>
      <c r="H170" s="276">
        <v>30.472999999999995</v>
      </c>
      <c r="I170" s="277"/>
      <c r="J170" s="273"/>
      <c r="K170" s="273"/>
      <c r="L170" s="278"/>
      <c r="M170" s="279"/>
      <c r="N170" s="280"/>
      <c r="O170" s="280"/>
      <c r="P170" s="280"/>
      <c r="Q170" s="280"/>
      <c r="R170" s="280"/>
      <c r="S170" s="280"/>
      <c r="T170" s="281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282" t="s">
        <v>159</v>
      </c>
      <c r="AU170" s="282" t="s">
        <v>84</v>
      </c>
      <c r="AV170" s="16" t="s">
        <v>174</v>
      </c>
      <c r="AW170" s="16" t="s">
        <v>35</v>
      </c>
      <c r="AX170" s="16" t="s">
        <v>74</v>
      </c>
      <c r="AY170" s="282" t="s">
        <v>148</v>
      </c>
    </row>
    <row r="171" s="15" customFormat="1">
      <c r="A171" s="15"/>
      <c r="B171" s="245"/>
      <c r="C171" s="246"/>
      <c r="D171" s="225" t="s">
        <v>159</v>
      </c>
      <c r="E171" s="247" t="s">
        <v>19</v>
      </c>
      <c r="F171" s="248" t="s">
        <v>181</v>
      </c>
      <c r="G171" s="246"/>
      <c r="H171" s="249">
        <v>102.12899999999999</v>
      </c>
      <c r="I171" s="250"/>
      <c r="J171" s="246"/>
      <c r="K171" s="246"/>
      <c r="L171" s="251"/>
      <c r="M171" s="252"/>
      <c r="N171" s="253"/>
      <c r="O171" s="253"/>
      <c r="P171" s="253"/>
      <c r="Q171" s="253"/>
      <c r="R171" s="253"/>
      <c r="S171" s="253"/>
      <c r="T171" s="25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55" t="s">
        <v>159</v>
      </c>
      <c r="AU171" s="255" t="s">
        <v>84</v>
      </c>
      <c r="AV171" s="15" t="s">
        <v>155</v>
      </c>
      <c r="AW171" s="15" t="s">
        <v>35</v>
      </c>
      <c r="AX171" s="15" t="s">
        <v>82</v>
      </c>
      <c r="AY171" s="255" t="s">
        <v>148</v>
      </c>
    </row>
    <row r="172" s="2" customFormat="1" ht="55.5" customHeight="1">
      <c r="A172" s="39"/>
      <c r="B172" s="40"/>
      <c r="C172" s="205" t="s">
        <v>155</v>
      </c>
      <c r="D172" s="205" t="s">
        <v>150</v>
      </c>
      <c r="E172" s="206" t="s">
        <v>1649</v>
      </c>
      <c r="F172" s="207" t="s">
        <v>1650</v>
      </c>
      <c r="G172" s="208" t="s">
        <v>163</v>
      </c>
      <c r="H172" s="209">
        <v>8.2279999999999998</v>
      </c>
      <c r="I172" s="210"/>
      <c r="J172" s="211">
        <f>ROUND(I172*H172,2)</f>
        <v>0</v>
      </c>
      <c r="K172" s="207" t="s">
        <v>154</v>
      </c>
      <c r="L172" s="45"/>
      <c r="M172" s="212" t="s">
        <v>19</v>
      </c>
      <c r="N172" s="213" t="s">
        <v>45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155</v>
      </c>
      <c r="AT172" s="216" t="s">
        <v>150</v>
      </c>
      <c r="AU172" s="216" t="s">
        <v>84</v>
      </c>
      <c r="AY172" s="18" t="s">
        <v>148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82</v>
      </c>
      <c r="BK172" s="217">
        <f>ROUND(I172*H172,2)</f>
        <v>0</v>
      </c>
      <c r="BL172" s="18" t="s">
        <v>155</v>
      </c>
      <c r="BM172" s="216" t="s">
        <v>1651</v>
      </c>
    </row>
    <row r="173" s="2" customFormat="1">
      <c r="A173" s="39"/>
      <c r="B173" s="40"/>
      <c r="C173" s="41"/>
      <c r="D173" s="218" t="s">
        <v>157</v>
      </c>
      <c r="E173" s="41"/>
      <c r="F173" s="219" t="s">
        <v>1652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157</v>
      </c>
      <c r="AU173" s="18" t="s">
        <v>84</v>
      </c>
    </row>
    <row r="174" s="2" customFormat="1" ht="62.7" customHeight="1">
      <c r="A174" s="39"/>
      <c r="B174" s="40"/>
      <c r="C174" s="205" t="s">
        <v>188</v>
      </c>
      <c r="D174" s="205" t="s">
        <v>150</v>
      </c>
      <c r="E174" s="206" t="s">
        <v>1653</v>
      </c>
      <c r="F174" s="207" t="s">
        <v>1654</v>
      </c>
      <c r="G174" s="208" t="s">
        <v>163</v>
      </c>
      <c r="H174" s="209">
        <v>8.2279999999999998</v>
      </c>
      <c r="I174" s="210"/>
      <c r="J174" s="211">
        <f>ROUND(I174*H174,2)</f>
        <v>0</v>
      </c>
      <c r="K174" s="207" t="s">
        <v>154</v>
      </c>
      <c r="L174" s="45"/>
      <c r="M174" s="212" t="s">
        <v>19</v>
      </c>
      <c r="N174" s="213" t="s">
        <v>45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155</v>
      </c>
      <c r="AT174" s="216" t="s">
        <v>150</v>
      </c>
      <c r="AU174" s="216" t="s">
        <v>84</v>
      </c>
      <c r="AY174" s="18" t="s">
        <v>148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82</v>
      </c>
      <c r="BK174" s="217">
        <f>ROUND(I174*H174,2)</f>
        <v>0</v>
      </c>
      <c r="BL174" s="18" t="s">
        <v>155</v>
      </c>
      <c r="BM174" s="216" t="s">
        <v>1655</v>
      </c>
    </row>
    <row r="175" s="2" customFormat="1">
      <c r="A175" s="39"/>
      <c r="B175" s="40"/>
      <c r="C175" s="41"/>
      <c r="D175" s="218" t="s">
        <v>157</v>
      </c>
      <c r="E175" s="41"/>
      <c r="F175" s="219" t="s">
        <v>1656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157</v>
      </c>
      <c r="AU175" s="18" t="s">
        <v>84</v>
      </c>
    </row>
    <row r="176" s="2" customFormat="1" ht="62.7" customHeight="1">
      <c r="A176" s="39"/>
      <c r="B176" s="40"/>
      <c r="C176" s="205" t="s">
        <v>194</v>
      </c>
      <c r="D176" s="205" t="s">
        <v>150</v>
      </c>
      <c r="E176" s="206" t="s">
        <v>189</v>
      </c>
      <c r="F176" s="207" t="s">
        <v>190</v>
      </c>
      <c r="G176" s="208" t="s">
        <v>163</v>
      </c>
      <c r="H176" s="209">
        <v>51.875999999999998</v>
      </c>
      <c r="I176" s="210"/>
      <c r="J176" s="211">
        <f>ROUND(I176*H176,2)</f>
        <v>0</v>
      </c>
      <c r="K176" s="207" t="s">
        <v>154</v>
      </c>
      <c r="L176" s="45"/>
      <c r="M176" s="212" t="s">
        <v>19</v>
      </c>
      <c r="N176" s="213" t="s">
        <v>45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155</v>
      </c>
      <c r="AT176" s="216" t="s">
        <v>150</v>
      </c>
      <c r="AU176" s="216" t="s">
        <v>84</v>
      </c>
      <c r="AY176" s="18" t="s">
        <v>148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82</v>
      </c>
      <c r="BK176" s="217">
        <f>ROUND(I176*H176,2)</f>
        <v>0</v>
      </c>
      <c r="BL176" s="18" t="s">
        <v>155</v>
      </c>
      <c r="BM176" s="216" t="s">
        <v>1657</v>
      </c>
    </row>
    <row r="177" s="2" customFormat="1">
      <c r="A177" s="39"/>
      <c r="B177" s="40"/>
      <c r="C177" s="41"/>
      <c r="D177" s="218" t="s">
        <v>157</v>
      </c>
      <c r="E177" s="41"/>
      <c r="F177" s="219" t="s">
        <v>192</v>
      </c>
      <c r="G177" s="41"/>
      <c r="H177" s="41"/>
      <c r="I177" s="220"/>
      <c r="J177" s="41"/>
      <c r="K177" s="41"/>
      <c r="L177" s="45"/>
      <c r="M177" s="221"/>
      <c r="N177" s="222"/>
      <c r="O177" s="85"/>
      <c r="P177" s="85"/>
      <c r="Q177" s="85"/>
      <c r="R177" s="85"/>
      <c r="S177" s="85"/>
      <c r="T177" s="86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157</v>
      </c>
      <c r="AU177" s="18" t="s">
        <v>84</v>
      </c>
    </row>
    <row r="178" s="2" customFormat="1" ht="44.25" customHeight="1">
      <c r="A178" s="39"/>
      <c r="B178" s="40"/>
      <c r="C178" s="205" t="s">
        <v>200</v>
      </c>
      <c r="D178" s="205" t="s">
        <v>150</v>
      </c>
      <c r="E178" s="206" t="s">
        <v>1658</v>
      </c>
      <c r="F178" s="207" t="s">
        <v>1659</v>
      </c>
      <c r="G178" s="208" t="s">
        <v>163</v>
      </c>
      <c r="H178" s="209">
        <v>51.875999999999998</v>
      </c>
      <c r="I178" s="210"/>
      <c r="J178" s="211">
        <f>ROUND(I178*H178,2)</f>
        <v>0</v>
      </c>
      <c r="K178" s="207" t="s">
        <v>154</v>
      </c>
      <c r="L178" s="45"/>
      <c r="M178" s="212" t="s">
        <v>19</v>
      </c>
      <c r="N178" s="213" t="s">
        <v>45</v>
      </c>
      <c r="O178" s="85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155</v>
      </c>
      <c r="AT178" s="216" t="s">
        <v>150</v>
      </c>
      <c r="AU178" s="216" t="s">
        <v>84</v>
      </c>
      <c r="AY178" s="18" t="s">
        <v>148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82</v>
      </c>
      <c r="BK178" s="217">
        <f>ROUND(I178*H178,2)</f>
        <v>0</v>
      </c>
      <c r="BL178" s="18" t="s">
        <v>155</v>
      </c>
      <c r="BM178" s="216" t="s">
        <v>1660</v>
      </c>
    </row>
    <row r="179" s="2" customFormat="1">
      <c r="A179" s="39"/>
      <c r="B179" s="40"/>
      <c r="C179" s="41"/>
      <c r="D179" s="218" t="s">
        <v>157</v>
      </c>
      <c r="E179" s="41"/>
      <c r="F179" s="219" t="s">
        <v>1661</v>
      </c>
      <c r="G179" s="41"/>
      <c r="H179" s="41"/>
      <c r="I179" s="220"/>
      <c r="J179" s="41"/>
      <c r="K179" s="41"/>
      <c r="L179" s="45"/>
      <c r="M179" s="221"/>
      <c r="N179" s="222"/>
      <c r="O179" s="85"/>
      <c r="P179" s="85"/>
      <c r="Q179" s="85"/>
      <c r="R179" s="85"/>
      <c r="S179" s="85"/>
      <c r="T179" s="86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157</v>
      </c>
      <c r="AU179" s="18" t="s">
        <v>84</v>
      </c>
    </row>
    <row r="180" s="2" customFormat="1" ht="44.25" customHeight="1">
      <c r="A180" s="39"/>
      <c r="B180" s="40"/>
      <c r="C180" s="205" t="s">
        <v>207</v>
      </c>
      <c r="D180" s="205" t="s">
        <v>150</v>
      </c>
      <c r="E180" s="206" t="s">
        <v>201</v>
      </c>
      <c r="F180" s="207" t="s">
        <v>202</v>
      </c>
      <c r="G180" s="208" t="s">
        <v>203</v>
      </c>
      <c r="H180" s="209">
        <v>90.783000000000001</v>
      </c>
      <c r="I180" s="210"/>
      <c r="J180" s="211">
        <f>ROUND(I180*H180,2)</f>
        <v>0</v>
      </c>
      <c r="K180" s="207" t="s">
        <v>154</v>
      </c>
      <c r="L180" s="45"/>
      <c r="M180" s="212" t="s">
        <v>19</v>
      </c>
      <c r="N180" s="213" t="s">
        <v>45</v>
      </c>
      <c r="O180" s="85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155</v>
      </c>
      <c r="AT180" s="216" t="s">
        <v>150</v>
      </c>
      <c r="AU180" s="216" t="s">
        <v>84</v>
      </c>
      <c r="AY180" s="18" t="s">
        <v>148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82</v>
      </c>
      <c r="BK180" s="217">
        <f>ROUND(I180*H180,2)</f>
        <v>0</v>
      </c>
      <c r="BL180" s="18" t="s">
        <v>155</v>
      </c>
      <c r="BM180" s="216" t="s">
        <v>1662</v>
      </c>
    </row>
    <row r="181" s="2" customFormat="1">
      <c r="A181" s="39"/>
      <c r="B181" s="40"/>
      <c r="C181" s="41"/>
      <c r="D181" s="218" t="s">
        <v>157</v>
      </c>
      <c r="E181" s="41"/>
      <c r="F181" s="219" t="s">
        <v>205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157</v>
      </c>
      <c r="AU181" s="18" t="s">
        <v>84</v>
      </c>
    </row>
    <row r="182" s="14" customFormat="1">
      <c r="A182" s="14"/>
      <c r="B182" s="235"/>
      <c r="C182" s="236"/>
      <c r="D182" s="225" t="s">
        <v>159</v>
      </c>
      <c r="E182" s="237" t="s">
        <v>19</v>
      </c>
      <c r="F182" s="238" t="s">
        <v>1663</v>
      </c>
      <c r="G182" s="236"/>
      <c r="H182" s="237" t="s">
        <v>19</v>
      </c>
      <c r="I182" s="239"/>
      <c r="J182" s="236"/>
      <c r="K182" s="236"/>
      <c r="L182" s="240"/>
      <c r="M182" s="241"/>
      <c r="N182" s="242"/>
      <c r="O182" s="242"/>
      <c r="P182" s="242"/>
      <c r="Q182" s="242"/>
      <c r="R182" s="242"/>
      <c r="S182" s="242"/>
      <c r="T182" s="243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4" t="s">
        <v>159</v>
      </c>
      <c r="AU182" s="244" t="s">
        <v>84</v>
      </c>
      <c r="AV182" s="14" t="s">
        <v>82</v>
      </c>
      <c r="AW182" s="14" t="s">
        <v>35</v>
      </c>
      <c r="AX182" s="14" t="s">
        <v>74</v>
      </c>
      <c r="AY182" s="244" t="s">
        <v>148</v>
      </c>
    </row>
    <row r="183" s="13" customFormat="1">
      <c r="A183" s="13"/>
      <c r="B183" s="223"/>
      <c r="C183" s="224"/>
      <c r="D183" s="225" t="s">
        <v>159</v>
      </c>
      <c r="E183" s="226" t="s">
        <v>19</v>
      </c>
      <c r="F183" s="227" t="s">
        <v>1664</v>
      </c>
      <c r="G183" s="224"/>
      <c r="H183" s="228">
        <v>90.783000000000001</v>
      </c>
      <c r="I183" s="229"/>
      <c r="J183" s="224"/>
      <c r="K183" s="224"/>
      <c r="L183" s="230"/>
      <c r="M183" s="231"/>
      <c r="N183" s="232"/>
      <c r="O183" s="232"/>
      <c r="P183" s="232"/>
      <c r="Q183" s="232"/>
      <c r="R183" s="232"/>
      <c r="S183" s="232"/>
      <c r="T183" s="23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4" t="s">
        <v>159</v>
      </c>
      <c r="AU183" s="234" t="s">
        <v>84</v>
      </c>
      <c r="AV183" s="13" t="s">
        <v>84</v>
      </c>
      <c r="AW183" s="13" t="s">
        <v>35</v>
      </c>
      <c r="AX183" s="13" t="s">
        <v>74</v>
      </c>
      <c r="AY183" s="234" t="s">
        <v>148</v>
      </c>
    </row>
    <row r="184" s="15" customFormat="1">
      <c r="A184" s="15"/>
      <c r="B184" s="245"/>
      <c r="C184" s="246"/>
      <c r="D184" s="225" t="s">
        <v>159</v>
      </c>
      <c r="E184" s="247" t="s">
        <v>19</v>
      </c>
      <c r="F184" s="248" t="s">
        <v>181</v>
      </c>
      <c r="G184" s="246"/>
      <c r="H184" s="249">
        <v>90.783000000000001</v>
      </c>
      <c r="I184" s="250"/>
      <c r="J184" s="246"/>
      <c r="K184" s="246"/>
      <c r="L184" s="251"/>
      <c r="M184" s="252"/>
      <c r="N184" s="253"/>
      <c r="O184" s="253"/>
      <c r="P184" s="253"/>
      <c r="Q184" s="253"/>
      <c r="R184" s="253"/>
      <c r="S184" s="253"/>
      <c r="T184" s="25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5" t="s">
        <v>159</v>
      </c>
      <c r="AU184" s="255" t="s">
        <v>84</v>
      </c>
      <c r="AV184" s="15" t="s">
        <v>155</v>
      </c>
      <c r="AW184" s="15" t="s">
        <v>35</v>
      </c>
      <c r="AX184" s="15" t="s">
        <v>82</v>
      </c>
      <c r="AY184" s="255" t="s">
        <v>148</v>
      </c>
    </row>
    <row r="185" s="2" customFormat="1" ht="44.25" customHeight="1">
      <c r="A185" s="39"/>
      <c r="B185" s="40"/>
      <c r="C185" s="205" t="s">
        <v>212</v>
      </c>
      <c r="D185" s="205" t="s">
        <v>150</v>
      </c>
      <c r="E185" s="206" t="s">
        <v>1665</v>
      </c>
      <c r="F185" s="207" t="s">
        <v>1666</v>
      </c>
      <c r="G185" s="208" t="s">
        <v>163</v>
      </c>
      <c r="H185" s="209">
        <v>2.4420000000000002</v>
      </c>
      <c r="I185" s="210"/>
      <c r="J185" s="211">
        <f>ROUND(I185*H185,2)</f>
        <v>0</v>
      </c>
      <c r="K185" s="207" t="s">
        <v>154</v>
      </c>
      <c r="L185" s="45"/>
      <c r="M185" s="212" t="s">
        <v>19</v>
      </c>
      <c r="N185" s="213" t="s">
        <v>45</v>
      </c>
      <c r="O185" s="85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155</v>
      </c>
      <c r="AT185" s="216" t="s">
        <v>150</v>
      </c>
      <c r="AU185" s="216" t="s">
        <v>84</v>
      </c>
      <c r="AY185" s="18" t="s">
        <v>148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82</v>
      </c>
      <c r="BK185" s="217">
        <f>ROUND(I185*H185,2)</f>
        <v>0</v>
      </c>
      <c r="BL185" s="18" t="s">
        <v>155</v>
      </c>
      <c r="BM185" s="216" t="s">
        <v>1667</v>
      </c>
    </row>
    <row r="186" s="2" customFormat="1">
      <c r="A186" s="39"/>
      <c r="B186" s="40"/>
      <c r="C186" s="41"/>
      <c r="D186" s="218" t="s">
        <v>157</v>
      </c>
      <c r="E186" s="41"/>
      <c r="F186" s="219" t="s">
        <v>1668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157</v>
      </c>
      <c r="AU186" s="18" t="s">
        <v>84</v>
      </c>
    </row>
    <row r="187" s="2" customFormat="1" ht="44.25" customHeight="1">
      <c r="A187" s="39"/>
      <c r="B187" s="40"/>
      <c r="C187" s="205" t="s">
        <v>219</v>
      </c>
      <c r="D187" s="205" t="s">
        <v>150</v>
      </c>
      <c r="E187" s="206" t="s">
        <v>1669</v>
      </c>
      <c r="F187" s="207" t="s">
        <v>1670</v>
      </c>
      <c r="G187" s="208" t="s">
        <v>163</v>
      </c>
      <c r="H187" s="209">
        <v>58.481000000000002</v>
      </c>
      <c r="I187" s="210"/>
      <c r="J187" s="211">
        <f>ROUND(I187*H187,2)</f>
        <v>0</v>
      </c>
      <c r="K187" s="207" t="s">
        <v>154</v>
      </c>
      <c r="L187" s="45"/>
      <c r="M187" s="212" t="s">
        <v>19</v>
      </c>
      <c r="N187" s="213" t="s">
        <v>45</v>
      </c>
      <c r="O187" s="85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155</v>
      </c>
      <c r="AT187" s="216" t="s">
        <v>150</v>
      </c>
      <c r="AU187" s="216" t="s">
        <v>84</v>
      </c>
      <c r="AY187" s="18" t="s">
        <v>148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82</v>
      </c>
      <c r="BK187" s="217">
        <f>ROUND(I187*H187,2)</f>
        <v>0</v>
      </c>
      <c r="BL187" s="18" t="s">
        <v>155</v>
      </c>
      <c r="BM187" s="216" t="s">
        <v>1671</v>
      </c>
    </row>
    <row r="188" s="2" customFormat="1">
      <c r="A188" s="39"/>
      <c r="B188" s="40"/>
      <c r="C188" s="41"/>
      <c r="D188" s="218" t="s">
        <v>157</v>
      </c>
      <c r="E188" s="41"/>
      <c r="F188" s="219" t="s">
        <v>1672</v>
      </c>
      <c r="G188" s="41"/>
      <c r="H188" s="41"/>
      <c r="I188" s="220"/>
      <c r="J188" s="41"/>
      <c r="K188" s="41"/>
      <c r="L188" s="45"/>
      <c r="M188" s="221"/>
      <c r="N188" s="222"/>
      <c r="O188" s="85"/>
      <c r="P188" s="85"/>
      <c r="Q188" s="85"/>
      <c r="R188" s="85"/>
      <c r="S188" s="85"/>
      <c r="T188" s="86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157</v>
      </c>
      <c r="AU188" s="18" t="s">
        <v>84</v>
      </c>
    </row>
    <row r="189" s="2" customFormat="1" ht="66.75" customHeight="1">
      <c r="A189" s="39"/>
      <c r="B189" s="40"/>
      <c r="C189" s="205" t="s">
        <v>225</v>
      </c>
      <c r="D189" s="205" t="s">
        <v>150</v>
      </c>
      <c r="E189" s="206" t="s">
        <v>1673</v>
      </c>
      <c r="F189" s="207" t="s">
        <v>1674</v>
      </c>
      <c r="G189" s="208" t="s">
        <v>163</v>
      </c>
      <c r="H189" s="209">
        <v>6.7320000000000002</v>
      </c>
      <c r="I189" s="210"/>
      <c r="J189" s="211">
        <f>ROUND(I189*H189,2)</f>
        <v>0</v>
      </c>
      <c r="K189" s="207" t="s">
        <v>154</v>
      </c>
      <c r="L189" s="45"/>
      <c r="M189" s="212" t="s">
        <v>19</v>
      </c>
      <c r="N189" s="213" t="s">
        <v>45</v>
      </c>
      <c r="O189" s="85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155</v>
      </c>
      <c r="AT189" s="216" t="s">
        <v>150</v>
      </c>
      <c r="AU189" s="216" t="s">
        <v>84</v>
      </c>
      <c r="AY189" s="18" t="s">
        <v>148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82</v>
      </c>
      <c r="BK189" s="217">
        <f>ROUND(I189*H189,2)</f>
        <v>0</v>
      </c>
      <c r="BL189" s="18" t="s">
        <v>155</v>
      </c>
      <c r="BM189" s="216" t="s">
        <v>1675</v>
      </c>
    </row>
    <row r="190" s="2" customFormat="1">
      <c r="A190" s="39"/>
      <c r="B190" s="40"/>
      <c r="C190" s="41"/>
      <c r="D190" s="218" t="s">
        <v>157</v>
      </c>
      <c r="E190" s="41"/>
      <c r="F190" s="219" t="s">
        <v>1676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157</v>
      </c>
      <c r="AU190" s="18" t="s">
        <v>84</v>
      </c>
    </row>
    <row r="191" s="14" customFormat="1">
      <c r="A191" s="14"/>
      <c r="B191" s="235"/>
      <c r="C191" s="236"/>
      <c r="D191" s="225" t="s">
        <v>159</v>
      </c>
      <c r="E191" s="237" t="s">
        <v>19</v>
      </c>
      <c r="F191" s="238" t="s">
        <v>1601</v>
      </c>
      <c r="G191" s="236"/>
      <c r="H191" s="237" t="s">
        <v>19</v>
      </c>
      <c r="I191" s="239"/>
      <c r="J191" s="236"/>
      <c r="K191" s="236"/>
      <c r="L191" s="240"/>
      <c r="M191" s="241"/>
      <c r="N191" s="242"/>
      <c r="O191" s="242"/>
      <c r="P191" s="242"/>
      <c r="Q191" s="242"/>
      <c r="R191" s="242"/>
      <c r="S191" s="242"/>
      <c r="T191" s="243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4" t="s">
        <v>159</v>
      </c>
      <c r="AU191" s="244" t="s">
        <v>84</v>
      </c>
      <c r="AV191" s="14" t="s">
        <v>82</v>
      </c>
      <c r="AW191" s="14" t="s">
        <v>35</v>
      </c>
      <c r="AX191" s="14" t="s">
        <v>74</v>
      </c>
      <c r="AY191" s="244" t="s">
        <v>148</v>
      </c>
    </row>
    <row r="192" s="13" customFormat="1">
      <c r="A192" s="13"/>
      <c r="B192" s="223"/>
      <c r="C192" s="224"/>
      <c r="D192" s="225" t="s">
        <v>159</v>
      </c>
      <c r="E192" s="226" t="s">
        <v>19</v>
      </c>
      <c r="F192" s="227" t="s">
        <v>1677</v>
      </c>
      <c r="G192" s="224"/>
      <c r="H192" s="228">
        <v>0.252</v>
      </c>
      <c r="I192" s="229"/>
      <c r="J192" s="224"/>
      <c r="K192" s="224"/>
      <c r="L192" s="230"/>
      <c r="M192" s="231"/>
      <c r="N192" s="232"/>
      <c r="O192" s="232"/>
      <c r="P192" s="232"/>
      <c r="Q192" s="232"/>
      <c r="R192" s="232"/>
      <c r="S192" s="232"/>
      <c r="T192" s="23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4" t="s">
        <v>159</v>
      </c>
      <c r="AU192" s="234" t="s">
        <v>84</v>
      </c>
      <c r="AV192" s="13" t="s">
        <v>84</v>
      </c>
      <c r="AW192" s="13" t="s">
        <v>35</v>
      </c>
      <c r="AX192" s="13" t="s">
        <v>74</v>
      </c>
      <c r="AY192" s="234" t="s">
        <v>148</v>
      </c>
    </row>
    <row r="193" s="13" customFormat="1">
      <c r="A193" s="13"/>
      <c r="B193" s="223"/>
      <c r="C193" s="224"/>
      <c r="D193" s="225" t="s">
        <v>159</v>
      </c>
      <c r="E193" s="226" t="s">
        <v>19</v>
      </c>
      <c r="F193" s="227" t="s">
        <v>1678</v>
      </c>
      <c r="G193" s="224"/>
      <c r="H193" s="228">
        <v>1.476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159</v>
      </c>
      <c r="AU193" s="234" t="s">
        <v>84</v>
      </c>
      <c r="AV193" s="13" t="s">
        <v>84</v>
      </c>
      <c r="AW193" s="13" t="s">
        <v>35</v>
      </c>
      <c r="AX193" s="13" t="s">
        <v>74</v>
      </c>
      <c r="AY193" s="234" t="s">
        <v>148</v>
      </c>
    </row>
    <row r="194" s="16" customFormat="1">
      <c r="A194" s="16"/>
      <c r="B194" s="272"/>
      <c r="C194" s="273"/>
      <c r="D194" s="225" t="s">
        <v>159</v>
      </c>
      <c r="E194" s="274" t="s">
        <v>19</v>
      </c>
      <c r="F194" s="275" t="s">
        <v>1604</v>
      </c>
      <c r="G194" s="273"/>
      <c r="H194" s="276">
        <v>1.728</v>
      </c>
      <c r="I194" s="277"/>
      <c r="J194" s="273"/>
      <c r="K194" s="273"/>
      <c r="L194" s="278"/>
      <c r="M194" s="279"/>
      <c r="N194" s="280"/>
      <c r="O194" s="280"/>
      <c r="P194" s="280"/>
      <c r="Q194" s="280"/>
      <c r="R194" s="280"/>
      <c r="S194" s="280"/>
      <c r="T194" s="281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82" t="s">
        <v>159</v>
      </c>
      <c r="AU194" s="282" t="s">
        <v>84</v>
      </c>
      <c r="AV194" s="16" t="s">
        <v>174</v>
      </c>
      <c r="AW194" s="16" t="s">
        <v>35</v>
      </c>
      <c r="AX194" s="16" t="s">
        <v>74</v>
      </c>
      <c r="AY194" s="282" t="s">
        <v>148</v>
      </c>
    </row>
    <row r="195" s="14" customFormat="1">
      <c r="A195" s="14"/>
      <c r="B195" s="235"/>
      <c r="C195" s="236"/>
      <c r="D195" s="225" t="s">
        <v>159</v>
      </c>
      <c r="E195" s="237" t="s">
        <v>19</v>
      </c>
      <c r="F195" s="238" t="s">
        <v>1605</v>
      </c>
      <c r="G195" s="236"/>
      <c r="H195" s="237" t="s">
        <v>19</v>
      </c>
      <c r="I195" s="239"/>
      <c r="J195" s="236"/>
      <c r="K195" s="236"/>
      <c r="L195" s="240"/>
      <c r="M195" s="241"/>
      <c r="N195" s="242"/>
      <c r="O195" s="242"/>
      <c r="P195" s="242"/>
      <c r="Q195" s="242"/>
      <c r="R195" s="242"/>
      <c r="S195" s="242"/>
      <c r="T195" s="24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4" t="s">
        <v>159</v>
      </c>
      <c r="AU195" s="244" t="s">
        <v>84</v>
      </c>
      <c r="AV195" s="14" t="s">
        <v>82</v>
      </c>
      <c r="AW195" s="14" t="s">
        <v>35</v>
      </c>
      <c r="AX195" s="14" t="s">
        <v>74</v>
      </c>
      <c r="AY195" s="244" t="s">
        <v>148</v>
      </c>
    </row>
    <row r="196" s="13" customFormat="1">
      <c r="A196" s="13"/>
      <c r="B196" s="223"/>
      <c r="C196" s="224"/>
      <c r="D196" s="225" t="s">
        <v>159</v>
      </c>
      <c r="E196" s="226" t="s">
        <v>19</v>
      </c>
      <c r="F196" s="227" t="s">
        <v>1679</v>
      </c>
      <c r="G196" s="224"/>
      <c r="H196" s="228">
        <v>0.432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159</v>
      </c>
      <c r="AU196" s="234" t="s">
        <v>84</v>
      </c>
      <c r="AV196" s="13" t="s">
        <v>84</v>
      </c>
      <c r="AW196" s="13" t="s">
        <v>35</v>
      </c>
      <c r="AX196" s="13" t="s">
        <v>74</v>
      </c>
      <c r="AY196" s="234" t="s">
        <v>148</v>
      </c>
    </row>
    <row r="197" s="13" customFormat="1">
      <c r="A197" s="13"/>
      <c r="B197" s="223"/>
      <c r="C197" s="224"/>
      <c r="D197" s="225" t="s">
        <v>159</v>
      </c>
      <c r="E197" s="226" t="s">
        <v>19</v>
      </c>
      <c r="F197" s="227" t="s">
        <v>1680</v>
      </c>
      <c r="G197" s="224"/>
      <c r="H197" s="228">
        <v>0.71999999999999997</v>
      </c>
      <c r="I197" s="229"/>
      <c r="J197" s="224"/>
      <c r="K197" s="224"/>
      <c r="L197" s="230"/>
      <c r="M197" s="231"/>
      <c r="N197" s="232"/>
      <c r="O197" s="232"/>
      <c r="P197" s="232"/>
      <c r="Q197" s="232"/>
      <c r="R197" s="232"/>
      <c r="S197" s="232"/>
      <c r="T197" s="23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4" t="s">
        <v>159</v>
      </c>
      <c r="AU197" s="234" t="s">
        <v>84</v>
      </c>
      <c r="AV197" s="13" t="s">
        <v>84</v>
      </c>
      <c r="AW197" s="13" t="s">
        <v>35</v>
      </c>
      <c r="AX197" s="13" t="s">
        <v>74</v>
      </c>
      <c r="AY197" s="234" t="s">
        <v>148</v>
      </c>
    </row>
    <row r="198" s="16" customFormat="1">
      <c r="A198" s="16"/>
      <c r="B198" s="272"/>
      <c r="C198" s="273"/>
      <c r="D198" s="225" t="s">
        <v>159</v>
      </c>
      <c r="E198" s="274" t="s">
        <v>19</v>
      </c>
      <c r="F198" s="275" t="s">
        <v>1604</v>
      </c>
      <c r="G198" s="273"/>
      <c r="H198" s="276">
        <v>1.1519999999999999</v>
      </c>
      <c r="I198" s="277"/>
      <c r="J198" s="273"/>
      <c r="K198" s="273"/>
      <c r="L198" s="278"/>
      <c r="M198" s="279"/>
      <c r="N198" s="280"/>
      <c r="O198" s="280"/>
      <c r="P198" s="280"/>
      <c r="Q198" s="280"/>
      <c r="R198" s="280"/>
      <c r="S198" s="280"/>
      <c r="T198" s="281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82" t="s">
        <v>159</v>
      </c>
      <c r="AU198" s="282" t="s">
        <v>84</v>
      </c>
      <c r="AV198" s="16" t="s">
        <v>174</v>
      </c>
      <c r="AW198" s="16" t="s">
        <v>35</v>
      </c>
      <c r="AX198" s="16" t="s">
        <v>74</v>
      </c>
      <c r="AY198" s="282" t="s">
        <v>148</v>
      </c>
    </row>
    <row r="199" s="13" customFormat="1">
      <c r="A199" s="13"/>
      <c r="B199" s="223"/>
      <c r="C199" s="224"/>
      <c r="D199" s="225" t="s">
        <v>159</v>
      </c>
      <c r="E199" s="226" t="s">
        <v>19</v>
      </c>
      <c r="F199" s="227" t="s">
        <v>1681</v>
      </c>
      <c r="G199" s="224"/>
      <c r="H199" s="228">
        <v>0.39600000000000002</v>
      </c>
      <c r="I199" s="229"/>
      <c r="J199" s="224"/>
      <c r="K199" s="224"/>
      <c r="L199" s="230"/>
      <c r="M199" s="231"/>
      <c r="N199" s="232"/>
      <c r="O199" s="232"/>
      <c r="P199" s="232"/>
      <c r="Q199" s="232"/>
      <c r="R199" s="232"/>
      <c r="S199" s="232"/>
      <c r="T199" s="23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4" t="s">
        <v>159</v>
      </c>
      <c r="AU199" s="234" t="s">
        <v>84</v>
      </c>
      <c r="AV199" s="13" t="s">
        <v>84</v>
      </c>
      <c r="AW199" s="13" t="s">
        <v>35</v>
      </c>
      <c r="AX199" s="13" t="s">
        <v>74</v>
      </c>
      <c r="AY199" s="234" t="s">
        <v>148</v>
      </c>
    </row>
    <row r="200" s="13" customFormat="1">
      <c r="A200" s="13"/>
      <c r="B200" s="223"/>
      <c r="C200" s="224"/>
      <c r="D200" s="225" t="s">
        <v>159</v>
      </c>
      <c r="E200" s="226" t="s">
        <v>19</v>
      </c>
      <c r="F200" s="227" t="s">
        <v>1680</v>
      </c>
      <c r="G200" s="224"/>
      <c r="H200" s="228">
        <v>0.71999999999999997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159</v>
      </c>
      <c r="AU200" s="234" t="s">
        <v>84</v>
      </c>
      <c r="AV200" s="13" t="s">
        <v>84</v>
      </c>
      <c r="AW200" s="13" t="s">
        <v>35</v>
      </c>
      <c r="AX200" s="13" t="s">
        <v>74</v>
      </c>
      <c r="AY200" s="234" t="s">
        <v>148</v>
      </c>
    </row>
    <row r="201" s="16" customFormat="1">
      <c r="A201" s="16"/>
      <c r="B201" s="272"/>
      <c r="C201" s="273"/>
      <c r="D201" s="225" t="s">
        <v>159</v>
      </c>
      <c r="E201" s="274" t="s">
        <v>19</v>
      </c>
      <c r="F201" s="275" t="s">
        <v>1604</v>
      </c>
      <c r="G201" s="273"/>
      <c r="H201" s="276">
        <v>1.1160000000000001</v>
      </c>
      <c r="I201" s="277"/>
      <c r="J201" s="273"/>
      <c r="K201" s="273"/>
      <c r="L201" s="278"/>
      <c r="M201" s="279"/>
      <c r="N201" s="280"/>
      <c r="O201" s="280"/>
      <c r="P201" s="280"/>
      <c r="Q201" s="280"/>
      <c r="R201" s="280"/>
      <c r="S201" s="280"/>
      <c r="T201" s="281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82" t="s">
        <v>159</v>
      </c>
      <c r="AU201" s="282" t="s">
        <v>84</v>
      </c>
      <c r="AV201" s="16" t="s">
        <v>174</v>
      </c>
      <c r="AW201" s="16" t="s">
        <v>35</v>
      </c>
      <c r="AX201" s="16" t="s">
        <v>74</v>
      </c>
      <c r="AY201" s="282" t="s">
        <v>148</v>
      </c>
    </row>
    <row r="202" s="13" customFormat="1">
      <c r="A202" s="13"/>
      <c r="B202" s="223"/>
      <c r="C202" s="224"/>
      <c r="D202" s="225" t="s">
        <v>159</v>
      </c>
      <c r="E202" s="226" t="s">
        <v>19</v>
      </c>
      <c r="F202" s="227" t="s">
        <v>1679</v>
      </c>
      <c r="G202" s="224"/>
      <c r="H202" s="228">
        <v>0.432</v>
      </c>
      <c r="I202" s="229"/>
      <c r="J202" s="224"/>
      <c r="K202" s="224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159</v>
      </c>
      <c r="AU202" s="234" t="s">
        <v>84</v>
      </c>
      <c r="AV202" s="13" t="s">
        <v>84</v>
      </c>
      <c r="AW202" s="13" t="s">
        <v>35</v>
      </c>
      <c r="AX202" s="13" t="s">
        <v>74</v>
      </c>
      <c r="AY202" s="234" t="s">
        <v>148</v>
      </c>
    </row>
    <row r="203" s="13" customFormat="1">
      <c r="A203" s="13"/>
      <c r="B203" s="223"/>
      <c r="C203" s="224"/>
      <c r="D203" s="225" t="s">
        <v>159</v>
      </c>
      <c r="E203" s="226" t="s">
        <v>19</v>
      </c>
      <c r="F203" s="227" t="s">
        <v>1682</v>
      </c>
      <c r="G203" s="224"/>
      <c r="H203" s="228">
        <v>0.57599999999999996</v>
      </c>
      <c r="I203" s="229"/>
      <c r="J203" s="224"/>
      <c r="K203" s="224"/>
      <c r="L203" s="230"/>
      <c r="M203" s="231"/>
      <c r="N203" s="232"/>
      <c r="O203" s="232"/>
      <c r="P203" s="232"/>
      <c r="Q203" s="232"/>
      <c r="R203" s="232"/>
      <c r="S203" s="232"/>
      <c r="T203" s="23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4" t="s">
        <v>159</v>
      </c>
      <c r="AU203" s="234" t="s">
        <v>84</v>
      </c>
      <c r="AV203" s="13" t="s">
        <v>84</v>
      </c>
      <c r="AW203" s="13" t="s">
        <v>35</v>
      </c>
      <c r="AX203" s="13" t="s">
        <v>74</v>
      </c>
      <c r="AY203" s="234" t="s">
        <v>148</v>
      </c>
    </row>
    <row r="204" s="16" customFormat="1">
      <c r="A204" s="16"/>
      <c r="B204" s="272"/>
      <c r="C204" s="273"/>
      <c r="D204" s="225" t="s">
        <v>159</v>
      </c>
      <c r="E204" s="274" t="s">
        <v>19</v>
      </c>
      <c r="F204" s="275" t="s">
        <v>1604</v>
      </c>
      <c r="G204" s="273"/>
      <c r="H204" s="276">
        <v>1.008</v>
      </c>
      <c r="I204" s="277"/>
      <c r="J204" s="273"/>
      <c r="K204" s="273"/>
      <c r="L204" s="278"/>
      <c r="M204" s="279"/>
      <c r="N204" s="280"/>
      <c r="O204" s="280"/>
      <c r="P204" s="280"/>
      <c r="Q204" s="280"/>
      <c r="R204" s="280"/>
      <c r="S204" s="280"/>
      <c r="T204" s="281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82" t="s">
        <v>159</v>
      </c>
      <c r="AU204" s="282" t="s">
        <v>84</v>
      </c>
      <c r="AV204" s="16" t="s">
        <v>174</v>
      </c>
      <c r="AW204" s="16" t="s">
        <v>35</v>
      </c>
      <c r="AX204" s="16" t="s">
        <v>74</v>
      </c>
      <c r="AY204" s="282" t="s">
        <v>148</v>
      </c>
    </row>
    <row r="205" s="13" customFormat="1">
      <c r="A205" s="13"/>
      <c r="B205" s="223"/>
      <c r="C205" s="224"/>
      <c r="D205" s="225" t="s">
        <v>159</v>
      </c>
      <c r="E205" s="226" t="s">
        <v>19</v>
      </c>
      <c r="F205" s="227" t="s">
        <v>1683</v>
      </c>
      <c r="G205" s="224"/>
      <c r="H205" s="228">
        <v>0.216</v>
      </c>
      <c r="I205" s="229"/>
      <c r="J205" s="224"/>
      <c r="K205" s="224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159</v>
      </c>
      <c r="AU205" s="234" t="s">
        <v>84</v>
      </c>
      <c r="AV205" s="13" t="s">
        <v>84</v>
      </c>
      <c r="AW205" s="13" t="s">
        <v>35</v>
      </c>
      <c r="AX205" s="13" t="s">
        <v>74</v>
      </c>
      <c r="AY205" s="234" t="s">
        <v>148</v>
      </c>
    </row>
    <row r="206" s="16" customFormat="1">
      <c r="A206" s="16"/>
      <c r="B206" s="272"/>
      <c r="C206" s="273"/>
      <c r="D206" s="225" t="s">
        <v>159</v>
      </c>
      <c r="E206" s="274" t="s">
        <v>19</v>
      </c>
      <c r="F206" s="275" t="s">
        <v>1604</v>
      </c>
      <c r="G206" s="273"/>
      <c r="H206" s="276">
        <v>0.216</v>
      </c>
      <c r="I206" s="277"/>
      <c r="J206" s="273"/>
      <c r="K206" s="273"/>
      <c r="L206" s="278"/>
      <c r="M206" s="279"/>
      <c r="N206" s="280"/>
      <c r="O206" s="280"/>
      <c r="P206" s="280"/>
      <c r="Q206" s="280"/>
      <c r="R206" s="280"/>
      <c r="S206" s="280"/>
      <c r="T206" s="281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82" t="s">
        <v>159</v>
      </c>
      <c r="AU206" s="282" t="s">
        <v>84</v>
      </c>
      <c r="AV206" s="16" t="s">
        <v>174</v>
      </c>
      <c r="AW206" s="16" t="s">
        <v>35</v>
      </c>
      <c r="AX206" s="16" t="s">
        <v>74</v>
      </c>
      <c r="AY206" s="282" t="s">
        <v>148</v>
      </c>
    </row>
    <row r="207" s="13" customFormat="1">
      <c r="A207" s="13"/>
      <c r="B207" s="223"/>
      <c r="C207" s="224"/>
      <c r="D207" s="225" t="s">
        <v>159</v>
      </c>
      <c r="E207" s="226" t="s">
        <v>19</v>
      </c>
      <c r="F207" s="227" t="s">
        <v>1684</v>
      </c>
      <c r="G207" s="224"/>
      <c r="H207" s="228">
        <v>1.512</v>
      </c>
      <c r="I207" s="229"/>
      <c r="J207" s="224"/>
      <c r="K207" s="224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159</v>
      </c>
      <c r="AU207" s="234" t="s">
        <v>84</v>
      </c>
      <c r="AV207" s="13" t="s">
        <v>84</v>
      </c>
      <c r="AW207" s="13" t="s">
        <v>35</v>
      </c>
      <c r="AX207" s="13" t="s">
        <v>74</v>
      </c>
      <c r="AY207" s="234" t="s">
        <v>148</v>
      </c>
    </row>
    <row r="208" s="16" customFormat="1">
      <c r="A208" s="16"/>
      <c r="B208" s="272"/>
      <c r="C208" s="273"/>
      <c r="D208" s="225" t="s">
        <v>159</v>
      </c>
      <c r="E208" s="274" t="s">
        <v>19</v>
      </c>
      <c r="F208" s="275" t="s">
        <v>1604</v>
      </c>
      <c r="G208" s="273"/>
      <c r="H208" s="276">
        <v>1.512</v>
      </c>
      <c r="I208" s="277"/>
      <c r="J208" s="273"/>
      <c r="K208" s="273"/>
      <c r="L208" s="278"/>
      <c r="M208" s="279"/>
      <c r="N208" s="280"/>
      <c r="O208" s="280"/>
      <c r="P208" s="280"/>
      <c r="Q208" s="280"/>
      <c r="R208" s="280"/>
      <c r="S208" s="280"/>
      <c r="T208" s="281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82" t="s">
        <v>159</v>
      </c>
      <c r="AU208" s="282" t="s">
        <v>84</v>
      </c>
      <c r="AV208" s="16" t="s">
        <v>174</v>
      </c>
      <c r="AW208" s="16" t="s">
        <v>35</v>
      </c>
      <c r="AX208" s="16" t="s">
        <v>74</v>
      </c>
      <c r="AY208" s="282" t="s">
        <v>148</v>
      </c>
    </row>
    <row r="209" s="15" customFormat="1">
      <c r="A209" s="15"/>
      <c r="B209" s="245"/>
      <c r="C209" s="246"/>
      <c r="D209" s="225" t="s">
        <v>159</v>
      </c>
      <c r="E209" s="247" t="s">
        <v>19</v>
      </c>
      <c r="F209" s="248" t="s">
        <v>181</v>
      </c>
      <c r="G209" s="246"/>
      <c r="H209" s="249">
        <v>6.7319999999999993</v>
      </c>
      <c r="I209" s="250"/>
      <c r="J209" s="246"/>
      <c r="K209" s="246"/>
      <c r="L209" s="251"/>
      <c r="M209" s="252"/>
      <c r="N209" s="253"/>
      <c r="O209" s="253"/>
      <c r="P209" s="253"/>
      <c r="Q209" s="253"/>
      <c r="R209" s="253"/>
      <c r="S209" s="253"/>
      <c r="T209" s="254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5" t="s">
        <v>159</v>
      </c>
      <c r="AU209" s="255" t="s">
        <v>84</v>
      </c>
      <c r="AV209" s="15" t="s">
        <v>155</v>
      </c>
      <c r="AW209" s="15" t="s">
        <v>35</v>
      </c>
      <c r="AX209" s="15" t="s">
        <v>82</v>
      </c>
      <c r="AY209" s="255" t="s">
        <v>148</v>
      </c>
    </row>
    <row r="210" s="2" customFormat="1" ht="16.5" customHeight="1">
      <c r="A210" s="39"/>
      <c r="B210" s="40"/>
      <c r="C210" s="256" t="s">
        <v>8</v>
      </c>
      <c r="D210" s="256" t="s">
        <v>226</v>
      </c>
      <c r="E210" s="257" t="s">
        <v>1685</v>
      </c>
      <c r="F210" s="258" t="s">
        <v>1686</v>
      </c>
      <c r="G210" s="259" t="s">
        <v>203</v>
      </c>
      <c r="H210" s="260">
        <v>13.464</v>
      </c>
      <c r="I210" s="261"/>
      <c r="J210" s="262">
        <f>ROUND(I210*H210,2)</f>
        <v>0</v>
      </c>
      <c r="K210" s="258" t="s">
        <v>154</v>
      </c>
      <c r="L210" s="263"/>
      <c r="M210" s="264" t="s">
        <v>19</v>
      </c>
      <c r="N210" s="265" t="s">
        <v>45</v>
      </c>
      <c r="O210" s="85"/>
      <c r="P210" s="214">
        <f>O210*H210</f>
        <v>0</v>
      </c>
      <c r="Q210" s="214">
        <v>1</v>
      </c>
      <c r="R210" s="214">
        <f>Q210*H210</f>
        <v>13.464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207</v>
      </c>
      <c r="AT210" s="216" t="s">
        <v>226</v>
      </c>
      <c r="AU210" s="216" t="s">
        <v>84</v>
      </c>
      <c r="AY210" s="18" t="s">
        <v>148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82</v>
      </c>
      <c r="BK210" s="217">
        <f>ROUND(I210*H210,2)</f>
        <v>0</v>
      </c>
      <c r="BL210" s="18" t="s">
        <v>155</v>
      </c>
      <c r="BM210" s="216" t="s">
        <v>1687</v>
      </c>
    </row>
    <row r="211" s="13" customFormat="1">
      <c r="A211" s="13"/>
      <c r="B211" s="223"/>
      <c r="C211" s="224"/>
      <c r="D211" s="225" t="s">
        <v>159</v>
      </c>
      <c r="E211" s="226" t="s">
        <v>19</v>
      </c>
      <c r="F211" s="227" t="s">
        <v>1688</v>
      </c>
      <c r="G211" s="224"/>
      <c r="H211" s="228">
        <v>13.464</v>
      </c>
      <c r="I211" s="229"/>
      <c r="J211" s="224"/>
      <c r="K211" s="224"/>
      <c r="L211" s="230"/>
      <c r="M211" s="231"/>
      <c r="N211" s="232"/>
      <c r="O211" s="232"/>
      <c r="P211" s="232"/>
      <c r="Q211" s="232"/>
      <c r="R211" s="232"/>
      <c r="S211" s="232"/>
      <c r="T211" s="23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4" t="s">
        <v>159</v>
      </c>
      <c r="AU211" s="234" t="s">
        <v>84</v>
      </c>
      <c r="AV211" s="13" t="s">
        <v>84</v>
      </c>
      <c r="AW211" s="13" t="s">
        <v>35</v>
      </c>
      <c r="AX211" s="13" t="s">
        <v>74</v>
      </c>
      <c r="AY211" s="234" t="s">
        <v>148</v>
      </c>
    </row>
    <row r="212" s="15" customFormat="1">
      <c r="A212" s="15"/>
      <c r="B212" s="245"/>
      <c r="C212" s="246"/>
      <c r="D212" s="225" t="s">
        <v>159</v>
      </c>
      <c r="E212" s="247" t="s">
        <v>19</v>
      </c>
      <c r="F212" s="248" t="s">
        <v>181</v>
      </c>
      <c r="G212" s="246"/>
      <c r="H212" s="249">
        <v>13.464</v>
      </c>
      <c r="I212" s="250"/>
      <c r="J212" s="246"/>
      <c r="K212" s="246"/>
      <c r="L212" s="251"/>
      <c r="M212" s="252"/>
      <c r="N212" s="253"/>
      <c r="O212" s="253"/>
      <c r="P212" s="253"/>
      <c r="Q212" s="253"/>
      <c r="R212" s="253"/>
      <c r="S212" s="253"/>
      <c r="T212" s="254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55" t="s">
        <v>159</v>
      </c>
      <c r="AU212" s="255" t="s">
        <v>84</v>
      </c>
      <c r="AV212" s="15" t="s">
        <v>155</v>
      </c>
      <c r="AW212" s="15" t="s">
        <v>35</v>
      </c>
      <c r="AX212" s="15" t="s">
        <v>82</v>
      </c>
      <c r="AY212" s="255" t="s">
        <v>148</v>
      </c>
    </row>
    <row r="213" s="2" customFormat="1" ht="66.75" customHeight="1">
      <c r="A213" s="39"/>
      <c r="B213" s="40"/>
      <c r="C213" s="205" t="s">
        <v>236</v>
      </c>
      <c r="D213" s="205" t="s">
        <v>150</v>
      </c>
      <c r="E213" s="206" t="s">
        <v>1689</v>
      </c>
      <c r="F213" s="207" t="s">
        <v>1690</v>
      </c>
      <c r="G213" s="208" t="s">
        <v>163</v>
      </c>
      <c r="H213" s="209">
        <v>35.712000000000003</v>
      </c>
      <c r="I213" s="210"/>
      <c r="J213" s="211">
        <f>ROUND(I213*H213,2)</f>
        <v>0</v>
      </c>
      <c r="K213" s="207" t="s">
        <v>154</v>
      </c>
      <c r="L213" s="45"/>
      <c r="M213" s="212" t="s">
        <v>19</v>
      </c>
      <c r="N213" s="213" t="s">
        <v>45</v>
      </c>
      <c r="O213" s="85"/>
      <c r="P213" s="214">
        <f>O213*H213</f>
        <v>0</v>
      </c>
      <c r="Q213" s="214">
        <v>0</v>
      </c>
      <c r="R213" s="214">
        <f>Q213*H213</f>
        <v>0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155</v>
      </c>
      <c r="AT213" s="216" t="s">
        <v>150</v>
      </c>
      <c r="AU213" s="216" t="s">
        <v>84</v>
      </c>
      <c r="AY213" s="18" t="s">
        <v>148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82</v>
      </c>
      <c r="BK213" s="217">
        <f>ROUND(I213*H213,2)</f>
        <v>0</v>
      </c>
      <c r="BL213" s="18" t="s">
        <v>155</v>
      </c>
      <c r="BM213" s="216" t="s">
        <v>1691</v>
      </c>
    </row>
    <row r="214" s="2" customFormat="1">
      <c r="A214" s="39"/>
      <c r="B214" s="40"/>
      <c r="C214" s="41"/>
      <c r="D214" s="218" t="s">
        <v>157</v>
      </c>
      <c r="E214" s="41"/>
      <c r="F214" s="219" t="s">
        <v>1692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157</v>
      </c>
      <c r="AU214" s="18" t="s">
        <v>84</v>
      </c>
    </row>
    <row r="215" s="14" customFormat="1">
      <c r="A215" s="14"/>
      <c r="B215" s="235"/>
      <c r="C215" s="236"/>
      <c r="D215" s="225" t="s">
        <v>159</v>
      </c>
      <c r="E215" s="237" t="s">
        <v>19</v>
      </c>
      <c r="F215" s="238" t="s">
        <v>1618</v>
      </c>
      <c r="G215" s="236"/>
      <c r="H215" s="237" t="s">
        <v>19</v>
      </c>
      <c r="I215" s="239"/>
      <c r="J215" s="236"/>
      <c r="K215" s="236"/>
      <c r="L215" s="240"/>
      <c r="M215" s="241"/>
      <c r="N215" s="242"/>
      <c r="O215" s="242"/>
      <c r="P215" s="242"/>
      <c r="Q215" s="242"/>
      <c r="R215" s="242"/>
      <c r="S215" s="242"/>
      <c r="T215" s="24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4" t="s">
        <v>159</v>
      </c>
      <c r="AU215" s="244" t="s">
        <v>84</v>
      </c>
      <c r="AV215" s="14" t="s">
        <v>82</v>
      </c>
      <c r="AW215" s="14" t="s">
        <v>35</v>
      </c>
      <c r="AX215" s="14" t="s">
        <v>74</v>
      </c>
      <c r="AY215" s="244" t="s">
        <v>148</v>
      </c>
    </row>
    <row r="216" s="13" customFormat="1">
      <c r="A216" s="13"/>
      <c r="B216" s="223"/>
      <c r="C216" s="224"/>
      <c r="D216" s="225" t="s">
        <v>159</v>
      </c>
      <c r="E216" s="226" t="s">
        <v>19</v>
      </c>
      <c r="F216" s="227" t="s">
        <v>1693</v>
      </c>
      <c r="G216" s="224"/>
      <c r="H216" s="228">
        <v>2.2320000000000002</v>
      </c>
      <c r="I216" s="229"/>
      <c r="J216" s="224"/>
      <c r="K216" s="224"/>
      <c r="L216" s="230"/>
      <c r="M216" s="231"/>
      <c r="N216" s="232"/>
      <c r="O216" s="232"/>
      <c r="P216" s="232"/>
      <c r="Q216" s="232"/>
      <c r="R216" s="232"/>
      <c r="S216" s="232"/>
      <c r="T216" s="23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4" t="s">
        <v>159</v>
      </c>
      <c r="AU216" s="234" t="s">
        <v>84</v>
      </c>
      <c r="AV216" s="13" t="s">
        <v>84</v>
      </c>
      <c r="AW216" s="13" t="s">
        <v>35</v>
      </c>
      <c r="AX216" s="13" t="s">
        <v>74</v>
      </c>
      <c r="AY216" s="234" t="s">
        <v>148</v>
      </c>
    </row>
    <row r="217" s="13" customFormat="1">
      <c r="A217" s="13"/>
      <c r="B217" s="223"/>
      <c r="C217" s="224"/>
      <c r="D217" s="225" t="s">
        <v>159</v>
      </c>
      <c r="E217" s="226" t="s">
        <v>19</v>
      </c>
      <c r="F217" s="227" t="s">
        <v>1694</v>
      </c>
      <c r="G217" s="224"/>
      <c r="H217" s="228">
        <v>1.26</v>
      </c>
      <c r="I217" s="229"/>
      <c r="J217" s="224"/>
      <c r="K217" s="224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159</v>
      </c>
      <c r="AU217" s="234" t="s">
        <v>84</v>
      </c>
      <c r="AV217" s="13" t="s">
        <v>84</v>
      </c>
      <c r="AW217" s="13" t="s">
        <v>35</v>
      </c>
      <c r="AX217" s="13" t="s">
        <v>74</v>
      </c>
      <c r="AY217" s="234" t="s">
        <v>148</v>
      </c>
    </row>
    <row r="218" s="13" customFormat="1">
      <c r="A218" s="13"/>
      <c r="B218" s="223"/>
      <c r="C218" s="224"/>
      <c r="D218" s="225" t="s">
        <v>159</v>
      </c>
      <c r="E218" s="226" t="s">
        <v>19</v>
      </c>
      <c r="F218" s="227" t="s">
        <v>1695</v>
      </c>
      <c r="G218" s="224"/>
      <c r="H218" s="228">
        <v>0.35999999999999999</v>
      </c>
      <c r="I218" s="229"/>
      <c r="J218" s="224"/>
      <c r="K218" s="224"/>
      <c r="L218" s="230"/>
      <c r="M218" s="231"/>
      <c r="N218" s="232"/>
      <c r="O218" s="232"/>
      <c r="P218" s="232"/>
      <c r="Q218" s="232"/>
      <c r="R218" s="232"/>
      <c r="S218" s="232"/>
      <c r="T218" s="23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4" t="s">
        <v>159</v>
      </c>
      <c r="AU218" s="234" t="s">
        <v>84</v>
      </c>
      <c r="AV218" s="13" t="s">
        <v>84</v>
      </c>
      <c r="AW218" s="13" t="s">
        <v>35</v>
      </c>
      <c r="AX218" s="13" t="s">
        <v>74</v>
      </c>
      <c r="AY218" s="234" t="s">
        <v>148</v>
      </c>
    </row>
    <row r="219" s="13" customFormat="1">
      <c r="A219" s="13"/>
      <c r="B219" s="223"/>
      <c r="C219" s="224"/>
      <c r="D219" s="225" t="s">
        <v>159</v>
      </c>
      <c r="E219" s="226" t="s">
        <v>19</v>
      </c>
      <c r="F219" s="227" t="s">
        <v>1696</v>
      </c>
      <c r="G219" s="224"/>
      <c r="H219" s="228">
        <v>0.90000000000000002</v>
      </c>
      <c r="I219" s="229"/>
      <c r="J219" s="224"/>
      <c r="K219" s="224"/>
      <c r="L219" s="230"/>
      <c r="M219" s="231"/>
      <c r="N219" s="232"/>
      <c r="O219" s="232"/>
      <c r="P219" s="232"/>
      <c r="Q219" s="232"/>
      <c r="R219" s="232"/>
      <c r="S219" s="232"/>
      <c r="T219" s="23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4" t="s">
        <v>159</v>
      </c>
      <c r="AU219" s="234" t="s">
        <v>84</v>
      </c>
      <c r="AV219" s="13" t="s">
        <v>84</v>
      </c>
      <c r="AW219" s="13" t="s">
        <v>35</v>
      </c>
      <c r="AX219" s="13" t="s">
        <v>74</v>
      </c>
      <c r="AY219" s="234" t="s">
        <v>148</v>
      </c>
    </row>
    <row r="220" s="13" customFormat="1">
      <c r="A220" s="13"/>
      <c r="B220" s="223"/>
      <c r="C220" s="224"/>
      <c r="D220" s="225" t="s">
        <v>159</v>
      </c>
      <c r="E220" s="226" t="s">
        <v>19</v>
      </c>
      <c r="F220" s="227" t="s">
        <v>1697</v>
      </c>
      <c r="G220" s="224"/>
      <c r="H220" s="228">
        <v>0.46800000000000003</v>
      </c>
      <c r="I220" s="229"/>
      <c r="J220" s="224"/>
      <c r="K220" s="224"/>
      <c r="L220" s="230"/>
      <c r="M220" s="231"/>
      <c r="N220" s="232"/>
      <c r="O220" s="232"/>
      <c r="P220" s="232"/>
      <c r="Q220" s="232"/>
      <c r="R220" s="232"/>
      <c r="S220" s="232"/>
      <c r="T220" s="23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4" t="s">
        <v>159</v>
      </c>
      <c r="AU220" s="234" t="s">
        <v>84</v>
      </c>
      <c r="AV220" s="13" t="s">
        <v>84</v>
      </c>
      <c r="AW220" s="13" t="s">
        <v>35</v>
      </c>
      <c r="AX220" s="13" t="s">
        <v>74</v>
      </c>
      <c r="AY220" s="234" t="s">
        <v>148</v>
      </c>
    </row>
    <row r="221" s="16" customFormat="1">
      <c r="A221" s="16"/>
      <c r="B221" s="272"/>
      <c r="C221" s="273"/>
      <c r="D221" s="225" t="s">
        <v>159</v>
      </c>
      <c r="E221" s="274" t="s">
        <v>19</v>
      </c>
      <c r="F221" s="275" t="s">
        <v>1604</v>
      </c>
      <c r="G221" s="273"/>
      <c r="H221" s="276">
        <v>5.2199999999999998</v>
      </c>
      <c r="I221" s="277"/>
      <c r="J221" s="273"/>
      <c r="K221" s="273"/>
      <c r="L221" s="278"/>
      <c r="M221" s="279"/>
      <c r="N221" s="280"/>
      <c r="O221" s="280"/>
      <c r="P221" s="280"/>
      <c r="Q221" s="280"/>
      <c r="R221" s="280"/>
      <c r="S221" s="280"/>
      <c r="T221" s="281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T221" s="282" t="s">
        <v>159</v>
      </c>
      <c r="AU221" s="282" t="s">
        <v>84</v>
      </c>
      <c r="AV221" s="16" t="s">
        <v>174</v>
      </c>
      <c r="AW221" s="16" t="s">
        <v>35</v>
      </c>
      <c r="AX221" s="16" t="s">
        <v>74</v>
      </c>
      <c r="AY221" s="282" t="s">
        <v>148</v>
      </c>
    </row>
    <row r="222" s="14" customFormat="1">
      <c r="A222" s="14"/>
      <c r="B222" s="235"/>
      <c r="C222" s="236"/>
      <c r="D222" s="225" t="s">
        <v>159</v>
      </c>
      <c r="E222" s="237" t="s">
        <v>19</v>
      </c>
      <c r="F222" s="238" t="s">
        <v>1601</v>
      </c>
      <c r="G222" s="236"/>
      <c r="H222" s="237" t="s">
        <v>19</v>
      </c>
      <c r="I222" s="239"/>
      <c r="J222" s="236"/>
      <c r="K222" s="236"/>
      <c r="L222" s="240"/>
      <c r="M222" s="241"/>
      <c r="N222" s="242"/>
      <c r="O222" s="242"/>
      <c r="P222" s="242"/>
      <c r="Q222" s="242"/>
      <c r="R222" s="242"/>
      <c r="S222" s="242"/>
      <c r="T222" s="24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4" t="s">
        <v>159</v>
      </c>
      <c r="AU222" s="244" t="s">
        <v>84</v>
      </c>
      <c r="AV222" s="14" t="s">
        <v>82</v>
      </c>
      <c r="AW222" s="14" t="s">
        <v>35</v>
      </c>
      <c r="AX222" s="14" t="s">
        <v>74</v>
      </c>
      <c r="AY222" s="244" t="s">
        <v>148</v>
      </c>
    </row>
    <row r="223" s="13" customFormat="1">
      <c r="A223" s="13"/>
      <c r="B223" s="223"/>
      <c r="C223" s="224"/>
      <c r="D223" s="225" t="s">
        <v>159</v>
      </c>
      <c r="E223" s="226" t="s">
        <v>19</v>
      </c>
      <c r="F223" s="227" t="s">
        <v>1695</v>
      </c>
      <c r="G223" s="224"/>
      <c r="H223" s="228">
        <v>0.35999999999999999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159</v>
      </c>
      <c r="AU223" s="234" t="s">
        <v>84</v>
      </c>
      <c r="AV223" s="13" t="s">
        <v>84</v>
      </c>
      <c r="AW223" s="13" t="s">
        <v>35</v>
      </c>
      <c r="AX223" s="13" t="s">
        <v>74</v>
      </c>
      <c r="AY223" s="234" t="s">
        <v>148</v>
      </c>
    </row>
    <row r="224" s="13" customFormat="1">
      <c r="A224" s="13"/>
      <c r="B224" s="223"/>
      <c r="C224" s="224"/>
      <c r="D224" s="225" t="s">
        <v>159</v>
      </c>
      <c r="E224" s="226" t="s">
        <v>19</v>
      </c>
      <c r="F224" s="227" t="s">
        <v>1698</v>
      </c>
      <c r="G224" s="224"/>
      <c r="H224" s="228">
        <v>0.504</v>
      </c>
      <c r="I224" s="229"/>
      <c r="J224" s="224"/>
      <c r="K224" s="224"/>
      <c r="L224" s="230"/>
      <c r="M224" s="231"/>
      <c r="N224" s="232"/>
      <c r="O224" s="232"/>
      <c r="P224" s="232"/>
      <c r="Q224" s="232"/>
      <c r="R224" s="232"/>
      <c r="S224" s="232"/>
      <c r="T224" s="23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4" t="s">
        <v>159</v>
      </c>
      <c r="AU224" s="234" t="s">
        <v>84</v>
      </c>
      <c r="AV224" s="13" t="s">
        <v>84</v>
      </c>
      <c r="AW224" s="13" t="s">
        <v>35</v>
      </c>
      <c r="AX224" s="13" t="s">
        <v>74</v>
      </c>
      <c r="AY224" s="234" t="s">
        <v>148</v>
      </c>
    </row>
    <row r="225" s="13" customFormat="1">
      <c r="A225" s="13"/>
      <c r="B225" s="223"/>
      <c r="C225" s="224"/>
      <c r="D225" s="225" t="s">
        <v>159</v>
      </c>
      <c r="E225" s="226" t="s">
        <v>19</v>
      </c>
      <c r="F225" s="227" t="s">
        <v>1695</v>
      </c>
      <c r="G225" s="224"/>
      <c r="H225" s="228">
        <v>0.35999999999999999</v>
      </c>
      <c r="I225" s="229"/>
      <c r="J225" s="224"/>
      <c r="K225" s="224"/>
      <c r="L225" s="230"/>
      <c r="M225" s="231"/>
      <c r="N225" s="232"/>
      <c r="O225" s="232"/>
      <c r="P225" s="232"/>
      <c r="Q225" s="232"/>
      <c r="R225" s="232"/>
      <c r="S225" s="232"/>
      <c r="T225" s="23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4" t="s">
        <v>159</v>
      </c>
      <c r="AU225" s="234" t="s">
        <v>84</v>
      </c>
      <c r="AV225" s="13" t="s">
        <v>84</v>
      </c>
      <c r="AW225" s="13" t="s">
        <v>35</v>
      </c>
      <c r="AX225" s="13" t="s">
        <v>74</v>
      </c>
      <c r="AY225" s="234" t="s">
        <v>148</v>
      </c>
    </row>
    <row r="226" s="13" customFormat="1">
      <c r="A226" s="13"/>
      <c r="B226" s="223"/>
      <c r="C226" s="224"/>
      <c r="D226" s="225" t="s">
        <v>159</v>
      </c>
      <c r="E226" s="226" t="s">
        <v>19</v>
      </c>
      <c r="F226" s="227" t="s">
        <v>1699</v>
      </c>
      <c r="G226" s="224"/>
      <c r="H226" s="228">
        <v>2.052</v>
      </c>
      <c r="I226" s="229"/>
      <c r="J226" s="224"/>
      <c r="K226" s="224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159</v>
      </c>
      <c r="AU226" s="234" t="s">
        <v>84</v>
      </c>
      <c r="AV226" s="13" t="s">
        <v>84</v>
      </c>
      <c r="AW226" s="13" t="s">
        <v>35</v>
      </c>
      <c r="AX226" s="13" t="s">
        <v>74</v>
      </c>
      <c r="AY226" s="234" t="s">
        <v>148</v>
      </c>
    </row>
    <row r="227" s="13" customFormat="1">
      <c r="A227" s="13"/>
      <c r="B227" s="223"/>
      <c r="C227" s="224"/>
      <c r="D227" s="225" t="s">
        <v>159</v>
      </c>
      <c r="E227" s="226" t="s">
        <v>19</v>
      </c>
      <c r="F227" s="227" t="s">
        <v>1699</v>
      </c>
      <c r="G227" s="224"/>
      <c r="H227" s="228">
        <v>2.052</v>
      </c>
      <c r="I227" s="229"/>
      <c r="J227" s="224"/>
      <c r="K227" s="224"/>
      <c r="L227" s="230"/>
      <c r="M227" s="231"/>
      <c r="N227" s="232"/>
      <c r="O227" s="232"/>
      <c r="P227" s="232"/>
      <c r="Q227" s="232"/>
      <c r="R227" s="232"/>
      <c r="S227" s="232"/>
      <c r="T227" s="23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4" t="s">
        <v>159</v>
      </c>
      <c r="AU227" s="234" t="s">
        <v>84</v>
      </c>
      <c r="AV227" s="13" t="s">
        <v>84</v>
      </c>
      <c r="AW227" s="13" t="s">
        <v>35</v>
      </c>
      <c r="AX227" s="13" t="s">
        <v>74</v>
      </c>
      <c r="AY227" s="234" t="s">
        <v>148</v>
      </c>
    </row>
    <row r="228" s="13" customFormat="1">
      <c r="A228" s="13"/>
      <c r="B228" s="223"/>
      <c r="C228" s="224"/>
      <c r="D228" s="225" t="s">
        <v>159</v>
      </c>
      <c r="E228" s="226" t="s">
        <v>19</v>
      </c>
      <c r="F228" s="227" t="s">
        <v>1700</v>
      </c>
      <c r="G228" s="224"/>
      <c r="H228" s="228">
        <v>1.0800000000000001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159</v>
      </c>
      <c r="AU228" s="234" t="s">
        <v>84</v>
      </c>
      <c r="AV228" s="13" t="s">
        <v>84</v>
      </c>
      <c r="AW228" s="13" t="s">
        <v>35</v>
      </c>
      <c r="AX228" s="13" t="s">
        <v>74</v>
      </c>
      <c r="AY228" s="234" t="s">
        <v>148</v>
      </c>
    </row>
    <row r="229" s="13" customFormat="1">
      <c r="A229" s="13"/>
      <c r="B229" s="223"/>
      <c r="C229" s="224"/>
      <c r="D229" s="225" t="s">
        <v>159</v>
      </c>
      <c r="E229" s="226" t="s">
        <v>19</v>
      </c>
      <c r="F229" s="227" t="s">
        <v>1695</v>
      </c>
      <c r="G229" s="224"/>
      <c r="H229" s="228">
        <v>0.35999999999999999</v>
      </c>
      <c r="I229" s="229"/>
      <c r="J229" s="224"/>
      <c r="K229" s="224"/>
      <c r="L229" s="230"/>
      <c r="M229" s="231"/>
      <c r="N229" s="232"/>
      <c r="O229" s="232"/>
      <c r="P229" s="232"/>
      <c r="Q229" s="232"/>
      <c r="R229" s="232"/>
      <c r="S229" s="232"/>
      <c r="T229" s="23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4" t="s">
        <v>159</v>
      </c>
      <c r="AU229" s="234" t="s">
        <v>84</v>
      </c>
      <c r="AV229" s="13" t="s">
        <v>84</v>
      </c>
      <c r="AW229" s="13" t="s">
        <v>35</v>
      </c>
      <c r="AX229" s="13" t="s">
        <v>74</v>
      </c>
      <c r="AY229" s="234" t="s">
        <v>148</v>
      </c>
    </row>
    <row r="230" s="13" customFormat="1">
      <c r="A230" s="13"/>
      <c r="B230" s="223"/>
      <c r="C230" s="224"/>
      <c r="D230" s="225" t="s">
        <v>159</v>
      </c>
      <c r="E230" s="226" t="s">
        <v>19</v>
      </c>
      <c r="F230" s="227" t="s">
        <v>1701</v>
      </c>
      <c r="G230" s="224"/>
      <c r="H230" s="228">
        <v>0.64800000000000002</v>
      </c>
      <c r="I230" s="229"/>
      <c r="J230" s="224"/>
      <c r="K230" s="224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159</v>
      </c>
      <c r="AU230" s="234" t="s">
        <v>84</v>
      </c>
      <c r="AV230" s="13" t="s">
        <v>84</v>
      </c>
      <c r="AW230" s="13" t="s">
        <v>35</v>
      </c>
      <c r="AX230" s="13" t="s">
        <v>74</v>
      </c>
      <c r="AY230" s="234" t="s">
        <v>148</v>
      </c>
    </row>
    <row r="231" s="13" customFormat="1">
      <c r="A231" s="13"/>
      <c r="B231" s="223"/>
      <c r="C231" s="224"/>
      <c r="D231" s="225" t="s">
        <v>159</v>
      </c>
      <c r="E231" s="226" t="s">
        <v>19</v>
      </c>
      <c r="F231" s="227" t="s">
        <v>1702</v>
      </c>
      <c r="G231" s="224"/>
      <c r="H231" s="228">
        <v>1.6200000000000001</v>
      </c>
      <c r="I231" s="229"/>
      <c r="J231" s="224"/>
      <c r="K231" s="224"/>
      <c r="L231" s="230"/>
      <c r="M231" s="231"/>
      <c r="N231" s="232"/>
      <c r="O231" s="232"/>
      <c r="P231" s="232"/>
      <c r="Q231" s="232"/>
      <c r="R231" s="232"/>
      <c r="S231" s="232"/>
      <c r="T231" s="23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4" t="s">
        <v>159</v>
      </c>
      <c r="AU231" s="234" t="s">
        <v>84</v>
      </c>
      <c r="AV231" s="13" t="s">
        <v>84</v>
      </c>
      <c r="AW231" s="13" t="s">
        <v>35</v>
      </c>
      <c r="AX231" s="13" t="s">
        <v>74</v>
      </c>
      <c r="AY231" s="234" t="s">
        <v>148</v>
      </c>
    </row>
    <row r="232" s="16" customFormat="1">
      <c r="A232" s="16"/>
      <c r="B232" s="272"/>
      <c r="C232" s="273"/>
      <c r="D232" s="225" t="s">
        <v>159</v>
      </c>
      <c r="E232" s="274" t="s">
        <v>19</v>
      </c>
      <c r="F232" s="275" t="s">
        <v>1604</v>
      </c>
      <c r="G232" s="273"/>
      <c r="H232" s="276">
        <v>9.0359999999999996</v>
      </c>
      <c r="I232" s="277"/>
      <c r="J232" s="273"/>
      <c r="K232" s="273"/>
      <c r="L232" s="278"/>
      <c r="M232" s="279"/>
      <c r="N232" s="280"/>
      <c r="O232" s="280"/>
      <c r="P232" s="280"/>
      <c r="Q232" s="280"/>
      <c r="R232" s="280"/>
      <c r="S232" s="280"/>
      <c r="T232" s="281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T232" s="282" t="s">
        <v>159</v>
      </c>
      <c r="AU232" s="282" t="s">
        <v>84</v>
      </c>
      <c r="AV232" s="16" t="s">
        <v>174</v>
      </c>
      <c r="AW232" s="16" t="s">
        <v>35</v>
      </c>
      <c r="AX232" s="16" t="s">
        <v>74</v>
      </c>
      <c r="AY232" s="282" t="s">
        <v>148</v>
      </c>
    </row>
    <row r="233" s="14" customFormat="1">
      <c r="A233" s="14"/>
      <c r="B233" s="235"/>
      <c r="C233" s="236"/>
      <c r="D233" s="225" t="s">
        <v>159</v>
      </c>
      <c r="E233" s="237" t="s">
        <v>19</v>
      </c>
      <c r="F233" s="238" t="s">
        <v>1633</v>
      </c>
      <c r="G233" s="236"/>
      <c r="H233" s="237" t="s">
        <v>19</v>
      </c>
      <c r="I233" s="239"/>
      <c r="J233" s="236"/>
      <c r="K233" s="236"/>
      <c r="L233" s="240"/>
      <c r="M233" s="241"/>
      <c r="N233" s="242"/>
      <c r="O233" s="242"/>
      <c r="P233" s="242"/>
      <c r="Q233" s="242"/>
      <c r="R233" s="242"/>
      <c r="S233" s="242"/>
      <c r="T233" s="243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4" t="s">
        <v>159</v>
      </c>
      <c r="AU233" s="244" t="s">
        <v>84</v>
      </c>
      <c r="AV233" s="14" t="s">
        <v>82</v>
      </c>
      <c r="AW233" s="14" t="s">
        <v>35</v>
      </c>
      <c r="AX233" s="14" t="s">
        <v>74</v>
      </c>
      <c r="AY233" s="244" t="s">
        <v>148</v>
      </c>
    </row>
    <row r="234" s="13" customFormat="1">
      <c r="A234" s="13"/>
      <c r="B234" s="223"/>
      <c r="C234" s="224"/>
      <c r="D234" s="225" t="s">
        <v>159</v>
      </c>
      <c r="E234" s="226" t="s">
        <v>19</v>
      </c>
      <c r="F234" s="227" t="s">
        <v>1677</v>
      </c>
      <c r="G234" s="224"/>
      <c r="H234" s="228">
        <v>0.252</v>
      </c>
      <c r="I234" s="229"/>
      <c r="J234" s="224"/>
      <c r="K234" s="224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159</v>
      </c>
      <c r="AU234" s="234" t="s">
        <v>84</v>
      </c>
      <c r="AV234" s="13" t="s">
        <v>84</v>
      </c>
      <c r="AW234" s="13" t="s">
        <v>35</v>
      </c>
      <c r="AX234" s="13" t="s">
        <v>74</v>
      </c>
      <c r="AY234" s="234" t="s">
        <v>148</v>
      </c>
    </row>
    <row r="235" s="13" customFormat="1">
      <c r="A235" s="13"/>
      <c r="B235" s="223"/>
      <c r="C235" s="224"/>
      <c r="D235" s="225" t="s">
        <v>159</v>
      </c>
      <c r="E235" s="226" t="s">
        <v>19</v>
      </c>
      <c r="F235" s="227" t="s">
        <v>1703</v>
      </c>
      <c r="G235" s="224"/>
      <c r="H235" s="228">
        <v>2.1600000000000001</v>
      </c>
      <c r="I235" s="229"/>
      <c r="J235" s="224"/>
      <c r="K235" s="224"/>
      <c r="L235" s="230"/>
      <c r="M235" s="231"/>
      <c r="N235" s="232"/>
      <c r="O235" s="232"/>
      <c r="P235" s="232"/>
      <c r="Q235" s="232"/>
      <c r="R235" s="232"/>
      <c r="S235" s="232"/>
      <c r="T235" s="23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4" t="s">
        <v>159</v>
      </c>
      <c r="AU235" s="234" t="s">
        <v>84</v>
      </c>
      <c r="AV235" s="13" t="s">
        <v>84</v>
      </c>
      <c r="AW235" s="13" t="s">
        <v>35</v>
      </c>
      <c r="AX235" s="13" t="s">
        <v>74</v>
      </c>
      <c r="AY235" s="234" t="s">
        <v>148</v>
      </c>
    </row>
    <row r="236" s="13" customFormat="1">
      <c r="A236" s="13"/>
      <c r="B236" s="223"/>
      <c r="C236" s="224"/>
      <c r="D236" s="225" t="s">
        <v>159</v>
      </c>
      <c r="E236" s="226" t="s">
        <v>19</v>
      </c>
      <c r="F236" s="227" t="s">
        <v>1677</v>
      </c>
      <c r="G236" s="224"/>
      <c r="H236" s="228">
        <v>0.252</v>
      </c>
      <c r="I236" s="229"/>
      <c r="J236" s="224"/>
      <c r="K236" s="224"/>
      <c r="L236" s="230"/>
      <c r="M236" s="231"/>
      <c r="N236" s="232"/>
      <c r="O236" s="232"/>
      <c r="P236" s="232"/>
      <c r="Q236" s="232"/>
      <c r="R236" s="232"/>
      <c r="S236" s="232"/>
      <c r="T236" s="23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4" t="s">
        <v>159</v>
      </c>
      <c r="AU236" s="234" t="s">
        <v>84</v>
      </c>
      <c r="AV236" s="13" t="s">
        <v>84</v>
      </c>
      <c r="AW236" s="13" t="s">
        <v>35</v>
      </c>
      <c r="AX236" s="13" t="s">
        <v>74</v>
      </c>
      <c r="AY236" s="234" t="s">
        <v>148</v>
      </c>
    </row>
    <row r="237" s="13" customFormat="1">
      <c r="A237" s="13"/>
      <c r="B237" s="223"/>
      <c r="C237" s="224"/>
      <c r="D237" s="225" t="s">
        <v>159</v>
      </c>
      <c r="E237" s="226" t="s">
        <v>19</v>
      </c>
      <c r="F237" s="227" t="s">
        <v>1681</v>
      </c>
      <c r="G237" s="224"/>
      <c r="H237" s="228">
        <v>0.39600000000000002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159</v>
      </c>
      <c r="AU237" s="234" t="s">
        <v>84</v>
      </c>
      <c r="AV237" s="13" t="s">
        <v>84</v>
      </c>
      <c r="AW237" s="13" t="s">
        <v>35</v>
      </c>
      <c r="AX237" s="13" t="s">
        <v>74</v>
      </c>
      <c r="AY237" s="234" t="s">
        <v>148</v>
      </c>
    </row>
    <row r="238" s="13" customFormat="1">
      <c r="A238" s="13"/>
      <c r="B238" s="223"/>
      <c r="C238" s="224"/>
      <c r="D238" s="225" t="s">
        <v>159</v>
      </c>
      <c r="E238" s="226" t="s">
        <v>19</v>
      </c>
      <c r="F238" s="227" t="s">
        <v>1703</v>
      </c>
      <c r="G238" s="224"/>
      <c r="H238" s="228">
        <v>2.1600000000000001</v>
      </c>
      <c r="I238" s="229"/>
      <c r="J238" s="224"/>
      <c r="K238" s="224"/>
      <c r="L238" s="230"/>
      <c r="M238" s="231"/>
      <c r="N238" s="232"/>
      <c r="O238" s="232"/>
      <c r="P238" s="232"/>
      <c r="Q238" s="232"/>
      <c r="R238" s="232"/>
      <c r="S238" s="232"/>
      <c r="T238" s="23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4" t="s">
        <v>159</v>
      </c>
      <c r="AU238" s="234" t="s">
        <v>84</v>
      </c>
      <c r="AV238" s="13" t="s">
        <v>84</v>
      </c>
      <c r="AW238" s="13" t="s">
        <v>35</v>
      </c>
      <c r="AX238" s="13" t="s">
        <v>74</v>
      </c>
      <c r="AY238" s="234" t="s">
        <v>148</v>
      </c>
    </row>
    <row r="239" s="13" customFormat="1">
      <c r="A239" s="13"/>
      <c r="B239" s="223"/>
      <c r="C239" s="224"/>
      <c r="D239" s="225" t="s">
        <v>159</v>
      </c>
      <c r="E239" s="226" t="s">
        <v>19</v>
      </c>
      <c r="F239" s="227" t="s">
        <v>1704</v>
      </c>
      <c r="G239" s="224"/>
      <c r="H239" s="228">
        <v>0.19800000000000001</v>
      </c>
      <c r="I239" s="229"/>
      <c r="J239" s="224"/>
      <c r="K239" s="224"/>
      <c r="L239" s="230"/>
      <c r="M239" s="231"/>
      <c r="N239" s="232"/>
      <c r="O239" s="232"/>
      <c r="P239" s="232"/>
      <c r="Q239" s="232"/>
      <c r="R239" s="232"/>
      <c r="S239" s="232"/>
      <c r="T239" s="23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4" t="s">
        <v>159</v>
      </c>
      <c r="AU239" s="234" t="s">
        <v>84</v>
      </c>
      <c r="AV239" s="13" t="s">
        <v>84</v>
      </c>
      <c r="AW239" s="13" t="s">
        <v>35</v>
      </c>
      <c r="AX239" s="13" t="s">
        <v>74</v>
      </c>
      <c r="AY239" s="234" t="s">
        <v>148</v>
      </c>
    </row>
    <row r="240" s="13" customFormat="1">
      <c r="A240" s="13"/>
      <c r="B240" s="223"/>
      <c r="C240" s="224"/>
      <c r="D240" s="225" t="s">
        <v>159</v>
      </c>
      <c r="E240" s="226" t="s">
        <v>19</v>
      </c>
      <c r="F240" s="227" t="s">
        <v>1705</v>
      </c>
      <c r="G240" s="224"/>
      <c r="H240" s="228">
        <v>3.9420000000000002</v>
      </c>
      <c r="I240" s="229"/>
      <c r="J240" s="224"/>
      <c r="K240" s="224"/>
      <c r="L240" s="230"/>
      <c r="M240" s="231"/>
      <c r="N240" s="232"/>
      <c r="O240" s="232"/>
      <c r="P240" s="232"/>
      <c r="Q240" s="232"/>
      <c r="R240" s="232"/>
      <c r="S240" s="232"/>
      <c r="T240" s="23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4" t="s">
        <v>159</v>
      </c>
      <c r="AU240" s="234" t="s">
        <v>84</v>
      </c>
      <c r="AV240" s="13" t="s">
        <v>84</v>
      </c>
      <c r="AW240" s="13" t="s">
        <v>35</v>
      </c>
      <c r="AX240" s="13" t="s">
        <v>74</v>
      </c>
      <c r="AY240" s="234" t="s">
        <v>148</v>
      </c>
    </row>
    <row r="241" s="13" customFormat="1">
      <c r="A241" s="13"/>
      <c r="B241" s="223"/>
      <c r="C241" s="224"/>
      <c r="D241" s="225" t="s">
        <v>159</v>
      </c>
      <c r="E241" s="226" t="s">
        <v>19</v>
      </c>
      <c r="F241" s="227" t="s">
        <v>1695</v>
      </c>
      <c r="G241" s="224"/>
      <c r="H241" s="228">
        <v>0.35999999999999999</v>
      </c>
      <c r="I241" s="229"/>
      <c r="J241" s="224"/>
      <c r="K241" s="224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159</v>
      </c>
      <c r="AU241" s="234" t="s">
        <v>84</v>
      </c>
      <c r="AV241" s="13" t="s">
        <v>84</v>
      </c>
      <c r="AW241" s="13" t="s">
        <v>35</v>
      </c>
      <c r="AX241" s="13" t="s">
        <v>74</v>
      </c>
      <c r="AY241" s="234" t="s">
        <v>148</v>
      </c>
    </row>
    <row r="242" s="16" customFormat="1">
      <c r="A242" s="16"/>
      <c r="B242" s="272"/>
      <c r="C242" s="273"/>
      <c r="D242" s="225" t="s">
        <v>159</v>
      </c>
      <c r="E242" s="274" t="s">
        <v>19</v>
      </c>
      <c r="F242" s="275" t="s">
        <v>1604</v>
      </c>
      <c r="G242" s="273"/>
      <c r="H242" s="276">
        <v>9.7199999999999989</v>
      </c>
      <c r="I242" s="277"/>
      <c r="J242" s="273"/>
      <c r="K242" s="273"/>
      <c r="L242" s="278"/>
      <c r="M242" s="279"/>
      <c r="N242" s="280"/>
      <c r="O242" s="280"/>
      <c r="P242" s="280"/>
      <c r="Q242" s="280"/>
      <c r="R242" s="280"/>
      <c r="S242" s="280"/>
      <c r="T242" s="281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T242" s="282" t="s">
        <v>159</v>
      </c>
      <c r="AU242" s="282" t="s">
        <v>84</v>
      </c>
      <c r="AV242" s="16" t="s">
        <v>174</v>
      </c>
      <c r="AW242" s="16" t="s">
        <v>35</v>
      </c>
      <c r="AX242" s="16" t="s">
        <v>74</v>
      </c>
      <c r="AY242" s="282" t="s">
        <v>148</v>
      </c>
    </row>
    <row r="243" s="13" customFormat="1">
      <c r="A243" s="13"/>
      <c r="B243" s="223"/>
      <c r="C243" s="224"/>
      <c r="D243" s="225" t="s">
        <v>159</v>
      </c>
      <c r="E243" s="226" t="s">
        <v>19</v>
      </c>
      <c r="F243" s="227" t="s">
        <v>1677</v>
      </c>
      <c r="G243" s="224"/>
      <c r="H243" s="228">
        <v>0.252</v>
      </c>
      <c r="I243" s="229"/>
      <c r="J243" s="224"/>
      <c r="K243" s="224"/>
      <c r="L243" s="230"/>
      <c r="M243" s="231"/>
      <c r="N243" s="232"/>
      <c r="O243" s="232"/>
      <c r="P243" s="232"/>
      <c r="Q243" s="232"/>
      <c r="R243" s="232"/>
      <c r="S243" s="232"/>
      <c r="T243" s="23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4" t="s">
        <v>159</v>
      </c>
      <c r="AU243" s="234" t="s">
        <v>84</v>
      </c>
      <c r="AV243" s="13" t="s">
        <v>84</v>
      </c>
      <c r="AW243" s="13" t="s">
        <v>35</v>
      </c>
      <c r="AX243" s="13" t="s">
        <v>74</v>
      </c>
      <c r="AY243" s="234" t="s">
        <v>148</v>
      </c>
    </row>
    <row r="244" s="13" customFormat="1">
      <c r="A244" s="13"/>
      <c r="B244" s="223"/>
      <c r="C244" s="224"/>
      <c r="D244" s="225" t="s">
        <v>159</v>
      </c>
      <c r="E244" s="226" t="s">
        <v>19</v>
      </c>
      <c r="F244" s="227" t="s">
        <v>1703</v>
      </c>
      <c r="G244" s="224"/>
      <c r="H244" s="228">
        <v>2.1600000000000001</v>
      </c>
      <c r="I244" s="229"/>
      <c r="J244" s="224"/>
      <c r="K244" s="224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159</v>
      </c>
      <c r="AU244" s="234" t="s">
        <v>84</v>
      </c>
      <c r="AV244" s="13" t="s">
        <v>84</v>
      </c>
      <c r="AW244" s="13" t="s">
        <v>35</v>
      </c>
      <c r="AX244" s="13" t="s">
        <v>74</v>
      </c>
      <c r="AY244" s="234" t="s">
        <v>148</v>
      </c>
    </row>
    <row r="245" s="13" customFormat="1">
      <c r="A245" s="13"/>
      <c r="B245" s="223"/>
      <c r="C245" s="224"/>
      <c r="D245" s="225" t="s">
        <v>159</v>
      </c>
      <c r="E245" s="226" t="s">
        <v>19</v>
      </c>
      <c r="F245" s="227" t="s">
        <v>1677</v>
      </c>
      <c r="G245" s="224"/>
      <c r="H245" s="228">
        <v>0.252</v>
      </c>
      <c r="I245" s="229"/>
      <c r="J245" s="224"/>
      <c r="K245" s="224"/>
      <c r="L245" s="230"/>
      <c r="M245" s="231"/>
      <c r="N245" s="232"/>
      <c r="O245" s="232"/>
      <c r="P245" s="232"/>
      <c r="Q245" s="232"/>
      <c r="R245" s="232"/>
      <c r="S245" s="232"/>
      <c r="T245" s="23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4" t="s">
        <v>159</v>
      </c>
      <c r="AU245" s="234" t="s">
        <v>84</v>
      </c>
      <c r="AV245" s="13" t="s">
        <v>84</v>
      </c>
      <c r="AW245" s="13" t="s">
        <v>35</v>
      </c>
      <c r="AX245" s="13" t="s">
        <v>74</v>
      </c>
      <c r="AY245" s="234" t="s">
        <v>148</v>
      </c>
    </row>
    <row r="246" s="13" customFormat="1">
      <c r="A246" s="13"/>
      <c r="B246" s="223"/>
      <c r="C246" s="224"/>
      <c r="D246" s="225" t="s">
        <v>159</v>
      </c>
      <c r="E246" s="226" t="s">
        <v>19</v>
      </c>
      <c r="F246" s="227" t="s">
        <v>1706</v>
      </c>
      <c r="G246" s="224"/>
      <c r="H246" s="228">
        <v>3.6000000000000001</v>
      </c>
      <c r="I246" s="229"/>
      <c r="J246" s="224"/>
      <c r="K246" s="224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159</v>
      </c>
      <c r="AU246" s="234" t="s">
        <v>84</v>
      </c>
      <c r="AV246" s="13" t="s">
        <v>84</v>
      </c>
      <c r="AW246" s="13" t="s">
        <v>35</v>
      </c>
      <c r="AX246" s="13" t="s">
        <v>74</v>
      </c>
      <c r="AY246" s="234" t="s">
        <v>148</v>
      </c>
    </row>
    <row r="247" s="13" customFormat="1">
      <c r="A247" s="13"/>
      <c r="B247" s="223"/>
      <c r="C247" s="224"/>
      <c r="D247" s="225" t="s">
        <v>159</v>
      </c>
      <c r="E247" s="226" t="s">
        <v>19</v>
      </c>
      <c r="F247" s="227" t="s">
        <v>1707</v>
      </c>
      <c r="G247" s="224"/>
      <c r="H247" s="228">
        <v>0.82799999999999996</v>
      </c>
      <c r="I247" s="229"/>
      <c r="J247" s="224"/>
      <c r="K247" s="224"/>
      <c r="L247" s="230"/>
      <c r="M247" s="231"/>
      <c r="N247" s="232"/>
      <c r="O247" s="232"/>
      <c r="P247" s="232"/>
      <c r="Q247" s="232"/>
      <c r="R247" s="232"/>
      <c r="S247" s="232"/>
      <c r="T247" s="23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4" t="s">
        <v>159</v>
      </c>
      <c r="AU247" s="234" t="s">
        <v>84</v>
      </c>
      <c r="AV247" s="13" t="s">
        <v>84</v>
      </c>
      <c r="AW247" s="13" t="s">
        <v>35</v>
      </c>
      <c r="AX247" s="13" t="s">
        <v>74</v>
      </c>
      <c r="AY247" s="234" t="s">
        <v>148</v>
      </c>
    </row>
    <row r="248" s="13" customFormat="1">
      <c r="A248" s="13"/>
      <c r="B248" s="223"/>
      <c r="C248" s="224"/>
      <c r="D248" s="225" t="s">
        <v>159</v>
      </c>
      <c r="E248" s="226" t="s">
        <v>19</v>
      </c>
      <c r="F248" s="227" t="s">
        <v>1683</v>
      </c>
      <c r="G248" s="224"/>
      <c r="H248" s="228">
        <v>0.216</v>
      </c>
      <c r="I248" s="229"/>
      <c r="J248" s="224"/>
      <c r="K248" s="224"/>
      <c r="L248" s="230"/>
      <c r="M248" s="231"/>
      <c r="N248" s="232"/>
      <c r="O248" s="232"/>
      <c r="P248" s="232"/>
      <c r="Q248" s="232"/>
      <c r="R248" s="232"/>
      <c r="S248" s="232"/>
      <c r="T248" s="23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4" t="s">
        <v>159</v>
      </c>
      <c r="AU248" s="234" t="s">
        <v>84</v>
      </c>
      <c r="AV248" s="13" t="s">
        <v>84</v>
      </c>
      <c r="AW248" s="13" t="s">
        <v>35</v>
      </c>
      <c r="AX248" s="13" t="s">
        <v>74</v>
      </c>
      <c r="AY248" s="234" t="s">
        <v>148</v>
      </c>
    </row>
    <row r="249" s="13" customFormat="1">
      <c r="A249" s="13"/>
      <c r="B249" s="223"/>
      <c r="C249" s="224"/>
      <c r="D249" s="225" t="s">
        <v>159</v>
      </c>
      <c r="E249" s="226" t="s">
        <v>19</v>
      </c>
      <c r="F249" s="227" t="s">
        <v>1708</v>
      </c>
      <c r="G249" s="224"/>
      <c r="H249" s="228">
        <v>0.17999999999999999</v>
      </c>
      <c r="I249" s="229"/>
      <c r="J249" s="224"/>
      <c r="K249" s="224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159</v>
      </c>
      <c r="AU249" s="234" t="s">
        <v>84</v>
      </c>
      <c r="AV249" s="13" t="s">
        <v>84</v>
      </c>
      <c r="AW249" s="13" t="s">
        <v>35</v>
      </c>
      <c r="AX249" s="13" t="s">
        <v>74</v>
      </c>
      <c r="AY249" s="234" t="s">
        <v>148</v>
      </c>
    </row>
    <row r="250" s="13" customFormat="1">
      <c r="A250" s="13"/>
      <c r="B250" s="223"/>
      <c r="C250" s="224"/>
      <c r="D250" s="225" t="s">
        <v>159</v>
      </c>
      <c r="E250" s="226" t="s">
        <v>19</v>
      </c>
      <c r="F250" s="227" t="s">
        <v>1709</v>
      </c>
      <c r="G250" s="224"/>
      <c r="H250" s="228">
        <v>1.944</v>
      </c>
      <c r="I250" s="229"/>
      <c r="J250" s="224"/>
      <c r="K250" s="224"/>
      <c r="L250" s="230"/>
      <c r="M250" s="231"/>
      <c r="N250" s="232"/>
      <c r="O250" s="232"/>
      <c r="P250" s="232"/>
      <c r="Q250" s="232"/>
      <c r="R250" s="232"/>
      <c r="S250" s="232"/>
      <c r="T250" s="23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4" t="s">
        <v>159</v>
      </c>
      <c r="AU250" s="234" t="s">
        <v>84</v>
      </c>
      <c r="AV250" s="13" t="s">
        <v>84</v>
      </c>
      <c r="AW250" s="13" t="s">
        <v>35</v>
      </c>
      <c r="AX250" s="13" t="s">
        <v>74</v>
      </c>
      <c r="AY250" s="234" t="s">
        <v>148</v>
      </c>
    </row>
    <row r="251" s="13" customFormat="1">
      <c r="A251" s="13"/>
      <c r="B251" s="223"/>
      <c r="C251" s="224"/>
      <c r="D251" s="225" t="s">
        <v>159</v>
      </c>
      <c r="E251" s="226" t="s">
        <v>19</v>
      </c>
      <c r="F251" s="227" t="s">
        <v>1709</v>
      </c>
      <c r="G251" s="224"/>
      <c r="H251" s="228">
        <v>1.944</v>
      </c>
      <c r="I251" s="229"/>
      <c r="J251" s="224"/>
      <c r="K251" s="224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159</v>
      </c>
      <c r="AU251" s="234" t="s">
        <v>84</v>
      </c>
      <c r="AV251" s="13" t="s">
        <v>84</v>
      </c>
      <c r="AW251" s="13" t="s">
        <v>35</v>
      </c>
      <c r="AX251" s="13" t="s">
        <v>74</v>
      </c>
      <c r="AY251" s="234" t="s">
        <v>148</v>
      </c>
    </row>
    <row r="252" s="13" customFormat="1">
      <c r="A252" s="13"/>
      <c r="B252" s="223"/>
      <c r="C252" s="224"/>
      <c r="D252" s="225" t="s">
        <v>159</v>
      </c>
      <c r="E252" s="226" t="s">
        <v>19</v>
      </c>
      <c r="F252" s="227" t="s">
        <v>1695</v>
      </c>
      <c r="G252" s="224"/>
      <c r="H252" s="228">
        <v>0.35999999999999999</v>
      </c>
      <c r="I252" s="229"/>
      <c r="J252" s="224"/>
      <c r="K252" s="224"/>
      <c r="L252" s="230"/>
      <c r="M252" s="231"/>
      <c r="N252" s="232"/>
      <c r="O252" s="232"/>
      <c r="P252" s="232"/>
      <c r="Q252" s="232"/>
      <c r="R252" s="232"/>
      <c r="S252" s="232"/>
      <c r="T252" s="23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4" t="s">
        <v>159</v>
      </c>
      <c r="AU252" s="234" t="s">
        <v>84</v>
      </c>
      <c r="AV252" s="13" t="s">
        <v>84</v>
      </c>
      <c r="AW252" s="13" t="s">
        <v>35</v>
      </c>
      <c r="AX252" s="13" t="s">
        <v>74</v>
      </c>
      <c r="AY252" s="234" t="s">
        <v>148</v>
      </c>
    </row>
    <row r="253" s="16" customFormat="1">
      <c r="A253" s="16"/>
      <c r="B253" s="272"/>
      <c r="C253" s="273"/>
      <c r="D253" s="225" t="s">
        <v>159</v>
      </c>
      <c r="E253" s="274" t="s">
        <v>19</v>
      </c>
      <c r="F253" s="275" t="s">
        <v>1604</v>
      </c>
      <c r="G253" s="273"/>
      <c r="H253" s="276">
        <v>11.735999999999997</v>
      </c>
      <c r="I253" s="277"/>
      <c r="J253" s="273"/>
      <c r="K253" s="273"/>
      <c r="L253" s="278"/>
      <c r="M253" s="279"/>
      <c r="N253" s="280"/>
      <c r="O253" s="280"/>
      <c r="P253" s="280"/>
      <c r="Q253" s="280"/>
      <c r="R253" s="280"/>
      <c r="S253" s="280"/>
      <c r="T253" s="281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T253" s="282" t="s">
        <v>159</v>
      </c>
      <c r="AU253" s="282" t="s">
        <v>84</v>
      </c>
      <c r="AV253" s="16" t="s">
        <v>174</v>
      </c>
      <c r="AW253" s="16" t="s">
        <v>35</v>
      </c>
      <c r="AX253" s="16" t="s">
        <v>74</v>
      </c>
      <c r="AY253" s="282" t="s">
        <v>148</v>
      </c>
    </row>
    <row r="254" s="15" customFormat="1">
      <c r="A254" s="15"/>
      <c r="B254" s="245"/>
      <c r="C254" s="246"/>
      <c r="D254" s="225" t="s">
        <v>159</v>
      </c>
      <c r="E254" s="247" t="s">
        <v>19</v>
      </c>
      <c r="F254" s="248" t="s">
        <v>181</v>
      </c>
      <c r="G254" s="246"/>
      <c r="H254" s="249">
        <v>35.712000000000003</v>
      </c>
      <c r="I254" s="250"/>
      <c r="J254" s="246"/>
      <c r="K254" s="246"/>
      <c r="L254" s="251"/>
      <c r="M254" s="252"/>
      <c r="N254" s="253"/>
      <c r="O254" s="253"/>
      <c r="P254" s="253"/>
      <c r="Q254" s="253"/>
      <c r="R254" s="253"/>
      <c r="S254" s="253"/>
      <c r="T254" s="25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5" t="s">
        <v>159</v>
      </c>
      <c r="AU254" s="255" t="s">
        <v>84</v>
      </c>
      <c r="AV254" s="15" t="s">
        <v>155</v>
      </c>
      <c r="AW254" s="15" t="s">
        <v>35</v>
      </c>
      <c r="AX254" s="15" t="s">
        <v>82</v>
      </c>
      <c r="AY254" s="255" t="s">
        <v>148</v>
      </c>
    </row>
    <row r="255" s="2" customFormat="1" ht="16.5" customHeight="1">
      <c r="A255" s="39"/>
      <c r="B255" s="40"/>
      <c r="C255" s="256" t="s">
        <v>242</v>
      </c>
      <c r="D255" s="256" t="s">
        <v>226</v>
      </c>
      <c r="E255" s="257" t="s">
        <v>1685</v>
      </c>
      <c r="F255" s="258" t="s">
        <v>1686</v>
      </c>
      <c r="G255" s="259" t="s">
        <v>203</v>
      </c>
      <c r="H255" s="260">
        <v>71.424000000000007</v>
      </c>
      <c r="I255" s="261"/>
      <c r="J255" s="262">
        <f>ROUND(I255*H255,2)</f>
        <v>0</v>
      </c>
      <c r="K255" s="258" t="s">
        <v>154</v>
      </c>
      <c r="L255" s="263"/>
      <c r="M255" s="264" t="s">
        <v>19</v>
      </c>
      <c r="N255" s="265" t="s">
        <v>45</v>
      </c>
      <c r="O255" s="85"/>
      <c r="P255" s="214">
        <f>O255*H255</f>
        <v>0</v>
      </c>
      <c r="Q255" s="214">
        <v>1</v>
      </c>
      <c r="R255" s="214">
        <f>Q255*H255</f>
        <v>71.424000000000007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207</v>
      </c>
      <c r="AT255" s="216" t="s">
        <v>226</v>
      </c>
      <c r="AU255" s="216" t="s">
        <v>84</v>
      </c>
      <c r="AY255" s="18" t="s">
        <v>148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82</v>
      </c>
      <c r="BK255" s="217">
        <f>ROUND(I255*H255,2)</f>
        <v>0</v>
      </c>
      <c r="BL255" s="18" t="s">
        <v>155</v>
      </c>
      <c r="BM255" s="216" t="s">
        <v>1710</v>
      </c>
    </row>
    <row r="256" s="13" customFormat="1">
      <c r="A256" s="13"/>
      <c r="B256" s="223"/>
      <c r="C256" s="224"/>
      <c r="D256" s="225" t="s">
        <v>159</v>
      </c>
      <c r="E256" s="226" t="s">
        <v>19</v>
      </c>
      <c r="F256" s="227" t="s">
        <v>1711</v>
      </c>
      <c r="G256" s="224"/>
      <c r="H256" s="228">
        <v>71.424000000000007</v>
      </c>
      <c r="I256" s="229"/>
      <c r="J256" s="224"/>
      <c r="K256" s="224"/>
      <c r="L256" s="230"/>
      <c r="M256" s="231"/>
      <c r="N256" s="232"/>
      <c r="O256" s="232"/>
      <c r="P256" s="232"/>
      <c r="Q256" s="232"/>
      <c r="R256" s="232"/>
      <c r="S256" s="232"/>
      <c r="T256" s="23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4" t="s">
        <v>159</v>
      </c>
      <c r="AU256" s="234" t="s">
        <v>84</v>
      </c>
      <c r="AV256" s="13" t="s">
        <v>84</v>
      </c>
      <c r="AW256" s="13" t="s">
        <v>35</v>
      </c>
      <c r="AX256" s="13" t="s">
        <v>74</v>
      </c>
      <c r="AY256" s="234" t="s">
        <v>148</v>
      </c>
    </row>
    <row r="257" s="15" customFormat="1">
      <c r="A257" s="15"/>
      <c r="B257" s="245"/>
      <c r="C257" s="246"/>
      <c r="D257" s="225" t="s">
        <v>159</v>
      </c>
      <c r="E257" s="247" t="s">
        <v>19</v>
      </c>
      <c r="F257" s="248" t="s">
        <v>181</v>
      </c>
      <c r="G257" s="246"/>
      <c r="H257" s="249">
        <v>71.424000000000007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T257" s="255" t="s">
        <v>159</v>
      </c>
      <c r="AU257" s="255" t="s">
        <v>84</v>
      </c>
      <c r="AV257" s="15" t="s">
        <v>155</v>
      </c>
      <c r="AW257" s="15" t="s">
        <v>35</v>
      </c>
      <c r="AX257" s="15" t="s">
        <v>82</v>
      </c>
      <c r="AY257" s="255" t="s">
        <v>148</v>
      </c>
    </row>
    <row r="258" s="12" customFormat="1" ht="22.8" customHeight="1">
      <c r="A258" s="12"/>
      <c r="B258" s="189"/>
      <c r="C258" s="190"/>
      <c r="D258" s="191" t="s">
        <v>73</v>
      </c>
      <c r="E258" s="203" t="s">
        <v>84</v>
      </c>
      <c r="F258" s="203" t="s">
        <v>218</v>
      </c>
      <c r="G258" s="190"/>
      <c r="H258" s="190"/>
      <c r="I258" s="193"/>
      <c r="J258" s="204">
        <f>BK258</f>
        <v>0</v>
      </c>
      <c r="K258" s="190"/>
      <c r="L258" s="195"/>
      <c r="M258" s="196"/>
      <c r="N258" s="197"/>
      <c r="O258" s="197"/>
      <c r="P258" s="198">
        <f>SUM(P259:P280)</f>
        <v>0</v>
      </c>
      <c r="Q258" s="197"/>
      <c r="R258" s="198">
        <f>SUM(R259:R280)</f>
        <v>38.167718049999998</v>
      </c>
      <c r="S258" s="197"/>
      <c r="T258" s="199">
        <f>SUM(T259:T280)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00" t="s">
        <v>82</v>
      </c>
      <c r="AT258" s="201" t="s">
        <v>73</v>
      </c>
      <c r="AU258" s="201" t="s">
        <v>82</v>
      </c>
      <c r="AY258" s="200" t="s">
        <v>148</v>
      </c>
      <c r="BK258" s="202">
        <f>SUM(BK259:BK280)</f>
        <v>0</v>
      </c>
    </row>
    <row r="259" s="2" customFormat="1" ht="44.25" customHeight="1">
      <c r="A259" s="39"/>
      <c r="B259" s="40"/>
      <c r="C259" s="205" t="s">
        <v>248</v>
      </c>
      <c r="D259" s="205" t="s">
        <v>150</v>
      </c>
      <c r="E259" s="206" t="s">
        <v>1712</v>
      </c>
      <c r="F259" s="207" t="s">
        <v>1713</v>
      </c>
      <c r="G259" s="208" t="s">
        <v>163</v>
      </c>
      <c r="H259" s="209">
        <v>18</v>
      </c>
      <c r="I259" s="210"/>
      <c r="J259" s="211">
        <f>ROUND(I259*H259,2)</f>
        <v>0</v>
      </c>
      <c r="K259" s="207" t="s">
        <v>154</v>
      </c>
      <c r="L259" s="45"/>
      <c r="M259" s="212" t="s">
        <v>19</v>
      </c>
      <c r="N259" s="213" t="s">
        <v>45</v>
      </c>
      <c r="O259" s="85"/>
      <c r="P259" s="214">
        <f>O259*H259</f>
        <v>0</v>
      </c>
      <c r="Q259" s="214">
        <v>1.6299999999999999</v>
      </c>
      <c r="R259" s="214">
        <f>Q259*H259</f>
        <v>29.339999999999996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155</v>
      </c>
      <c r="AT259" s="216" t="s">
        <v>150</v>
      </c>
      <c r="AU259" s="216" t="s">
        <v>84</v>
      </c>
      <c r="AY259" s="18" t="s">
        <v>148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82</v>
      </c>
      <c r="BK259" s="217">
        <f>ROUND(I259*H259,2)</f>
        <v>0</v>
      </c>
      <c r="BL259" s="18" t="s">
        <v>155</v>
      </c>
      <c r="BM259" s="216" t="s">
        <v>1714</v>
      </c>
    </row>
    <row r="260" s="2" customFormat="1">
      <c r="A260" s="39"/>
      <c r="B260" s="40"/>
      <c r="C260" s="41"/>
      <c r="D260" s="218" t="s">
        <v>157</v>
      </c>
      <c r="E260" s="41"/>
      <c r="F260" s="219" t="s">
        <v>1715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157</v>
      </c>
      <c r="AU260" s="18" t="s">
        <v>84</v>
      </c>
    </row>
    <row r="261" s="13" customFormat="1">
      <c r="A261" s="13"/>
      <c r="B261" s="223"/>
      <c r="C261" s="224"/>
      <c r="D261" s="225" t="s">
        <v>159</v>
      </c>
      <c r="E261" s="226" t="s">
        <v>19</v>
      </c>
      <c r="F261" s="227" t="s">
        <v>1716</v>
      </c>
      <c r="G261" s="224"/>
      <c r="H261" s="228">
        <v>18</v>
      </c>
      <c r="I261" s="229"/>
      <c r="J261" s="224"/>
      <c r="K261" s="224"/>
      <c r="L261" s="230"/>
      <c r="M261" s="231"/>
      <c r="N261" s="232"/>
      <c r="O261" s="232"/>
      <c r="P261" s="232"/>
      <c r="Q261" s="232"/>
      <c r="R261" s="232"/>
      <c r="S261" s="232"/>
      <c r="T261" s="23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4" t="s">
        <v>159</v>
      </c>
      <c r="AU261" s="234" t="s">
        <v>84</v>
      </c>
      <c r="AV261" s="13" t="s">
        <v>84</v>
      </c>
      <c r="AW261" s="13" t="s">
        <v>35</v>
      </c>
      <c r="AX261" s="13" t="s">
        <v>74</v>
      </c>
      <c r="AY261" s="234" t="s">
        <v>148</v>
      </c>
    </row>
    <row r="262" s="15" customFormat="1">
      <c r="A262" s="15"/>
      <c r="B262" s="245"/>
      <c r="C262" s="246"/>
      <c r="D262" s="225" t="s">
        <v>159</v>
      </c>
      <c r="E262" s="247" t="s">
        <v>19</v>
      </c>
      <c r="F262" s="248" t="s">
        <v>181</v>
      </c>
      <c r="G262" s="246"/>
      <c r="H262" s="249">
        <v>18</v>
      </c>
      <c r="I262" s="250"/>
      <c r="J262" s="246"/>
      <c r="K262" s="246"/>
      <c r="L262" s="251"/>
      <c r="M262" s="252"/>
      <c r="N262" s="253"/>
      <c r="O262" s="253"/>
      <c r="P262" s="253"/>
      <c r="Q262" s="253"/>
      <c r="R262" s="253"/>
      <c r="S262" s="253"/>
      <c r="T262" s="254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5" t="s">
        <v>159</v>
      </c>
      <c r="AU262" s="255" t="s">
        <v>84</v>
      </c>
      <c r="AV262" s="15" t="s">
        <v>155</v>
      </c>
      <c r="AW262" s="15" t="s">
        <v>35</v>
      </c>
      <c r="AX262" s="15" t="s">
        <v>82</v>
      </c>
      <c r="AY262" s="255" t="s">
        <v>148</v>
      </c>
    </row>
    <row r="263" s="2" customFormat="1" ht="55.5" customHeight="1">
      <c r="A263" s="39"/>
      <c r="B263" s="40"/>
      <c r="C263" s="205" t="s">
        <v>253</v>
      </c>
      <c r="D263" s="205" t="s">
        <v>150</v>
      </c>
      <c r="E263" s="206" t="s">
        <v>1717</v>
      </c>
      <c r="F263" s="207" t="s">
        <v>1718</v>
      </c>
      <c r="G263" s="208" t="s">
        <v>153</v>
      </c>
      <c r="H263" s="209">
        <v>58.975000000000001</v>
      </c>
      <c r="I263" s="210"/>
      <c r="J263" s="211">
        <f>ROUND(I263*H263,2)</f>
        <v>0</v>
      </c>
      <c r="K263" s="207" t="s">
        <v>154</v>
      </c>
      <c r="L263" s="45"/>
      <c r="M263" s="212" t="s">
        <v>19</v>
      </c>
      <c r="N263" s="213" t="s">
        <v>45</v>
      </c>
      <c r="O263" s="85"/>
      <c r="P263" s="214">
        <f>O263*H263</f>
        <v>0</v>
      </c>
      <c r="Q263" s="214">
        <v>0.00027</v>
      </c>
      <c r="R263" s="214">
        <f>Q263*H263</f>
        <v>0.01592325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155</v>
      </c>
      <c r="AT263" s="216" t="s">
        <v>150</v>
      </c>
      <c r="AU263" s="216" t="s">
        <v>84</v>
      </c>
      <c r="AY263" s="18" t="s">
        <v>148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82</v>
      </c>
      <c r="BK263" s="217">
        <f>ROUND(I263*H263,2)</f>
        <v>0</v>
      </c>
      <c r="BL263" s="18" t="s">
        <v>155</v>
      </c>
      <c r="BM263" s="216" t="s">
        <v>1719</v>
      </c>
    </row>
    <row r="264" s="2" customFormat="1">
      <c r="A264" s="39"/>
      <c r="B264" s="40"/>
      <c r="C264" s="41"/>
      <c r="D264" s="218" t="s">
        <v>157</v>
      </c>
      <c r="E264" s="41"/>
      <c r="F264" s="219" t="s">
        <v>1720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157</v>
      </c>
      <c r="AU264" s="18" t="s">
        <v>84</v>
      </c>
    </row>
    <row r="265" s="13" customFormat="1">
      <c r="A265" s="13"/>
      <c r="B265" s="223"/>
      <c r="C265" s="224"/>
      <c r="D265" s="225" t="s">
        <v>159</v>
      </c>
      <c r="E265" s="226" t="s">
        <v>19</v>
      </c>
      <c r="F265" s="227" t="s">
        <v>1721</v>
      </c>
      <c r="G265" s="224"/>
      <c r="H265" s="228">
        <v>36</v>
      </c>
      <c r="I265" s="229"/>
      <c r="J265" s="224"/>
      <c r="K265" s="224"/>
      <c r="L265" s="230"/>
      <c r="M265" s="231"/>
      <c r="N265" s="232"/>
      <c r="O265" s="232"/>
      <c r="P265" s="232"/>
      <c r="Q265" s="232"/>
      <c r="R265" s="232"/>
      <c r="S265" s="232"/>
      <c r="T265" s="23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4" t="s">
        <v>159</v>
      </c>
      <c r="AU265" s="234" t="s">
        <v>84</v>
      </c>
      <c r="AV265" s="13" t="s">
        <v>84</v>
      </c>
      <c r="AW265" s="13" t="s">
        <v>35</v>
      </c>
      <c r="AX265" s="13" t="s">
        <v>74</v>
      </c>
      <c r="AY265" s="234" t="s">
        <v>148</v>
      </c>
    </row>
    <row r="266" s="13" customFormat="1">
      <c r="A266" s="13"/>
      <c r="B266" s="223"/>
      <c r="C266" s="224"/>
      <c r="D266" s="225" t="s">
        <v>159</v>
      </c>
      <c r="E266" s="226" t="s">
        <v>19</v>
      </c>
      <c r="F266" s="227" t="s">
        <v>1722</v>
      </c>
      <c r="G266" s="224"/>
      <c r="H266" s="228">
        <v>6</v>
      </c>
      <c r="I266" s="229"/>
      <c r="J266" s="224"/>
      <c r="K266" s="224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159</v>
      </c>
      <c r="AU266" s="234" t="s">
        <v>84</v>
      </c>
      <c r="AV266" s="13" t="s">
        <v>84</v>
      </c>
      <c r="AW266" s="13" t="s">
        <v>35</v>
      </c>
      <c r="AX266" s="13" t="s">
        <v>74</v>
      </c>
      <c r="AY266" s="234" t="s">
        <v>148</v>
      </c>
    </row>
    <row r="267" s="13" customFormat="1">
      <c r="A267" s="13"/>
      <c r="B267" s="223"/>
      <c r="C267" s="224"/>
      <c r="D267" s="225" t="s">
        <v>159</v>
      </c>
      <c r="E267" s="226" t="s">
        <v>19</v>
      </c>
      <c r="F267" s="227" t="s">
        <v>1723</v>
      </c>
      <c r="G267" s="224"/>
      <c r="H267" s="228">
        <v>12</v>
      </c>
      <c r="I267" s="229"/>
      <c r="J267" s="224"/>
      <c r="K267" s="224"/>
      <c r="L267" s="230"/>
      <c r="M267" s="231"/>
      <c r="N267" s="232"/>
      <c r="O267" s="232"/>
      <c r="P267" s="232"/>
      <c r="Q267" s="232"/>
      <c r="R267" s="232"/>
      <c r="S267" s="232"/>
      <c r="T267" s="23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4" t="s">
        <v>159</v>
      </c>
      <c r="AU267" s="234" t="s">
        <v>84</v>
      </c>
      <c r="AV267" s="13" t="s">
        <v>84</v>
      </c>
      <c r="AW267" s="13" t="s">
        <v>35</v>
      </c>
      <c r="AX267" s="13" t="s">
        <v>74</v>
      </c>
      <c r="AY267" s="234" t="s">
        <v>148</v>
      </c>
    </row>
    <row r="268" s="13" customFormat="1">
      <c r="A268" s="13"/>
      <c r="B268" s="223"/>
      <c r="C268" s="224"/>
      <c r="D268" s="225" t="s">
        <v>159</v>
      </c>
      <c r="E268" s="226" t="s">
        <v>19</v>
      </c>
      <c r="F268" s="227" t="s">
        <v>1724</v>
      </c>
      <c r="G268" s="224"/>
      <c r="H268" s="228">
        <v>4.9749999999999996</v>
      </c>
      <c r="I268" s="229"/>
      <c r="J268" s="224"/>
      <c r="K268" s="224"/>
      <c r="L268" s="230"/>
      <c r="M268" s="231"/>
      <c r="N268" s="232"/>
      <c r="O268" s="232"/>
      <c r="P268" s="232"/>
      <c r="Q268" s="232"/>
      <c r="R268" s="232"/>
      <c r="S268" s="232"/>
      <c r="T268" s="23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4" t="s">
        <v>159</v>
      </c>
      <c r="AU268" s="234" t="s">
        <v>84</v>
      </c>
      <c r="AV268" s="13" t="s">
        <v>84</v>
      </c>
      <c r="AW268" s="13" t="s">
        <v>35</v>
      </c>
      <c r="AX268" s="13" t="s">
        <v>74</v>
      </c>
      <c r="AY268" s="234" t="s">
        <v>148</v>
      </c>
    </row>
    <row r="269" s="15" customFormat="1">
      <c r="A269" s="15"/>
      <c r="B269" s="245"/>
      <c r="C269" s="246"/>
      <c r="D269" s="225" t="s">
        <v>159</v>
      </c>
      <c r="E269" s="247" t="s">
        <v>19</v>
      </c>
      <c r="F269" s="248" t="s">
        <v>181</v>
      </c>
      <c r="G269" s="246"/>
      <c r="H269" s="249">
        <v>58.975000000000001</v>
      </c>
      <c r="I269" s="250"/>
      <c r="J269" s="246"/>
      <c r="K269" s="246"/>
      <c r="L269" s="251"/>
      <c r="M269" s="252"/>
      <c r="N269" s="253"/>
      <c r="O269" s="253"/>
      <c r="P269" s="253"/>
      <c r="Q269" s="253"/>
      <c r="R269" s="253"/>
      <c r="S269" s="253"/>
      <c r="T269" s="254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55" t="s">
        <v>159</v>
      </c>
      <c r="AU269" s="255" t="s">
        <v>84</v>
      </c>
      <c r="AV269" s="15" t="s">
        <v>155</v>
      </c>
      <c r="AW269" s="15" t="s">
        <v>35</v>
      </c>
      <c r="AX269" s="15" t="s">
        <v>82</v>
      </c>
      <c r="AY269" s="255" t="s">
        <v>148</v>
      </c>
    </row>
    <row r="270" s="2" customFormat="1" ht="24.15" customHeight="1">
      <c r="A270" s="39"/>
      <c r="B270" s="40"/>
      <c r="C270" s="256" t="s">
        <v>261</v>
      </c>
      <c r="D270" s="256" t="s">
        <v>226</v>
      </c>
      <c r="E270" s="257" t="s">
        <v>1725</v>
      </c>
      <c r="F270" s="258" t="s">
        <v>1726</v>
      </c>
      <c r="G270" s="259" t="s">
        <v>153</v>
      </c>
      <c r="H270" s="260">
        <v>69.855999999999995</v>
      </c>
      <c r="I270" s="261"/>
      <c r="J270" s="262">
        <f>ROUND(I270*H270,2)</f>
        <v>0</v>
      </c>
      <c r="K270" s="258" t="s">
        <v>154</v>
      </c>
      <c r="L270" s="263"/>
      <c r="M270" s="264" t="s">
        <v>19</v>
      </c>
      <c r="N270" s="265" t="s">
        <v>45</v>
      </c>
      <c r="O270" s="85"/>
      <c r="P270" s="214">
        <f>O270*H270</f>
        <v>0</v>
      </c>
      <c r="Q270" s="214">
        <v>0.00029999999999999997</v>
      </c>
      <c r="R270" s="214">
        <f>Q270*H270</f>
        <v>0.020956799999999998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207</v>
      </c>
      <c r="AT270" s="216" t="s">
        <v>226</v>
      </c>
      <c r="AU270" s="216" t="s">
        <v>84</v>
      </c>
      <c r="AY270" s="18" t="s">
        <v>148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82</v>
      </c>
      <c r="BK270" s="217">
        <f>ROUND(I270*H270,2)</f>
        <v>0</v>
      </c>
      <c r="BL270" s="18" t="s">
        <v>155</v>
      </c>
      <c r="BM270" s="216" t="s">
        <v>1727</v>
      </c>
    </row>
    <row r="271" s="13" customFormat="1">
      <c r="A271" s="13"/>
      <c r="B271" s="223"/>
      <c r="C271" s="224"/>
      <c r="D271" s="225" t="s">
        <v>159</v>
      </c>
      <c r="E271" s="226" t="s">
        <v>19</v>
      </c>
      <c r="F271" s="227" t="s">
        <v>1728</v>
      </c>
      <c r="G271" s="224"/>
      <c r="H271" s="228">
        <v>69.855999999999995</v>
      </c>
      <c r="I271" s="229"/>
      <c r="J271" s="224"/>
      <c r="K271" s="224"/>
      <c r="L271" s="230"/>
      <c r="M271" s="231"/>
      <c r="N271" s="232"/>
      <c r="O271" s="232"/>
      <c r="P271" s="232"/>
      <c r="Q271" s="232"/>
      <c r="R271" s="232"/>
      <c r="S271" s="232"/>
      <c r="T271" s="23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4" t="s">
        <v>159</v>
      </c>
      <c r="AU271" s="234" t="s">
        <v>84</v>
      </c>
      <c r="AV271" s="13" t="s">
        <v>84</v>
      </c>
      <c r="AW271" s="13" t="s">
        <v>35</v>
      </c>
      <c r="AX271" s="13" t="s">
        <v>74</v>
      </c>
      <c r="AY271" s="234" t="s">
        <v>148</v>
      </c>
    </row>
    <row r="272" s="15" customFormat="1">
      <c r="A272" s="15"/>
      <c r="B272" s="245"/>
      <c r="C272" s="246"/>
      <c r="D272" s="225" t="s">
        <v>159</v>
      </c>
      <c r="E272" s="247" t="s">
        <v>19</v>
      </c>
      <c r="F272" s="248" t="s">
        <v>181</v>
      </c>
      <c r="G272" s="246"/>
      <c r="H272" s="249">
        <v>69.855999999999995</v>
      </c>
      <c r="I272" s="250"/>
      <c r="J272" s="246"/>
      <c r="K272" s="246"/>
      <c r="L272" s="251"/>
      <c r="M272" s="252"/>
      <c r="N272" s="253"/>
      <c r="O272" s="253"/>
      <c r="P272" s="253"/>
      <c r="Q272" s="253"/>
      <c r="R272" s="253"/>
      <c r="S272" s="253"/>
      <c r="T272" s="25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55" t="s">
        <v>159</v>
      </c>
      <c r="AU272" s="255" t="s">
        <v>84</v>
      </c>
      <c r="AV272" s="15" t="s">
        <v>155</v>
      </c>
      <c r="AW272" s="15" t="s">
        <v>35</v>
      </c>
      <c r="AX272" s="15" t="s">
        <v>82</v>
      </c>
      <c r="AY272" s="255" t="s">
        <v>148</v>
      </c>
    </row>
    <row r="273" s="2" customFormat="1" ht="62.7" customHeight="1">
      <c r="A273" s="39"/>
      <c r="B273" s="40"/>
      <c r="C273" s="205" t="s">
        <v>270</v>
      </c>
      <c r="D273" s="205" t="s">
        <v>150</v>
      </c>
      <c r="E273" s="206" t="s">
        <v>1729</v>
      </c>
      <c r="F273" s="207" t="s">
        <v>1730</v>
      </c>
      <c r="G273" s="208" t="s">
        <v>229</v>
      </c>
      <c r="H273" s="209">
        <v>43</v>
      </c>
      <c r="I273" s="210"/>
      <c r="J273" s="211">
        <f>ROUND(I273*H273,2)</f>
        <v>0</v>
      </c>
      <c r="K273" s="207" t="s">
        <v>154</v>
      </c>
      <c r="L273" s="45"/>
      <c r="M273" s="212" t="s">
        <v>19</v>
      </c>
      <c r="N273" s="213" t="s">
        <v>45</v>
      </c>
      <c r="O273" s="85"/>
      <c r="P273" s="214">
        <f>O273*H273</f>
        <v>0</v>
      </c>
      <c r="Q273" s="214">
        <v>0.2044</v>
      </c>
      <c r="R273" s="214">
        <f>Q273*H273</f>
        <v>8.7891999999999992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155</v>
      </c>
      <c r="AT273" s="216" t="s">
        <v>150</v>
      </c>
      <c r="AU273" s="216" t="s">
        <v>84</v>
      </c>
      <c r="AY273" s="18" t="s">
        <v>148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82</v>
      </c>
      <c r="BK273" s="217">
        <f>ROUND(I273*H273,2)</f>
        <v>0</v>
      </c>
      <c r="BL273" s="18" t="s">
        <v>155</v>
      </c>
      <c r="BM273" s="216" t="s">
        <v>1731</v>
      </c>
    </row>
    <row r="274" s="2" customFormat="1">
      <c r="A274" s="39"/>
      <c r="B274" s="40"/>
      <c r="C274" s="41"/>
      <c r="D274" s="218" t="s">
        <v>157</v>
      </c>
      <c r="E274" s="41"/>
      <c r="F274" s="219" t="s">
        <v>1732</v>
      </c>
      <c r="G274" s="41"/>
      <c r="H274" s="41"/>
      <c r="I274" s="220"/>
      <c r="J274" s="41"/>
      <c r="K274" s="41"/>
      <c r="L274" s="45"/>
      <c r="M274" s="221"/>
      <c r="N274" s="222"/>
      <c r="O274" s="85"/>
      <c r="P274" s="85"/>
      <c r="Q274" s="85"/>
      <c r="R274" s="85"/>
      <c r="S274" s="85"/>
      <c r="T274" s="86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157</v>
      </c>
      <c r="AU274" s="18" t="s">
        <v>84</v>
      </c>
    </row>
    <row r="275" s="13" customFormat="1">
      <c r="A275" s="13"/>
      <c r="B275" s="223"/>
      <c r="C275" s="224"/>
      <c r="D275" s="225" t="s">
        <v>159</v>
      </c>
      <c r="E275" s="226" t="s">
        <v>19</v>
      </c>
      <c r="F275" s="227" t="s">
        <v>1733</v>
      </c>
      <c r="G275" s="224"/>
      <c r="H275" s="228">
        <v>43</v>
      </c>
      <c r="I275" s="229"/>
      <c r="J275" s="224"/>
      <c r="K275" s="224"/>
      <c r="L275" s="230"/>
      <c r="M275" s="231"/>
      <c r="N275" s="232"/>
      <c r="O275" s="232"/>
      <c r="P275" s="232"/>
      <c r="Q275" s="232"/>
      <c r="R275" s="232"/>
      <c r="S275" s="232"/>
      <c r="T275" s="23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4" t="s">
        <v>159</v>
      </c>
      <c r="AU275" s="234" t="s">
        <v>84</v>
      </c>
      <c r="AV275" s="13" t="s">
        <v>84</v>
      </c>
      <c r="AW275" s="13" t="s">
        <v>35</v>
      </c>
      <c r="AX275" s="13" t="s">
        <v>82</v>
      </c>
      <c r="AY275" s="234" t="s">
        <v>148</v>
      </c>
    </row>
    <row r="276" s="2" customFormat="1" ht="24.15" customHeight="1">
      <c r="A276" s="39"/>
      <c r="B276" s="40"/>
      <c r="C276" s="205" t="s">
        <v>278</v>
      </c>
      <c r="D276" s="205" t="s">
        <v>150</v>
      </c>
      <c r="E276" s="206" t="s">
        <v>1734</v>
      </c>
      <c r="F276" s="207" t="s">
        <v>1735</v>
      </c>
      <c r="G276" s="208" t="s">
        <v>229</v>
      </c>
      <c r="H276" s="209">
        <v>6</v>
      </c>
      <c r="I276" s="210"/>
      <c r="J276" s="211">
        <f>ROUND(I276*H276,2)</f>
        <v>0</v>
      </c>
      <c r="K276" s="207" t="s">
        <v>154</v>
      </c>
      <c r="L276" s="45"/>
      <c r="M276" s="212" t="s">
        <v>19</v>
      </c>
      <c r="N276" s="213" t="s">
        <v>45</v>
      </c>
      <c r="O276" s="85"/>
      <c r="P276" s="214">
        <f>O276*H276</f>
        <v>0</v>
      </c>
      <c r="Q276" s="214">
        <v>0</v>
      </c>
      <c r="R276" s="214">
        <f>Q276*H276</f>
        <v>0</v>
      </c>
      <c r="S276" s="214">
        <v>0</v>
      </c>
      <c r="T276" s="215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6" t="s">
        <v>155</v>
      </c>
      <c r="AT276" s="216" t="s">
        <v>150</v>
      </c>
      <c r="AU276" s="216" t="s">
        <v>84</v>
      </c>
      <c r="AY276" s="18" t="s">
        <v>148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8" t="s">
        <v>82</v>
      </c>
      <c r="BK276" s="217">
        <f>ROUND(I276*H276,2)</f>
        <v>0</v>
      </c>
      <c r="BL276" s="18" t="s">
        <v>155</v>
      </c>
      <c r="BM276" s="216" t="s">
        <v>1736</v>
      </c>
    </row>
    <row r="277" s="2" customFormat="1">
      <c r="A277" s="39"/>
      <c r="B277" s="40"/>
      <c r="C277" s="41"/>
      <c r="D277" s="218" t="s">
        <v>157</v>
      </c>
      <c r="E277" s="41"/>
      <c r="F277" s="219" t="s">
        <v>1737</v>
      </c>
      <c r="G277" s="41"/>
      <c r="H277" s="41"/>
      <c r="I277" s="220"/>
      <c r="J277" s="41"/>
      <c r="K277" s="41"/>
      <c r="L277" s="45"/>
      <c r="M277" s="221"/>
      <c r="N277" s="222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157</v>
      </c>
      <c r="AU277" s="18" t="s">
        <v>84</v>
      </c>
    </row>
    <row r="278" s="2" customFormat="1" ht="24.15" customHeight="1">
      <c r="A278" s="39"/>
      <c r="B278" s="40"/>
      <c r="C278" s="256" t="s">
        <v>286</v>
      </c>
      <c r="D278" s="256" t="s">
        <v>226</v>
      </c>
      <c r="E278" s="257" t="s">
        <v>1738</v>
      </c>
      <c r="F278" s="258" t="s">
        <v>1739</v>
      </c>
      <c r="G278" s="259" t="s">
        <v>229</v>
      </c>
      <c r="H278" s="260">
        <v>6.2999999999999998</v>
      </c>
      <c r="I278" s="261"/>
      <c r="J278" s="262">
        <f>ROUND(I278*H278,2)</f>
        <v>0</v>
      </c>
      <c r="K278" s="258" t="s">
        <v>154</v>
      </c>
      <c r="L278" s="263"/>
      <c r="M278" s="264" t="s">
        <v>19</v>
      </c>
      <c r="N278" s="265" t="s">
        <v>45</v>
      </c>
      <c r="O278" s="85"/>
      <c r="P278" s="214">
        <f>O278*H278</f>
        <v>0</v>
      </c>
      <c r="Q278" s="214">
        <v>0.00025999999999999998</v>
      </c>
      <c r="R278" s="214">
        <f>Q278*H278</f>
        <v>0.0016379999999999999</v>
      </c>
      <c r="S278" s="214">
        <v>0</v>
      </c>
      <c r="T278" s="215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207</v>
      </c>
      <c r="AT278" s="216" t="s">
        <v>226</v>
      </c>
      <c r="AU278" s="216" t="s">
        <v>84</v>
      </c>
      <c r="AY278" s="18" t="s">
        <v>148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82</v>
      </c>
      <c r="BK278" s="217">
        <f>ROUND(I278*H278,2)</f>
        <v>0</v>
      </c>
      <c r="BL278" s="18" t="s">
        <v>155</v>
      </c>
      <c r="BM278" s="216" t="s">
        <v>1740</v>
      </c>
    </row>
    <row r="279" s="13" customFormat="1">
      <c r="A279" s="13"/>
      <c r="B279" s="223"/>
      <c r="C279" s="224"/>
      <c r="D279" s="225" t="s">
        <v>159</v>
      </c>
      <c r="E279" s="226" t="s">
        <v>19</v>
      </c>
      <c r="F279" s="227" t="s">
        <v>1741</v>
      </c>
      <c r="G279" s="224"/>
      <c r="H279" s="228">
        <v>6.2999999999999998</v>
      </c>
      <c r="I279" s="229"/>
      <c r="J279" s="224"/>
      <c r="K279" s="224"/>
      <c r="L279" s="230"/>
      <c r="M279" s="231"/>
      <c r="N279" s="232"/>
      <c r="O279" s="232"/>
      <c r="P279" s="232"/>
      <c r="Q279" s="232"/>
      <c r="R279" s="232"/>
      <c r="S279" s="232"/>
      <c r="T279" s="23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4" t="s">
        <v>159</v>
      </c>
      <c r="AU279" s="234" t="s">
        <v>84</v>
      </c>
      <c r="AV279" s="13" t="s">
        <v>84</v>
      </c>
      <c r="AW279" s="13" t="s">
        <v>35</v>
      </c>
      <c r="AX279" s="13" t="s">
        <v>74</v>
      </c>
      <c r="AY279" s="234" t="s">
        <v>148</v>
      </c>
    </row>
    <row r="280" s="15" customFormat="1">
      <c r="A280" s="15"/>
      <c r="B280" s="245"/>
      <c r="C280" s="246"/>
      <c r="D280" s="225" t="s">
        <v>159</v>
      </c>
      <c r="E280" s="247" t="s">
        <v>19</v>
      </c>
      <c r="F280" s="248" t="s">
        <v>181</v>
      </c>
      <c r="G280" s="246"/>
      <c r="H280" s="249">
        <v>6.2999999999999998</v>
      </c>
      <c r="I280" s="250"/>
      <c r="J280" s="246"/>
      <c r="K280" s="246"/>
      <c r="L280" s="251"/>
      <c r="M280" s="252"/>
      <c r="N280" s="253"/>
      <c r="O280" s="253"/>
      <c r="P280" s="253"/>
      <c r="Q280" s="253"/>
      <c r="R280" s="253"/>
      <c r="S280" s="253"/>
      <c r="T280" s="25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55" t="s">
        <v>159</v>
      </c>
      <c r="AU280" s="255" t="s">
        <v>84</v>
      </c>
      <c r="AV280" s="15" t="s">
        <v>155</v>
      </c>
      <c r="AW280" s="15" t="s">
        <v>35</v>
      </c>
      <c r="AX280" s="15" t="s">
        <v>82</v>
      </c>
      <c r="AY280" s="255" t="s">
        <v>148</v>
      </c>
    </row>
    <row r="281" s="12" customFormat="1" ht="22.8" customHeight="1">
      <c r="A281" s="12"/>
      <c r="B281" s="189"/>
      <c r="C281" s="190"/>
      <c r="D281" s="191" t="s">
        <v>73</v>
      </c>
      <c r="E281" s="203" t="s">
        <v>174</v>
      </c>
      <c r="F281" s="203" t="s">
        <v>299</v>
      </c>
      <c r="G281" s="190"/>
      <c r="H281" s="190"/>
      <c r="I281" s="193"/>
      <c r="J281" s="204">
        <f>BK281</f>
        <v>0</v>
      </c>
      <c r="K281" s="190"/>
      <c r="L281" s="195"/>
      <c r="M281" s="196"/>
      <c r="N281" s="197"/>
      <c r="O281" s="197"/>
      <c r="P281" s="198">
        <f>SUM(P282:P286)</f>
        <v>0</v>
      </c>
      <c r="Q281" s="197"/>
      <c r="R281" s="198">
        <f>SUM(R282:R286)</f>
        <v>0.03082033</v>
      </c>
      <c r="S281" s="197"/>
      <c r="T281" s="199">
        <f>SUM(T282:T286)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0" t="s">
        <v>82</v>
      </c>
      <c r="AT281" s="201" t="s">
        <v>73</v>
      </c>
      <c r="AU281" s="201" t="s">
        <v>82</v>
      </c>
      <c r="AY281" s="200" t="s">
        <v>148</v>
      </c>
      <c r="BK281" s="202">
        <f>SUM(BK282:BK286)</f>
        <v>0</v>
      </c>
    </row>
    <row r="282" s="2" customFormat="1" ht="37.8" customHeight="1">
      <c r="A282" s="39"/>
      <c r="B282" s="40"/>
      <c r="C282" s="205" t="s">
        <v>7</v>
      </c>
      <c r="D282" s="205" t="s">
        <v>150</v>
      </c>
      <c r="E282" s="206" t="s">
        <v>1742</v>
      </c>
      <c r="F282" s="207" t="s">
        <v>1743</v>
      </c>
      <c r="G282" s="208" t="s">
        <v>203</v>
      </c>
      <c r="H282" s="209">
        <v>0.029000000000000001</v>
      </c>
      <c r="I282" s="210"/>
      <c r="J282" s="211">
        <f>ROUND(I282*H282,2)</f>
        <v>0</v>
      </c>
      <c r="K282" s="207" t="s">
        <v>154</v>
      </c>
      <c r="L282" s="45"/>
      <c r="M282" s="212" t="s">
        <v>19</v>
      </c>
      <c r="N282" s="213" t="s">
        <v>45</v>
      </c>
      <c r="O282" s="85"/>
      <c r="P282" s="214">
        <f>O282*H282</f>
        <v>0</v>
      </c>
      <c r="Q282" s="214">
        <v>1.06277</v>
      </c>
      <c r="R282" s="214">
        <f>Q282*H282</f>
        <v>0.03082033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155</v>
      </c>
      <c r="AT282" s="216" t="s">
        <v>150</v>
      </c>
      <c r="AU282" s="216" t="s">
        <v>84</v>
      </c>
      <c r="AY282" s="18" t="s">
        <v>148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82</v>
      </c>
      <c r="BK282" s="217">
        <f>ROUND(I282*H282,2)</f>
        <v>0</v>
      </c>
      <c r="BL282" s="18" t="s">
        <v>155</v>
      </c>
      <c r="BM282" s="216" t="s">
        <v>1744</v>
      </c>
    </row>
    <row r="283" s="2" customFormat="1">
      <c r="A283" s="39"/>
      <c r="B283" s="40"/>
      <c r="C283" s="41"/>
      <c r="D283" s="218" t="s">
        <v>157</v>
      </c>
      <c r="E283" s="41"/>
      <c r="F283" s="219" t="s">
        <v>1745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157</v>
      </c>
      <c r="AU283" s="18" t="s">
        <v>84</v>
      </c>
    </row>
    <row r="284" s="13" customFormat="1">
      <c r="A284" s="13"/>
      <c r="B284" s="223"/>
      <c r="C284" s="224"/>
      <c r="D284" s="225" t="s">
        <v>159</v>
      </c>
      <c r="E284" s="226" t="s">
        <v>19</v>
      </c>
      <c r="F284" s="227" t="s">
        <v>1746</v>
      </c>
      <c r="G284" s="224"/>
      <c r="H284" s="228">
        <v>0.021999999999999999</v>
      </c>
      <c r="I284" s="229"/>
      <c r="J284" s="224"/>
      <c r="K284" s="224"/>
      <c r="L284" s="230"/>
      <c r="M284" s="231"/>
      <c r="N284" s="232"/>
      <c r="O284" s="232"/>
      <c r="P284" s="232"/>
      <c r="Q284" s="232"/>
      <c r="R284" s="232"/>
      <c r="S284" s="232"/>
      <c r="T284" s="23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4" t="s">
        <v>159</v>
      </c>
      <c r="AU284" s="234" t="s">
        <v>84</v>
      </c>
      <c r="AV284" s="13" t="s">
        <v>84</v>
      </c>
      <c r="AW284" s="13" t="s">
        <v>35</v>
      </c>
      <c r="AX284" s="13" t="s">
        <v>74</v>
      </c>
      <c r="AY284" s="234" t="s">
        <v>148</v>
      </c>
    </row>
    <row r="285" s="13" customFormat="1">
      <c r="A285" s="13"/>
      <c r="B285" s="223"/>
      <c r="C285" s="224"/>
      <c r="D285" s="225" t="s">
        <v>159</v>
      </c>
      <c r="E285" s="226" t="s">
        <v>19</v>
      </c>
      <c r="F285" s="227" t="s">
        <v>1747</v>
      </c>
      <c r="G285" s="224"/>
      <c r="H285" s="228">
        <v>0.0070000000000000001</v>
      </c>
      <c r="I285" s="229"/>
      <c r="J285" s="224"/>
      <c r="K285" s="224"/>
      <c r="L285" s="230"/>
      <c r="M285" s="231"/>
      <c r="N285" s="232"/>
      <c r="O285" s="232"/>
      <c r="P285" s="232"/>
      <c r="Q285" s="232"/>
      <c r="R285" s="232"/>
      <c r="S285" s="232"/>
      <c r="T285" s="23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4" t="s">
        <v>159</v>
      </c>
      <c r="AU285" s="234" t="s">
        <v>84</v>
      </c>
      <c r="AV285" s="13" t="s">
        <v>84</v>
      </c>
      <c r="AW285" s="13" t="s">
        <v>35</v>
      </c>
      <c r="AX285" s="13" t="s">
        <v>74</v>
      </c>
      <c r="AY285" s="234" t="s">
        <v>148</v>
      </c>
    </row>
    <row r="286" s="15" customFormat="1">
      <c r="A286" s="15"/>
      <c r="B286" s="245"/>
      <c r="C286" s="246"/>
      <c r="D286" s="225" t="s">
        <v>159</v>
      </c>
      <c r="E286" s="247" t="s">
        <v>19</v>
      </c>
      <c r="F286" s="248" t="s">
        <v>181</v>
      </c>
      <c r="G286" s="246"/>
      <c r="H286" s="249">
        <v>0.028999999999999998</v>
      </c>
      <c r="I286" s="250"/>
      <c r="J286" s="246"/>
      <c r="K286" s="246"/>
      <c r="L286" s="251"/>
      <c r="M286" s="252"/>
      <c r="N286" s="253"/>
      <c r="O286" s="253"/>
      <c r="P286" s="253"/>
      <c r="Q286" s="253"/>
      <c r="R286" s="253"/>
      <c r="S286" s="253"/>
      <c r="T286" s="254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55" t="s">
        <v>159</v>
      </c>
      <c r="AU286" s="255" t="s">
        <v>84</v>
      </c>
      <c r="AV286" s="15" t="s">
        <v>155</v>
      </c>
      <c r="AW286" s="15" t="s">
        <v>35</v>
      </c>
      <c r="AX286" s="15" t="s">
        <v>82</v>
      </c>
      <c r="AY286" s="255" t="s">
        <v>148</v>
      </c>
    </row>
    <row r="287" s="12" customFormat="1" ht="22.8" customHeight="1">
      <c r="A287" s="12"/>
      <c r="B287" s="189"/>
      <c r="C287" s="190"/>
      <c r="D287" s="191" t="s">
        <v>73</v>
      </c>
      <c r="E287" s="203" t="s">
        <v>155</v>
      </c>
      <c r="F287" s="203" t="s">
        <v>380</v>
      </c>
      <c r="G287" s="190"/>
      <c r="H287" s="190"/>
      <c r="I287" s="193"/>
      <c r="J287" s="204">
        <f>BK287</f>
        <v>0</v>
      </c>
      <c r="K287" s="190"/>
      <c r="L287" s="195"/>
      <c r="M287" s="196"/>
      <c r="N287" s="197"/>
      <c r="O287" s="197"/>
      <c r="P287" s="198">
        <f>SUM(P288:P343)</f>
        <v>0</v>
      </c>
      <c r="Q287" s="197"/>
      <c r="R287" s="198">
        <f>SUM(R288:R343)</f>
        <v>18.20650788</v>
      </c>
      <c r="S287" s="197"/>
      <c r="T287" s="199">
        <f>SUM(T288:T343)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00" t="s">
        <v>82</v>
      </c>
      <c r="AT287" s="201" t="s">
        <v>73</v>
      </c>
      <c r="AU287" s="201" t="s">
        <v>82</v>
      </c>
      <c r="AY287" s="200" t="s">
        <v>148</v>
      </c>
      <c r="BK287" s="202">
        <f>SUM(BK288:BK343)</f>
        <v>0</v>
      </c>
    </row>
    <row r="288" s="2" customFormat="1" ht="33" customHeight="1">
      <c r="A288" s="39"/>
      <c r="B288" s="40"/>
      <c r="C288" s="205" t="s">
        <v>300</v>
      </c>
      <c r="D288" s="205" t="s">
        <v>150</v>
      </c>
      <c r="E288" s="206" t="s">
        <v>1748</v>
      </c>
      <c r="F288" s="207" t="s">
        <v>1749</v>
      </c>
      <c r="G288" s="208" t="s">
        <v>163</v>
      </c>
      <c r="H288" s="209">
        <v>9.4320000000000004</v>
      </c>
      <c r="I288" s="210"/>
      <c r="J288" s="211">
        <f>ROUND(I288*H288,2)</f>
        <v>0</v>
      </c>
      <c r="K288" s="207" t="s">
        <v>154</v>
      </c>
      <c r="L288" s="45"/>
      <c r="M288" s="212" t="s">
        <v>19</v>
      </c>
      <c r="N288" s="213" t="s">
        <v>45</v>
      </c>
      <c r="O288" s="85"/>
      <c r="P288" s="214">
        <f>O288*H288</f>
        <v>0</v>
      </c>
      <c r="Q288" s="214">
        <v>1.8907700000000001</v>
      </c>
      <c r="R288" s="214">
        <f>Q288*H288</f>
        <v>17.833742640000001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155</v>
      </c>
      <c r="AT288" s="216" t="s">
        <v>150</v>
      </c>
      <c r="AU288" s="216" t="s">
        <v>84</v>
      </c>
      <c r="AY288" s="18" t="s">
        <v>148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82</v>
      </c>
      <c r="BK288" s="217">
        <f>ROUND(I288*H288,2)</f>
        <v>0</v>
      </c>
      <c r="BL288" s="18" t="s">
        <v>155</v>
      </c>
      <c r="BM288" s="216" t="s">
        <v>1750</v>
      </c>
    </row>
    <row r="289" s="2" customFormat="1">
      <c r="A289" s="39"/>
      <c r="B289" s="40"/>
      <c r="C289" s="41"/>
      <c r="D289" s="218" t="s">
        <v>157</v>
      </c>
      <c r="E289" s="41"/>
      <c r="F289" s="219" t="s">
        <v>1751</v>
      </c>
      <c r="G289" s="41"/>
      <c r="H289" s="41"/>
      <c r="I289" s="220"/>
      <c r="J289" s="41"/>
      <c r="K289" s="41"/>
      <c r="L289" s="45"/>
      <c r="M289" s="221"/>
      <c r="N289" s="222"/>
      <c r="O289" s="85"/>
      <c r="P289" s="85"/>
      <c r="Q289" s="85"/>
      <c r="R289" s="85"/>
      <c r="S289" s="85"/>
      <c r="T289" s="86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18" t="s">
        <v>157</v>
      </c>
      <c r="AU289" s="18" t="s">
        <v>84</v>
      </c>
    </row>
    <row r="290" s="14" customFormat="1">
      <c r="A290" s="14"/>
      <c r="B290" s="235"/>
      <c r="C290" s="236"/>
      <c r="D290" s="225" t="s">
        <v>159</v>
      </c>
      <c r="E290" s="237" t="s">
        <v>19</v>
      </c>
      <c r="F290" s="238" t="s">
        <v>1601</v>
      </c>
      <c r="G290" s="236"/>
      <c r="H290" s="237" t="s">
        <v>19</v>
      </c>
      <c r="I290" s="239"/>
      <c r="J290" s="236"/>
      <c r="K290" s="236"/>
      <c r="L290" s="240"/>
      <c r="M290" s="241"/>
      <c r="N290" s="242"/>
      <c r="O290" s="242"/>
      <c r="P290" s="242"/>
      <c r="Q290" s="242"/>
      <c r="R290" s="242"/>
      <c r="S290" s="242"/>
      <c r="T290" s="24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4" t="s">
        <v>159</v>
      </c>
      <c r="AU290" s="244" t="s">
        <v>84</v>
      </c>
      <c r="AV290" s="14" t="s">
        <v>82</v>
      </c>
      <c r="AW290" s="14" t="s">
        <v>35</v>
      </c>
      <c r="AX290" s="14" t="s">
        <v>74</v>
      </c>
      <c r="AY290" s="244" t="s">
        <v>148</v>
      </c>
    </row>
    <row r="291" s="13" customFormat="1">
      <c r="A291" s="13"/>
      <c r="B291" s="223"/>
      <c r="C291" s="224"/>
      <c r="D291" s="225" t="s">
        <v>159</v>
      </c>
      <c r="E291" s="226" t="s">
        <v>19</v>
      </c>
      <c r="F291" s="227" t="s">
        <v>1752</v>
      </c>
      <c r="G291" s="224"/>
      <c r="H291" s="228">
        <v>0.056000000000000001</v>
      </c>
      <c r="I291" s="229"/>
      <c r="J291" s="224"/>
      <c r="K291" s="224"/>
      <c r="L291" s="230"/>
      <c r="M291" s="231"/>
      <c r="N291" s="232"/>
      <c r="O291" s="232"/>
      <c r="P291" s="232"/>
      <c r="Q291" s="232"/>
      <c r="R291" s="232"/>
      <c r="S291" s="232"/>
      <c r="T291" s="23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4" t="s">
        <v>159</v>
      </c>
      <c r="AU291" s="234" t="s">
        <v>84</v>
      </c>
      <c r="AV291" s="13" t="s">
        <v>84</v>
      </c>
      <c r="AW291" s="13" t="s">
        <v>35</v>
      </c>
      <c r="AX291" s="13" t="s">
        <v>74</v>
      </c>
      <c r="AY291" s="234" t="s">
        <v>148</v>
      </c>
    </row>
    <row r="292" s="13" customFormat="1">
      <c r="A292" s="13"/>
      <c r="B292" s="223"/>
      <c r="C292" s="224"/>
      <c r="D292" s="225" t="s">
        <v>159</v>
      </c>
      <c r="E292" s="226" t="s">
        <v>19</v>
      </c>
      <c r="F292" s="227" t="s">
        <v>1753</v>
      </c>
      <c r="G292" s="224"/>
      <c r="H292" s="228">
        <v>0.32800000000000001</v>
      </c>
      <c r="I292" s="229"/>
      <c r="J292" s="224"/>
      <c r="K292" s="224"/>
      <c r="L292" s="230"/>
      <c r="M292" s="231"/>
      <c r="N292" s="232"/>
      <c r="O292" s="232"/>
      <c r="P292" s="232"/>
      <c r="Q292" s="232"/>
      <c r="R292" s="232"/>
      <c r="S292" s="232"/>
      <c r="T292" s="23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4" t="s">
        <v>159</v>
      </c>
      <c r="AU292" s="234" t="s">
        <v>84</v>
      </c>
      <c r="AV292" s="13" t="s">
        <v>84</v>
      </c>
      <c r="AW292" s="13" t="s">
        <v>35</v>
      </c>
      <c r="AX292" s="13" t="s">
        <v>74</v>
      </c>
      <c r="AY292" s="234" t="s">
        <v>148</v>
      </c>
    </row>
    <row r="293" s="14" customFormat="1">
      <c r="A293" s="14"/>
      <c r="B293" s="235"/>
      <c r="C293" s="236"/>
      <c r="D293" s="225" t="s">
        <v>159</v>
      </c>
      <c r="E293" s="237" t="s">
        <v>19</v>
      </c>
      <c r="F293" s="238" t="s">
        <v>1605</v>
      </c>
      <c r="G293" s="236"/>
      <c r="H293" s="237" t="s">
        <v>19</v>
      </c>
      <c r="I293" s="239"/>
      <c r="J293" s="236"/>
      <c r="K293" s="236"/>
      <c r="L293" s="240"/>
      <c r="M293" s="241"/>
      <c r="N293" s="242"/>
      <c r="O293" s="242"/>
      <c r="P293" s="242"/>
      <c r="Q293" s="242"/>
      <c r="R293" s="242"/>
      <c r="S293" s="242"/>
      <c r="T293" s="24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4" t="s">
        <v>159</v>
      </c>
      <c r="AU293" s="244" t="s">
        <v>84</v>
      </c>
      <c r="AV293" s="14" t="s">
        <v>82</v>
      </c>
      <c r="AW293" s="14" t="s">
        <v>35</v>
      </c>
      <c r="AX293" s="14" t="s">
        <v>74</v>
      </c>
      <c r="AY293" s="244" t="s">
        <v>148</v>
      </c>
    </row>
    <row r="294" s="13" customFormat="1">
      <c r="A294" s="13"/>
      <c r="B294" s="223"/>
      <c r="C294" s="224"/>
      <c r="D294" s="225" t="s">
        <v>159</v>
      </c>
      <c r="E294" s="226" t="s">
        <v>19</v>
      </c>
      <c r="F294" s="227" t="s">
        <v>1754</v>
      </c>
      <c r="G294" s="224"/>
      <c r="H294" s="228">
        <v>0.096000000000000002</v>
      </c>
      <c r="I294" s="229"/>
      <c r="J294" s="224"/>
      <c r="K294" s="224"/>
      <c r="L294" s="230"/>
      <c r="M294" s="231"/>
      <c r="N294" s="232"/>
      <c r="O294" s="232"/>
      <c r="P294" s="232"/>
      <c r="Q294" s="232"/>
      <c r="R294" s="232"/>
      <c r="S294" s="232"/>
      <c r="T294" s="23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4" t="s">
        <v>159</v>
      </c>
      <c r="AU294" s="234" t="s">
        <v>84</v>
      </c>
      <c r="AV294" s="13" t="s">
        <v>84</v>
      </c>
      <c r="AW294" s="13" t="s">
        <v>35</v>
      </c>
      <c r="AX294" s="13" t="s">
        <v>74</v>
      </c>
      <c r="AY294" s="234" t="s">
        <v>148</v>
      </c>
    </row>
    <row r="295" s="13" customFormat="1">
      <c r="A295" s="13"/>
      <c r="B295" s="223"/>
      <c r="C295" s="224"/>
      <c r="D295" s="225" t="s">
        <v>159</v>
      </c>
      <c r="E295" s="226" t="s">
        <v>19</v>
      </c>
      <c r="F295" s="227" t="s">
        <v>1755</v>
      </c>
      <c r="G295" s="224"/>
      <c r="H295" s="228">
        <v>0.16</v>
      </c>
      <c r="I295" s="229"/>
      <c r="J295" s="224"/>
      <c r="K295" s="224"/>
      <c r="L295" s="230"/>
      <c r="M295" s="231"/>
      <c r="N295" s="232"/>
      <c r="O295" s="232"/>
      <c r="P295" s="232"/>
      <c r="Q295" s="232"/>
      <c r="R295" s="232"/>
      <c r="S295" s="232"/>
      <c r="T295" s="23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4" t="s">
        <v>159</v>
      </c>
      <c r="AU295" s="234" t="s">
        <v>84</v>
      </c>
      <c r="AV295" s="13" t="s">
        <v>84</v>
      </c>
      <c r="AW295" s="13" t="s">
        <v>35</v>
      </c>
      <c r="AX295" s="13" t="s">
        <v>74</v>
      </c>
      <c r="AY295" s="234" t="s">
        <v>148</v>
      </c>
    </row>
    <row r="296" s="13" customFormat="1">
      <c r="A296" s="13"/>
      <c r="B296" s="223"/>
      <c r="C296" s="224"/>
      <c r="D296" s="225" t="s">
        <v>159</v>
      </c>
      <c r="E296" s="226" t="s">
        <v>19</v>
      </c>
      <c r="F296" s="227" t="s">
        <v>1756</v>
      </c>
      <c r="G296" s="224"/>
      <c r="H296" s="228">
        <v>0.087999999999999995</v>
      </c>
      <c r="I296" s="229"/>
      <c r="J296" s="224"/>
      <c r="K296" s="224"/>
      <c r="L296" s="230"/>
      <c r="M296" s="231"/>
      <c r="N296" s="232"/>
      <c r="O296" s="232"/>
      <c r="P296" s="232"/>
      <c r="Q296" s="232"/>
      <c r="R296" s="232"/>
      <c r="S296" s="232"/>
      <c r="T296" s="23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4" t="s">
        <v>159</v>
      </c>
      <c r="AU296" s="234" t="s">
        <v>84</v>
      </c>
      <c r="AV296" s="13" t="s">
        <v>84</v>
      </c>
      <c r="AW296" s="13" t="s">
        <v>35</v>
      </c>
      <c r="AX296" s="13" t="s">
        <v>74</v>
      </c>
      <c r="AY296" s="234" t="s">
        <v>148</v>
      </c>
    </row>
    <row r="297" s="13" customFormat="1">
      <c r="A297" s="13"/>
      <c r="B297" s="223"/>
      <c r="C297" s="224"/>
      <c r="D297" s="225" t="s">
        <v>159</v>
      </c>
      <c r="E297" s="226" t="s">
        <v>19</v>
      </c>
      <c r="F297" s="227" t="s">
        <v>1755</v>
      </c>
      <c r="G297" s="224"/>
      <c r="H297" s="228">
        <v>0.16</v>
      </c>
      <c r="I297" s="229"/>
      <c r="J297" s="224"/>
      <c r="K297" s="224"/>
      <c r="L297" s="230"/>
      <c r="M297" s="231"/>
      <c r="N297" s="232"/>
      <c r="O297" s="232"/>
      <c r="P297" s="232"/>
      <c r="Q297" s="232"/>
      <c r="R297" s="232"/>
      <c r="S297" s="232"/>
      <c r="T297" s="23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4" t="s">
        <v>159</v>
      </c>
      <c r="AU297" s="234" t="s">
        <v>84</v>
      </c>
      <c r="AV297" s="13" t="s">
        <v>84</v>
      </c>
      <c r="AW297" s="13" t="s">
        <v>35</v>
      </c>
      <c r="AX297" s="13" t="s">
        <v>74</v>
      </c>
      <c r="AY297" s="234" t="s">
        <v>148</v>
      </c>
    </row>
    <row r="298" s="13" customFormat="1">
      <c r="A298" s="13"/>
      <c r="B298" s="223"/>
      <c r="C298" s="224"/>
      <c r="D298" s="225" t="s">
        <v>159</v>
      </c>
      <c r="E298" s="226" t="s">
        <v>19</v>
      </c>
      <c r="F298" s="227" t="s">
        <v>1754</v>
      </c>
      <c r="G298" s="224"/>
      <c r="H298" s="228">
        <v>0.096000000000000002</v>
      </c>
      <c r="I298" s="229"/>
      <c r="J298" s="224"/>
      <c r="K298" s="224"/>
      <c r="L298" s="230"/>
      <c r="M298" s="231"/>
      <c r="N298" s="232"/>
      <c r="O298" s="232"/>
      <c r="P298" s="232"/>
      <c r="Q298" s="232"/>
      <c r="R298" s="232"/>
      <c r="S298" s="232"/>
      <c r="T298" s="23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4" t="s">
        <v>159</v>
      </c>
      <c r="AU298" s="234" t="s">
        <v>84</v>
      </c>
      <c r="AV298" s="13" t="s">
        <v>84</v>
      </c>
      <c r="AW298" s="13" t="s">
        <v>35</v>
      </c>
      <c r="AX298" s="13" t="s">
        <v>74</v>
      </c>
      <c r="AY298" s="234" t="s">
        <v>148</v>
      </c>
    </row>
    <row r="299" s="13" customFormat="1">
      <c r="A299" s="13"/>
      <c r="B299" s="223"/>
      <c r="C299" s="224"/>
      <c r="D299" s="225" t="s">
        <v>159</v>
      </c>
      <c r="E299" s="226" t="s">
        <v>19</v>
      </c>
      <c r="F299" s="227" t="s">
        <v>1757</v>
      </c>
      <c r="G299" s="224"/>
      <c r="H299" s="228">
        <v>0.128</v>
      </c>
      <c r="I299" s="229"/>
      <c r="J299" s="224"/>
      <c r="K299" s="224"/>
      <c r="L299" s="230"/>
      <c r="M299" s="231"/>
      <c r="N299" s="232"/>
      <c r="O299" s="232"/>
      <c r="P299" s="232"/>
      <c r="Q299" s="232"/>
      <c r="R299" s="232"/>
      <c r="S299" s="232"/>
      <c r="T299" s="23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4" t="s">
        <v>159</v>
      </c>
      <c r="AU299" s="234" t="s">
        <v>84</v>
      </c>
      <c r="AV299" s="13" t="s">
        <v>84</v>
      </c>
      <c r="AW299" s="13" t="s">
        <v>35</v>
      </c>
      <c r="AX299" s="13" t="s">
        <v>74</v>
      </c>
      <c r="AY299" s="234" t="s">
        <v>148</v>
      </c>
    </row>
    <row r="300" s="13" customFormat="1">
      <c r="A300" s="13"/>
      <c r="B300" s="223"/>
      <c r="C300" s="224"/>
      <c r="D300" s="225" t="s">
        <v>159</v>
      </c>
      <c r="E300" s="226" t="s">
        <v>19</v>
      </c>
      <c r="F300" s="227" t="s">
        <v>1758</v>
      </c>
      <c r="G300" s="224"/>
      <c r="H300" s="228">
        <v>0.048000000000000001</v>
      </c>
      <c r="I300" s="229"/>
      <c r="J300" s="224"/>
      <c r="K300" s="224"/>
      <c r="L300" s="230"/>
      <c r="M300" s="231"/>
      <c r="N300" s="232"/>
      <c r="O300" s="232"/>
      <c r="P300" s="232"/>
      <c r="Q300" s="232"/>
      <c r="R300" s="232"/>
      <c r="S300" s="232"/>
      <c r="T300" s="23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4" t="s">
        <v>159</v>
      </c>
      <c r="AU300" s="234" t="s">
        <v>84</v>
      </c>
      <c r="AV300" s="13" t="s">
        <v>84</v>
      </c>
      <c r="AW300" s="13" t="s">
        <v>35</v>
      </c>
      <c r="AX300" s="13" t="s">
        <v>74</v>
      </c>
      <c r="AY300" s="234" t="s">
        <v>148</v>
      </c>
    </row>
    <row r="301" s="13" customFormat="1">
      <c r="A301" s="13"/>
      <c r="B301" s="223"/>
      <c r="C301" s="224"/>
      <c r="D301" s="225" t="s">
        <v>159</v>
      </c>
      <c r="E301" s="226" t="s">
        <v>19</v>
      </c>
      <c r="F301" s="227" t="s">
        <v>1759</v>
      </c>
      <c r="G301" s="224"/>
      <c r="H301" s="228">
        <v>0.33600000000000002</v>
      </c>
      <c r="I301" s="229"/>
      <c r="J301" s="224"/>
      <c r="K301" s="224"/>
      <c r="L301" s="230"/>
      <c r="M301" s="231"/>
      <c r="N301" s="232"/>
      <c r="O301" s="232"/>
      <c r="P301" s="232"/>
      <c r="Q301" s="232"/>
      <c r="R301" s="232"/>
      <c r="S301" s="232"/>
      <c r="T301" s="23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4" t="s">
        <v>159</v>
      </c>
      <c r="AU301" s="234" t="s">
        <v>84</v>
      </c>
      <c r="AV301" s="13" t="s">
        <v>84</v>
      </c>
      <c r="AW301" s="13" t="s">
        <v>35</v>
      </c>
      <c r="AX301" s="13" t="s">
        <v>74</v>
      </c>
      <c r="AY301" s="234" t="s">
        <v>148</v>
      </c>
    </row>
    <row r="302" s="16" customFormat="1">
      <c r="A302" s="16"/>
      <c r="B302" s="272"/>
      <c r="C302" s="273"/>
      <c r="D302" s="225" t="s">
        <v>159</v>
      </c>
      <c r="E302" s="274" t="s">
        <v>19</v>
      </c>
      <c r="F302" s="275" t="s">
        <v>1604</v>
      </c>
      <c r="G302" s="273"/>
      <c r="H302" s="276">
        <v>1.4960000000000002</v>
      </c>
      <c r="I302" s="277"/>
      <c r="J302" s="273"/>
      <c r="K302" s="273"/>
      <c r="L302" s="278"/>
      <c r="M302" s="279"/>
      <c r="N302" s="280"/>
      <c r="O302" s="280"/>
      <c r="P302" s="280"/>
      <c r="Q302" s="280"/>
      <c r="R302" s="280"/>
      <c r="S302" s="280"/>
      <c r="T302" s="281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282" t="s">
        <v>159</v>
      </c>
      <c r="AU302" s="282" t="s">
        <v>84</v>
      </c>
      <c r="AV302" s="16" t="s">
        <v>174</v>
      </c>
      <c r="AW302" s="16" t="s">
        <v>35</v>
      </c>
      <c r="AX302" s="16" t="s">
        <v>74</v>
      </c>
      <c r="AY302" s="282" t="s">
        <v>148</v>
      </c>
    </row>
    <row r="303" s="14" customFormat="1">
      <c r="A303" s="14"/>
      <c r="B303" s="235"/>
      <c r="C303" s="236"/>
      <c r="D303" s="225" t="s">
        <v>159</v>
      </c>
      <c r="E303" s="237" t="s">
        <v>19</v>
      </c>
      <c r="F303" s="238" t="s">
        <v>1618</v>
      </c>
      <c r="G303" s="236"/>
      <c r="H303" s="237" t="s">
        <v>19</v>
      </c>
      <c r="I303" s="239"/>
      <c r="J303" s="236"/>
      <c r="K303" s="236"/>
      <c r="L303" s="240"/>
      <c r="M303" s="241"/>
      <c r="N303" s="242"/>
      <c r="O303" s="242"/>
      <c r="P303" s="242"/>
      <c r="Q303" s="242"/>
      <c r="R303" s="242"/>
      <c r="S303" s="242"/>
      <c r="T303" s="243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4" t="s">
        <v>159</v>
      </c>
      <c r="AU303" s="244" t="s">
        <v>84</v>
      </c>
      <c r="AV303" s="14" t="s">
        <v>82</v>
      </c>
      <c r="AW303" s="14" t="s">
        <v>35</v>
      </c>
      <c r="AX303" s="14" t="s">
        <v>74</v>
      </c>
      <c r="AY303" s="244" t="s">
        <v>148</v>
      </c>
    </row>
    <row r="304" s="13" customFormat="1">
      <c r="A304" s="13"/>
      <c r="B304" s="223"/>
      <c r="C304" s="224"/>
      <c r="D304" s="225" t="s">
        <v>159</v>
      </c>
      <c r="E304" s="226" t="s">
        <v>19</v>
      </c>
      <c r="F304" s="227" t="s">
        <v>1760</v>
      </c>
      <c r="G304" s="224"/>
      <c r="H304" s="228">
        <v>0.496</v>
      </c>
      <c r="I304" s="229"/>
      <c r="J304" s="224"/>
      <c r="K304" s="224"/>
      <c r="L304" s="230"/>
      <c r="M304" s="231"/>
      <c r="N304" s="232"/>
      <c r="O304" s="232"/>
      <c r="P304" s="232"/>
      <c r="Q304" s="232"/>
      <c r="R304" s="232"/>
      <c r="S304" s="232"/>
      <c r="T304" s="23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4" t="s">
        <v>159</v>
      </c>
      <c r="AU304" s="234" t="s">
        <v>84</v>
      </c>
      <c r="AV304" s="13" t="s">
        <v>84</v>
      </c>
      <c r="AW304" s="13" t="s">
        <v>35</v>
      </c>
      <c r="AX304" s="13" t="s">
        <v>74</v>
      </c>
      <c r="AY304" s="234" t="s">
        <v>148</v>
      </c>
    </row>
    <row r="305" s="13" customFormat="1">
      <c r="A305" s="13"/>
      <c r="B305" s="223"/>
      <c r="C305" s="224"/>
      <c r="D305" s="225" t="s">
        <v>159</v>
      </c>
      <c r="E305" s="226" t="s">
        <v>19</v>
      </c>
      <c r="F305" s="227" t="s">
        <v>1761</v>
      </c>
      <c r="G305" s="224"/>
      <c r="H305" s="228">
        <v>0.28000000000000003</v>
      </c>
      <c r="I305" s="229"/>
      <c r="J305" s="224"/>
      <c r="K305" s="224"/>
      <c r="L305" s="230"/>
      <c r="M305" s="231"/>
      <c r="N305" s="232"/>
      <c r="O305" s="232"/>
      <c r="P305" s="232"/>
      <c r="Q305" s="232"/>
      <c r="R305" s="232"/>
      <c r="S305" s="232"/>
      <c r="T305" s="23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34" t="s">
        <v>159</v>
      </c>
      <c r="AU305" s="234" t="s">
        <v>84</v>
      </c>
      <c r="AV305" s="13" t="s">
        <v>84</v>
      </c>
      <c r="AW305" s="13" t="s">
        <v>35</v>
      </c>
      <c r="AX305" s="13" t="s">
        <v>74</v>
      </c>
      <c r="AY305" s="234" t="s">
        <v>148</v>
      </c>
    </row>
    <row r="306" s="13" customFormat="1">
      <c r="A306" s="13"/>
      <c r="B306" s="223"/>
      <c r="C306" s="224"/>
      <c r="D306" s="225" t="s">
        <v>159</v>
      </c>
      <c r="E306" s="226" t="s">
        <v>19</v>
      </c>
      <c r="F306" s="227" t="s">
        <v>1762</v>
      </c>
      <c r="G306" s="224"/>
      <c r="H306" s="228">
        <v>0.080000000000000002</v>
      </c>
      <c r="I306" s="229"/>
      <c r="J306" s="224"/>
      <c r="K306" s="224"/>
      <c r="L306" s="230"/>
      <c r="M306" s="231"/>
      <c r="N306" s="232"/>
      <c r="O306" s="232"/>
      <c r="P306" s="232"/>
      <c r="Q306" s="232"/>
      <c r="R306" s="232"/>
      <c r="S306" s="232"/>
      <c r="T306" s="23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4" t="s">
        <v>159</v>
      </c>
      <c r="AU306" s="234" t="s">
        <v>84</v>
      </c>
      <c r="AV306" s="13" t="s">
        <v>84</v>
      </c>
      <c r="AW306" s="13" t="s">
        <v>35</v>
      </c>
      <c r="AX306" s="13" t="s">
        <v>74</v>
      </c>
      <c r="AY306" s="234" t="s">
        <v>148</v>
      </c>
    </row>
    <row r="307" s="13" customFormat="1">
      <c r="A307" s="13"/>
      <c r="B307" s="223"/>
      <c r="C307" s="224"/>
      <c r="D307" s="225" t="s">
        <v>159</v>
      </c>
      <c r="E307" s="226" t="s">
        <v>19</v>
      </c>
      <c r="F307" s="227" t="s">
        <v>1763</v>
      </c>
      <c r="G307" s="224"/>
      <c r="H307" s="228">
        <v>0.20000000000000001</v>
      </c>
      <c r="I307" s="229"/>
      <c r="J307" s="224"/>
      <c r="K307" s="224"/>
      <c r="L307" s="230"/>
      <c r="M307" s="231"/>
      <c r="N307" s="232"/>
      <c r="O307" s="232"/>
      <c r="P307" s="232"/>
      <c r="Q307" s="232"/>
      <c r="R307" s="232"/>
      <c r="S307" s="232"/>
      <c r="T307" s="23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4" t="s">
        <v>159</v>
      </c>
      <c r="AU307" s="234" t="s">
        <v>84</v>
      </c>
      <c r="AV307" s="13" t="s">
        <v>84</v>
      </c>
      <c r="AW307" s="13" t="s">
        <v>35</v>
      </c>
      <c r="AX307" s="13" t="s">
        <v>74</v>
      </c>
      <c r="AY307" s="234" t="s">
        <v>148</v>
      </c>
    </row>
    <row r="308" s="13" customFormat="1">
      <c r="A308" s="13"/>
      <c r="B308" s="223"/>
      <c r="C308" s="224"/>
      <c r="D308" s="225" t="s">
        <v>159</v>
      </c>
      <c r="E308" s="226" t="s">
        <v>19</v>
      </c>
      <c r="F308" s="227" t="s">
        <v>1764</v>
      </c>
      <c r="G308" s="224"/>
      <c r="H308" s="228">
        <v>0.104</v>
      </c>
      <c r="I308" s="229"/>
      <c r="J308" s="224"/>
      <c r="K308" s="224"/>
      <c r="L308" s="230"/>
      <c r="M308" s="231"/>
      <c r="N308" s="232"/>
      <c r="O308" s="232"/>
      <c r="P308" s="232"/>
      <c r="Q308" s="232"/>
      <c r="R308" s="232"/>
      <c r="S308" s="232"/>
      <c r="T308" s="23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4" t="s">
        <v>159</v>
      </c>
      <c r="AU308" s="234" t="s">
        <v>84</v>
      </c>
      <c r="AV308" s="13" t="s">
        <v>84</v>
      </c>
      <c r="AW308" s="13" t="s">
        <v>35</v>
      </c>
      <c r="AX308" s="13" t="s">
        <v>74</v>
      </c>
      <c r="AY308" s="234" t="s">
        <v>148</v>
      </c>
    </row>
    <row r="309" s="14" customFormat="1">
      <c r="A309" s="14"/>
      <c r="B309" s="235"/>
      <c r="C309" s="236"/>
      <c r="D309" s="225" t="s">
        <v>159</v>
      </c>
      <c r="E309" s="237" t="s">
        <v>19</v>
      </c>
      <c r="F309" s="238" t="s">
        <v>1601</v>
      </c>
      <c r="G309" s="236"/>
      <c r="H309" s="237" t="s">
        <v>19</v>
      </c>
      <c r="I309" s="239"/>
      <c r="J309" s="236"/>
      <c r="K309" s="236"/>
      <c r="L309" s="240"/>
      <c r="M309" s="241"/>
      <c r="N309" s="242"/>
      <c r="O309" s="242"/>
      <c r="P309" s="242"/>
      <c r="Q309" s="242"/>
      <c r="R309" s="242"/>
      <c r="S309" s="242"/>
      <c r="T309" s="243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4" t="s">
        <v>159</v>
      </c>
      <c r="AU309" s="244" t="s">
        <v>84</v>
      </c>
      <c r="AV309" s="14" t="s">
        <v>82</v>
      </c>
      <c r="AW309" s="14" t="s">
        <v>35</v>
      </c>
      <c r="AX309" s="14" t="s">
        <v>74</v>
      </c>
      <c r="AY309" s="244" t="s">
        <v>148</v>
      </c>
    </row>
    <row r="310" s="13" customFormat="1">
      <c r="A310" s="13"/>
      <c r="B310" s="223"/>
      <c r="C310" s="224"/>
      <c r="D310" s="225" t="s">
        <v>159</v>
      </c>
      <c r="E310" s="226" t="s">
        <v>19</v>
      </c>
      <c r="F310" s="227" t="s">
        <v>1762</v>
      </c>
      <c r="G310" s="224"/>
      <c r="H310" s="228">
        <v>0.080000000000000002</v>
      </c>
      <c r="I310" s="229"/>
      <c r="J310" s="224"/>
      <c r="K310" s="224"/>
      <c r="L310" s="230"/>
      <c r="M310" s="231"/>
      <c r="N310" s="232"/>
      <c r="O310" s="232"/>
      <c r="P310" s="232"/>
      <c r="Q310" s="232"/>
      <c r="R310" s="232"/>
      <c r="S310" s="232"/>
      <c r="T310" s="23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4" t="s">
        <v>159</v>
      </c>
      <c r="AU310" s="234" t="s">
        <v>84</v>
      </c>
      <c r="AV310" s="13" t="s">
        <v>84</v>
      </c>
      <c r="AW310" s="13" t="s">
        <v>35</v>
      </c>
      <c r="AX310" s="13" t="s">
        <v>74</v>
      </c>
      <c r="AY310" s="234" t="s">
        <v>148</v>
      </c>
    </row>
    <row r="311" s="13" customFormat="1">
      <c r="A311" s="13"/>
      <c r="B311" s="223"/>
      <c r="C311" s="224"/>
      <c r="D311" s="225" t="s">
        <v>159</v>
      </c>
      <c r="E311" s="226" t="s">
        <v>19</v>
      </c>
      <c r="F311" s="227" t="s">
        <v>1765</v>
      </c>
      <c r="G311" s="224"/>
      <c r="H311" s="228">
        <v>0.112</v>
      </c>
      <c r="I311" s="229"/>
      <c r="J311" s="224"/>
      <c r="K311" s="224"/>
      <c r="L311" s="230"/>
      <c r="M311" s="231"/>
      <c r="N311" s="232"/>
      <c r="O311" s="232"/>
      <c r="P311" s="232"/>
      <c r="Q311" s="232"/>
      <c r="R311" s="232"/>
      <c r="S311" s="232"/>
      <c r="T311" s="23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4" t="s">
        <v>159</v>
      </c>
      <c r="AU311" s="234" t="s">
        <v>84</v>
      </c>
      <c r="AV311" s="13" t="s">
        <v>84</v>
      </c>
      <c r="AW311" s="13" t="s">
        <v>35</v>
      </c>
      <c r="AX311" s="13" t="s">
        <v>74</v>
      </c>
      <c r="AY311" s="234" t="s">
        <v>148</v>
      </c>
    </row>
    <row r="312" s="13" customFormat="1">
      <c r="A312" s="13"/>
      <c r="B312" s="223"/>
      <c r="C312" s="224"/>
      <c r="D312" s="225" t="s">
        <v>159</v>
      </c>
      <c r="E312" s="226" t="s">
        <v>19</v>
      </c>
      <c r="F312" s="227" t="s">
        <v>1762</v>
      </c>
      <c r="G312" s="224"/>
      <c r="H312" s="228">
        <v>0.080000000000000002</v>
      </c>
      <c r="I312" s="229"/>
      <c r="J312" s="224"/>
      <c r="K312" s="224"/>
      <c r="L312" s="230"/>
      <c r="M312" s="231"/>
      <c r="N312" s="232"/>
      <c r="O312" s="232"/>
      <c r="P312" s="232"/>
      <c r="Q312" s="232"/>
      <c r="R312" s="232"/>
      <c r="S312" s="232"/>
      <c r="T312" s="23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4" t="s">
        <v>159</v>
      </c>
      <c r="AU312" s="234" t="s">
        <v>84</v>
      </c>
      <c r="AV312" s="13" t="s">
        <v>84</v>
      </c>
      <c r="AW312" s="13" t="s">
        <v>35</v>
      </c>
      <c r="AX312" s="13" t="s">
        <v>74</v>
      </c>
      <c r="AY312" s="234" t="s">
        <v>148</v>
      </c>
    </row>
    <row r="313" s="13" customFormat="1">
      <c r="A313" s="13"/>
      <c r="B313" s="223"/>
      <c r="C313" s="224"/>
      <c r="D313" s="225" t="s">
        <v>159</v>
      </c>
      <c r="E313" s="226" t="s">
        <v>19</v>
      </c>
      <c r="F313" s="227" t="s">
        <v>1766</v>
      </c>
      <c r="G313" s="224"/>
      <c r="H313" s="228">
        <v>0.45600000000000002</v>
      </c>
      <c r="I313" s="229"/>
      <c r="J313" s="224"/>
      <c r="K313" s="224"/>
      <c r="L313" s="230"/>
      <c r="M313" s="231"/>
      <c r="N313" s="232"/>
      <c r="O313" s="232"/>
      <c r="P313" s="232"/>
      <c r="Q313" s="232"/>
      <c r="R313" s="232"/>
      <c r="S313" s="232"/>
      <c r="T313" s="23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4" t="s">
        <v>159</v>
      </c>
      <c r="AU313" s="234" t="s">
        <v>84</v>
      </c>
      <c r="AV313" s="13" t="s">
        <v>84</v>
      </c>
      <c r="AW313" s="13" t="s">
        <v>35</v>
      </c>
      <c r="AX313" s="13" t="s">
        <v>74</v>
      </c>
      <c r="AY313" s="234" t="s">
        <v>148</v>
      </c>
    </row>
    <row r="314" s="13" customFormat="1">
      <c r="A314" s="13"/>
      <c r="B314" s="223"/>
      <c r="C314" s="224"/>
      <c r="D314" s="225" t="s">
        <v>159</v>
      </c>
      <c r="E314" s="226" t="s">
        <v>19</v>
      </c>
      <c r="F314" s="227" t="s">
        <v>1766</v>
      </c>
      <c r="G314" s="224"/>
      <c r="H314" s="228">
        <v>0.45600000000000002</v>
      </c>
      <c r="I314" s="229"/>
      <c r="J314" s="224"/>
      <c r="K314" s="224"/>
      <c r="L314" s="230"/>
      <c r="M314" s="231"/>
      <c r="N314" s="232"/>
      <c r="O314" s="232"/>
      <c r="P314" s="232"/>
      <c r="Q314" s="232"/>
      <c r="R314" s="232"/>
      <c r="S314" s="232"/>
      <c r="T314" s="23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4" t="s">
        <v>159</v>
      </c>
      <c r="AU314" s="234" t="s">
        <v>84</v>
      </c>
      <c r="AV314" s="13" t="s">
        <v>84</v>
      </c>
      <c r="AW314" s="13" t="s">
        <v>35</v>
      </c>
      <c r="AX314" s="13" t="s">
        <v>74</v>
      </c>
      <c r="AY314" s="234" t="s">
        <v>148</v>
      </c>
    </row>
    <row r="315" s="13" customFormat="1">
      <c r="A315" s="13"/>
      <c r="B315" s="223"/>
      <c r="C315" s="224"/>
      <c r="D315" s="225" t="s">
        <v>159</v>
      </c>
      <c r="E315" s="226" t="s">
        <v>19</v>
      </c>
      <c r="F315" s="227" t="s">
        <v>1767</v>
      </c>
      <c r="G315" s="224"/>
      <c r="H315" s="228">
        <v>0.23999999999999999</v>
      </c>
      <c r="I315" s="229"/>
      <c r="J315" s="224"/>
      <c r="K315" s="224"/>
      <c r="L315" s="230"/>
      <c r="M315" s="231"/>
      <c r="N315" s="232"/>
      <c r="O315" s="232"/>
      <c r="P315" s="232"/>
      <c r="Q315" s="232"/>
      <c r="R315" s="232"/>
      <c r="S315" s="232"/>
      <c r="T315" s="23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4" t="s">
        <v>159</v>
      </c>
      <c r="AU315" s="234" t="s">
        <v>84</v>
      </c>
      <c r="AV315" s="13" t="s">
        <v>84</v>
      </c>
      <c r="AW315" s="13" t="s">
        <v>35</v>
      </c>
      <c r="AX315" s="13" t="s">
        <v>74</v>
      </c>
      <c r="AY315" s="234" t="s">
        <v>148</v>
      </c>
    </row>
    <row r="316" s="13" customFormat="1">
      <c r="A316" s="13"/>
      <c r="B316" s="223"/>
      <c r="C316" s="224"/>
      <c r="D316" s="225" t="s">
        <v>159</v>
      </c>
      <c r="E316" s="226" t="s">
        <v>19</v>
      </c>
      <c r="F316" s="227" t="s">
        <v>1762</v>
      </c>
      <c r="G316" s="224"/>
      <c r="H316" s="228">
        <v>0.080000000000000002</v>
      </c>
      <c r="I316" s="229"/>
      <c r="J316" s="224"/>
      <c r="K316" s="224"/>
      <c r="L316" s="230"/>
      <c r="M316" s="231"/>
      <c r="N316" s="232"/>
      <c r="O316" s="232"/>
      <c r="P316" s="232"/>
      <c r="Q316" s="232"/>
      <c r="R316" s="232"/>
      <c r="S316" s="232"/>
      <c r="T316" s="23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4" t="s">
        <v>159</v>
      </c>
      <c r="AU316" s="234" t="s">
        <v>84</v>
      </c>
      <c r="AV316" s="13" t="s">
        <v>84</v>
      </c>
      <c r="AW316" s="13" t="s">
        <v>35</v>
      </c>
      <c r="AX316" s="13" t="s">
        <v>74</v>
      </c>
      <c r="AY316" s="234" t="s">
        <v>148</v>
      </c>
    </row>
    <row r="317" s="13" customFormat="1">
      <c r="A317" s="13"/>
      <c r="B317" s="223"/>
      <c r="C317" s="224"/>
      <c r="D317" s="225" t="s">
        <v>159</v>
      </c>
      <c r="E317" s="226" t="s">
        <v>19</v>
      </c>
      <c r="F317" s="227" t="s">
        <v>1768</v>
      </c>
      <c r="G317" s="224"/>
      <c r="H317" s="228">
        <v>0.14399999999999999</v>
      </c>
      <c r="I317" s="229"/>
      <c r="J317" s="224"/>
      <c r="K317" s="224"/>
      <c r="L317" s="230"/>
      <c r="M317" s="231"/>
      <c r="N317" s="232"/>
      <c r="O317" s="232"/>
      <c r="P317" s="232"/>
      <c r="Q317" s="232"/>
      <c r="R317" s="232"/>
      <c r="S317" s="232"/>
      <c r="T317" s="23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4" t="s">
        <v>159</v>
      </c>
      <c r="AU317" s="234" t="s">
        <v>84</v>
      </c>
      <c r="AV317" s="13" t="s">
        <v>84</v>
      </c>
      <c r="AW317" s="13" t="s">
        <v>35</v>
      </c>
      <c r="AX317" s="13" t="s">
        <v>74</v>
      </c>
      <c r="AY317" s="234" t="s">
        <v>148</v>
      </c>
    </row>
    <row r="318" s="13" customFormat="1">
      <c r="A318" s="13"/>
      <c r="B318" s="223"/>
      <c r="C318" s="224"/>
      <c r="D318" s="225" t="s">
        <v>159</v>
      </c>
      <c r="E318" s="226" t="s">
        <v>19</v>
      </c>
      <c r="F318" s="227" t="s">
        <v>1769</v>
      </c>
      <c r="G318" s="224"/>
      <c r="H318" s="228">
        <v>0.35999999999999999</v>
      </c>
      <c r="I318" s="229"/>
      <c r="J318" s="224"/>
      <c r="K318" s="224"/>
      <c r="L318" s="230"/>
      <c r="M318" s="231"/>
      <c r="N318" s="232"/>
      <c r="O318" s="232"/>
      <c r="P318" s="232"/>
      <c r="Q318" s="232"/>
      <c r="R318" s="232"/>
      <c r="S318" s="232"/>
      <c r="T318" s="23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4" t="s">
        <v>159</v>
      </c>
      <c r="AU318" s="234" t="s">
        <v>84</v>
      </c>
      <c r="AV318" s="13" t="s">
        <v>84</v>
      </c>
      <c r="AW318" s="13" t="s">
        <v>35</v>
      </c>
      <c r="AX318" s="13" t="s">
        <v>74</v>
      </c>
      <c r="AY318" s="234" t="s">
        <v>148</v>
      </c>
    </row>
    <row r="319" s="14" customFormat="1">
      <c r="A319" s="14"/>
      <c r="B319" s="235"/>
      <c r="C319" s="236"/>
      <c r="D319" s="225" t="s">
        <v>159</v>
      </c>
      <c r="E319" s="237" t="s">
        <v>19</v>
      </c>
      <c r="F319" s="238" t="s">
        <v>1633</v>
      </c>
      <c r="G319" s="236"/>
      <c r="H319" s="237" t="s">
        <v>19</v>
      </c>
      <c r="I319" s="239"/>
      <c r="J319" s="236"/>
      <c r="K319" s="236"/>
      <c r="L319" s="240"/>
      <c r="M319" s="241"/>
      <c r="N319" s="242"/>
      <c r="O319" s="242"/>
      <c r="P319" s="242"/>
      <c r="Q319" s="242"/>
      <c r="R319" s="242"/>
      <c r="S319" s="242"/>
      <c r="T319" s="24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4" t="s">
        <v>159</v>
      </c>
      <c r="AU319" s="244" t="s">
        <v>84</v>
      </c>
      <c r="AV319" s="14" t="s">
        <v>82</v>
      </c>
      <c r="AW319" s="14" t="s">
        <v>35</v>
      </c>
      <c r="AX319" s="14" t="s">
        <v>74</v>
      </c>
      <c r="AY319" s="244" t="s">
        <v>148</v>
      </c>
    </row>
    <row r="320" s="13" customFormat="1">
      <c r="A320" s="13"/>
      <c r="B320" s="223"/>
      <c r="C320" s="224"/>
      <c r="D320" s="225" t="s">
        <v>159</v>
      </c>
      <c r="E320" s="226" t="s">
        <v>19</v>
      </c>
      <c r="F320" s="227" t="s">
        <v>1752</v>
      </c>
      <c r="G320" s="224"/>
      <c r="H320" s="228">
        <v>0.056000000000000001</v>
      </c>
      <c r="I320" s="229"/>
      <c r="J320" s="224"/>
      <c r="K320" s="224"/>
      <c r="L320" s="230"/>
      <c r="M320" s="231"/>
      <c r="N320" s="232"/>
      <c r="O320" s="232"/>
      <c r="P320" s="232"/>
      <c r="Q320" s="232"/>
      <c r="R320" s="232"/>
      <c r="S320" s="232"/>
      <c r="T320" s="23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4" t="s">
        <v>159</v>
      </c>
      <c r="AU320" s="234" t="s">
        <v>84</v>
      </c>
      <c r="AV320" s="13" t="s">
        <v>84</v>
      </c>
      <c r="AW320" s="13" t="s">
        <v>35</v>
      </c>
      <c r="AX320" s="13" t="s">
        <v>74</v>
      </c>
      <c r="AY320" s="234" t="s">
        <v>148</v>
      </c>
    </row>
    <row r="321" s="13" customFormat="1">
      <c r="A321" s="13"/>
      <c r="B321" s="223"/>
      <c r="C321" s="224"/>
      <c r="D321" s="225" t="s">
        <v>159</v>
      </c>
      <c r="E321" s="226" t="s">
        <v>19</v>
      </c>
      <c r="F321" s="227" t="s">
        <v>1770</v>
      </c>
      <c r="G321" s="224"/>
      <c r="H321" s="228">
        <v>0.47999999999999998</v>
      </c>
      <c r="I321" s="229"/>
      <c r="J321" s="224"/>
      <c r="K321" s="224"/>
      <c r="L321" s="230"/>
      <c r="M321" s="231"/>
      <c r="N321" s="232"/>
      <c r="O321" s="232"/>
      <c r="P321" s="232"/>
      <c r="Q321" s="232"/>
      <c r="R321" s="232"/>
      <c r="S321" s="232"/>
      <c r="T321" s="23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4" t="s">
        <v>159</v>
      </c>
      <c r="AU321" s="234" t="s">
        <v>84</v>
      </c>
      <c r="AV321" s="13" t="s">
        <v>84</v>
      </c>
      <c r="AW321" s="13" t="s">
        <v>35</v>
      </c>
      <c r="AX321" s="13" t="s">
        <v>74</v>
      </c>
      <c r="AY321" s="234" t="s">
        <v>148</v>
      </c>
    </row>
    <row r="322" s="13" customFormat="1">
      <c r="A322" s="13"/>
      <c r="B322" s="223"/>
      <c r="C322" s="224"/>
      <c r="D322" s="225" t="s">
        <v>159</v>
      </c>
      <c r="E322" s="226" t="s">
        <v>19</v>
      </c>
      <c r="F322" s="227" t="s">
        <v>1752</v>
      </c>
      <c r="G322" s="224"/>
      <c r="H322" s="228">
        <v>0.056000000000000001</v>
      </c>
      <c r="I322" s="229"/>
      <c r="J322" s="224"/>
      <c r="K322" s="224"/>
      <c r="L322" s="230"/>
      <c r="M322" s="231"/>
      <c r="N322" s="232"/>
      <c r="O322" s="232"/>
      <c r="P322" s="232"/>
      <c r="Q322" s="232"/>
      <c r="R322" s="232"/>
      <c r="S322" s="232"/>
      <c r="T322" s="23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4" t="s">
        <v>159</v>
      </c>
      <c r="AU322" s="234" t="s">
        <v>84</v>
      </c>
      <c r="AV322" s="13" t="s">
        <v>84</v>
      </c>
      <c r="AW322" s="13" t="s">
        <v>35</v>
      </c>
      <c r="AX322" s="13" t="s">
        <v>74</v>
      </c>
      <c r="AY322" s="234" t="s">
        <v>148</v>
      </c>
    </row>
    <row r="323" s="13" customFormat="1">
      <c r="A323" s="13"/>
      <c r="B323" s="223"/>
      <c r="C323" s="224"/>
      <c r="D323" s="225" t="s">
        <v>159</v>
      </c>
      <c r="E323" s="226" t="s">
        <v>19</v>
      </c>
      <c r="F323" s="227" t="s">
        <v>1756</v>
      </c>
      <c r="G323" s="224"/>
      <c r="H323" s="228">
        <v>0.087999999999999995</v>
      </c>
      <c r="I323" s="229"/>
      <c r="J323" s="224"/>
      <c r="K323" s="224"/>
      <c r="L323" s="230"/>
      <c r="M323" s="231"/>
      <c r="N323" s="232"/>
      <c r="O323" s="232"/>
      <c r="P323" s="232"/>
      <c r="Q323" s="232"/>
      <c r="R323" s="232"/>
      <c r="S323" s="232"/>
      <c r="T323" s="23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4" t="s">
        <v>159</v>
      </c>
      <c r="AU323" s="234" t="s">
        <v>84</v>
      </c>
      <c r="AV323" s="13" t="s">
        <v>84</v>
      </c>
      <c r="AW323" s="13" t="s">
        <v>35</v>
      </c>
      <c r="AX323" s="13" t="s">
        <v>74</v>
      </c>
      <c r="AY323" s="234" t="s">
        <v>148</v>
      </c>
    </row>
    <row r="324" s="13" customFormat="1">
      <c r="A324" s="13"/>
      <c r="B324" s="223"/>
      <c r="C324" s="224"/>
      <c r="D324" s="225" t="s">
        <v>159</v>
      </c>
      <c r="E324" s="226" t="s">
        <v>19</v>
      </c>
      <c r="F324" s="227" t="s">
        <v>1770</v>
      </c>
      <c r="G324" s="224"/>
      <c r="H324" s="228">
        <v>0.47999999999999998</v>
      </c>
      <c r="I324" s="229"/>
      <c r="J324" s="224"/>
      <c r="K324" s="224"/>
      <c r="L324" s="230"/>
      <c r="M324" s="231"/>
      <c r="N324" s="232"/>
      <c r="O324" s="232"/>
      <c r="P324" s="232"/>
      <c r="Q324" s="232"/>
      <c r="R324" s="232"/>
      <c r="S324" s="232"/>
      <c r="T324" s="23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4" t="s">
        <v>159</v>
      </c>
      <c r="AU324" s="234" t="s">
        <v>84</v>
      </c>
      <c r="AV324" s="13" t="s">
        <v>84</v>
      </c>
      <c r="AW324" s="13" t="s">
        <v>35</v>
      </c>
      <c r="AX324" s="13" t="s">
        <v>74</v>
      </c>
      <c r="AY324" s="234" t="s">
        <v>148</v>
      </c>
    </row>
    <row r="325" s="13" customFormat="1">
      <c r="A325" s="13"/>
      <c r="B325" s="223"/>
      <c r="C325" s="224"/>
      <c r="D325" s="225" t="s">
        <v>159</v>
      </c>
      <c r="E325" s="226" t="s">
        <v>19</v>
      </c>
      <c r="F325" s="227" t="s">
        <v>1771</v>
      </c>
      <c r="G325" s="224"/>
      <c r="H325" s="228">
        <v>0.043999999999999997</v>
      </c>
      <c r="I325" s="229"/>
      <c r="J325" s="224"/>
      <c r="K325" s="224"/>
      <c r="L325" s="230"/>
      <c r="M325" s="231"/>
      <c r="N325" s="232"/>
      <c r="O325" s="232"/>
      <c r="P325" s="232"/>
      <c r="Q325" s="232"/>
      <c r="R325" s="232"/>
      <c r="S325" s="232"/>
      <c r="T325" s="23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4" t="s">
        <v>159</v>
      </c>
      <c r="AU325" s="234" t="s">
        <v>84</v>
      </c>
      <c r="AV325" s="13" t="s">
        <v>84</v>
      </c>
      <c r="AW325" s="13" t="s">
        <v>35</v>
      </c>
      <c r="AX325" s="13" t="s">
        <v>74</v>
      </c>
      <c r="AY325" s="234" t="s">
        <v>148</v>
      </c>
    </row>
    <row r="326" s="13" customFormat="1">
      <c r="A326" s="13"/>
      <c r="B326" s="223"/>
      <c r="C326" s="224"/>
      <c r="D326" s="225" t="s">
        <v>159</v>
      </c>
      <c r="E326" s="226" t="s">
        <v>19</v>
      </c>
      <c r="F326" s="227" t="s">
        <v>1772</v>
      </c>
      <c r="G326" s="224"/>
      <c r="H326" s="228">
        <v>0.876</v>
      </c>
      <c r="I326" s="229"/>
      <c r="J326" s="224"/>
      <c r="K326" s="224"/>
      <c r="L326" s="230"/>
      <c r="M326" s="231"/>
      <c r="N326" s="232"/>
      <c r="O326" s="232"/>
      <c r="P326" s="232"/>
      <c r="Q326" s="232"/>
      <c r="R326" s="232"/>
      <c r="S326" s="232"/>
      <c r="T326" s="23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4" t="s">
        <v>159</v>
      </c>
      <c r="AU326" s="234" t="s">
        <v>84</v>
      </c>
      <c r="AV326" s="13" t="s">
        <v>84</v>
      </c>
      <c r="AW326" s="13" t="s">
        <v>35</v>
      </c>
      <c r="AX326" s="13" t="s">
        <v>74</v>
      </c>
      <c r="AY326" s="234" t="s">
        <v>148</v>
      </c>
    </row>
    <row r="327" s="13" customFormat="1">
      <c r="A327" s="13"/>
      <c r="B327" s="223"/>
      <c r="C327" s="224"/>
      <c r="D327" s="225" t="s">
        <v>159</v>
      </c>
      <c r="E327" s="226" t="s">
        <v>19</v>
      </c>
      <c r="F327" s="227" t="s">
        <v>1762</v>
      </c>
      <c r="G327" s="224"/>
      <c r="H327" s="228">
        <v>0.080000000000000002</v>
      </c>
      <c r="I327" s="229"/>
      <c r="J327" s="224"/>
      <c r="K327" s="224"/>
      <c r="L327" s="230"/>
      <c r="M327" s="231"/>
      <c r="N327" s="232"/>
      <c r="O327" s="232"/>
      <c r="P327" s="232"/>
      <c r="Q327" s="232"/>
      <c r="R327" s="232"/>
      <c r="S327" s="232"/>
      <c r="T327" s="23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4" t="s">
        <v>159</v>
      </c>
      <c r="AU327" s="234" t="s">
        <v>84</v>
      </c>
      <c r="AV327" s="13" t="s">
        <v>84</v>
      </c>
      <c r="AW327" s="13" t="s">
        <v>35</v>
      </c>
      <c r="AX327" s="13" t="s">
        <v>74</v>
      </c>
      <c r="AY327" s="234" t="s">
        <v>148</v>
      </c>
    </row>
    <row r="328" s="13" customFormat="1">
      <c r="A328" s="13"/>
      <c r="B328" s="223"/>
      <c r="C328" s="224"/>
      <c r="D328" s="225" t="s">
        <v>159</v>
      </c>
      <c r="E328" s="226" t="s">
        <v>19</v>
      </c>
      <c r="F328" s="227" t="s">
        <v>1752</v>
      </c>
      <c r="G328" s="224"/>
      <c r="H328" s="228">
        <v>0.056000000000000001</v>
      </c>
      <c r="I328" s="229"/>
      <c r="J328" s="224"/>
      <c r="K328" s="224"/>
      <c r="L328" s="230"/>
      <c r="M328" s="231"/>
      <c r="N328" s="232"/>
      <c r="O328" s="232"/>
      <c r="P328" s="232"/>
      <c r="Q328" s="232"/>
      <c r="R328" s="232"/>
      <c r="S328" s="232"/>
      <c r="T328" s="23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4" t="s">
        <v>159</v>
      </c>
      <c r="AU328" s="234" t="s">
        <v>84</v>
      </c>
      <c r="AV328" s="13" t="s">
        <v>84</v>
      </c>
      <c r="AW328" s="13" t="s">
        <v>35</v>
      </c>
      <c r="AX328" s="13" t="s">
        <v>74</v>
      </c>
      <c r="AY328" s="234" t="s">
        <v>148</v>
      </c>
    </row>
    <row r="329" s="13" customFormat="1">
      <c r="A329" s="13"/>
      <c r="B329" s="223"/>
      <c r="C329" s="224"/>
      <c r="D329" s="225" t="s">
        <v>159</v>
      </c>
      <c r="E329" s="226" t="s">
        <v>19</v>
      </c>
      <c r="F329" s="227" t="s">
        <v>1770</v>
      </c>
      <c r="G329" s="224"/>
      <c r="H329" s="228">
        <v>0.47999999999999998</v>
      </c>
      <c r="I329" s="229"/>
      <c r="J329" s="224"/>
      <c r="K329" s="224"/>
      <c r="L329" s="230"/>
      <c r="M329" s="231"/>
      <c r="N329" s="232"/>
      <c r="O329" s="232"/>
      <c r="P329" s="232"/>
      <c r="Q329" s="232"/>
      <c r="R329" s="232"/>
      <c r="S329" s="232"/>
      <c r="T329" s="23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4" t="s">
        <v>159</v>
      </c>
      <c r="AU329" s="234" t="s">
        <v>84</v>
      </c>
      <c r="AV329" s="13" t="s">
        <v>84</v>
      </c>
      <c r="AW329" s="13" t="s">
        <v>35</v>
      </c>
      <c r="AX329" s="13" t="s">
        <v>74</v>
      </c>
      <c r="AY329" s="234" t="s">
        <v>148</v>
      </c>
    </row>
    <row r="330" s="13" customFormat="1">
      <c r="A330" s="13"/>
      <c r="B330" s="223"/>
      <c r="C330" s="224"/>
      <c r="D330" s="225" t="s">
        <v>159</v>
      </c>
      <c r="E330" s="226" t="s">
        <v>19</v>
      </c>
      <c r="F330" s="227" t="s">
        <v>1752</v>
      </c>
      <c r="G330" s="224"/>
      <c r="H330" s="228">
        <v>0.056000000000000001</v>
      </c>
      <c r="I330" s="229"/>
      <c r="J330" s="224"/>
      <c r="K330" s="224"/>
      <c r="L330" s="230"/>
      <c r="M330" s="231"/>
      <c r="N330" s="232"/>
      <c r="O330" s="232"/>
      <c r="P330" s="232"/>
      <c r="Q330" s="232"/>
      <c r="R330" s="232"/>
      <c r="S330" s="232"/>
      <c r="T330" s="23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4" t="s">
        <v>159</v>
      </c>
      <c r="AU330" s="234" t="s">
        <v>84</v>
      </c>
      <c r="AV330" s="13" t="s">
        <v>84</v>
      </c>
      <c r="AW330" s="13" t="s">
        <v>35</v>
      </c>
      <c r="AX330" s="13" t="s">
        <v>74</v>
      </c>
      <c r="AY330" s="234" t="s">
        <v>148</v>
      </c>
    </row>
    <row r="331" s="13" customFormat="1">
      <c r="A331" s="13"/>
      <c r="B331" s="223"/>
      <c r="C331" s="224"/>
      <c r="D331" s="225" t="s">
        <v>159</v>
      </c>
      <c r="E331" s="226" t="s">
        <v>19</v>
      </c>
      <c r="F331" s="227" t="s">
        <v>1773</v>
      </c>
      <c r="G331" s="224"/>
      <c r="H331" s="228">
        <v>0.80000000000000004</v>
      </c>
      <c r="I331" s="229"/>
      <c r="J331" s="224"/>
      <c r="K331" s="224"/>
      <c r="L331" s="230"/>
      <c r="M331" s="231"/>
      <c r="N331" s="232"/>
      <c r="O331" s="232"/>
      <c r="P331" s="232"/>
      <c r="Q331" s="232"/>
      <c r="R331" s="232"/>
      <c r="S331" s="232"/>
      <c r="T331" s="23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4" t="s">
        <v>159</v>
      </c>
      <c r="AU331" s="234" t="s">
        <v>84</v>
      </c>
      <c r="AV331" s="13" t="s">
        <v>84</v>
      </c>
      <c r="AW331" s="13" t="s">
        <v>35</v>
      </c>
      <c r="AX331" s="13" t="s">
        <v>74</v>
      </c>
      <c r="AY331" s="234" t="s">
        <v>148</v>
      </c>
    </row>
    <row r="332" s="13" customFormat="1">
      <c r="A332" s="13"/>
      <c r="B332" s="223"/>
      <c r="C332" s="224"/>
      <c r="D332" s="225" t="s">
        <v>159</v>
      </c>
      <c r="E332" s="226" t="s">
        <v>19</v>
      </c>
      <c r="F332" s="227" t="s">
        <v>1774</v>
      </c>
      <c r="G332" s="224"/>
      <c r="H332" s="228">
        <v>0.184</v>
      </c>
      <c r="I332" s="229"/>
      <c r="J332" s="224"/>
      <c r="K332" s="224"/>
      <c r="L332" s="230"/>
      <c r="M332" s="231"/>
      <c r="N332" s="232"/>
      <c r="O332" s="232"/>
      <c r="P332" s="232"/>
      <c r="Q332" s="232"/>
      <c r="R332" s="232"/>
      <c r="S332" s="232"/>
      <c r="T332" s="23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4" t="s">
        <v>159</v>
      </c>
      <c r="AU332" s="234" t="s">
        <v>84</v>
      </c>
      <c r="AV332" s="13" t="s">
        <v>84</v>
      </c>
      <c r="AW332" s="13" t="s">
        <v>35</v>
      </c>
      <c r="AX332" s="13" t="s">
        <v>74</v>
      </c>
      <c r="AY332" s="234" t="s">
        <v>148</v>
      </c>
    </row>
    <row r="333" s="13" customFormat="1">
      <c r="A333" s="13"/>
      <c r="B333" s="223"/>
      <c r="C333" s="224"/>
      <c r="D333" s="225" t="s">
        <v>159</v>
      </c>
      <c r="E333" s="226" t="s">
        <v>19</v>
      </c>
      <c r="F333" s="227" t="s">
        <v>1758</v>
      </c>
      <c r="G333" s="224"/>
      <c r="H333" s="228">
        <v>0.048000000000000001</v>
      </c>
      <c r="I333" s="229"/>
      <c r="J333" s="224"/>
      <c r="K333" s="224"/>
      <c r="L333" s="230"/>
      <c r="M333" s="231"/>
      <c r="N333" s="232"/>
      <c r="O333" s="232"/>
      <c r="P333" s="232"/>
      <c r="Q333" s="232"/>
      <c r="R333" s="232"/>
      <c r="S333" s="232"/>
      <c r="T333" s="23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4" t="s">
        <v>159</v>
      </c>
      <c r="AU333" s="234" t="s">
        <v>84</v>
      </c>
      <c r="AV333" s="13" t="s">
        <v>84</v>
      </c>
      <c r="AW333" s="13" t="s">
        <v>35</v>
      </c>
      <c r="AX333" s="13" t="s">
        <v>74</v>
      </c>
      <c r="AY333" s="234" t="s">
        <v>148</v>
      </c>
    </row>
    <row r="334" s="13" customFormat="1">
      <c r="A334" s="13"/>
      <c r="B334" s="223"/>
      <c r="C334" s="224"/>
      <c r="D334" s="225" t="s">
        <v>159</v>
      </c>
      <c r="E334" s="226" t="s">
        <v>19</v>
      </c>
      <c r="F334" s="227" t="s">
        <v>1775</v>
      </c>
      <c r="G334" s="224"/>
      <c r="H334" s="228">
        <v>0.040000000000000001</v>
      </c>
      <c r="I334" s="229"/>
      <c r="J334" s="224"/>
      <c r="K334" s="224"/>
      <c r="L334" s="230"/>
      <c r="M334" s="231"/>
      <c r="N334" s="232"/>
      <c r="O334" s="232"/>
      <c r="P334" s="232"/>
      <c r="Q334" s="232"/>
      <c r="R334" s="232"/>
      <c r="S334" s="232"/>
      <c r="T334" s="23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4" t="s">
        <v>159</v>
      </c>
      <c r="AU334" s="234" t="s">
        <v>84</v>
      </c>
      <c r="AV334" s="13" t="s">
        <v>84</v>
      </c>
      <c r="AW334" s="13" t="s">
        <v>35</v>
      </c>
      <c r="AX334" s="13" t="s">
        <v>74</v>
      </c>
      <c r="AY334" s="234" t="s">
        <v>148</v>
      </c>
    </row>
    <row r="335" s="13" customFormat="1">
      <c r="A335" s="13"/>
      <c r="B335" s="223"/>
      <c r="C335" s="224"/>
      <c r="D335" s="225" t="s">
        <v>159</v>
      </c>
      <c r="E335" s="226" t="s">
        <v>19</v>
      </c>
      <c r="F335" s="227" t="s">
        <v>1776</v>
      </c>
      <c r="G335" s="224"/>
      <c r="H335" s="228">
        <v>0.432</v>
      </c>
      <c r="I335" s="229"/>
      <c r="J335" s="224"/>
      <c r="K335" s="224"/>
      <c r="L335" s="230"/>
      <c r="M335" s="231"/>
      <c r="N335" s="232"/>
      <c r="O335" s="232"/>
      <c r="P335" s="232"/>
      <c r="Q335" s="232"/>
      <c r="R335" s="232"/>
      <c r="S335" s="232"/>
      <c r="T335" s="23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4" t="s">
        <v>159</v>
      </c>
      <c r="AU335" s="234" t="s">
        <v>84</v>
      </c>
      <c r="AV335" s="13" t="s">
        <v>84</v>
      </c>
      <c r="AW335" s="13" t="s">
        <v>35</v>
      </c>
      <c r="AX335" s="13" t="s">
        <v>74</v>
      </c>
      <c r="AY335" s="234" t="s">
        <v>148</v>
      </c>
    </row>
    <row r="336" s="13" customFormat="1">
      <c r="A336" s="13"/>
      <c r="B336" s="223"/>
      <c r="C336" s="224"/>
      <c r="D336" s="225" t="s">
        <v>159</v>
      </c>
      <c r="E336" s="226" t="s">
        <v>19</v>
      </c>
      <c r="F336" s="227" t="s">
        <v>1776</v>
      </c>
      <c r="G336" s="224"/>
      <c r="H336" s="228">
        <v>0.432</v>
      </c>
      <c r="I336" s="229"/>
      <c r="J336" s="224"/>
      <c r="K336" s="224"/>
      <c r="L336" s="230"/>
      <c r="M336" s="231"/>
      <c r="N336" s="232"/>
      <c r="O336" s="232"/>
      <c r="P336" s="232"/>
      <c r="Q336" s="232"/>
      <c r="R336" s="232"/>
      <c r="S336" s="232"/>
      <c r="T336" s="23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4" t="s">
        <v>159</v>
      </c>
      <c r="AU336" s="234" t="s">
        <v>84</v>
      </c>
      <c r="AV336" s="13" t="s">
        <v>84</v>
      </c>
      <c r="AW336" s="13" t="s">
        <v>35</v>
      </c>
      <c r="AX336" s="13" t="s">
        <v>74</v>
      </c>
      <c r="AY336" s="234" t="s">
        <v>148</v>
      </c>
    </row>
    <row r="337" s="13" customFormat="1">
      <c r="A337" s="13"/>
      <c r="B337" s="223"/>
      <c r="C337" s="224"/>
      <c r="D337" s="225" t="s">
        <v>159</v>
      </c>
      <c r="E337" s="226" t="s">
        <v>19</v>
      </c>
      <c r="F337" s="227" t="s">
        <v>1762</v>
      </c>
      <c r="G337" s="224"/>
      <c r="H337" s="228">
        <v>0.080000000000000002</v>
      </c>
      <c r="I337" s="229"/>
      <c r="J337" s="224"/>
      <c r="K337" s="224"/>
      <c r="L337" s="230"/>
      <c r="M337" s="231"/>
      <c r="N337" s="232"/>
      <c r="O337" s="232"/>
      <c r="P337" s="232"/>
      <c r="Q337" s="232"/>
      <c r="R337" s="232"/>
      <c r="S337" s="232"/>
      <c r="T337" s="23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4" t="s">
        <v>159</v>
      </c>
      <c r="AU337" s="234" t="s">
        <v>84</v>
      </c>
      <c r="AV337" s="13" t="s">
        <v>84</v>
      </c>
      <c r="AW337" s="13" t="s">
        <v>35</v>
      </c>
      <c r="AX337" s="13" t="s">
        <v>74</v>
      </c>
      <c r="AY337" s="234" t="s">
        <v>148</v>
      </c>
    </row>
    <row r="338" s="16" customFormat="1">
      <c r="A338" s="16"/>
      <c r="B338" s="272"/>
      <c r="C338" s="273"/>
      <c r="D338" s="225" t="s">
        <v>159</v>
      </c>
      <c r="E338" s="274" t="s">
        <v>19</v>
      </c>
      <c r="F338" s="275" t="s">
        <v>1604</v>
      </c>
      <c r="G338" s="273"/>
      <c r="H338" s="276">
        <v>7.9360000000000017</v>
      </c>
      <c r="I338" s="277"/>
      <c r="J338" s="273"/>
      <c r="K338" s="273"/>
      <c r="L338" s="278"/>
      <c r="M338" s="279"/>
      <c r="N338" s="280"/>
      <c r="O338" s="280"/>
      <c r="P338" s="280"/>
      <c r="Q338" s="280"/>
      <c r="R338" s="280"/>
      <c r="S338" s="280"/>
      <c r="T338" s="281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T338" s="282" t="s">
        <v>159</v>
      </c>
      <c r="AU338" s="282" t="s">
        <v>84</v>
      </c>
      <c r="AV338" s="16" t="s">
        <v>174</v>
      </c>
      <c r="AW338" s="16" t="s">
        <v>35</v>
      </c>
      <c r="AX338" s="16" t="s">
        <v>74</v>
      </c>
      <c r="AY338" s="282" t="s">
        <v>148</v>
      </c>
    </row>
    <row r="339" s="15" customFormat="1">
      <c r="A339" s="15"/>
      <c r="B339" s="245"/>
      <c r="C339" s="246"/>
      <c r="D339" s="225" t="s">
        <v>159</v>
      </c>
      <c r="E339" s="247" t="s">
        <v>19</v>
      </c>
      <c r="F339" s="248" t="s">
        <v>181</v>
      </c>
      <c r="G339" s="246"/>
      <c r="H339" s="249">
        <v>9.4320000000000004</v>
      </c>
      <c r="I339" s="250"/>
      <c r="J339" s="246"/>
      <c r="K339" s="246"/>
      <c r="L339" s="251"/>
      <c r="M339" s="252"/>
      <c r="N339" s="253"/>
      <c r="O339" s="253"/>
      <c r="P339" s="253"/>
      <c r="Q339" s="253"/>
      <c r="R339" s="253"/>
      <c r="S339" s="253"/>
      <c r="T339" s="254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55" t="s">
        <v>159</v>
      </c>
      <c r="AU339" s="255" t="s">
        <v>84</v>
      </c>
      <c r="AV339" s="15" t="s">
        <v>155</v>
      </c>
      <c r="AW339" s="15" t="s">
        <v>35</v>
      </c>
      <c r="AX339" s="15" t="s">
        <v>82</v>
      </c>
      <c r="AY339" s="255" t="s">
        <v>148</v>
      </c>
    </row>
    <row r="340" s="2" customFormat="1" ht="44.25" customHeight="1">
      <c r="A340" s="39"/>
      <c r="B340" s="40"/>
      <c r="C340" s="205" t="s">
        <v>309</v>
      </c>
      <c r="D340" s="205" t="s">
        <v>150</v>
      </c>
      <c r="E340" s="206" t="s">
        <v>1777</v>
      </c>
      <c r="F340" s="207" t="s">
        <v>1778</v>
      </c>
      <c r="G340" s="208" t="s">
        <v>163</v>
      </c>
      <c r="H340" s="209">
        <v>0.16200000000000001</v>
      </c>
      <c r="I340" s="210"/>
      <c r="J340" s="211">
        <f>ROUND(I340*H340,2)</f>
        <v>0</v>
      </c>
      <c r="K340" s="207" t="s">
        <v>154</v>
      </c>
      <c r="L340" s="45"/>
      <c r="M340" s="212" t="s">
        <v>19</v>
      </c>
      <c r="N340" s="213" t="s">
        <v>45</v>
      </c>
      <c r="O340" s="85"/>
      <c r="P340" s="214">
        <f>O340*H340</f>
        <v>0</v>
      </c>
      <c r="Q340" s="214">
        <v>2.3010199999999998</v>
      </c>
      <c r="R340" s="214">
        <f>Q340*H340</f>
        <v>0.37276524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155</v>
      </c>
      <c r="AT340" s="216" t="s">
        <v>150</v>
      </c>
      <c r="AU340" s="216" t="s">
        <v>84</v>
      </c>
      <c r="AY340" s="18" t="s">
        <v>148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82</v>
      </c>
      <c r="BK340" s="217">
        <f>ROUND(I340*H340,2)</f>
        <v>0</v>
      </c>
      <c r="BL340" s="18" t="s">
        <v>155</v>
      </c>
      <c r="BM340" s="216" t="s">
        <v>1779</v>
      </c>
    </row>
    <row r="341" s="2" customFormat="1">
      <c r="A341" s="39"/>
      <c r="B341" s="40"/>
      <c r="C341" s="41"/>
      <c r="D341" s="218" t="s">
        <v>157</v>
      </c>
      <c r="E341" s="41"/>
      <c r="F341" s="219" t="s">
        <v>1780</v>
      </c>
      <c r="G341" s="41"/>
      <c r="H341" s="41"/>
      <c r="I341" s="220"/>
      <c r="J341" s="41"/>
      <c r="K341" s="41"/>
      <c r="L341" s="45"/>
      <c r="M341" s="221"/>
      <c r="N341" s="222"/>
      <c r="O341" s="85"/>
      <c r="P341" s="85"/>
      <c r="Q341" s="85"/>
      <c r="R341" s="85"/>
      <c r="S341" s="85"/>
      <c r="T341" s="86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T341" s="18" t="s">
        <v>157</v>
      </c>
      <c r="AU341" s="18" t="s">
        <v>84</v>
      </c>
    </row>
    <row r="342" s="13" customFormat="1">
      <c r="A342" s="13"/>
      <c r="B342" s="223"/>
      <c r="C342" s="224"/>
      <c r="D342" s="225" t="s">
        <v>159</v>
      </c>
      <c r="E342" s="226" t="s">
        <v>19</v>
      </c>
      <c r="F342" s="227" t="s">
        <v>1781</v>
      </c>
      <c r="G342" s="224"/>
      <c r="H342" s="228">
        <v>0.16200000000000001</v>
      </c>
      <c r="I342" s="229"/>
      <c r="J342" s="224"/>
      <c r="K342" s="224"/>
      <c r="L342" s="230"/>
      <c r="M342" s="231"/>
      <c r="N342" s="232"/>
      <c r="O342" s="232"/>
      <c r="P342" s="232"/>
      <c r="Q342" s="232"/>
      <c r="R342" s="232"/>
      <c r="S342" s="232"/>
      <c r="T342" s="23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4" t="s">
        <v>159</v>
      </c>
      <c r="AU342" s="234" t="s">
        <v>84</v>
      </c>
      <c r="AV342" s="13" t="s">
        <v>84</v>
      </c>
      <c r="AW342" s="13" t="s">
        <v>35</v>
      </c>
      <c r="AX342" s="13" t="s">
        <v>74</v>
      </c>
      <c r="AY342" s="234" t="s">
        <v>148</v>
      </c>
    </row>
    <row r="343" s="15" customFormat="1">
      <c r="A343" s="15"/>
      <c r="B343" s="245"/>
      <c r="C343" s="246"/>
      <c r="D343" s="225" t="s">
        <v>159</v>
      </c>
      <c r="E343" s="247" t="s">
        <v>19</v>
      </c>
      <c r="F343" s="248" t="s">
        <v>181</v>
      </c>
      <c r="G343" s="246"/>
      <c r="H343" s="249">
        <v>0.16200000000000001</v>
      </c>
      <c r="I343" s="250"/>
      <c r="J343" s="246"/>
      <c r="K343" s="246"/>
      <c r="L343" s="251"/>
      <c r="M343" s="252"/>
      <c r="N343" s="253"/>
      <c r="O343" s="253"/>
      <c r="P343" s="253"/>
      <c r="Q343" s="253"/>
      <c r="R343" s="253"/>
      <c r="S343" s="253"/>
      <c r="T343" s="254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55" t="s">
        <v>159</v>
      </c>
      <c r="AU343" s="255" t="s">
        <v>84</v>
      </c>
      <c r="AV343" s="15" t="s">
        <v>155</v>
      </c>
      <c r="AW343" s="15" t="s">
        <v>35</v>
      </c>
      <c r="AX343" s="15" t="s">
        <v>82</v>
      </c>
      <c r="AY343" s="255" t="s">
        <v>148</v>
      </c>
    </row>
    <row r="344" s="12" customFormat="1" ht="22.8" customHeight="1">
      <c r="A344" s="12"/>
      <c r="B344" s="189"/>
      <c r="C344" s="190"/>
      <c r="D344" s="191" t="s">
        <v>73</v>
      </c>
      <c r="E344" s="203" t="s">
        <v>194</v>
      </c>
      <c r="F344" s="203" t="s">
        <v>451</v>
      </c>
      <c r="G344" s="190"/>
      <c r="H344" s="190"/>
      <c r="I344" s="193"/>
      <c r="J344" s="204">
        <f>BK344</f>
        <v>0</v>
      </c>
      <c r="K344" s="190"/>
      <c r="L344" s="195"/>
      <c r="M344" s="196"/>
      <c r="N344" s="197"/>
      <c r="O344" s="197"/>
      <c r="P344" s="198">
        <v>0</v>
      </c>
      <c r="Q344" s="197"/>
      <c r="R344" s="198">
        <v>0</v>
      </c>
      <c r="S344" s="197"/>
      <c r="T344" s="199">
        <v>0</v>
      </c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R344" s="200" t="s">
        <v>82</v>
      </c>
      <c r="AT344" s="201" t="s">
        <v>73</v>
      </c>
      <c r="AU344" s="201" t="s">
        <v>82</v>
      </c>
      <c r="AY344" s="200" t="s">
        <v>148</v>
      </c>
      <c r="BK344" s="202">
        <v>0</v>
      </c>
    </row>
    <row r="345" s="12" customFormat="1" ht="22.8" customHeight="1">
      <c r="A345" s="12"/>
      <c r="B345" s="189"/>
      <c r="C345" s="190"/>
      <c r="D345" s="191" t="s">
        <v>73</v>
      </c>
      <c r="E345" s="203" t="s">
        <v>578</v>
      </c>
      <c r="F345" s="203" t="s">
        <v>1782</v>
      </c>
      <c r="G345" s="190"/>
      <c r="H345" s="190"/>
      <c r="I345" s="193"/>
      <c r="J345" s="204">
        <f>BK345</f>
        <v>0</v>
      </c>
      <c r="K345" s="190"/>
      <c r="L345" s="195"/>
      <c r="M345" s="196"/>
      <c r="N345" s="197"/>
      <c r="O345" s="197"/>
      <c r="P345" s="198">
        <f>SUM(P346:P348)</f>
        <v>0</v>
      </c>
      <c r="Q345" s="197"/>
      <c r="R345" s="198">
        <f>SUM(R346:R348)</f>
        <v>0.00060000000000000006</v>
      </c>
      <c r="S345" s="197"/>
      <c r="T345" s="199">
        <f>SUM(T346:T348)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0" t="s">
        <v>82</v>
      </c>
      <c r="AT345" s="201" t="s">
        <v>73</v>
      </c>
      <c r="AU345" s="201" t="s">
        <v>82</v>
      </c>
      <c r="AY345" s="200" t="s">
        <v>148</v>
      </c>
      <c r="BK345" s="202">
        <f>SUM(BK346:BK348)</f>
        <v>0</v>
      </c>
    </row>
    <row r="346" s="2" customFormat="1" ht="24.15" customHeight="1">
      <c r="A346" s="39"/>
      <c r="B346" s="40"/>
      <c r="C346" s="205" t="s">
        <v>320</v>
      </c>
      <c r="D346" s="205" t="s">
        <v>150</v>
      </c>
      <c r="E346" s="206" t="s">
        <v>1783</v>
      </c>
      <c r="F346" s="207" t="s">
        <v>1784</v>
      </c>
      <c r="G346" s="208" t="s">
        <v>222</v>
      </c>
      <c r="H346" s="209">
        <v>3</v>
      </c>
      <c r="I346" s="210"/>
      <c r="J346" s="211">
        <f>ROUND(I346*H346,2)</f>
        <v>0</v>
      </c>
      <c r="K346" s="207" t="s">
        <v>154</v>
      </c>
      <c r="L346" s="45"/>
      <c r="M346" s="212" t="s">
        <v>19</v>
      </c>
      <c r="N346" s="213" t="s">
        <v>45</v>
      </c>
      <c r="O346" s="85"/>
      <c r="P346" s="214">
        <f>O346*H346</f>
        <v>0</v>
      </c>
      <c r="Q346" s="214">
        <v>0</v>
      </c>
      <c r="R346" s="214">
        <f>Q346*H346</f>
        <v>0</v>
      </c>
      <c r="S346" s="214">
        <v>0</v>
      </c>
      <c r="T346" s="215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16" t="s">
        <v>155</v>
      </c>
      <c r="AT346" s="216" t="s">
        <v>150</v>
      </c>
      <c r="AU346" s="216" t="s">
        <v>84</v>
      </c>
      <c r="AY346" s="18" t="s">
        <v>148</v>
      </c>
      <c r="BE346" s="217">
        <f>IF(N346="základní",J346,0)</f>
        <v>0</v>
      </c>
      <c r="BF346" s="217">
        <f>IF(N346="snížená",J346,0)</f>
        <v>0</v>
      </c>
      <c r="BG346" s="217">
        <f>IF(N346="zákl. přenesená",J346,0)</f>
        <v>0</v>
      </c>
      <c r="BH346" s="217">
        <f>IF(N346="sníž. přenesená",J346,0)</f>
        <v>0</v>
      </c>
      <c r="BI346" s="217">
        <f>IF(N346="nulová",J346,0)</f>
        <v>0</v>
      </c>
      <c r="BJ346" s="18" t="s">
        <v>82</v>
      </c>
      <c r="BK346" s="217">
        <f>ROUND(I346*H346,2)</f>
        <v>0</v>
      </c>
      <c r="BL346" s="18" t="s">
        <v>155</v>
      </c>
      <c r="BM346" s="216" t="s">
        <v>1785</v>
      </c>
    </row>
    <row r="347" s="2" customFormat="1">
      <c r="A347" s="39"/>
      <c r="B347" s="40"/>
      <c r="C347" s="41"/>
      <c r="D347" s="218" t="s">
        <v>157</v>
      </c>
      <c r="E347" s="41"/>
      <c r="F347" s="219" t="s">
        <v>1786</v>
      </c>
      <c r="G347" s="41"/>
      <c r="H347" s="41"/>
      <c r="I347" s="220"/>
      <c r="J347" s="41"/>
      <c r="K347" s="41"/>
      <c r="L347" s="45"/>
      <c r="M347" s="221"/>
      <c r="N347" s="222"/>
      <c r="O347" s="85"/>
      <c r="P347" s="85"/>
      <c r="Q347" s="85"/>
      <c r="R347" s="85"/>
      <c r="S347" s="85"/>
      <c r="T347" s="86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T347" s="18" t="s">
        <v>157</v>
      </c>
      <c r="AU347" s="18" t="s">
        <v>84</v>
      </c>
    </row>
    <row r="348" s="2" customFormat="1" ht="16.5" customHeight="1">
      <c r="A348" s="39"/>
      <c r="B348" s="40"/>
      <c r="C348" s="256" t="s">
        <v>325</v>
      </c>
      <c r="D348" s="256" t="s">
        <v>226</v>
      </c>
      <c r="E348" s="257" t="s">
        <v>1787</v>
      </c>
      <c r="F348" s="258" t="s">
        <v>1788</v>
      </c>
      <c r="G348" s="259" t="s">
        <v>222</v>
      </c>
      <c r="H348" s="260">
        <v>3</v>
      </c>
      <c r="I348" s="261"/>
      <c r="J348" s="262">
        <f>ROUND(I348*H348,2)</f>
        <v>0</v>
      </c>
      <c r="K348" s="258" t="s">
        <v>154</v>
      </c>
      <c r="L348" s="263"/>
      <c r="M348" s="264" t="s">
        <v>19</v>
      </c>
      <c r="N348" s="265" t="s">
        <v>45</v>
      </c>
      <c r="O348" s="85"/>
      <c r="P348" s="214">
        <f>O348*H348</f>
        <v>0</v>
      </c>
      <c r="Q348" s="214">
        <v>0.00020000000000000001</v>
      </c>
      <c r="R348" s="214">
        <f>Q348*H348</f>
        <v>0.00060000000000000006</v>
      </c>
      <c r="S348" s="214">
        <v>0</v>
      </c>
      <c r="T348" s="215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16" t="s">
        <v>207</v>
      </c>
      <c r="AT348" s="216" t="s">
        <v>226</v>
      </c>
      <c r="AU348" s="216" t="s">
        <v>84</v>
      </c>
      <c r="AY348" s="18" t="s">
        <v>148</v>
      </c>
      <c r="BE348" s="217">
        <f>IF(N348="základní",J348,0)</f>
        <v>0</v>
      </c>
      <c r="BF348" s="217">
        <f>IF(N348="snížená",J348,0)</f>
        <v>0</v>
      </c>
      <c r="BG348" s="217">
        <f>IF(N348="zákl. přenesená",J348,0)</f>
        <v>0</v>
      </c>
      <c r="BH348" s="217">
        <f>IF(N348="sníž. přenesená",J348,0)</f>
        <v>0</v>
      </c>
      <c r="BI348" s="217">
        <f>IF(N348="nulová",J348,0)</f>
        <v>0</v>
      </c>
      <c r="BJ348" s="18" t="s">
        <v>82</v>
      </c>
      <c r="BK348" s="217">
        <f>ROUND(I348*H348,2)</f>
        <v>0</v>
      </c>
      <c r="BL348" s="18" t="s">
        <v>155</v>
      </c>
      <c r="BM348" s="216" t="s">
        <v>1789</v>
      </c>
    </row>
    <row r="349" s="12" customFormat="1" ht="22.8" customHeight="1">
      <c r="A349" s="12"/>
      <c r="B349" s="189"/>
      <c r="C349" s="190"/>
      <c r="D349" s="191" t="s">
        <v>73</v>
      </c>
      <c r="E349" s="203" t="s">
        <v>207</v>
      </c>
      <c r="F349" s="203" t="s">
        <v>1790</v>
      </c>
      <c r="G349" s="190"/>
      <c r="H349" s="190"/>
      <c r="I349" s="193"/>
      <c r="J349" s="204">
        <f>BK349</f>
        <v>0</v>
      </c>
      <c r="K349" s="190"/>
      <c r="L349" s="195"/>
      <c r="M349" s="196"/>
      <c r="N349" s="197"/>
      <c r="O349" s="197"/>
      <c r="P349" s="198">
        <f>SUM(P350:P400)</f>
        <v>0</v>
      </c>
      <c r="Q349" s="197"/>
      <c r="R349" s="198">
        <f>SUM(R350:R400)</f>
        <v>11.519374299999999</v>
      </c>
      <c r="S349" s="197"/>
      <c r="T349" s="199">
        <f>SUM(T350:T400)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0" t="s">
        <v>82</v>
      </c>
      <c r="AT349" s="201" t="s">
        <v>73</v>
      </c>
      <c r="AU349" s="201" t="s">
        <v>82</v>
      </c>
      <c r="AY349" s="200" t="s">
        <v>148</v>
      </c>
      <c r="BK349" s="202">
        <f>SUM(BK350:BK400)</f>
        <v>0</v>
      </c>
    </row>
    <row r="350" s="2" customFormat="1" ht="24.15" customHeight="1">
      <c r="A350" s="39"/>
      <c r="B350" s="40"/>
      <c r="C350" s="205" t="s">
        <v>331</v>
      </c>
      <c r="D350" s="205" t="s">
        <v>150</v>
      </c>
      <c r="E350" s="206" t="s">
        <v>1791</v>
      </c>
      <c r="F350" s="207" t="s">
        <v>1792</v>
      </c>
      <c r="G350" s="208" t="s">
        <v>229</v>
      </c>
      <c r="H350" s="209">
        <v>35</v>
      </c>
      <c r="I350" s="210"/>
      <c r="J350" s="211">
        <f>ROUND(I350*H350,2)</f>
        <v>0</v>
      </c>
      <c r="K350" s="207" t="s">
        <v>154</v>
      </c>
      <c r="L350" s="45"/>
      <c r="M350" s="212" t="s">
        <v>19</v>
      </c>
      <c r="N350" s="213" t="s">
        <v>45</v>
      </c>
      <c r="O350" s="85"/>
      <c r="P350" s="214">
        <f>O350*H350</f>
        <v>0</v>
      </c>
      <c r="Q350" s="214">
        <v>1.0000000000000001E-05</v>
      </c>
      <c r="R350" s="214">
        <f>Q350*H350</f>
        <v>0.00035000000000000005</v>
      </c>
      <c r="S350" s="214">
        <v>0</v>
      </c>
      <c r="T350" s="215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16" t="s">
        <v>155</v>
      </c>
      <c r="AT350" s="216" t="s">
        <v>150</v>
      </c>
      <c r="AU350" s="216" t="s">
        <v>84</v>
      </c>
      <c r="AY350" s="18" t="s">
        <v>148</v>
      </c>
      <c r="BE350" s="217">
        <f>IF(N350="základní",J350,0)</f>
        <v>0</v>
      </c>
      <c r="BF350" s="217">
        <f>IF(N350="snížená",J350,0)</f>
        <v>0</v>
      </c>
      <c r="BG350" s="217">
        <f>IF(N350="zákl. přenesená",J350,0)</f>
        <v>0</v>
      </c>
      <c r="BH350" s="217">
        <f>IF(N350="sníž. přenesená",J350,0)</f>
        <v>0</v>
      </c>
      <c r="BI350" s="217">
        <f>IF(N350="nulová",J350,0)</f>
        <v>0</v>
      </c>
      <c r="BJ350" s="18" t="s">
        <v>82</v>
      </c>
      <c r="BK350" s="217">
        <f>ROUND(I350*H350,2)</f>
        <v>0</v>
      </c>
      <c r="BL350" s="18" t="s">
        <v>155</v>
      </c>
      <c r="BM350" s="216" t="s">
        <v>1793</v>
      </c>
    </row>
    <row r="351" s="2" customFormat="1">
      <c r="A351" s="39"/>
      <c r="B351" s="40"/>
      <c r="C351" s="41"/>
      <c r="D351" s="218" t="s">
        <v>157</v>
      </c>
      <c r="E351" s="41"/>
      <c r="F351" s="219" t="s">
        <v>1794</v>
      </c>
      <c r="G351" s="41"/>
      <c r="H351" s="41"/>
      <c r="I351" s="220"/>
      <c r="J351" s="41"/>
      <c r="K351" s="41"/>
      <c r="L351" s="45"/>
      <c r="M351" s="221"/>
      <c r="N351" s="222"/>
      <c r="O351" s="85"/>
      <c r="P351" s="85"/>
      <c r="Q351" s="85"/>
      <c r="R351" s="85"/>
      <c r="S351" s="85"/>
      <c r="T351" s="86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T351" s="18" t="s">
        <v>157</v>
      </c>
      <c r="AU351" s="18" t="s">
        <v>84</v>
      </c>
    </row>
    <row r="352" s="2" customFormat="1" ht="24.15" customHeight="1">
      <c r="A352" s="39"/>
      <c r="B352" s="40"/>
      <c r="C352" s="256" t="s">
        <v>337</v>
      </c>
      <c r="D352" s="256" t="s">
        <v>226</v>
      </c>
      <c r="E352" s="257" t="s">
        <v>1795</v>
      </c>
      <c r="F352" s="258" t="s">
        <v>1796</v>
      </c>
      <c r="G352" s="259" t="s">
        <v>229</v>
      </c>
      <c r="H352" s="260">
        <v>36.049999999999997</v>
      </c>
      <c r="I352" s="261"/>
      <c r="J352" s="262">
        <f>ROUND(I352*H352,2)</f>
        <v>0</v>
      </c>
      <c r="K352" s="258" t="s">
        <v>154</v>
      </c>
      <c r="L352" s="263"/>
      <c r="M352" s="264" t="s">
        <v>19</v>
      </c>
      <c r="N352" s="265" t="s">
        <v>45</v>
      </c>
      <c r="O352" s="85"/>
      <c r="P352" s="214">
        <f>O352*H352</f>
        <v>0</v>
      </c>
      <c r="Q352" s="214">
        <v>0.0026700000000000001</v>
      </c>
      <c r="R352" s="214">
        <f>Q352*H352</f>
        <v>0.096253499999999992</v>
      </c>
      <c r="S352" s="214">
        <v>0</v>
      </c>
      <c r="T352" s="215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16" t="s">
        <v>207</v>
      </c>
      <c r="AT352" s="216" t="s">
        <v>226</v>
      </c>
      <c r="AU352" s="216" t="s">
        <v>84</v>
      </c>
      <c r="AY352" s="18" t="s">
        <v>148</v>
      </c>
      <c r="BE352" s="217">
        <f>IF(N352="základní",J352,0)</f>
        <v>0</v>
      </c>
      <c r="BF352" s="217">
        <f>IF(N352="snížená",J352,0)</f>
        <v>0</v>
      </c>
      <c r="BG352" s="217">
        <f>IF(N352="zákl. přenesená",J352,0)</f>
        <v>0</v>
      </c>
      <c r="BH352" s="217">
        <f>IF(N352="sníž. přenesená",J352,0)</f>
        <v>0</v>
      </c>
      <c r="BI352" s="217">
        <f>IF(N352="nulová",J352,0)</f>
        <v>0</v>
      </c>
      <c r="BJ352" s="18" t="s">
        <v>82</v>
      </c>
      <c r="BK352" s="217">
        <f>ROUND(I352*H352,2)</f>
        <v>0</v>
      </c>
      <c r="BL352" s="18" t="s">
        <v>155</v>
      </c>
      <c r="BM352" s="216" t="s">
        <v>1797</v>
      </c>
    </row>
    <row r="353" s="13" customFormat="1">
      <c r="A353" s="13"/>
      <c r="B353" s="223"/>
      <c r="C353" s="224"/>
      <c r="D353" s="225" t="s">
        <v>159</v>
      </c>
      <c r="E353" s="226" t="s">
        <v>19</v>
      </c>
      <c r="F353" s="227" t="s">
        <v>1798</v>
      </c>
      <c r="G353" s="224"/>
      <c r="H353" s="228">
        <v>36.049999999999997</v>
      </c>
      <c r="I353" s="229"/>
      <c r="J353" s="224"/>
      <c r="K353" s="224"/>
      <c r="L353" s="230"/>
      <c r="M353" s="231"/>
      <c r="N353" s="232"/>
      <c r="O353" s="232"/>
      <c r="P353" s="232"/>
      <c r="Q353" s="232"/>
      <c r="R353" s="232"/>
      <c r="S353" s="232"/>
      <c r="T353" s="23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4" t="s">
        <v>159</v>
      </c>
      <c r="AU353" s="234" t="s">
        <v>84</v>
      </c>
      <c r="AV353" s="13" t="s">
        <v>84</v>
      </c>
      <c r="AW353" s="13" t="s">
        <v>35</v>
      </c>
      <c r="AX353" s="13" t="s">
        <v>74</v>
      </c>
      <c r="AY353" s="234" t="s">
        <v>148</v>
      </c>
    </row>
    <row r="354" s="15" customFormat="1">
      <c r="A354" s="15"/>
      <c r="B354" s="245"/>
      <c r="C354" s="246"/>
      <c r="D354" s="225" t="s">
        <v>159</v>
      </c>
      <c r="E354" s="247" t="s">
        <v>19</v>
      </c>
      <c r="F354" s="248" t="s">
        <v>181</v>
      </c>
      <c r="G354" s="246"/>
      <c r="H354" s="249">
        <v>36.049999999999997</v>
      </c>
      <c r="I354" s="250"/>
      <c r="J354" s="246"/>
      <c r="K354" s="246"/>
      <c r="L354" s="251"/>
      <c r="M354" s="252"/>
      <c r="N354" s="253"/>
      <c r="O354" s="253"/>
      <c r="P354" s="253"/>
      <c r="Q354" s="253"/>
      <c r="R354" s="253"/>
      <c r="S354" s="253"/>
      <c r="T354" s="254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55" t="s">
        <v>159</v>
      </c>
      <c r="AU354" s="255" t="s">
        <v>84</v>
      </c>
      <c r="AV354" s="15" t="s">
        <v>155</v>
      </c>
      <c r="AW354" s="15" t="s">
        <v>35</v>
      </c>
      <c r="AX354" s="15" t="s">
        <v>82</v>
      </c>
      <c r="AY354" s="255" t="s">
        <v>148</v>
      </c>
    </row>
    <row r="355" s="2" customFormat="1" ht="49.05" customHeight="1">
      <c r="A355" s="39"/>
      <c r="B355" s="40"/>
      <c r="C355" s="205" t="s">
        <v>344</v>
      </c>
      <c r="D355" s="205" t="s">
        <v>150</v>
      </c>
      <c r="E355" s="206" t="s">
        <v>1799</v>
      </c>
      <c r="F355" s="207" t="s">
        <v>1800</v>
      </c>
      <c r="G355" s="208" t="s">
        <v>222</v>
      </c>
      <c r="H355" s="209">
        <v>1</v>
      </c>
      <c r="I355" s="210"/>
      <c r="J355" s="211">
        <f>ROUND(I355*H355,2)</f>
        <v>0</v>
      </c>
      <c r="K355" s="207" t="s">
        <v>154</v>
      </c>
      <c r="L355" s="45"/>
      <c r="M355" s="212" t="s">
        <v>19</v>
      </c>
      <c r="N355" s="213" t="s">
        <v>45</v>
      </c>
      <c r="O355" s="85"/>
      <c r="P355" s="214">
        <f>O355*H355</f>
        <v>0</v>
      </c>
      <c r="Q355" s="214">
        <v>0.00072000000000000005</v>
      </c>
      <c r="R355" s="214">
        <f>Q355*H355</f>
        <v>0.00072000000000000005</v>
      </c>
      <c r="S355" s="214">
        <v>0</v>
      </c>
      <c r="T355" s="21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6" t="s">
        <v>155</v>
      </c>
      <c r="AT355" s="216" t="s">
        <v>150</v>
      </c>
      <c r="AU355" s="216" t="s">
        <v>84</v>
      </c>
      <c r="AY355" s="18" t="s">
        <v>148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18" t="s">
        <v>82</v>
      </c>
      <c r="BK355" s="217">
        <f>ROUND(I355*H355,2)</f>
        <v>0</v>
      </c>
      <c r="BL355" s="18" t="s">
        <v>155</v>
      </c>
      <c r="BM355" s="216" t="s">
        <v>1801</v>
      </c>
    </row>
    <row r="356" s="2" customFormat="1">
      <c r="A356" s="39"/>
      <c r="B356" s="40"/>
      <c r="C356" s="41"/>
      <c r="D356" s="218" t="s">
        <v>157</v>
      </c>
      <c r="E356" s="41"/>
      <c r="F356" s="219" t="s">
        <v>1802</v>
      </c>
      <c r="G356" s="41"/>
      <c r="H356" s="41"/>
      <c r="I356" s="220"/>
      <c r="J356" s="41"/>
      <c r="K356" s="41"/>
      <c r="L356" s="45"/>
      <c r="M356" s="221"/>
      <c r="N356" s="222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157</v>
      </c>
      <c r="AU356" s="18" t="s">
        <v>84</v>
      </c>
    </row>
    <row r="357" s="2" customFormat="1" ht="24.15" customHeight="1">
      <c r="A357" s="39"/>
      <c r="B357" s="40"/>
      <c r="C357" s="256" t="s">
        <v>352</v>
      </c>
      <c r="D357" s="256" t="s">
        <v>226</v>
      </c>
      <c r="E357" s="257" t="s">
        <v>1803</v>
      </c>
      <c r="F357" s="258" t="s">
        <v>1804</v>
      </c>
      <c r="G357" s="259" t="s">
        <v>222</v>
      </c>
      <c r="H357" s="260">
        <v>1</v>
      </c>
      <c r="I357" s="261"/>
      <c r="J357" s="262">
        <f>ROUND(I357*H357,2)</f>
        <v>0</v>
      </c>
      <c r="K357" s="258" t="s">
        <v>154</v>
      </c>
      <c r="L357" s="263"/>
      <c r="M357" s="264" t="s">
        <v>19</v>
      </c>
      <c r="N357" s="265" t="s">
        <v>45</v>
      </c>
      <c r="O357" s="85"/>
      <c r="P357" s="214">
        <f>O357*H357</f>
        <v>0</v>
      </c>
      <c r="Q357" s="214">
        <v>0.012</v>
      </c>
      <c r="R357" s="214">
        <f>Q357*H357</f>
        <v>0.012</v>
      </c>
      <c r="S357" s="214">
        <v>0</v>
      </c>
      <c r="T357" s="215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6" t="s">
        <v>207</v>
      </c>
      <c r="AT357" s="216" t="s">
        <v>226</v>
      </c>
      <c r="AU357" s="216" t="s">
        <v>84</v>
      </c>
      <c r="AY357" s="18" t="s">
        <v>148</v>
      </c>
      <c r="BE357" s="217">
        <f>IF(N357="základní",J357,0)</f>
        <v>0</v>
      </c>
      <c r="BF357" s="217">
        <f>IF(N357="snížená",J357,0)</f>
        <v>0</v>
      </c>
      <c r="BG357" s="217">
        <f>IF(N357="zákl. přenesená",J357,0)</f>
        <v>0</v>
      </c>
      <c r="BH357" s="217">
        <f>IF(N357="sníž. přenesená",J357,0)</f>
        <v>0</v>
      </c>
      <c r="BI357" s="217">
        <f>IF(N357="nulová",J357,0)</f>
        <v>0</v>
      </c>
      <c r="BJ357" s="18" t="s">
        <v>82</v>
      </c>
      <c r="BK357" s="217">
        <f>ROUND(I357*H357,2)</f>
        <v>0</v>
      </c>
      <c r="BL357" s="18" t="s">
        <v>155</v>
      </c>
      <c r="BM357" s="216" t="s">
        <v>1805</v>
      </c>
    </row>
    <row r="358" s="2" customFormat="1" ht="21.75" customHeight="1">
      <c r="A358" s="39"/>
      <c r="B358" s="40"/>
      <c r="C358" s="256" t="s">
        <v>359</v>
      </c>
      <c r="D358" s="256" t="s">
        <v>226</v>
      </c>
      <c r="E358" s="257" t="s">
        <v>1806</v>
      </c>
      <c r="F358" s="258" t="s">
        <v>1807</v>
      </c>
      <c r="G358" s="259" t="s">
        <v>222</v>
      </c>
      <c r="H358" s="260">
        <v>1</v>
      </c>
      <c r="I358" s="261"/>
      <c r="J358" s="262">
        <f>ROUND(I358*H358,2)</f>
        <v>0</v>
      </c>
      <c r="K358" s="258" t="s">
        <v>154</v>
      </c>
      <c r="L358" s="263"/>
      <c r="M358" s="264" t="s">
        <v>19</v>
      </c>
      <c r="N358" s="265" t="s">
        <v>45</v>
      </c>
      <c r="O358" s="85"/>
      <c r="P358" s="214">
        <f>O358*H358</f>
        <v>0</v>
      </c>
      <c r="Q358" s="214">
        <v>0.0035000000000000001</v>
      </c>
      <c r="R358" s="214">
        <f>Q358*H358</f>
        <v>0.0035000000000000001</v>
      </c>
      <c r="S358" s="214">
        <v>0</v>
      </c>
      <c r="T358" s="215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6" t="s">
        <v>207</v>
      </c>
      <c r="AT358" s="216" t="s">
        <v>226</v>
      </c>
      <c r="AU358" s="216" t="s">
        <v>84</v>
      </c>
      <c r="AY358" s="18" t="s">
        <v>148</v>
      </c>
      <c r="BE358" s="217">
        <f>IF(N358="základní",J358,0)</f>
        <v>0</v>
      </c>
      <c r="BF358" s="217">
        <f>IF(N358="snížená",J358,0)</f>
        <v>0</v>
      </c>
      <c r="BG358" s="217">
        <f>IF(N358="zákl. přenesená",J358,0)</f>
        <v>0</v>
      </c>
      <c r="BH358" s="217">
        <f>IF(N358="sníž. přenesená",J358,0)</f>
        <v>0</v>
      </c>
      <c r="BI358" s="217">
        <f>IF(N358="nulová",J358,0)</f>
        <v>0</v>
      </c>
      <c r="BJ358" s="18" t="s">
        <v>82</v>
      </c>
      <c r="BK358" s="217">
        <f>ROUND(I358*H358,2)</f>
        <v>0</v>
      </c>
      <c r="BL358" s="18" t="s">
        <v>155</v>
      </c>
      <c r="BM358" s="216" t="s">
        <v>1808</v>
      </c>
    </row>
    <row r="359" s="2" customFormat="1" ht="49.05" customHeight="1">
      <c r="A359" s="39"/>
      <c r="B359" s="40"/>
      <c r="C359" s="205" t="s">
        <v>366</v>
      </c>
      <c r="D359" s="205" t="s">
        <v>150</v>
      </c>
      <c r="E359" s="206" t="s">
        <v>1809</v>
      </c>
      <c r="F359" s="207" t="s">
        <v>1810</v>
      </c>
      <c r="G359" s="208" t="s">
        <v>222</v>
      </c>
      <c r="H359" s="209">
        <v>1</v>
      </c>
      <c r="I359" s="210"/>
      <c r="J359" s="211">
        <f>ROUND(I359*H359,2)</f>
        <v>0</v>
      </c>
      <c r="K359" s="207" t="s">
        <v>1811</v>
      </c>
      <c r="L359" s="45"/>
      <c r="M359" s="212" t="s">
        <v>19</v>
      </c>
      <c r="N359" s="213" t="s">
        <v>45</v>
      </c>
      <c r="O359" s="85"/>
      <c r="P359" s="214">
        <f>O359*H359</f>
        <v>0</v>
      </c>
      <c r="Q359" s="214">
        <v>0</v>
      </c>
      <c r="R359" s="214">
        <f>Q359*H359</f>
        <v>0</v>
      </c>
      <c r="S359" s="214">
        <v>0</v>
      </c>
      <c r="T359" s="215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16" t="s">
        <v>155</v>
      </c>
      <c r="AT359" s="216" t="s">
        <v>150</v>
      </c>
      <c r="AU359" s="216" t="s">
        <v>84</v>
      </c>
      <c r="AY359" s="18" t="s">
        <v>148</v>
      </c>
      <c r="BE359" s="217">
        <f>IF(N359="základní",J359,0)</f>
        <v>0</v>
      </c>
      <c r="BF359" s="217">
        <f>IF(N359="snížená",J359,0)</f>
        <v>0</v>
      </c>
      <c r="BG359" s="217">
        <f>IF(N359="zákl. přenesená",J359,0)</f>
        <v>0</v>
      </c>
      <c r="BH359" s="217">
        <f>IF(N359="sníž. přenesená",J359,0)</f>
        <v>0</v>
      </c>
      <c r="BI359" s="217">
        <f>IF(N359="nulová",J359,0)</f>
        <v>0</v>
      </c>
      <c r="BJ359" s="18" t="s">
        <v>82</v>
      </c>
      <c r="BK359" s="217">
        <f>ROUND(I359*H359,2)</f>
        <v>0</v>
      </c>
      <c r="BL359" s="18" t="s">
        <v>155</v>
      </c>
      <c r="BM359" s="216" t="s">
        <v>1812</v>
      </c>
    </row>
    <row r="360" s="2" customFormat="1" ht="16.5" customHeight="1">
      <c r="A360" s="39"/>
      <c r="B360" s="40"/>
      <c r="C360" s="256" t="s">
        <v>373</v>
      </c>
      <c r="D360" s="256" t="s">
        <v>226</v>
      </c>
      <c r="E360" s="257" t="s">
        <v>1813</v>
      </c>
      <c r="F360" s="258" t="s">
        <v>1814</v>
      </c>
      <c r="G360" s="259" t="s">
        <v>222</v>
      </c>
      <c r="H360" s="260">
        <v>1</v>
      </c>
      <c r="I360" s="261"/>
      <c r="J360" s="262">
        <f>ROUND(I360*H360,2)</f>
        <v>0</v>
      </c>
      <c r="K360" s="258" t="s">
        <v>1811</v>
      </c>
      <c r="L360" s="263"/>
      <c r="M360" s="264" t="s">
        <v>19</v>
      </c>
      <c r="N360" s="265" t="s">
        <v>45</v>
      </c>
      <c r="O360" s="85"/>
      <c r="P360" s="214">
        <f>O360*H360</f>
        <v>0</v>
      </c>
      <c r="Q360" s="214">
        <v>0</v>
      </c>
      <c r="R360" s="214">
        <f>Q360*H360</f>
        <v>0</v>
      </c>
      <c r="S360" s="214">
        <v>0</v>
      </c>
      <c r="T360" s="215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6" t="s">
        <v>207</v>
      </c>
      <c r="AT360" s="216" t="s">
        <v>226</v>
      </c>
      <c r="AU360" s="216" t="s">
        <v>84</v>
      </c>
      <c r="AY360" s="18" t="s">
        <v>148</v>
      </c>
      <c r="BE360" s="217">
        <f>IF(N360="základní",J360,0)</f>
        <v>0</v>
      </c>
      <c r="BF360" s="217">
        <f>IF(N360="snížená",J360,0)</f>
        <v>0</v>
      </c>
      <c r="BG360" s="217">
        <f>IF(N360="zákl. přenesená",J360,0)</f>
        <v>0</v>
      </c>
      <c r="BH360" s="217">
        <f>IF(N360="sníž. přenesená",J360,0)</f>
        <v>0</v>
      </c>
      <c r="BI360" s="217">
        <f>IF(N360="nulová",J360,0)</f>
        <v>0</v>
      </c>
      <c r="BJ360" s="18" t="s">
        <v>82</v>
      </c>
      <c r="BK360" s="217">
        <f>ROUND(I360*H360,2)</f>
        <v>0</v>
      </c>
      <c r="BL360" s="18" t="s">
        <v>155</v>
      </c>
      <c r="BM360" s="216" t="s">
        <v>1815</v>
      </c>
    </row>
    <row r="361" s="2" customFormat="1" ht="21.75" customHeight="1">
      <c r="A361" s="39"/>
      <c r="B361" s="40"/>
      <c r="C361" s="256" t="s">
        <v>381</v>
      </c>
      <c r="D361" s="256" t="s">
        <v>226</v>
      </c>
      <c r="E361" s="257" t="s">
        <v>1816</v>
      </c>
      <c r="F361" s="258" t="s">
        <v>1817</v>
      </c>
      <c r="G361" s="259" t="s">
        <v>222</v>
      </c>
      <c r="H361" s="260">
        <v>1</v>
      </c>
      <c r="I361" s="261"/>
      <c r="J361" s="262">
        <f>ROUND(I361*H361,2)</f>
        <v>0</v>
      </c>
      <c r="K361" s="258" t="s">
        <v>1811</v>
      </c>
      <c r="L361" s="263"/>
      <c r="M361" s="264" t="s">
        <v>19</v>
      </c>
      <c r="N361" s="265" t="s">
        <v>45</v>
      </c>
      <c r="O361" s="85"/>
      <c r="P361" s="214">
        <f>O361*H361</f>
        <v>0</v>
      </c>
      <c r="Q361" s="214">
        <v>0</v>
      </c>
      <c r="R361" s="214">
        <f>Q361*H361</f>
        <v>0</v>
      </c>
      <c r="S361" s="214">
        <v>0</v>
      </c>
      <c r="T361" s="215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16" t="s">
        <v>207</v>
      </c>
      <c r="AT361" s="216" t="s">
        <v>226</v>
      </c>
      <c r="AU361" s="216" t="s">
        <v>84</v>
      </c>
      <c r="AY361" s="18" t="s">
        <v>148</v>
      </c>
      <c r="BE361" s="217">
        <f>IF(N361="základní",J361,0)</f>
        <v>0</v>
      </c>
      <c r="BF361" s="217">
        <f>IF(N361="snížená",J361,0)</f>
        <v>0</v>
      </c>
      <c r="BG361" s="217">
        <f>IF(N361="zákl. přenesená",J361,0)</f>
        <v>0</v>
      </c>
      <c r="BH361" s="217">
        <f>IF(N361="sníž. přenesená",J361,0)</f>
        <v>0</v>
      </c>
      <c r="BI361" s="217">
        <f>IF(N361="nulová",J361,0)</f>
        <v>0</v>
      </c>
      <c r="BJ361" s="18" t="s">
        <v>82</v>
      </c>
      <c r="BK361" s="217">
        <f>ROUND(I361*H361,2)</f>
        <v>0</v>
      </c>
      <c r="BL361" s="18" t="s">
        <v>155</v>
      </c>
      <c r="BM361" s="216" t="s">
        <v>1818</v>
      </c>
    </row>
    <row r="362" s="2" customFormat="1" ht="44.25" customHeight="1">
      <c r="A362" s="39"/>
      <c r="B362" s="40"/>
      <c r="C362" s="205" t="s">
        <v>386</v>
      </c>
      <c r="D362" s="205" t="s">
        <v>150</v>
      </c>
      <c r="E362" s="206" t="s">
        <v>1819</v>
      </c>
      <c r="F362" s="207" t="s">
        <v>1820</v>
      </c>
      <c r="G362" s="208" t="s">
        <v>222</v>
      </c>
      <c r="H362" s="209">
        <v>1</v>
      </c>
      <c r="I362" s="210"/>
      <c r="J362" s="211">
        <f>ROUND(I362*H362,2)</f>
        <v>0</v>
      </c>
      <c r="K362" s="207" t="s">
        <v>154</v>
      </c>
      <c r="L362" s="45"/>
      <c r="M362" s="212" t="s">
        <v>19</v>
      </c>
      <c r="N362" s="213" t="s">
        <v>45</v>
      </c>
      <c r="O362" s="85"/>
      <c r="P362" s="214">
        <f>O362*H362</f>
        <v>0</v>
      </c>
      <c r="Q362" s="214">
        <v>2.0183800000000001</v>
      </c>
      <c r="R362" s="214">
        <f>Q362*H362</f>
        <v>2.0183800000000001</v>
      </c>
      <c r="S362" s="214">
        <v>0</v>
      </c>
      <c r="T362" s="215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16" t="s">
        <v>155</v>
      </c>
      <c r="AT362" s="216" t="s">
        <v>150</v>
      </c>
      <c r="AU362" s="216" t="s">
        <v>84</v>
      </c>
      <c r="AY362" s="18" t="s">
        <v>148</v>
      </c>
      <c r="BE362" s="217">
        <f>IF(N362="základní",J362,0)</f>
        <v>0</v>
      </c>
      <c r="BF362" s="217">
        <f>IF(N362="snížená",J362,0)</f>
        <v>0</v>
      </c>
      <c r="BG362" s="217">
        <f>IF(N362="zákl. přenesená",J362,0)</f>
        <v>0</v>
      </c>
      <c r="BH362" s="217">
        <f>IF(N362="sníž. přenesená",J362,0)</f>
        <v>0</v>
      </c>
      <c r="BI362" s="217">
        <f>IF(N362="nulová",J362,0)</f>
        <v>0</v>
      </c>
      <c r="BJ362" s="18" t="s">
        <v>82</v>
      </c>
      <c r="BK362" s="217">
        <f>ROUND(I362*H362,2)</f>
        <v>0</v>
      </c>
      <c r="BL362" s="18" t="s">
        <v>155</v>
      </c>
      <c r="BM362" s="216" t="s">
        <v>1821</v>
      </c>
    </row>
    <row r="363" s="2" customFormat="1">
      <c r="A363" s="39"/>
      <c r="B363" s="40"/>
      <c r="C363" s="41"/>
      <c r="D363" s="218" t="s">
        <v>157</v>
      </c>
      <c r="E363" s="41"/>
      <c r="F363" s="219" t="s">
        <v>1822</v>
      </c>
      <c r="G363" s="41"/>
      <c r="H363" s="41"/>
      <c r="I363" s="220"/>
      <c r="J363" s="41"/>
      <c r="K363" s="41"/>
      <c r="L363" s="45"/>
      <c r="M363" s="221"/>
      <c r="N363" s="222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157</v>
      </c>
      <c r="AU363" s="18" t="s">
        <v>84</v>
      </c>
    </row>
    <row r="364" s="2" customFormat="1" ht="24.15" customHeight="1">
      <c r="A364" s="39"/>
      <c r="B364" s="40"/>
      <c r="C364" s="256" t="s">
        <v>391</v>
      </c>
      <c r="D364" s="256" t="s">
        <v>226</v>
      </c>
      <c r="E364" s="257" t="s">
        <v>1823</v>
      </c>
      <c r="F364" s="258" t="s">
        <v>1824</v>
      </c>
      <c r="G364" s="259" t="s">
        <v>222</v>
      </c>
      <c r="H364" s="260">
        <v>1</v>
      </c>
      <c r="I364" s="261"/>
      <c r="J364" s="262">
        <f>ROUND(I364*H364,2)</f>
        <v>0</v>
      </c>
      <c r="K364" s="258" t="s">
        <v>154</v>
      </c>
      <c r="L364" s="263"/>
      <c r="M364" s="264" t="s">
        <v>19</v>
      </c>
      <c r="N364" s="265" t="s">
        <v>45</v>
      </c>
      <c r="O364" s="85"/>
      <c r="P364" s="214">
        <f>O364*H364</f>
        <v>0</v>
      </c>
      <c r="Q364" s="214">
        <v>0.086999999999999994</v>
      </c>
      <c r="R364" s="214">
        <f>Q364*H364</f>
        <v>0.086999999999999994</v>
      </c>
      <c r="S364" s="214">
        <v>0</v>
      </c>
      <c r="T364" s="215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16" t="s">
        <v>207</v>
      </c>
      <c r="AT364" s="216" t="s">
        <v>226</v>
      </c>
      <c r="AU364" s="216" t="s">
        <v>84</v>
      </c>
      <c r="AY364" s="18" t="s">
        <v>148</v>
      </c>
      <c r="BE364" s="217">
        <f>IF(N364="základní",J364,0)</f>
        <v>0</v>
      </c>
      <c r="BF364" s="217">
        <f>IF(N364="snížená",J364,0)</f>
        <v>0</v>
      </c>
      <c r="BG364" s="217">
        <f>IF(N364="zákl. přenesená",J364,0)</f>
        <v>0</v>
      </c>
      <c r="BH364" s="217">
        <f>IF(N364="sníž. přenesená",J364,0)</f>
        <v>0</v>
      </c>
      <c r="BI364" s="217">
        <f>IF(N364="nulová",J364,0)</f>
        <v>0</v>
      </c>
      <c r="BJ364" s="18" t="s">
        <v>82</v>
      </c>
      <c r="BK364" s="217">
        <f>ROUND(I364*H364,2)</f>
        <v>0</v>
      </c>
      <c r="BL364" s="18" t="s">
        <v>155</v>
      </c>
      <c r="BM364" s="216" t="s">
        <v>1825</v>
      </c>
    </row>
    <row r="365" s="2" customFormat="1" ht="90" customHeight="1">
      <c r="A365" s="39"/>
      <c r="B365" s="40"/>
      <c r="C365" s="205" t="s">
        <v>396</v>
      </c>
      <c r="D365" s="205" t="s">
        <v>150</v>
      </c>
      <c r="E365" s="206" t="s">
        <v>1826</v>
      </c>
      <c r="F365" s="207" t="s">
        <v>1827</v>
      </c>
      <c r="G365" s="208" t="s">
        <v>163</v>
      </c>
      <c r="H365" s="209">
        <v>2.6400000000000001</v>
      </c>
      <c r="I365" s="210"/>
      <c r="J365" s="211">
        <f>ROUND(I365*H365,2)</f>
        <v>0</v>
      </c>
      <c r="K365" s="207" t="s">
        <v>154</v>
      </c>
      <c r="L365" s="45"/>
      <c r="M365" s="212" t="s">
        <v>19</v>
      </c>
      <c r="N365" s="213" t="s">
        <v>45</v>
      </c>
      <c r="O365" s="85"/>
      <c r="P365" s="214">
        <f>O365*H365</f>
        <v>0</v>
      </c>
      <c r="Q365" s="214">
        <v>1.4591400000000001</v>
      </c>
      <c r="R365" s="214">
        <f>Q365*H365</f>
        <v>3.8521296000000005</v>
      </c>
      <c r="S365" s="214">
        <v>0</v>
      </c>
      <c r="T365" s="21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155</v>
      </c>
      <c r="AT365" s="216" t="s">
        <v>150</v>
      </c>
      <c r="AU365" s="216" t="s">
        <v>84</v>
      </c>
      <c r="AY365" s="18" t="s">
        <v>148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82</v>
      </c>
      <c r="BK365" s="217">
        <f>ROUND(I365*H365,2)</f>
        <v>0</v>
      </c>
      <c r="BL365" s="18" t="s">
        <v>155</v>
      </c>
      <c r="BM365" s="216" t="s">
        <v>1828</v>
      </c>
    </row>
    <row r="366" s="2" customFormat="1">
      <c r="A366" s="39"/>
      <c r="B366" s="40"/>
      <c r="C366" s="41"/>
      <c r="D366" s="218" t="s">
        <v>157</v>
      </c>
      <c r="E366" s="41"/>
      <c r="F366" s="219" t="s">
        <v>1829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157</v>
      </c>
      <c r="AU366" s="18" t="s">
        <v>84</v>
      </c>
    </row>
    <row r="367" s="13" customFormat="1">
      <c r="A367" s="13"/>
      <c r="B367" s="223"/>
      <c r="C367" s="224"/>
      <c r="D367" s="225" t="s">
        <v>159</v>
      </c>
      <c r="E367" s="226" t="s">
        <v>19</v>
      </c>
      <c r="F367" s="227" t="s">
        <v>1830</v>
      </c>
      <c r="G367" s="224"/>
      <c r="H367" s="228">
        <v>2.6400000000000001</v>
      </c>
      <c r="I367" s="229"/>
      <c r="J367" s="224"/>
      <c r="K367" s="224"/>
      <c r="L367" s="230"/>
      <c r="M367" s="231"/>
      <c r="N367" s="232"/>
      <c r="O367" s="232"/>
      <c r="P367" s="232"/>
      <c r="Q367" s="232"/>
      <c r="R367" s="232"/>
      <c r="S367" s="232"/>
      <c r="T367" s="23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4" t="s">
        <v>159</v>
      </c>
      <c r="AU367" s="234" t="s">
        <v>84</v>
      </c>
      <c r="AV367" s="13" t="s">
        <v>84</v>
      </c>
      <c r="AW367" s="13" t="s">
        <v>35</v>
      </c>
      <c r="AX367" s="13" t="s">
        <v>74</v>
      </c>
      <c r="AY367" s="234" t="s">
        <v>148</v>
      </c>
    </row>
    <row r="368" s="15" customFormat="1">
      <c r="A368" s="15"/>
      <c r="B368" s="245"/>
      <c r="C368" s="246"/>
      <c r="D368" s="225" t="s">
        <v>159</v>
      </c>
      <c r="E368" s="247" t="s">
        <v>19</v>
      </c>
      <c r="F368" s="248" t="s">
        <v>181</v>
      </c>
      <c r="G368" s="246"/>
      <c r="H368" s="249">
        <v>2.6400000000000001</v>
      </c>
      <c r="I368" s="250"/>
      <c r="J368" s="246"/>
      <c r="K368" s="246"/>
      <c r="L368" s="251"/>
      <c r="M368" s="252"/>
      <c r="N368" s="253"/>
      <c r="O368" s="253"/>
      <c r="P368" s="253"/>
      <c r="Q368" s="253"/>
      <c r="R368" s="253"/>
      <c r="S368" s="253"/>
      <c r="T368" s="254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55" t="s">
        <v>159</v>
      </c>
      <c r="AU368" s="255" t="s">
        <v>84</v>
      </c>
      <c r="AV368" s="15" t="s">
        <v>155</v>
      </c>
      <c r="AW368" s="15" t="s">
        <v>35</v>
      </c>
      <c r="AX368" s="15" t="s">
        <v>82</v>
      </c>
      <c r="AY368" s="255" t="s">
        <v>148</v>
      </c>
    </row>
    <row r="369" s="2" customFormat="1" ht="37.8" customHeight="1">
      <c r="A369" s="39"/>
      <c r="B369" s="40"/>
      <c r="C369" s="205" t="s">
        <v>401</v>
      </c>
      <c r="D369" s="205" t="s">
        <v>150</v>
      </c>
      <c r="E369" s="206" t="s">
        <v>1831</v>
      </c>
      <c r="F369" s="207" t="s">
        <v>1832</v>
      </c>
      <c r="G369" s="208" t="s">
        <v>222</v>
      </c>
      <c r="H369" s="209">
        <v>3</v>
      </c>
      <c r="I369" s="210"/>
      <c r="J369" s="211">
        <f>ROUND(I369*H369,2)</f>
        <v>0</v>
      </c>
      <c r="K369" s="207" t="s">
        <v>154</v>
      </c>
      <c r="L369" s="45"/>
      <c r="M369" s="212" t="s">
        <v>19</v>
      </c>
      <c r="N369" s="213" t="s">
        <v>45</v>
      </c>
      <c r="O369" s="85"/>
      <c r="P369" s="214">
        <f>O369*H369</f>
        <v>0</v>
      </c>
      <c r="Q369" s="214">
        <v>0.040050000000000002</v>
      </c>
      <c r="R369" s="214">
        <f>Q369*H369</f>
        <v>0.12015000000000001</v>
      </c>
      <c r="S369" s="214">
        <v>0</v>
      </c>
      <c r="T369" s="215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16" t="s">
        <v>155</v>
      </c>
      <c r="AT369" s="216" t="s">
        <v>150</v>
      </c>
      <c r="AU369" s="216" t="s">
        <v>84</v>
      </c>
      <c r="AY369" s="18" t="s">
        <v>148</v>
      </c>
      <c r="BE369" s="217">
        <f>IF(N369="základní",J369,0)</f>
        <v>0</v>
      </c>
      <c r="BF369" s="217">
        <f>IF(N369="snížená",J369,0)</f>
        <v>0</v>
      </c>
      <c r="BG369" s="217">
        <f>IF(N369="zákl. přenesená",J369,0)</f>
        <v>0</v>
      </c>
      <c r="BH369" s="217">
        <f>IF(N369="sníž. přenesená",J369,0)</f>
        <v>0</v>
      </c>
      <c r="BI369" s="217">
        <f>IF(N369="nulová",J369,0)</f>
        <v>0</v>
      </c>
      <c r="BJ369" s="18" t="s">
        <v>82</v>
      </c>
      <c r="BK369" s="217">
        <f>ROUND(I369*H369,2)</f>
        <v>0</v>
      </c>
      <c r="BL369" s="18" t="s">
        <v>155</v>
      </c>
      <c r="BM369" s="216" t="s">
        <v>1833</v>
      </c>
    </row>
    <row r="370" s="2" customFormat="1">
      <c r="A370" s="39"/>
      <c r="B370" s="40"/>
      <c r="C370" s="41"/>
      <c r="D370" s="218" t="s">
        <v>157</v>
      </c>
      <c r="E370" s="41"/>
      <c r="F370" s="219" t="s">
        <v>1834</v>
      </c>
      <c r="G370" s="41"/>
      <c r="H370" s="41"/>
      <c r="I370" s="220"/>
      <c r="J370" s="41"/>
      <c r="K370" s="41"/>
      <c r="L370" s="45"/>
      <c r="M370" s="221"/>
      <c r="N370" s="222"/>
      <c r="O370" s="85"/>
      <c r="P370" s="85"/>
      <c r="Q370" s="85"/>
      <c r="R370" s="85"/>
      <c r="S370" s="85"/>
      <c r="T370" s="86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T370" s="18" t="s">
        <v>157</v>
      </c>
      <c r="AU370" s="18" t="s">
        <v>84</v>
      </c>
    </row>
    <row r="371" s="2" customFormat="1" ht="37.8" customHeight="1">
      <c r="A371" s="39"/>
      <c r="B371" s="40"/>
      <c r="C371" s="205" t="s">
        <v>407</v>
      </c>
      <c r="D371" s="205" t="s">
        <v>150</v>
      </c>
      <c r="E371" s="206" t="s">
        <v>1835</v>
      </c>
      <c r="F371" s="207" t="s">
        <v>1836</v>
      </c>
      <c r="G371" s="208" t="s">
        <v>222</v>
      </c>
      <c r="H371" s="209">
        <v>3</v>
      </c>
      <c r="I371" s="210"/>
      <c r="J371" s="211">
        <f>ROUND(I371*H371,2)</f>
        <v>0</v>
      </c>
      <c r="K371" s="207" t="s">
        <v>154</v>
      </c>
      <c r="L371" s="45"/>
      <c r="M371" s="212" t="s">
        <v>19</v>
      </c>
      <c r="N371" s="213" t="s">
        <v>45</v>
      </c>
      <c r="O371" s="85"/>
      <c r="P371" s="214">
        <f>O371*H371</f>
        <v>0</v>
      </c>
      <c r="Q371" s="214">
        <v>0.00594</v>
      </c>
      <c r="R371" s="214">
        <f>Q371*H371</f>
        <v>0.017819999999999999</v>
      </c>
      <c r="S371" s="214">
        <v>0</v>
      </c>
      <c r="T371" s="215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16" t="s">
        <v>155</v>
      </c>
      <c r="AT371" s="216" t="s">
        <v>150</v>
      </c>
      <c r="AU371" s="216" t="s">
        <v>84</v>
      </c>
      <c r="AY371" s="18" t="s">
        <v>148</v>
      </c>
      <c r="BE371" s="217">
        <f>IF(N371="základní",J371,0)</f>
        <v>0</v>
      </c>
      <c r="BF371" s="217">
        <f>IF(N371="snížená",J371,0)</f>
        <v>0</v>
      </c>
      <c r="BG371" s="217">
        <f>IF(N371="zákl. přenesená",J371,0)</f>
        <v>0</v>
      </c>
      <c r="BH371" s="217">
        <f>IF(N371="sníž. přenesená",J371,0)</f>
        <v>0</v>
      </c>
      <c r="BI371" s="217">
        <f>IF(N371="nulová",J371,0)</f>
        <v>0</v>
      </c>
      <c r="BJ371" s="18" t="s">
        <v>82</v>
      </c>
      <c r="BK371" s="217">
        <f>ROUND(I371*H371,2)</f>
        <v>0</v>
      </c>
      <c r="BL371" s="18" t="s">
        <v>155</v>
      </c>
      <c r="BM371" s="216" t="s">
        <v>1837</v>
      </c>
    </row>
    <row r="372" s="2" customFormat="1">
      <c r="A372" s="39"/>
      <c r="B372" s="40"/>
      <c r="C372" s="41"/>
      <c r="D372" s="218" t="s">
        <v>157</v>
      </c>
      <c r="E372" s="41"/>
      <c r="F372" s="219" t="s">
        <v>1838</v>
      </c>
      <c r="G372" s="41"/>
      <c r="H372" s="41"/>
      <c r="I372" s="220"/>
      <c r="J372" s="41"/>
      <c r="K372" s="41"/>
      <c r="L372" s="45"/>
      <c r="M372" s="221"/>
      <c r="N372" s="222"/>
      <c r="O372" s="85"/>
      <c r="P372" s="85"/>
      <c r="Q372" s="85"/>
      <c r="R372" s="85"/>
      <c r="S372" s="85"/>
      <c r="T372" s="86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18" t="s">
        <v>157</v>
      </c>
      <c r="AU372" s="18" t="s">
        <v>84</v>
      </c>
    </row>
    <row r="373" s="2" customFormat="1" ht="44.25" customHeight="1">
      <c r="A373" s="39"/>
      <c r="B373" s="40"/>
      <c r="C373" s="205" t="s">
        <v>413</v>
      </c>
      <c r="D373" s="205" t="s">
        <v>150</v>
      </c>
      <c r="E373" s="206" t="s">
        <v>1839</v>
      </c>
      <c r="F373" s="207" t="s">
        <v>1840</v>
      </c>
      <c r="G373" s="208" t="s">
        <v>222</v>
      </c>
      <c r="H373" s="209">
        <v>3</v>
      </c>
      <c r="I373" s="210"/>
      <c r="J373" s="211">
        <f>ROUND(I373*H373,2)</f>
        <v>0</v>
      </c>
      <c r="K373" s="207" t="s">
        <v>154</v>
      </c>
      <c r="L373" s="45"/>
      <c r="M373" s="212" t="s">
        <v>19</v>
      </c>
      <c r="N373" s="213" t="s">
        <v>45</v>
      </c>
      <c r="O373" s="85"/>
      <c r="P373" s="214">
        <f>O373*H373</f>
        <v>0</v>
      </c>
      <c r="Q373" s="214">
        <v>0</v>
      </c>
      <c r="R373" s="214">
        <f>Q373*H373</f>
        <v>0</v>
      </c>
      <c r="S373" s="214">
        <v>0</v>
      </c>
      <c r="T373" s="215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16" t="s">
        <v>155</v>
      </c>
      <c r="AT373" s="216" t="s">
        <v>150</v>
      </c>
      <c r="AU373" s="216" t="s">
        <v>84</v>
      </c>
      <c r="AY373" s="18" t="s">
        <v>148</v>
      </c>
      <c r="BE373" s="217">
        <f>IF(N373="základní",J373,0)</f>
        <v>0</v>
      </c>
      <c r="BF373" s="217">
        <f>IF(N373="snížená",J373,0)</f>
        <v>0</v>
      </c>
      <c r="BG373" s="217">
        <f>IF(N373="zákl. přenesená",J373,0)</f>
        <v>0</v>
      </c>
      <c r="BH373" s="217">
        <f>IF(N373="sníž. přenesená",J373,0)</f>
        <v>0</v>
      </c>
      <c r="BI373" s="217">
        <f>IF(N373="nulová",J373,0)</f>
        <v>0</v>
      </c>
      <c r="BJ373" s="18" t="s">
        <v>82</v>
      </c>
      <c r="BK373" s="217">
        <f>ROUND(I373*H373,2)</f>
        <v>0</v>
      </c>
      <c r="BL373" s="18" t="s">
        <v>155</v>
      </c>
      <c r="BM373" s="216" t="s">
        <v>1841</v>
      </c>
    </row>
    <row r="374" s="2" customFormat="1">
      <c r="A374" s="39"/>
      <c r="B374" s="40"/>
      <c r="C374" s="41"/>
      <c r="D374" s="218" t="s">
        <v>157</v>
      </c>
      <c r="E374" s="41"/>
      <c r="F374" s="219" t="s">
        <v>1842</v>
      </c>
      <c r="G374" s="41"/>
      <c r="H374" s="41"/>
      <c r="I374" s="220"/>
      <c r="J374" s="41"/>
      <c r="K374" s="41"/>
      <c r="L374" s="45"/>
      <c r="M374" s="221"/>
      <c r="N374" s="222"/>
      <c r="O374" s="85"/>
      <c r="P374" s="85"/>
      <c r="Q374" s="85"/>
      <c r="R374" s="85"/>
      <c r="S374" s="85"/>
      <c r="T374" s="86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T374" s="18" t="s">
        <v>157</v>
      </c>
      <c r="AU374" s="18" t="s">
        <v>84</v>
      </c>
    </row>
    <row r="375" s="2" customFormat="1" ht="37.8" customHeight="1">
      <c r="A375" s="39"/>
      <c r="B375" s="40"/>
      <c r="C375" s="205" t="s">
        <v>419</v>
      </c>
      <c r="D375" s="205" t="s">
        <v>150</v>
      </c>
      <c r="E375" s="206" t="s">
        <v>1843</v>
      </c>
      <c r="F375" s="207" t="s">
        <v>1844</v>
      </c>
      <c r="G375" s="208" t="s">
        <v>222</v>
      </c>
      <c r="H375" s="209">
        <v>3</v>
      </c>
      <c r="I375" s="210"/>
      <c r="J375" s="211">
        <f>ROUND(I375*H375,2)</f>
        <v>0</v>
      </c>
      <c r="K375" s="207" t="s">
        <v>154</v>
      </c>
      <c r="L375" s="45"/>
      <c r="M375" s="212" t="s">
        <v>19</v>
      </c>
      <c r="N375" s="213" t="s">
        <v>45</v>
      </c>
      <c r="O375" s="85"/>
      <c r="P375" s="214">
        <f>O375*H375</f>
        <v>0</v>
      </c>
      <c r="Q375" s="214">
        <v>0.060600000000000001</v>
      </c>
      <c r="R375" s="214">
        <f>Q375*H375</f>
        <v>0.18180000000000002</v>
      </c>
      <c r="S375" s="214">
        <v>0</v>
      </c>
      <c r="T375" s="215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6" t="s">
        <v>155</v>
      </c>
      <c r="AT375" s="216" t="s">
        <v>150</v>
      </c>
      <c r="AU375" s="216" t="s">
        <v>84</v>
      </c>
      <c r="AY375" s="18" t="s">
        <v>148</v>
      </c>
      <c r="BE375" s="217">
        <f>IF(N375="základní",J375,0)</f>
        <v>0</v>
      </c>
      <c r="BF375" s="217">
        <f>IF(N375="snížená",J375,0)</f>
        <v>0</v>
      </c>
      <c r="BG375" s="217">
        <f>IF(N375="zákl. přenesená",J375,0)</f>
        <v>0</v>
      </c>
      <c r="BH375" s="217">
        <f>IF(N375="sníž. přenesená",J375,0)</f>
        <v>0</v>
      </c>
      <c r="BI375" s="217">
        <f>IF(N375="nulová",J375,0)</f>
        <v>0</v>
      </c>
      <c r="BJ375" s="18" t="s">
        <v>82</v>
      </c>
      <c r="BK375" s="217">
        <f>ROUND(I375*H375,2)</f>
        <v>0</v>
      </c>
      <c r="BL375" s="18" t="s">
        <v>155</v>
      </c>
      <c r="BM375" s="216" t="s">
        <v>1845</v>
      </c>
    </row>
    <row r="376" s="2" customFormat="1">
      <c r="A376" s="39"/>
      <c r="B376" s="40"/>
      <c r="C376" s="41"/>
      <c r="D376" s="218" t="s">
        <v>157</v>
      </c>
      <c r="E376" s="41"/>
      <c r="F376" s="219" t="s">
        <v>1846</v>
      </c>
      <c r="G376" s="41"/>
      <c r="H376" s="41"/>
      <c r="I376" s="220"/>
      <c r="J376" s="41"/>
      <c r="K376" s="41"/>
      <c r="L376" s="45"/>
      <c r="M376" s="221"/>
      <c r="N376" s="222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157</v>
      </c>
      <c r="AU376" s="18" t="s">
        <v>84</v>
      </c>
    </row>
    <row r="377" s="2" customFormat="1" ht="44.25" customHeight="1">
      <c r="A377" s="39"/>
      <c r="B377" s="40"/>
      <c r="C377" s="205" t="s">
        <v>424</v>
      </c>
      <c r="D377" s="205" t="s">
        <v>150</v>
      </c>
      <c r="E377" s="206" t="s">
        <v>1847</v>
      </c>
      <c r="F377" s="207" t="s">
        <v>1848</v>
      </c>
      <c r="G377" s="208" t="s">
        <v>222</v>
      </c>
      <c r="H377" s="209">
        <v>3</v>
      </c>
      <c r="I377" s="210"/>
      <c r="J377" s="211">
        <f>ROUND(I377*H377,2)</f>
        <v>0</v>
      </c>
      <c r="K377" s="207" t="s">
        <v>154</v>
      </c>
      <c r="L377" s="45"/>
      <c r="M377" s="212" t="s">
        <v>19</v>
      </c>
      <c r="N377" s="213" t="s">
        <v>45</v>
      </c>
      <c r="O377" s="85"/>
      <c r="P377" s="214">
        <f>O377*H377</f>
        <v>0</v>
      </c>
      <c r="Q377" s="214">
        <v>0.1056</v>
      </c>
      <c r="R377" s="214">
        <f>Q377*H377</f>
        <v>0.31679999999999997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155</v>
      </c>
      <c r="AT377" s="216" t="s">
        <v>150</v>
      </c>
      <c r="AU377" s="216" t="s">
        <v>84</v>
      </c>
      <c r="AY377" s="18" t="s">
        <v>148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82</v>
      </c>
      <c r="BK377" s="217">
        <f>ROUND(I377*H377,2)</f>
        <v>0</v>
      </c>
      <c r="BL377" s="18" t="s">
        <v>155</v>
      </c>
      <c r="BM377" s="216" t="s">
        <v>1849</v>
      </c>
    </row>
    <row r="378" s="2" customFormat="1">
      <c r="A378" s="39"/>
      <c r="B378" s="40"/>
      <c r="C378" s="41"/>
      <c r="D378" s="218" t="s">
        <v>157</v>
      </c>
      <c r="E378" s="41"/>
      <c r="F378" s="219" t="s">
        <v>1850</v>
      </c>
      <c r="G378" s="41"/>
      <c r="H378" s="41"/>
      <c r="I378" s="220"/>
      <c r="J378" s="41"/>
      <c r="K378" s="41"/>
      <c r="L378" s="45"/>
      <c r="M378" s="221"/>
      <c r="N378" s="222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157</v>
      </c>
      <c r="AU378" s="18" t="s">
        <v>84</v>
      </c>
    </row>
    <row r="379" s="13" customFormat="1">
      <c r="A379" s="13"/>
      <c r="B379" s="223"/>
      <c r="C379" s="224"/>
      <c r="D379" s="225" t="s">
        <v>159</v>
      </c>
      <c r="E379" s="226" t="s">
        <v>19</v>
      </c>
      <c r="F379" s="227" t="s">
        <v>1851</v>
      </c>
      <c r="G379" s="224"/>
      <c r="H379" s="228">
        <v>3</v>
      </c>
      <c r="I379" s="229"/>
      <c r="J379" s="224"/>
      <c r="K379" s="224"/>
      <c r="L379" s="230"/>
      <c r="M379" s="231"/>
      <c r="N379" s="232"/>
      <c r="O379" s="232"/>
      <c r="P379" s="232"/>
      <c r="Q379" s="232"/>
      <c r="R379" s="232"/>
      <c r="S379" s="232"/>
      <c r="T379" s="23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4" t="s">
        <v>159</v>
      </c>
      <c r="AU379" s="234" t="s">
        <v>84</v>
      </c>
      <c r="AV379" s="13" t="s">
        <v>84</v>
      </c>
      <c r="AW379" s="13" t="s">
        <v>35</v>
      </c>
      <c r="AX379" s="13" t="s">
        <v>74</v>
      </c>
      <c r="AY379" s="234" t="s">
        <v>148</v>
      </c>
    </row>
    <row r="380" s="15" customFormat="1">
      <c r="A380" s="15"/>
      <c r="B380" s="245"/>
      <c r="C380" s="246"/>
      <c r="D380" s="225" t="s">
        <v>159</v>
      </c>
      <c r="E380" s="247" t="s">
        <v>19</v>
      </c>
      <c r="F380" s="248" t="s">
        <v>181</v>
      </c>
      <c r="G380" s="246"/>
      <c r="H380" s="249">
        <v>3</v>
      </c>
      <c r="I380" s="250"/>
      <c r="J380" s="246"/>
      <c r="K380" s="246"/>
      <c r="L380" s="251"/>
      <c r="M380" s="252"/>
      <c r="N380" s="253"/>
      <c r="O380" s="253"/>
      <c r="P380" s="253"/>
      <c r="Q380" s="253"/>
      <c r="R380" s="253"/>
      <c r="S380" s="253"/>
      <c r="T380" s="254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55" t="s">
        <v>159</v>
      </c>
      <c r="AU380" s="255" t="s">
        <v>84</v>
      </c>
      <c r="AV380" s="15" t="s">
        <v>155</v>
      </c>
      <c r="AW380" s="15" t="s">
        <v>35</v>
      </c>
      <c r="AX380" s="15" t="s">
        <v>82</v>
      </c>
      <c r="AY380" s="255" t="s">
        <v>148</v>
      </c>
    </row>
    <row r="381" s="2" customFormat="1" ht="37.8" customHeight="1">
      <c r="A381" s="39"/>
      <c r="B381" s="40"/>
      <c r="C381" s="205" t="s">
        <v>431</v>
      </c>
      <c r="D381" s="205" t="s">
        <v>150</v>
      </c>
      <c r="E381" s="206" t="s">
        <v>1852</v>
      </c>
      <c r="F381" s="207" t="s">
        <v>1853</v>
      </c>
      <c r="G381" s="208" t="s">
        <v>222</v>
      </c>
      <c r="H381" s="209">
        <v>3</v>
      </c>
      <c r="I381" s="210"/>
      <c r="J381" s="211">
        <f>ROUND(I381*H381,2)</f>
        <v>0</v>
      </c>
      <c r="K381" s="207" t="s">
        <v>154</v>
      </c>
      <c r="L381" s="45"/>
      <c r="M381" s="212" t="s">
        <v>19</v>
      </c>
      <c r="N381" s="213" t="s">
        <v>45</v>
      </c>
      <c r="O381" s="85"/>
      <c r="P381" s="214">
        <f>O381*H381</f>
        <v>0</v>
      </c>
      <c r="Q381" s="214">
        <v>0.024240000000000001</v>
      </c>
      <c r="R381" s="214">
        <f>Q381*H381</f>
        <v>0.072720000000000007</v>
      </c>
      <c r="S381" s="214">
        <v>0</v>
      </c>
      <c r="T381" s="215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6" t="s">
        <v>155</v>
      </c>
      <c r="AT381" s="216" t="s">
        <v>150</v>
      </c>
      <c r="AU381" s="216" t="s">
        <v>84</v>
      </c>
      <c r="AY381" s="18" t="s">
        <v>148</v>
      </c>
      <c r="BE381" s="217">
        <f>IF(N381="základní",J381,0)</f>
        <v>0</v>
      </c>
      <c r="BF381" s="217">
        <f>IF(N381="snížená",J381,0)</f>
        <v>0</v>
      </c>
      <c r="BG381" s="217">
        <f>IF(N381="zákl. přenesená",J381,0)</f>
        <v>0</v>
      </c>
      <c r="BH381" s="217">
        <f>IF(N381="sníž. přenesená",J381,0)</f>
        <v>0</v>
      </c>
      <c r="BI381" s="217">
        <f>IF(N381="nulová",J381,0)</f>
        <v>0</v>
      </c>
      <c r="BJ381" s="18" t="s">
        <v>82</v>
      </c>
      <c r="BK381" s="217">
        <f>ROUND(I381*H381,2)</f>
        <v>0</v>
      </c>
      <c r="BL381" s="18" t="s">
        <v>155</v>
      </c>
      <c r="BM381" s="216" t="s">
        <v>1854</v>
      </c>
    </row>
    <row r="382" s="2" customFormat="1">
      <c r="A382" s="39"/>
      <c r="B382" s="40"/>
      <c r="C382" s="41"/>
      <c r="D382" s="218" t="s">
        <v>157</v>
      </c>
      <c r="E382" s="41"/>
      <c r="F382" s="219" t="s">
        <v>1855</v>
      </c>
      <c r="G382" s="41"/>
      <c r="H382" s="41"/>
      <c r="I382" s="220"/>
      <c r="J382" s="41"/>
      <c r="K382" s="41"/>
      <c r="L382" s="45"/>
      <c r="M382" s="221"/>
      <c r="N382" s="222"/>
      <c r="O382" s="85"/>
      <c r="P382" s="85"/>
      <c r="Q382" s="85"/>
      <c r="R382" s="85"/>
      <c r="S382" s="85"/>
      <c r="T382" s="86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18" t="s">
        <v>157</v>
      </c>
      <c r="AU382" s="18" t="s">
        <v>84</v>
      </c>
    </row>
    <row r="383" s="13" customFormat="1">
      <c r="A383" s="13"/>
      <c r="B383" s="223"/>
      <c r="C383" s="224"/>
      <c r="D383" s="225" t="s">
        <v>159</v>
      </c>
      <c r="E383" s="226" t="s">
        <v>19</v>
      </c>
      <c r="F383" s="227" t="s">
        <v>1851</v>
      </c>
      <c r="G383" s="224"/>
      <c r="H383" s="228">
        <v>3</v>
      </c>
      <c r="I383" s="229"/>
      <c r="J383" s="224"/>
      <c r="K383" s="224"/>
      <c r="L383" s="230"/>
      <c r="M383" s="231"/>
      <c r="N383" s="232"/>
      <c r="O383" s="232"/>
      <c r="P383" s="232"/>
      <c r="Q383" s="232"/>
      <c r="R383" s="232"/>
      <c r="S383" s="232"/>
      <c r="T383" s="23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4" t="s">
        <v>159</v>
      </c>
      <c r="AU383" s="234" t="s">
        <v>84</v>
      </c>
      <c r="AV383" s="13" t="s">
        <v>84</v>
      </c>
      <c r="AW383" s="13" t="s">
        <v>35</v>
      </c>
      <c r="AX383" s="13" t="s">
        <v>74</v>
      </c>
      <c r="AY383" s="234" t="s">
        <v>148</v>
      </c>
    </row>
    <row r="384" s="15" customFormat="1">
      <c r="A384" s="15"/>
      <c r="B384" s="245"/>
      <c r="C384" s="246"/>
      <c r="D384" s="225" t="s">
        <v>159</v>
      </c>
      <c r="E384" s="247" t="s">
        <v>19</v>
      </c>
      <c r="F384" s="248" t="s">
        <v>181</v>
      </c>
      <c r="G384" s="246"/>
      <c r="H384" s="249">
        <v>3</v>
      </c>
      <c r="I384" s="250"/>
      <c r="J384" s="246"/>
      <c r="K384" s="246"/>
      <c r="L384" s="251"/>
      <c r="M384" s="252"/>
      <c r="N384" s="253"/>
      <c r="O384" s="253"/>
      <c r="P384" s="253"/>
      <c r="Q384" s="253"/>
      <c r="R384" s="253"/>
      <c r="S384" s="253"/>
      <c r="T384" s="254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55" t="s">
        <v>159</v>
      </c>
      <c r="AU384" s="255" t="s">
        <v>84</v>
      </c>
      <c r="AV384" s="15" t="s">
        <v>155</v>
      </c>
      <c r="AW384" s="15" t="s">
        <v>35</v>
      </c>
      <c r="AX384" s="15" t="s">
        <v>82</v>
      </c>
      <c r="AY384" s="255" t="s">
        <v>148</v>
      </c>
    </row>
    <row r="385" s="2" customFormat="1" ht="37.8" customHeight="1">
      <c r="A385" s="39"/>
      <c r="B385" s="40"/>
      <c r="C385" s="205" t="s">
        <v>436</v>
      </c>
      <c r="D385" s="205" t="s">
        <v>150</v>
      </c>
      <c r="E385" s="206" t="s">
        <v>1856</v>
      </c>
      <c r="F385" s="207" t="s">
        <v>1857</v>
      </c>
      <c r="G385" s="208" t="s">
        <v>222</v>
      </c>
      <c r="H385" s="209">
        <v>3</v>
      </c>
      <c r="I385" s="210"/>
      <c r="J385" s="211">
        <f>ROUND(I385*H385,2)</f>
        <v>0</v>
      </c>
      <c r="K385" s="207" t="s">
        <v>154</v>
      </c>
      <c r="L385" s="45"/>
      <c r="M385" s="212" t="s">
        <v>19</v>
      </c>
      <c r="N385" s="213" t="s">
        <v>45</v>
      </c>
      <c r="O385" s="85"/>
      <c r="P385" s="214">
        <f>O385*H385</f>
        <v>0</v>
      </c>
      <c r="Q385" s="214">
        <v>0</v>
      </c>
      <c r="R385" s="214">
        <f>Q385*H385</f>
        <v>0</v>
      </c>
      <c r="S385" s="214">
        <v>0</v>
      </c>
      <c r="T385" s="215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6" t="s">
        <v>155</v>
      </c>
      <c r="AT385" s="216" t="s">
        <v>150</v>
      </c>
      <c r="AU385" s="216" t="s">
        <v>84</v>
      </c>
      <c r="AY385" s="18" t="s">
        <v>148</v>
      </c>
      <c r="BE385" s="217">
        <f>IF(N385="základní",J385,0)</f>
        <v>0</v>
      </c>
      <c r="BF385" s="217">
        <f>IF(N385="snížená",J385,0)</f>
        <v>0</v>
      </c>
      <c r="BG385" s="217">
        <f>IF(N385="zákl. přenesená",J385,0)</f>
        <v>0</v>
      </c>
      <c r="BH385" s="217">
        <f>IF(N385="sníž. přenesená",J385,0)</f>
        <v>0</v>
      </c>
      <c r="BI385" s="217">
        <f>IF(N385="nulová",J385,0)</f>
        <v>0</v>
      </c>
      <c r="BJ385" s="18" t="s">
        <v>82</v>
      </c>
      <c r="BK385" s="217">
        <f>ROUND(I385*H385,2)</f>
        <v>0</v>
      </c>
      <c r="BL385" s="18" t="s">
        <v>155</v>
      </c>
      <c r="BM385" s="216" t="s">
        <v>1858</v>
      </c>
    </row>
    <row r="386" s="2" customFormat="1">
      <c r="A386" s="39"/>
      <c r="B386" s="40"/>
      <c r="C386" s="41"/>
      <c r="D386" s="218" t="s">
        <v>157</v>
      </c>
      <c r="E386" s="41"/>
      <c r="F386" s="219" t="s">
        <v>1859</v>
      </c>
      <c r="G386" s="41"/>
      <c r="H386" s="41"/>
      <c r="I386" s="220"/>
      <c r="J386" s="41"/>
      <c r="K386" s="41"/>
      <c r="L386" s="45"/>
      <c r="M386" s="221"/>
      <c r="N386" s="222"/>
      <c r="O386" s="85"/>
      <c r="P386" s="85"/>
      <c r="Q386" s="85"/>
      <c r="R386" s="85"/>
      <c r="S386" s="85"/>
      <c r="T386" s="86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18" t="s">
        <v>157</v>
      </c>
      <c r="AU386" s="18" t="s">
        <v>84</v>
      </c>
    </row>
    <row r="387" s="13" customFormat="1">
      <c r="A387" s="13"/>
      <c r="B387" s="223"/>
      <c r="C387" s="224"/>
      <c r="D387" s="225" t="s">
        <v>159</v>
      </c>
      <c r="E387" s="226" t="s">
        <v>19</v>
      </c>
      <c r="F387" s="227" t="s">
        <v>1851</v>
      </c>
      <c r="G387" s="224"/>
      <c r="H387" s="228">
        <v>3</v>
      </c>
      <c r="I387" s="229"/>
      <c r="J387" s="224"/>
      <c r="K387" s="224"/>
      <c r="L387" s="230"/>
      <c r="M387" s="231"/>
      <c r="N387" s="232"/>
      <c r="O387" s="232"/>
      <c r="P387" s="232"/>
      <c r="Q387" s="232"/>
      <c r="R387" s="232"/>
      <c r="S387" s="232"/>
      <c r="T387" s="23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4" t="s">
        <v>159</v>
      </c>
      <c r="AU387" s="234" t="s">
        <v>84</v>
      </c>
      <c r="AV387" s="13" t="s">
        <v>84</v>
      </c>
      <c r="AW387" s="13" t="s">
        <v>35</v>
      </c>
      <c r="AX387" s="13" t="s">
        <v>74</v>
      </c>
      <c r="AY387" s="234" t="s">
        <v>148</v>
      </c>
    </row>
    <row r="388" s="15" customFormat="1">
      <c r="A388" s="15"/>
      <c r="B388" s="245"/>
      <c r="C388" s="246"/>
      <c r="D388" s="225" t="s">
        <v>159</v>
      </c>
      <c r="E388" s="247" t="s">
        <v>19</v>
      </c>
      <c r="F388" s="248" t="s">
        <v>181</v>
      </c>
      <c r="G388" s="246"/>
      <c r="H388" s="249">
        <v>3</v>
      </c>
      <c r="I388" s="250"/>
      <c r="J388" s="246"/>
      <c r="K388" s="246"/>
      <c r="L388" s="251"/>
      <c r="M388" s="252"/>
      <c r="N388" s="253"/>
      <c r="O388" s="253"/>
      <c r="P388" s="253"/>
      <c r="Q388" s="253"/>
      <c r="R388" s="253"/>
      <c r="S388" s="253"/>
      <c r="T388" s="254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55" t="s">
        <v>159</v>
      </c>
      <c r="AU388" s="255" t="s">
        <v>84</v>
      </c>
      <c r="AV388" s="15" t="s">
        <v>155</v>
      </c>
      <c r="AW388" s="15" t="s">
        <v>35</v>
      </c>
      <c r="AX388" s="15" t="s">
        <v>82</v>
      </c>
      <c r="AY388" s="255" t="s">
        <v>148</v>
      </c>
    </row>
    <row r="389" s="2" customFormat="1" ht="37.8" customHeight="1">
      <c r="A389" s="39"/>
      <c r="B389" s="40"/>
      <c r="C389" s="205" t="s">
        <v>441</v>
      </c>
      <c r="D389" s="205" t="s">
        <v>150</v>
      </c>
      <c r="E389" s="206" t="s">
        <v>1860</v>
      </c>
      <c r="F389" s="207" t="s">
        <v>1861</v>
      </c>
      <c r="G389" s="208" t="s">
        <v>222</v>
      </c>
      <c r="H389" s="209">
        <v>2</v>
      </c>
      <c r="I389" s="210"/>
      <c r="J389" s="211">
        <f>ROUND(I389*H389,2)</f>
        <v>0</v>
      </c>
      <c r="K389" s="207" t="s">
        <v>154</v>
      </c>
      <c r="L389" s="45"/>
      <c r="M389" s="212" t="s">
        <v>19</v>
      </c>
      <c r="N389" s="213" t="s">
        <v>45</v>
      </c>
      <c r="O389" s="85"/>
      <c r="P389" s="214">
        <f>O389*H389</f>
        <v>0</v>
      </c>
      <c r="Q389" s="214">
        <v>0.30399999999999999</v>
      </c>
      <c r="R389" s="214">
        <f>Q389*H389</f>
        <v>0.60799999999999998</v>
      </c>
      <c r="S389" s="214">
        <v>0</v>
      </c>
      <c r="T389" s="215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6" t="s">
        <v>155</v>
      </c>
      <c r="AT389" s="216" t="s">
        <v>150</v>
      </c>
      <c r="AU389" s="216" t="s">
        <v>84</v>
      </c>
      <c r="AY389" s="18" t="s">
        <v>148</v>
      </c>
      <c r="BE389" s="217">
        <f>IF(N389="základní",J389,0)</f>
        <v>0</v>
      </c>
      <c r="BF389" s="217">
        <f>IF(N389="snížená",J389,0)</f>
        <v>0</v>
      </c>
      <c r="BG389" s="217">
        <f>IF(N389="zákl. přenesená",J389,0)</f>
        <v>0</v>
      </c>
      <c r="BH389" s="217">
        <f>IF(N389="sníž. přenesená",J389,0)</f>
        <v>0</v>
      </c>
      <c r="BI389" s="217">
        <f>IF(N389="nulová",J389,0)</f>
        <v>0</v>
      </c>
      <c r="BJ389" s="18" t="s">
        <v>82</v>
      </c>
      <c r="BK389" s="217">
        <f>ROUND(I389*H389,2)</f>
        <v>0</v>
      </c>
      <c r="BL389" s="18" t="s">
        <v>155</v>
      </c>
      <c r="BM389" s="216" t="s">
        <v>1862</v>
      </c>
    </row>
    <row r="390" s="2" customFormat="1">
      <c r="A390" s="39"/>
      <c r="B390" s="40"/>
      <c r="C390" s="41"/>
      <c r="D390" s="218" t="s">
        <v>157</v>
      </c>
      <c r="E390" s="41"/>
      <c r="F390" s="219" t="s">
        <v>1863</v>
      </c>
      <c r="G390" s="41"/>
      <c r="H390" s="41"/>
      <c r="I390" s="220"/>
      <c r="J390" s="41"/>
      <c r="K390" s="41"/>
      <c r="L390" s="45"/>
      <c r="M390" s="221"/>
      <c r="N390" s="222"/>
      <c r="O390" s="85"/>
      <c r="P390" s="85"/>
      <c r="Q390" s="85"/>
      <c r="R390" s="85"/>
      <c r="S390" s="85"/>
      <c r="T390" s="86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157</v>
      </c>
      <c r="AU390" s="18" t="s">
        <v>84</v>
      </c>
    </row>
    <row r="391" s="2" customFormat="1" ht="37.8" customHeight="1">
      <c r="A391" s="39"/>
      <c r="B391" s="40"/>
      <c r="C391" s="205" t="s">
        <v>446</v>
      </c>
      <c r="D391" s="205" t="s">
        <v>150</v>
      </c>
      <c r="E391" s="206" t="s">
        <v>1864</v>
      </c>
      <c r="F391" s="207" t="s">
        <v>1865</v>
      </c>
      <c r="G391" s="208" t="s">
        <v>222</v>
      </c>
      <c r="H391" s="209">
        <v>1</v>
      </c>
      <c r="I391" s="210"/>
      <c r="J391" s="211">
        <f>ROUND(I391*H391,2)</f>
        <v>0</v>
      </c>
      <c r="K391" s="207" t="s">
        <v>154</v>
      </c>
      <c r="L391" s="45"/>
      <c r="M391" s="212" t="s">
        <v>19</v>
      </c>
      <c r="N391" s="213" t="s">
        <v>45</v>
      </c>
      <c r="O391" s="85"/>
      <c r="P391" s="214">
        <f>O391*H391</f>
        <v>0</v>
      </c>
      <c r="Q391" s="214">
        <v>0.42115999999999998</v>
      </c>
      <c r="R391" s="214">
        <f>Q391*H391</f>
        <v>0.42115999999999998</v>
      </c>
      <c r="S391" s="214">
        <v>0</v>
      </c>
      <c r="T391" s="215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16" t="s">
        <v>155</v>
      </c>
      <c r="AT391" s="216" t="s">
        <v>150</v>
      </c>
      <c r="AU391" s="216" t="s">
        <v>84</v>
      </c>
      <c r="AY391" s="18" t="s">
        <v>148</v>
      </c>
      <c r="BE391" s="217">
        <f>IF(N391="základní",J391,0)</f>
        <v>0</v>
      </c>
      <c r="BF391" s="217">
        <f>IF(N391="snížená",J391,0)</f>
        <v>0</v>
      </c>
      <c r="BG391" s="217">
        <f>IF(N391="zákl. přenesená",J391,0)</f>
        <v>0</v>
      </c>
      <c r="BH391" s="217">
        <f>IF(N391="sníž. přenesená",J391,0)</f>
        <v>0</v>
      </c>
      <c r="BI391" s="217">
        <f>IF(N391="nulová",J391,0)</f>
        <v>0</v>
      </c>
      <c r="BJ391" s="18" t="s">
        <v>82</v>
      </c>
      <c r="BK391" s="217">
        <f>ROUND(I391*H391,2)</f>
        <v>0</v>
      </c>
      <c r="BL391" s="18" t="s">
        <v>155</v>
      </c>
      <c r="BM391" s="216" t="s">
        <v>1866</v>
      </c>
    </row>
    <row r="392" s="2" customFormat="1">
      <c r="A392" s="39"/>
      <c r="B392" s="40"/>
      <c r="C392" s="41"/>
      <c r="D392" s="218" t="s">
        <v>157</v>
      </c>
      <c r="E392" s="41"/>
      <c r="F392" s="219" t="s">
        <v>1867</v>
      </c>
      <c r="G392" s="41"/>
      <c r="H392" s="41"/>
      <c r="I392" s="220"/>
      <c r="J392" s="41"/>
      <c r="K392" s="41"/>
      <c r="L392" s="45"/>
      <c r="M392" s="221"/>
      <c r="N392" s="222"/>
      <c r="O392" s="85"/>
      <c r="P392" s="85"/>
      <c r="Q392" s="85"/>
      <c r="R392" s="85"/>
      <c r="S392" s="85"/>
      <c r="T392" s="86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T392" s="18" t="s">
        <v>157</v>
      </c>
      <c r="AU392" s="18" t="s">
        <v>84</v>
      </c>
    </row>
    <row r="393" s="2" customFormat="1" ht="37.8" customHeight="1">
      <c r="A393" s="39"/>
      <c r="B393" s="40"/>
      <c r="C393" s="205" t="s">
        <v>452</v>
      </c>
      <c r="D393" s="205" t="s">
        <v>150</v>
      </c>
      <c r="E393" s="206" t="s">
        <v>1868</v>
      </c>
      <c r="F393" s="207" t="s">
        <v>1869</v>
      </c>
      <c r="G393" s="208" t="s">
        <v>222</v>
      </c>
      <c r="H393" s="209">
        <v>1</v>
      </c>
      <c r="I393" s="210"/>
      <c r="J393" s="211">
        <f>ROUND(I393*H393,2)</f>
        <v>0</v>
      </c>
      <c r="K393" s="207" t="s">
        <v>154</v>
      </c>
      <c r="L393" s="45"/>
      <c r="M393" s="212" t="s">
        <v>19</v>
      </c>
      <c r="N393" s="213" t="s">
        <v>45</v>
      </c>
      <c r="O393" s="85"/>
      <c r="P393" s="214">
        <f>O393*H393</f>
        <v>0</v>
      </c>
      <c r="Q393" s="214">
        <v>0.089999999999999997</v>
      </c>
      <c r="R393" s="214">
        <f>Q393*H393</f>
        <v>0.089999999999999997</v>
      </c>
      <c r="S393" s="214">
        <v>0</v>
      </c>
      <c r="T393" s="215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16" t="s">
        <v>155</v>
      </c>
      <c r="AT393" s="216" t="s">
        <v>150</v>
      </c>
      <c r="AU393" s="216" t="s">
        <v>84</v>
      </c>
      <c r="AY393" s="18" t="s">
        <v>148</v>
      </c>
      <c r="BE393" s="217">
        <f>IF(N393="základní",J393,0)</f>
        <v>0</v>
      </c>
      <c r="BF393" s="217">
        <f>IF(N393="snížená",J393,0)</f>
        <v>0</v>
      </c>
      <c r="BG393" s="217">
        <f>IF(N393="zákl. přenesená",J393,0)</f>
        <v>0</v>
      </c>
      <c r="BH393" s="217">
        <f>IF(N393="sníž. přenesená",J393,0)</f>
        <v>0</v>
      </c>
      <c r="BI393" s="217">
        <f>IF(N393="nulová",J393,0)</f>
        <v>0</v>
      </c>
      <c r="BJ393" s="18" t="s">
        <v>82</v>
      </c>
      <c r="BK393" s="217">
        <f>ROUND(I393*H393,2)</f>
        <v>0</v>
      </c>
      <c r="BL393" s="18" t="s">
        <v>155</v>
      </c>
      <c r="BM393" s="216" t="s">
        <v>1870</v>
      </c>
    </row>
    <row r="394" s="2" customFormat="1">
      <c r="A394" s="39"/>
      <c r="B394" s="40"/>
      <c r="C394" s="41"/>
      <c r="D394" s="218" t="s">
        <v>157</v>
      </c>
      <c r="E394" s="41"/>
      <c r="F394" s="219" t="s">
        <v>1871</v>
      </c>
      <c r="G394" s="41"/>
      <c r="H394" s="41"/>
      <c r="I394" s="220"/>
      <c r="J394" s="41"/>
      <c r="K394" s="41"/>
      <c r="L394" s="45"/>
      <c r="M394" s="221"/>
      <c r="N394" s="222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157</v>
      </c>
      <c r="AU394" s="18" t="s">
        <v>84</v>
      </c>
    </row>
    <row r="395" s="2" customFormat="1" ht="24.15" customHeight="1">
      <c r="A395" s="39"/>
      <c r="B395" s="40"/>
      <c r="C395" s="256" t="s">
        <v>460</v>
      </c>
      <c r="D395" s="256" t="s">
        <v>226</v>
      </c>
      <c r="E395" s="257" t="s">
        <v>1872</v>
      </c>
      <c r="F395" s="258" t="s">
        <v>1873</v>
      </c>
      <c r="G395" s="259" t="s">
        <v>222</v>
      </c>
      <c r="H395" s="260">
        <v>1</v>
      </c>
      <c r="I395" s="261"/>
      <c r="J395" s="262">
        <f>ROUND(I395*H395,2)</f>
        <v>0</v>
      </c>
      <c r="K395" s="258" t="s">
        <v>154</v>
      </c>
      <c r="L395" s="263"/>
      <c r="M395" s="264" t="s">
        <v>19</v>
      </c>
      <c r="N395" s="265" t="s">
        <v>45</v>
      </c>
      <c r="O395" s="85"/>
      <c r="P395" s="214">
        <f>O395*H395</f>
        <v>0</v>
      </c>
      <c r="Q395" s="214">
        <v>0.031</v>
      </c>
      <c r="R395" s="214">
        <f>Q395*H395</f>
        <v>0.031</v>
      </c>
      <c r="S395" s="214">
        <v>0</v>
      </c>
      <c r="T395" s="215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16" t="s">
        <v>207</v>
      </c>
      <c r="AT395" s="216" t="s">
        <v>226</v>
      </c>
      <c r="AU395" s="216" t="s">
        <v>84</v>
      </c>
      <c r="AY395" s="18" t="s">
        <v>148</v>
      </c>
      <c r="BE395" s="217">
        <f>IF(N395="základní",J395,0)</f>
        <v>0</v>
      </c>
      <c r="BF395" s="217">
        <f>IF(N395="snížená",J395,0)</f>
        <v>0</v>
      </c>
      <c r="BG395" s="217">
        <f>IF(N395="zákl. přenesená",J395,0)</f>
        <v>0</v>
      </c>
      <c r="BH395" s="217">
        <f>IF(N395="sníž. přenesená",J395,0)</f>
        <v>0</v>
      </c>
      <c r="BI395" s="217">
        <f>IF(N395="nulová",J395,0)</f>
        <v>0</v>
      </c>
      <c r="BJ395" s="18" t="s">
        <v>82</v>
      </c>
      <c r="BK395" s="217">
        <f>ROUND(I395*H395,2)</f>
        <v>0</v>
      </c>
      <c r="BL395" s="18" t="s">
        <v>155</v>
      </c>
      <c r="BM395" s="216" t="s">
        <v>1874</v>
      </c>
    </row>
    <row r="396" s="2" customFormat="1" ht="37.8" customHeight="1">
      <c r="A396" s="39"/>
      <c r="B396" s="40"/>
      <c r="C396" s="205" t="s">
        <v>465</v>
      </c>
      <c r="D396" s="205" t="s">
        <v>150</v>
      </c>
      <c r="E396" s="206" t="s">
        <v>1875</v>
      </c>
      <c r="F396" s="207" t="s">
        <v>1876</v>
      </c>
      <c r="G396" s="208" t="s">
        <v>163</v>
      </c>
      <c r="H396" s="209">
        <v>1.5600000000000001</v>
      </c>
      <c r="I396" s="210"/>
      <c r="J396" s="211">
        <f>ROUND(I396*H396,2)</f>
        <v>0</v>
      </c>
      <c r="K396" s="207" t="s">
        <v>154</v>
      </c>
      <c r="L396" s="45"/>
      <c r="M396" s="212" t="s">
        <v>19</v>
      </c>
      <c r="N396" s="213" t="s">
        <v>45</v>
      </c>
      <c r="O396" s="85"/>
      <c r="P396" s="214">
        <f>O396*H396</f>
        <v>0</v>
      </c>
      <c r="Q396" s="214">
        <v>2.3010199999999998</v>
      </c>
      <c r="R396" s="214">
        <f>Q396*H396</f>
        <v>3.5895912000000001</v>
      </c>
      <c r="S396" s="214">
        <v>0</v>
      </c>
      <c r="T396" s="215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16" t="s">
        <v>155</v>
      </c>
      <c r="AT396" s="216" t="s">
        <v>150</v>
      </c>
      <c r="AU396" s="216" t="s">
        <v>84</v>
      </c>
      <c r="AY396" s="18" t="s">
        <v>148</v>
      </c>
      <c r="BE396" s="217">
        <f>IF(N396="základní",J396,0)</f>
        <v>0</v>
      </c>
      <c r="BF396" s="217">
        <f>IF(N396="snížená",J396,0)</f>
        <v>0</v>
      </c>
      <c r="BG396" s="217">
        <f>IF(N396="zákl. přenesená",J396,0)</f>
        <v>0</v>
      </c>
      <c r="BH396" s="217">
        <f>IF(N396="sníž. přenesená",J396,0)</f>
        <v>0</v>
      </c>
      <c r="BI396" s="217">
        <f>IF(N396="nulová",J396,0)</f>
        <v>0</v>
      </c>
      <c r="BJ396" s="18" t="s">
        <v>82</v>
      </c>
      <c r="BK396" s="217">
        <f>ROUND(I396*H396,2)</f>
        <v>0</v>
      </c>
      <c r="BL396" s="18" t="s">
        <v>155</v>
      </c>
      <c r="BM396" s="216" t="s">
        <v>1877</v>
      </c>
    </row>
    <row r="397" s="2" customFormat="1">
      <c r="A397" s="39"/>
      <c r="B397" s="40"/>
      <c r="C397" s="41"/>
      <c r="D397" s="218" t="s">
        <v>157</v>
      </c>
      <c r="E397" s="41"/>
      <c r="F397" s="219" t="s">
        <v>1878</v>
      </c>
      <c r="G397" s="41"/>
      <c r="H397" s="41"/>
      <c r="I397" s="220"/>
      <c r="J397" s="41"/>
      <c r="K397" s="41"/>
      <c r="L397" s="45"/>
      <c r="M397" s="221"/>
      <c r="N397" s="222"/>
      <c r="O397" s="85"/>
      <c r="P397" s="85"/>
      <c r="Q397" s="85"/>
      <c r="R397" s="85"/>
      <c r="S397" s="85"/>
      <c r="T397" s="86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18" t="s">
        <v>157</v>
      </c>
      <c r="AU397" s="18" t="s">
        <v>84</v>
      </c>
    </row>
    <row r="398" s="13" customFormat="1">
      <c r="A398" s="13"/>
      <c r="B398" s="223"/>
      <c r="C398" s="224"/>
      <c r="D398" s="225" t="s">
        <v>159</v>
      </c>
      <c r="E398" s="226" t="s">
        <v>19</v>
      </c>
      <c r="F398" s="227" t="s">
        <v>1879</v>
      </c>
      <c r="G398" s="224"/>
      <c r="H398" s="228">
        <v>1.3440000000000001</v>
      </c>
      <c r="I398" s="229"/>
      <c r="J398" s="224"/>
      <c r="K398" s="224"/>
      <c r="L398" s="230"/>
      <c r="M398" s="231"/>
      <c r="N398" s="232"/>
      <c r="O398" s="232"/>
      <c r="P398" s="232"/>
      <c r="Q398" s="232"/>
      <c r="R398" s="232"/>
      <c r="S398" s="232"/>
      <c r="T398" s="23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4" t="s">
        <v>159</v>
      </c>
      <c r="AU398" s="234" t="s">
        <v>84</v>
      </c>
      <c r="AV398" s="13" t="s">
        <v>84</v>
      </c>
      <c r="AW398" s="13" t="s">
        <v>35</v>
      </c>
      <c r="AX398" s="13" t="s">
        <v>74</v>
      </c>
      <c r="AY398" s="234" t="s">
        <v>148</v>
      </c>
    </row>
    <row r="399" s="13" customFormat="1">
      <c r="A399" s="13"/>
      <c r="B399" s="223"/>
      <c r="C399" s="224"/>
      <c r="D399" s="225" t="s">
        <v>159</v>
      </c>
      <c r="E399" s="226" t="s">
        <v>19</v>
      </c>
      <c r="F399" s="227" t="s">
        <v>1880</v>
      </c>
      <c r="G399" s="224"/>
      <c r="H399" s="228">
        <v>0.216</v>
      </c>
      <c r="I399" s="229"/>
      <c r="J399" s="224"/>
      <c r="K399" s="224"/>
      <c r="L399" s="230"/>
      <c r="M399" s="231"/>
      <c r="N399" s="232"/>
      <c r="O399" s="232"/>
      <c r="P399" s="232"/>
      <c r="Q399" s="232"/>
      <c r="R399" s="232"/>
      <c r="S399" s="232"/>
      <c r="T399" s="23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4" t="s">
        <v>159</v>
      </c>
      <c r="AU399" s="234" t="s">
        <v>84</v>
      </c>
      <c r="AV399" s="13" t="s">
        <v>84</v>
      </c>
      <c r="AW399" s="13" t="s">
        <v>35</v>
      </c>
      <c r="AX399" s="13" t="s">
        <v>74</v>
      </c>
      <c r="AY399" s="234" t="s">
        <v>148</v>
      </c>
    </row>
    <row r="400" s="15" customFormat="1">
      <c r="A400" s="15"/>
      <c r="B400" s="245"/>
      <c r="C400" s="246"/>
      <c r="D400" s="225" t="s">
        <v>159</v>
      </c>
      <c r="E400" s="247" t="s">
        <v>19</v>
      </c>
      <c r="F400" s="248" t="s">
        <v>181</v>
      </c>
      <c r="G400" s="246"/>
      <c r="H400" s="249">
        <v>1.5600000000000001</v>
      </c>
      <c r="I400" s="250"/>
      <c r="J400" s="246"/>
      <c r="K400" s="246"/>
      <c r="L400" s="251"/>
      <c r="M400" s="252"/>
      <c r="N400" s="253"/>
      <c r="O400" s="253"/>
      <c r="P400" s="253"/>
      <c r="Q400" s="253"/>
      <c r="R400" s="253"/>
      <c r="S400" s="253"/>
      <c r="T400" s="254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T400" s="255" t="s">
        <v>159</v>
      </c>
      <c r="AU400" s="255" t="s">
        <v>84</v>
      </c>
      <c r="AV400" s="15" t="s">
        <v>155</v>
      </c>
      <c r="AW400" s="15" t="s">
        <v>35</v>
      </c>
      <c r="AX400" s="15" t="s">
        <v>82</v>
      </c>
      <c r="AY400" s="255" t="s">
        <v>148</v>
      </c>
    </row>
    <row r="401" s="12" customFormat="1" ht="22.8" customHeight="1">
      <c r="A401" s="12"/>
      <c r="B401" s="189"/>
      <c r="C401" s="190"/>
      <c r="D401" s="191" t="s">
        <v>73</v>
      </c>
      <c r="E401" s="203" t="s">
        <v>212</v>
      </c>
      <c r="F401" s="203" t="s">
        <v>592</v>
      </c>
      <c r="G401" s="190"/>
      <c r="H401" s="190"/>
      <c r="I401" s="193"/>
      <c r="J401" s="204">
        <f>BK401</f>
        <v>0</v>
      </c>
      <c r="K401" s="190"/>
      <c r="L401" s="195"/>
      <c r="M401" s="196"/>
      <c r="N401" s="197"/>
      <c r="O401" s="197"/>
      <c r="P401" s="198">
        <v>0</v>
      </c>
      <c r="Q401" s="197"/>
      <c r="R401" s="198">
        <v>0</v>
      </c>
      <c r="S401" s="197"/>
      <c r="T401" s="199">
        <v>0</v>
      </c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R401" s="200" t="s">
        <v>82</v>
      </c>
      <c r="AT401" s="201" t="s">
        <v>73</v>
      </c>
      <c r="AU401" s="201" t="s">
        <v>82</v>
      </c>
      <c r="AY401" s="200" t="s">
        <v>148</v>
      </c>
      <c r="BK401" s="202">
        <v>0</v>
      </c>
    </row>
    <row r="402" s="12" customFormat="1" ht="22.8" customHeight="1">
      <c r="A402" s="12"/>
      <c r="B402" s="189"/>
      <c r="C402" s="190"/>
      <c r="D402" s="191" t="s">
        <v>73</v>
      </c>
      <c r="E402" s="203" t="s">
        <v>763</v>
      </c>
      <c r="F402" s="203" t="s">
        <v>1881</v>
      </c>
      <c r="G402" s="190"/>
      <c r="H402" s="190"/>
      <c r="I402" s="193"/>
      <c r="J402" s="204">
        <f>BK402</f>
        <v>0</v>
      </c>
      <c r="K402" s="190"/>
      <c r="L402" s="195"/>
      <c r="M402" s="196"/>
      <c r="N402" s="197"/>
      <c r="O402" s="197"/>
      <c r="P402" s="198">
        <f>SUM(P403:P413)</f>
        <v>0</v>
      </c>
      <c r="Q402" s="197"/>
      <c r="R402" s="198">
        <f>SUM(R403:R413)</f>
        <v>0.0032980000000000002</v>
      </c>
      <c r="S402" s="197"/>
      <c r="T402" s="199">
        <f>SUM(T403:T413)</f>
        <v>0.25129999999999997</v>
      </c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R402" s="200" t="s">
        <v>82</v>
      </c>
      <c r="AT402" s="201" t="s">
        <v>73</v>
      </c>
      <c r="AU402" s="201" t="s">
        <v>82</v>
      </c>
      <c r="AY402" s="200" t="s">
        <v>148</v>
      </c>
      <c r="BK402" s="202">
        <f>SUM(BK403:BK413)</f>
        <v>0</v>
      </c>
    </row>
    <row r="403" s="2" customFormat="1" ht="55.5" customHeight="1">
      <c r="A403" s="39"/>
      <c r="B403" s="40"/>
      <c r="C403" s="205" t="s">
        <v>470</v>
      </c>
      <c r="D403" s="205" t="s">
        <v>150</v>
      </c>
      <c r="E403" s="206" t="s">
        <v>1882</v>
      </c>
      <c r="F403" s="207" t="s">
        <v>1883</v>
      </c>
      <c r="G403" s="208" t="s">
        <v>222</v>
      </c>
      <c r="H403" s="209">
        <v>4</v>
      </c>
      <c r="I403" s="210"/>
      <c r="J403" s="211">
        <f>ROUND(I403*H403,2)</f>
        <v>0</v>
      </c>
      <c r="K403" s="207" t="s">
        <v>154</v>
      </c>
      <c r="L403" s="45"/>
      <c r="M403" s="212" t="s">
        <v>19</v>
      </c>
      <c r="N403" s="213" t="s">
        <v>45</v>
      </c>
      <c r="O403" s="85"/>
      <c r="P403" s="214">
        <f>O403*H403</f>
        <v>0</v>
      </c>
      <c r="Q403" s="214">
        <v>0</v>
      </c>
      <c r="R403" s="214">
        <f>Q403*H403</f>
        <v>0</v>
      </c>
      <c r="S403" s="214">
        <v>0.016</v>
      </c>
      <c r="T403" s="215">
        <f>S403*H403</f>
        <v>0.064000000000000001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16" t="s">
        <v>155</v>
      </c>
      <c r="AT403" s="216" t="s">
        <v>150</v>
      </c>
      <c r="AU403" s="216" t="s">
        <v>84</v>
      </c>
      <c r="AY403" s="18" t="s">
        <v>148</v>
      </c>
      <c r="BE403" s="217">
        <f>IF(N403="základní",J403,0)</f>
        <v>0</v>
      </c>
      <c r="BF403" s="217">
        <f>IF(N403="snížená",J403,0)</f>
        <v>0</v>
      </c>
      <c r="BG403" s="217">
        <f>IF(N403="zákl. přenesená",J403,0)</f>
        <v>0</v>
      </c>
      <c r="BH403" s="217">
        <f>IF(N403="sníž. přenesená",J403,0)</f>
        <v>0</v>
      </c>
      <c r="BI403" s="217">
        <f>IF(N403="nulová",J403,0)</f>
        <v>0</v>
      </c>
      <c r="BJ403" s="18" t="s">
        <v>82</v>
      </c>
      <c r="BK403" s="217">
        <f>ROUND(I403*H403,2)</f>
        <v>0</v>
      </c>
      <c r="BL403" s="18" t="s">
        <v>155</v>
      </c>
      <c r="BM403" s="216" t="s">
        <v>1884</v>
      </c>
    </row>
    <row r="404" s="2" customFormat="1">
      <c r="A404" s="39"/>
      <c r="B404" s="40"/>
      <c r="C404" s="41"/>
      <c r="D404" s="218" t="s">
        <v>157</v>
      </c>
      <c r="E404" s="41"/>
      <c r="F404" s="219" t="s">
        <v>1885</v>
      </c>
      <c r="G404" s="41"/>
      <c r="H404" s="41"/>
      <c r="I404" s="220"/>
      <c r="J404" s="41"/>
      <c r="K404" s="41"/>
      <c r="L404" s="45"/>
      <c r="M404" s="221"/>
      <c r="N404" s="222"/>
      <c r="O404" s="85"/>
      <c r="P404" s="85"/>
      <c r="Q404" s="85"/>
      <c r="R404" s="85"/>
      <c r="S404" s="85"/>
      <c r="T404" s="86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18" t="s">
        <v>157</v>
      </c>
      <c r="AU404" s="18" t="s">
        <v>84</v>
      </c>
    </row>
    <row r="405" s="14" customFormat="1">
      <c r="A405" s="14"/>
      <c r="B405" s="235"/>
      <c r="C405" s="236"/>
      <c r="D405" s="225" t="s">
        <v>159</v>
      </c>
      <c r="E405" s="237" t="s">
        <v>19</v>
      </c>
      <c r="F405" s="238" t="s">
        <v>1886</v>
      </c>
      <c r="G405" s="236"/>
      <c r="H405" s="237" t="s">
        <v>19</v>
      </c>
      <c r="I405" s="239"/>
      <c r="J405" s="236"/>
      <c r="K405" s="236"/>
      <c r="L405" s="240"/>
      <c r="M405" s="241"/>
      <c r="N405" s="242"/>
      <c r="O405" s="242"/>
      <c r="P405" s="242"/>
      <c r="Q405" s="242"/>
      <c r="R405" s="242"/>
      <c r="S405" s="242"/>
      <c r="T405" s="243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4" t="s">
        <v>159</v>
      </c>
      <c r="AU405" s="244" t="s">
        <v>84</v>
      </c>
      <c r="AV405" s="14" t="s">
        <v>82</v>
      </c>
      <c r="AW405" s="14" t="s">
        <v>35</v>
      </c>
      <c r="AX405" s="14" t="s">
        <v>74</v>
      </c>
      <c r="AY405" s="244" t="s">
        <v>148</v>
      </c>
    </row>
    <row r="406" s="13" customFormat="1">
      <c r="A406" s="13"/>
      <c r="B406" s="223"/>
      <c r="C406" s="224"/>
      <c r="D406" s="225" t="s">
        <v>159</v>
      </c>
      <c r="E406" s="226" t="s">
        <v>19</v>
      </c>
      <c r="F406" s="227" t="s">
        <v>174</v>
      </c>
      <c r="G406" s="224"/>
      <c r="H406" s="228">
        <v>3</v>
      </c>
      <c r="I406" s="229"/>
      <c r="J406" s="224"/>
      <c r="K406" s="224"/>
      <c r="L406" s="230"/>
      <c r="M406" s="231"/>
      <c r="N406" s="232"/>
      <c r="O406" s="232"/>
      <c r="P406" s="232"/>
      <c r="Q406" s="232"/>
      <c r="R406" s="232"/>
      <c r="S406" s="232"/>
      <c r="T406" s="23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4" t="s">
        <v>159</v>
      </c>
      <c r="AU406" s="234" t="s">
        <v>84</v>
      </c>
      <c r="AV406" s="13" t="s">
        <v>84</v>
      </c>
      <c r="AW406" s="13" t="s">
        <v>35</v>
      </c>
      <c r="AX406" s="13" t="s">
        <v>74</v>
      </c>
      <c r="AY406" s="234" t="s">
        <v>148</v>
      </c>
    </row>
    <row r="407" s="14" customFormat="1">
      <c r="A407" s="14"/>
      <c r="B407" s="235"/>
      <c r="C407" s="236"/>
      <c r="D407" s="225" t="s">
        <v>159</v>
      </c>
      <c r="E407" s="237" t="s">
        <v>19</v>
      </c>
      <c r="F407" s="238" t="s">
        <v>1886</v>
      </c>
      <c r="G407" s="236"/>
      <c r="H407" s="237" t="s">
        <v>19</v>
      </c>
      <c r="I407" s="239"/>
      <c r="J407" s="236"/>
      <c r="K407" s="236"/>
      <c r="L407" s="240"/>
      <c r="M407" s="241"/>
      <c r="N407" s="242"/>
      <c r="O407" s="242"/>
      <c r="P407" s="242"/>
      <c r="Q407" s="242"/>
      <c r="R407" s="242"/>
      <c r="S407" s="242"/>
      <c r="T407" s="243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244" t="s">
        <v>159</v>
      </c>
      <c r="AU407" s="244" t="s">
        <v>84</v>
      </c>
      <c r="AV407" s="14" t="s">
        <v>82</v>
      </c>
      <c r="AW407" s="14" t="s">
        <v>35</v>
      </c>
      <c r="AX407" s="14" t="s">
        <v>74</v>
      </c>
      <c r="AY407" s="244" t="s">
        <v>148</v>
      </c>
    </row>
    <row r="408" s="13" customFormat="1">
      <c r="A408" s="13"/>
      <c r="B408" s="223"/>
      <c r="C408" s="224"/>
      <c r="D408" s="225" t="s">
        <v>159</v>
      </c>
      <c r="E408" s="226" t="s">
        <v>19</v>
      </c>
      <c r="F408" s="227" t="s">
        <v>82</v>
      </c>
      <c r="G408" s="224"/>
      <c r="H408" s="228">
        <v>1</v>
      </c>
      <c r="I408" s="229"/>
      <c r="J408" s="224"/>
      <c r="K408" s="224"/>
      <c r="L408" s="230"/>
      <c r="M408" s="231"/>
      <c r="N408" s="232"/>
      <c r="O408" s="232"/>
      <c r="P408" s="232"/>
      <c r="Q408" s="232"/>
      <c r="R408" s="232"/>
      <c r="S408" s="232"/>
      <c r="T408" s="23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4" t="s">
        <v>159</v>
      </c>
      <c r="AU408" s="234" t="s">
        <v>84</v>
      </c>
      <c r="AV408" s="13" t="s">
        <v>84</v>
      </c>
      <c r="AW408" s="13" t="s">
        <v>35</v>
      </c>
      <c r="AX408" s="13" t="s">
        <v>74</v>
      </c>
      <c r="AY408" s="234" t="s">
        <v>148</v>
      </c>
    </row>
    <row r="409" s="15" customFormat="1">
      <c r="A409" s="15"/>
      <c r="B409" s="245"/>
      <c r="C409" s="246"/>
      <c r="D409" s="225" t="s">
        <v>159</v>
      </c>
      <c r="E409" s="247" t="s">
        <v>19</v>
      </c>
      <c r="F409" s="248" t="s">
        <v>181</v>
      </c>
      <c r="G409" s="246"/>
      <c r="H409" s="249">
        <v>4</v>
      </c>
      <c r="I409" s="250"/>
      <c r="J409" s="246"/>
      <c r="K409" s="246"/>
      <c r="L409" s="251"/>
      <c r="M409" s="252"/>
      <c r="N409" s="253"/>
      <c r="O409" s="253"/>
      <c r="P409" s="253"/>
      <c r="Q409" s="253"/>
      <c r="R409" s="253"/>
      <c r="S409" s="253"/>
      <c r="T409" s="254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55" t="s">
        <v>159</v>
      </c>
      <c r="AU409" s="255" t="s">
        <v>84</v>
      </c>
      <c r="AV409" s="15" t="s">
        <v>155</v>
      </c>
      <c r="AW409" s="15" t="s">
        <v>35</v>
      </c>
      <c r="AX409" s="15" t="s">
        <v>82</v>
      </c>
      <c r="AY409" s="255" t="s">
        <v>148</v>
      </c>
    </row>
    <row r="410" s="2" customFormat="1" ht="24.15" customHeight="1">
      <c r="A410" s="39"/>
      <c r="B410" s="40"/>
      <c r="C410" s="205" t="s">
        <v>477</v>
      </c>
      <c r="D410" s="205" t="s">
        <v>150</v>
      </c>
      <c r="E410" s="206" t="s">
        <v>1887</v>
      </c>
      <c r="F410" s="207" t="s">
        <v>1888</v>
      </c>
      <c r="G410" s="208" t="s">
        <v>229</v>
      </c>
      <c r="H410" s="209">
        <v>0.40000000000000002</v>
      </c>
      <c r="I410" s="210"/>
      <c r="J410" s="211">
        <f>ROUND(I410*H410,2)</f>
        <v>0</v>
      </c>
      <c r="K410" s="207" t="s">
        <v>154</v>
      </c>
      <c r="L410" s="45"/>
      <c r="M410" s="212" t="s">
        <v>19</v>
      </c>
      <c r="N410" s="213" t="s">
        <v>45</v>
      </c>
      <c r="O410" s="85"/>
      <c r="P410" s="214">
        <f>O410*H410</f>
        <v>0</v>
      </c>
      <c r="Q410" s="214">
        <v>0</v>
      </c>
      <c r="R410" s="214">
        <f>Q410*H410</f>
        <v>0</v>
      </c>
      <c r="S410" s="214">
        <v>0.021999999999999999</v>
      </c>
      <c r="T410" s="215">
        <f>S410*H410</f>
        <v>0.0088000000000000005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16" t="s">
        <v>155</v>
      </c>
      <c r="AT410" s="216" t="s">
        <v>150</v>
      </c>
      <c r="AU410" s="216" t="s">
        <v>84</v>
      </c>
      <c r="AY410" s="18" t="s">
        <v>148</v>
      </c>
      <c r="BE410" s="217">
        <f>IF(N410="základní",J410,0)</f>
        <v>0</v>
      </c>
      <c r="BF410" s="217">
        <f>IF(N410="snížená",J410,0)</f>
        <v>0</v>
      </c>
      <c r="BG410" s="217">
        <f>IF(N410="zákl. přenesená",J410,0)</f>
        <v>0</v>
      </c>
      <c r="BH410" s="217">
        <f>IF(N410="sníž. přenesená",J410,0)</f>
        <v>0</v>
      </c>
      <c r="BI410" s="217">
        <f>IF(N410="nulová",J410,0)</f>
        <v>0</v>
      </c>
      <c r="BJ410" s="18" t="s">
        <v>82</v>
      </c>
      <c r="BK410" s="217">
        <f>ROUND(I410*H410,2)</f>
        <v>0</v>
      </c>
      <c r="BL410" s="18" t="s">
        <v>155</v>
      </c>
      <c r="BM410" s="216" t="s">
        <v>1889</v>
      </c>
    </row>
    <row r="411" s="2" customFormat="1">
      <c r="A411" s="39"/>
      <c r="B411" s="40"/>
      <c r="C411" s="41"/>
      <c r="D411" s="218" t="s">
        <v>157</v>
      </c>
      <c r="E411" s="41"/>
      <c r="F411" s="219" t="s">
        <v>1890</v>
      </c>
      <c r="G411" s="41"/>
      <c r="H411" s="41"/>
      <c r="I411" s="220"/>
      <c r="J411" s="41"/>
      <c r="K411" s="41"/>
      <c r="L411" s="45"/>
      <c r="M411" s="221"/>
      <c r="N411" s="222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157</v>
      </c>
      <c r="AU411" s="18" t="s">
        <v>84</v>
      </c>
    </row>
    <row r="412" s="2" customFormat="1" ht="44.25" customHeight="1">
      <c r="A412" s="39"/>
      <c r="B412" s="40"/>
      <c r="C412" s="205" t="s">
        <v>482</v>
      </c>
      <c r="D412" s="205" t="s">
        <v>150</v>
      </c>
      <c r="E412" s="206" t="s">
        <v>1891</v>
      </c>
      <c r="F412" s="207" t="s">
        <v>1892</v>
      </c>
      <c r="G412" s="208" t="s">
        <v>229</v>
      </c>
      <c r="H412" s="209">
        <v>0.84999999999999998</v>
      </c>
      <c r="I412" s="210"/>
      <c r="J412" s="211">
        <f>ROUND(I412*H412,2)</f>
        <v>0</v>
      </c>
      <c r="K412" s="207" t="s">
        <v>154</v>
      </c>
      <c r="L412" s="45"/>
      <c r="M412" s="212" t="s">
        <v>19</v>
      </c>
      <c r="N412" s="213" t="s">
        <v>45</v>
      </c>
      <c r="O412" s="85"/>
      <c r="P412" s="214">
        <f>O412*H412</f>
        <v>0</v>
      </c>
      <c r="Q412" s="214">
        <v>0.0038800000000000002</v>
      </c>
      <c r="R412" s="214">
        <f>Q412*H412</f>
        <v>0.0032980000000000002</v>
      </c>
      <c r="S412" s="214">
        <v>0.20999999999999999</v>
      </c>
      <c r="T412" s="215">
        <f>S412*H412</f>
        <v>0.17849999999999999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16" t="s">
        <v>155</v>
      </c>
      <c r="AT412" s="216" t="s">
        <v>150</v>
      </c>
      <c r="AU412" s="216" t="s">
        <v>84</v>
      </c>
      <c r="AY412" s="18" t="s">
        <v>148</v>
      </c>
      <c r="BE412" s="217">
        <f>IF(N412="základní",J412,0)</f>
        <v>0</v>
      </c>
      <c r="BF412" s="217">
        <f>IF(N412="snížená",J412,0)</f>
        <v>0</v>
      </c>
      <c r="BG412" s="217">
        <f>IF(N412="zákl. přenesená",J412,0)</f>
        <v>0</v>
      </c>
      <c r="BH412" s="217">
        <f>IF(N412="sníž. přenesená",J412,0)</f>
        <v>0</v>
      </c>
      <c r="BI412" s="217">
        <f>IF(N412="nulová",J412,0)</f>
        <v>0</v>
      </c>
      <c r="BJ412" s="18" t="s">
        <v>82</v>
      </c>
      <c r="BK412" s="217">
        <f>ROUND(I412*H412,2)</f>
        <v>0</v>
      </c>
      <c r="BL412" s="18" t="s">
        <v>155</v>
      </c>
      <c r="BM412" s="216" t="s">
        <v>1893</v>
      </c>
    </row>
    <row r="413" s="2" customFormat="1">
      <c r="A413" s="39"/>
      <c r="B413" s="40"/>
      <c r="C413" s="41"/>
      <c r="D413" s="218" t="s">
        <v>157</v>
      </c>
      <c r="E413" s="41"/>
      <c r="F413" s="219" t="s">
        <v>1894</v>
      </c>
      <c r="G413" s="41"/>
      <c r="H413" s="41"/>
      <c r="I413" s="220"/>
      <c r="J413" s="41"/>
      <c r="K413" s="41"/>
      <c r="L413" s="45"/>
      <c r="M413" s="221"/>
      <c r="N413" s="222"/>
      <c r="O413" s="85"/>
      <c r="P413" s="85"/>
      <c r="Q413" s="85"/>
      <c r="R413" s="85"/>
      <c r="S413" s="85"/>
      <c r="T413" s="86"/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T413" s="18" t="s">
        <v>157</v>
      </c>
      <c r="AU413" s="18" t="s">
        <v>84</v>
      </c>
    </row>
    <row r="414" s="12" customFormat="1" ht="22.8" customHeight="1">
      <c r="A414" s="12"/>
      <c r="B414" s="189"/>
      <c r="C414" s="190"/>
      <c r="D414" s="191" t="s">
        <v>73</v>
      </c>
      <c r="E414" s="203" t="s">
        <v>768</v>
      </c>
      <c r="F414" s="203" t="s">
        <v>1895</v>
      </c>
      <c r="G414" s="190"/>
      <c r="H414" s="190"/>
      <c r="I414" s="193"/>
      <c r="J414" s="204">
        <f>BK414</f>
        <v>0</v>
      </c>
      <c r="K414" s="190"/>
      <c r="L414" s="195"/>
      <c r="M414" s="196"/>
      <c r="N414" s="197"/>
      <c r="O414" s="197"/>
      <c r="P414" s="198">
        <f>SUM(P415:P418)</f>
        <v>0</v>
      </c>
      <c r="Q414" s="197"/>
      <c r="R414" s="198">
        <f>SUM(R415:R418)</f>
        <v>0.00019800000000000002</v>
      </c>
      <c r="S414" s="197"/>
      <c r="T414" s="199">
        <f>SUM(T415:T418)</f>
        <v>4.7717999999999998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200" t="s">
        <v>82</v>
      </c>
      <c r="AT414" s="201" t="s">
        <v>73</v>
      </c>
      <c r="AU414" s="201" t="s">
        <v>82</v>
      </c>
      <c r="AY414" s="200" t="s">
        <v>148</v>
      </c>
      <c r="BK414" s="202">
        <f>SUM(BK415:BK418)</f>
        <v>0</v>
      </c>
    </row>
    <row r="415" s="2" customFormat="1" ht="24.15" customHeight="1">
      <c r="A415" s="39"/>
      <c r="B415" s="40"/>
      <c r="C415" s="205" t="s">
        <v>487</v>
      </c>
      <c r="D415" s="205" t="s">
        <v>150</v>
      </c>
      <c r="E415" s="206" t="s">
        <v>1896</v>
      </c>
      <c r="F415" s="207" t="s">
        <v>1897</v>
      </c>
      <c r="G415" s="208" t="s">
        <v>163</v>
      </c>
      <c r="H415" s="209">
        <v>1.98</v>
      </c>
      <c r="I415" s="210"/>
      <c r="J415" s="211">
        <f>ROUND(I415*H415,2)</f>
        <v>0</v>
      </c>
      <c r="K415" s="207" t="s">
        <v>154</v>
      </c>
      <c r="L415" s="45"/>
      <c r="M415" s="212" t="s">
        <v>19</v>
      </c>
      <c r="N415" s="213" t="s">
        <v>45</v>
      </c>
      <c r="O415" s="85"/>
      <c r="P415" s="214">
        <f>O415*H415</f>
        <v>0</v>
      </c>
      <c r="Q415" s="214">
        <v>0.00010000000000000001</v>
      </c>
      <c r="R415" s="214">
        <f>Q415*H415</f>
        <v>0.00019800000000000002</v>
      </c>
      <c r="S415" s="214">
        <v>2.4100000000000001</v>
      </c>
      <c r="T415" s="215">
        <f>S415*H415</f>
        <v>4.7717999999999998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16" t="s">
        <v>155</v>
      </c>
      <c r="AT415" s="216" t="s">
        <v>150</v>
      </c>
      <c r="AU415" s="216" t="s">
        <v>84</v>
      </c>
      <c r="AY415" s="18" t="s">
        <v>148</v>
      </c>
      <c r="BE415" s="217">
        <f>IF(N415="základní",J415,0)</f>
        <v>0</v>
      </c>
      <c r="BF415" s="217">
        <f>IF(N415="snížená",J415,0)</f>
        <v>0</v>
      </c>
      <c r="BG415" s="217">
        <f>IF(N415="zákl. přenesená",J415,0)</f>
        <v>0</v>
      </c>
      <c r="BH415" s="217">
        <f>IF(N415="sníž. přenesená",J415,0)</f>
        <v>0</v>
      </c>
      <c r="BI415" s="217">
        <f>IF(N415="nulová",J415,0)</f>
        <v>0</v>
      </c>
      <c r="BJ415" s="18" t="s">
        <v>82</v>
      </c>
      <c r="BK415" s="217">
        <f>ROUND(I415*H415,2)</f>
        <v>0</v>
      </c>
      <c r="BL415" s="18" t="s">
        <v>155</v>
      </c>
      <c r="BM415" s="216" t="s">
        <v>1898</v>
      </c>
    </row>
    <row r="416" s="2" customFormat="1">
      <c r="A416" s="39"/>
      <c r="B416" s="40"/>
      <c r="C416" s="41"/>
      <c r="D416" s="218" t="s">
        <v>157</v>
      </c>
      <c r="E416" s="41"/>
      <c r="F416" s="219" t="s">
        <v>1899</v>
      </c>
      <c r="G416" s="41"/>
      <c r="H416" s="41"/>
      <c r="I416" s="220"/>
      <c r="J416" s="41"/>
      <c r="K416" s="41"/>
      <c r="L416" s="45"/>
      <c r="M416" s="221"/>
      <c r="N416" s="222"/>
      <c r="O416" s="85"/>
      <c r="P416" s="85"/>
      <c r="Q416" s="85"/>
      <c r="R416" s="85"/>
      <c r="S416" s="85"/>
      <c r="T416" s="86"/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T416" s="18" t="s">
        <v>157</v>
      </c>
      <c r="AU416" s="18" t="s">
        <v>84</v>
      </c>
    </row>
    <row r="417" s="13" customFormat="1">
      <c r="A417" s="13"/>
      <c r="B417" s="223"/>
      <c r="C417" s="224"/>
      <c r="D417" s="225" t="s">
        <v>159</v>
      </c>
      <c r="E417" s="226" t="s">
        <v>19</v>
      </c>
      <c r="F417" s="227" t="s">
        <v>1900</v>
      </c>
      <c r="G417" s="224"/>
      <c r="H417" s="228">
        <v>1.98</v>
      </c>
      <c r="I417" s="229"/>
      <c r="J417" s="224"/>
      <c r="K417" s="224"/>
      <c r="L417" s="230"/>
      <c r="M417" s="231"/>
      <c r="N417" s="232"/>
      <c r="O417" s="232"/>
      <c r="P417" s="232"/>
      <c r="Q417" s="232"/>
      <c r="R417" s="232"/>
      <c r="S417" s="232"/>
      <c r="T417" s="23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4" t="s">
        <v>159</v>
      </c>
      <c r="AU417" s="234" t="s">
        <v>84</v>
      </c>
      <c r="AV417" s="13" t="s">
        <v>84</v>
      </c>
      <c r="AW417" s="13" t="s">
        <v>35</v>
      </c>
      <c r="AX417" s="13" t="s">
        <v>74</v>
      </c>
      <c r="AY417" s="234" t="s">
        <v>148</v>
      </c>
    </row>
    <row r="418" s="15" customFormat="1">
      <c r="A418" s="15"/>
      <c r="B418" s="245"/>
      <c r="C418" s="246"/>
      <c r="D418" s="225" t="s">
        <v>159</v>
      </c>
      <c r="E418" s="247" t="s">
        <v>19</v>
      </c>
      <c r="F418" s="248" t="s">
        <v>181</v>
      </c>
      <c r="G418" s="246"/>
      <c r="H418" s="249">
        <v>1.98</v>
      </c>
      <c r="I418" s="250"/>
      <c r="J418" s="246"/>
      <c r="K418" s="246"/>
      <c r="L418" s="251"/>
      <c r="M418" s="252"/>
      <c r="N418" s="253"/>
      <c r="O418" s="253"/>
      <c r="P418" s="253"/>
      <c r="Q418" s="253"/>
      <c r="R418" s="253"/>
      <c r="S418" s="253"/>
      <c r="T418" s="254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55" t="s">
        <v>159</v>
      </c>
      <c r="AU418" s="255" t="s">
        <v>84</v>
      </c>
      <c r="AV418" s="15" t="s">
        <v>155</v>
      </c>
      <c r="AW418" s="15" t="s">
        <v>35</v>
      </c>
      <c r="AX418" s="15" t="s">
        <v>82</v>
      </c>
      <c r="AY418" s="255" t="s">
        <v>148</v>
      </c>
    </row>
    <row r="419" s="12" customFormat="1" ht="22.8" customHeight="1">
      <c r="A419" s="12"/>
      <c r="B419" s="189"/>
      <c r="C419" s="190"/>
      <c r="D419" s="191" t="s">
        <v>73</v>
      </c>
      <c r="E419" s="203" t="s">
        <v>1901</v>
      </c>
      <c r="F419" s="203" t="s">
        <v>1902</v>
      </c>
      <c r="G419" s="190"/>
      <c r="H419" s="190"/>
      <c r="I419" s="193"/>
      <c r="J419" s="204">
        <f>BK419</f>
        <v>0</v>
      </c>
      <c r="K419" s="190"/>
      <c r="L419" s="195"/>
      <c r="M419" s="196"/>
      <c r="N419" s="197"/>
      <c r="O419" s="197"/>
      <c r="P419" s="198">
        <f>SUM(P420:P429)</f>
        <v>0</v>
      </c>
      <c r="Q419" s="197"/>
      <c r="R419" s="198">
        <f>SUM(R420:R429)</f>
        <v>0</v>
      </c>
      <c r="S419" s="197"/>
      <c r="T419" s="199">
        <f>SUM(T420:T429)</f>
        <v>0</v>
      </c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R419" s="200" t="s">
        <v>82</v>
      </c>
      <c r="AT419" s="201" t="s">
        <v>73</v>
      </c>
      <c r="AU419" s="201" t="s">
        <v>82</v>
      </c>
      <c r="AY419" s="200" t="s">
        <v>148</v>
      </c>
      <c r="BK419" s="202">
        <f>SUM(BK420:BK429)</f>
        <v>0</v>
      </c>
    </row>
    <row r="420" s="2" customFormat="1" ht="37.8" customHeight="1">
      <c r="A420" s="39"/>
      <c r="B420" s="40"/>
      <c r="C420" s="205" t="s">
        <v>492</v>
      </c>
      <c r="D420" s="205" t="s">
        <v>150</v>
      </c>
      <c r="E420" s="206" t="s">
        <v>1903</v>
      </c>
      <c r="F420" s="207" t="s">
        <v>1904</v>
      </c>
      <c r="G420" s="208" t="s">
        <v>203</v>
      </c>
      <c r="H420" s="209">
        <v>5.0229999999999997</v>
      </c>
      <c r="I420" s="210"/>
      <c r="J420" s="211">
        <f>ROUND(I420*H420,2)</f>
        <v>0</v>
      </c>
      <c r="K420" s="207" t="s">
        <v>154</v>
      </c>
      <c r="L420" s="45"/>
      <c r="M420" s="212" t="s">
        <v>19</v>
      </c>
      <c r="N420" s="213" t="s">
        <v>45</v>
      </c>
      <c r="O420" s="85"/>
      <c r="P420" s="214">
        <f>O420*H420</f>
        <v>0</v>
      </c>
      <c r="Q420" s="214">
        <v>0</v>
      </c>
      <c r="R420" s="214">
        <f>Q420*H420</f>
        <v>0</v>
      </c>
      <c r="S420" s="214">
        <v>0</v>
      </c>
      <c r="T420" s="215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16" t="s">
        <v>155</v>
      </c>
      <c r="AT420" s="216" t="s">
        <v>150</v>
      </c>
      <c r="AU420" s="216" t="s">
        <v>84</v>
      </c>
      <c r="AY420" s="18" t="s">
        <v>148</v>
      </c>
      <c r="BE420" s="217">
        <f>IF(N420="základní",J420,0)</f>
        <v>0</v>
      </c>
      <c r="BF420" s="217">
        <f>IF(N420="snížená",J420,0)</f>
        <v>0</v>
      </c>
      <c r="BG420" s="217">
        <f>IF(N420="zákl. přenesená",J420,0)</f>
        <v>0</v>
      </c>
      <c r="BH420" s="217">
        <f>IF(N420="sníž. přenesená",J420,0)</f>
        <v>0</v>
      </c>
      <c r="BI420" s="217">
        <f>IF(N420="nulová",J420,0)</f>
        <v>0</v>
      </c>
      <c r="BJ420" s="18" t="s">
        <v>82</v>
      </c>
      <c r="BK420" s="217">
        <f>ROUND(I420*H420,2)</f>
        <v>0</v>
      </c>
      <c r="BL420" s="18" t="s">
        <v>155</v>
      </c>
      <c r="BM420" s="216" t="s">
        <v>1905</v>
      </c>
    </row>
    <row r="421" s="2" customFormat="1">
      <c r="A421" s="39"/>
      <c r="B421" s="40"/>
      <c r="C421" s="41"/>
      <c r="D421" s="218" t="s">
        <v>157</v>
      </c>
      <c r="E421" s="41"/>
      <c r="F421" s="219" t="s">
        <v>1906</v>
      </c>
      <c r="G421" s="41"/>
      <c r="H421" s="41"/>
      <c r="I421" s="220"/>
      <c r="J421" s="41"/>
      <c r="K421" s="41"/>
      <c r="L421" s="45"/>
      <c r="M421" s="221"/>
      <c r="N421" s="222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157</v>
      </c>
      <c r="AU421" s="18" t="s">
        <v>84</v>
      </c>
    </row>
    <row r="422" s="2" customFormat="1" ht="33" customHeight="1">
      <c r="A422" s="39"/>
      <c r="B422" s="40"/>
      <c r="C422" s="205" t="s">
        <v>499</v>
      </c>
      <c r="D422" s="205" t="s">
        <v>150</v>
      </c>
      <c r="E422" s="206" t="s">
        <v>1907</v>
      </c>
      <c r="F422" s="207" t="s">
        <v>1908</v>
      </c>
      <c r="G422" s="208" t="s">
        <v>203</v>
      </c>
      <c r="H422" s="209">
        <v>5.0229999999999997</v>
      </c>
      <c r="I422" s="210"/>
      <c r="J422" s="211">
        <f>ROUND(I422*H422,2)</f>
        <v>0</v>
      </c>
      <c r="K422" s="207" t="s">
        <v>154</v>
      </c>
      <c r="L422" s="45"/>
      <c r="M422" s="212" t="s">
        <v>19</v>
      </c>
      <c r="N422" s="213" t="s">
        <v>45</v>
      </c>
      <c r="O422" s="85"/>
      <c r="P422" s="214">
        <f>O422*H422</f>
        <v>0</v>
      </c>
      <c r="Q422" s="214">
        <v>0</v>
      </c>
      <c r="R422" s="214">
        <f>Q422*H422</f>
        <v>0</v>
      </c>
      <c r="S422" s="214">
        <v>0</v>
      </c>
      <c r="T422" s="215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16" t="s">
        <v>155</v>
      </c>
      <c r="AT422" s="216" t="s">
        <v>150</v>
      </c>
      <c r="AU422" s="216" t="s">
        <v>84</v>
      </c>
      <c r="AY422" s="18" t="s">
        <v>148</v>
      </c>
      <c r="BE422" s="217">
        <f>IF(N422="základní",J422,0)</f>
        <v>0</v>
      </c>
      <c r="BF422" s="217">
        <f>IF(N422="snížená",J422,0)</f>
        <v>0</v>
      </c>
      <c r="BG422" s="217">
        <f>IF(N422="zákl. přenesená",J422,0)</f>
        <v>0</v>
      </c>
      <c r="BH422" s="217">
        <f>IF(N422="sníž. přenesená",J422,0)</f>
        <v>0</v>
      </c>
      <c r="BI422" s="217">
        <f>IF(N422="nulová",J422,0)</f>
        <v>0</v>
      </c>
      <c r="BJ422" s="18" t="s">
        <v>82</v>
      </c>
      <c r="BK422" s="217">
        <f>ROUND(I422*H422,2)</f>
        <v>0</v>
      </c>
      <c r="BL422" s="18" t="s">
        <v>155</v>
      </c>
      <c r="BM422" s="216" t="s">
        <v>1909</v>
      </c>
    </row>
    <row r="423" s="2" customFormat="1">
      <c r="A423" s="39"/>
      <c r="B423" s="40"/>
      <c r="C423" s="41"/>
      <c r="D423" s="218" t="s">
        <v>157</v>
      </c>
      <c r="E423" s="41"/>
      <c r="F423" s="219" t="s">
        <v>1910</v>
      </c>
      <c r="G423" s="41"/>
      <c r="H423" s="41"/>
      <c r="I423" s="220"/>
      <c r="J423" s="41"/>
      <c r="K423" s="41"/>
      <c r="L423" s="45"/>
      <c r="M423" s="221"/>
      <c r="N423" s="222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157</v>
      </c>
      <c r="AU423" s="18" t="s">
        <v>84</v>
      </c>
    </row>
    <row r="424" s="2" customFormat="1" ht="44.25" customHeight="1">
      <c r="A424" s="39"/>
      <c r="B424" s="40"/>
      <c r="C424" s="205" t="s">
        <v>504</v>
      </c>
      <c r="D424" s="205" t="s">
        <v>150</v>
      </c>
      <c r="E424" s="206" t="s">
        <v>1911</v>
      </c>
      <c r="F424" s="207" t="s">
        <v>1912</v>
      </c>
      <c r="G424" s="208" t="s">
        <v>203</v>
      </c>
      <c r="H424" s="209">
        <v>45.207000000000001</v>
      </c>
      <c r="I424" s="210"/>
      <c r="J424" s="211">
        <f>ROUND(I424*H424,2)</f>
        <v>0</v>
      </c>
      <c r="K424" s="207" t="s">
        <v>154</v>
      </c>
      <c r="L424" s="45"/>
      <c r="M424" s="212" t="s">
        <v>19</v>
      </c>
      <c r="N424" s="213" t="s">
        <v>45</v>
      </c>
      <c r="O424" s="85"/>
      <c r="P424" s="214">
        <f>O424*H424</f>
        <v>0</v>
      </c>
      <c r="Q424" s="214">
        <v>0</v>
      </c>
      <c r="R424" s="214">
        <f>Q424*H424</f>
        <v>0</v>
      </c>
      <c r="S424" s="214">
        <v>0</v>
      </c>
      <c r="T424" s="215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16" t="s">
        <v>155</v>
      </c>
      <c r="AT424" s="216" t="s">
        <v>150</v>
      </c>
      <c r="AU424" s="216" t="s">
        <v>84</v>
      </c>
      <c r="AY424" s="18" t="s">
        <v>148</v>
      </c>
      <c r="BE424" s="217">
        <f>IF(N424="základní",J424,0)</f>
        <v>0</v>
      </c>
      <c r="BF424" s="217">
        <f>IF(N424="snížená",J424,0)</f>
        <v>0</v>
      </c>
      <c r="BG424" s="217">
        <f>IF(N424="zákl. přenesená",J424,0)</f>
        <v>0</v>
      </c>
      <c r="BH424" s="217">
        <f>IF(N424="sníž. přenesená",J424,0)</f>
        <v>0</v>
      </c>
      <c r="BI424" s="217">
        <f>IF(N424="nulová",J424,0)</f>
        <v>0</v>
      </c>
      <c r="BJ424" s="18" t="s">
        <v>82</v>
      </c>
      <c r="BK424" s="217">
        <f>ROUND(I424*H424,2)</f>
        <v>0</v>
      </c>
      <c r="BL424" s="18" t="s">
        <v>155</v>
      </c>
      <c r="BM424" s="216" t="s">
        <v>1913</v>
      </c>
    </row>
    <row r="425" s="2" customFormat="1">
      <c r="A425" s="39"/>
      <c r="B425" s="40"/>
      <c r="C425" s="41"/>
      <c r="D425" s="218" t="s">
        <v>157</v>
      </c>
      <c r="E425" s="41"/>
      <c r="F425" s="219" t="s">
        <v>1914</v>
      </c>
      <c r="G425" s="41"/>
      <c r="H425" s="41"/>
      <c r="I425" s="220"/>
      <c r="J425" s="41"/>
      <c r="K425" s="41"/>
      <c r="L425" s="45"/>
      <c r="M425" s="221"/>
      <c r="N425" s="222"/>
      <c r="O425" s="85"/>
      <c r="P425" s="85"/>
      <c r="Q425" s="85"/>
      <c r="R425" s="85"/>
      <c r="S425" s="85"/>
      <c r="T425" s="86"/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T425" s="18" t="s">
        <v>157</v>
      </c>
      <c r="AU425" s="18" t="s">
        <v>84</v>
      </c>
    </row>
    <row r="426" s="13" customFormat="1">
      <c r="A426" s="13"/>
      <c r="B426" s="223"/>
      <c r="C426" s="224"/>
      <c r="D426" s="225" t="s">
        <v>159</v>
      </c>
      <c r="E426" s="226" t="s">
        <v>19</v>
      </c>
      <c r="F426" s="227" t="s">
        <v>1915</v>
      </c>
      <c r="G426" s="224"/>
      <c r="H426" s="228">
        <v>45.207000000000001</v>
      </c>
      <c r="I426" s="229"/>
      <c r="J426" s="224"/>
      <c r="K426" s="224"/>
      <c r="L426" s="230"/>
      <c r="M426" s="231"/>
      <c r="N426" s="232"/>
      <c r="O426" s="232"/>
      <c r="P426" s="232"/>
      <c r="Q426" s="232"/>
      <c r="R426" s="232"/>
      <c r="S426" s="232"/>
      <c r="T426" s="23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4" t="s">
        <v>159</v>
      </c>
      <c r="AU426" s="234" t="s">
        <v>84</v>
      </c>
      <c r="AV426" s="13" t="s">
        <v>84</v>
      </c>
      <c r="AW426" s="13" t="s">
        <v>35</v>
      </c>
      <c r="AX426" s="13" t="s">
        <v>74</v>
      </c>
      <c r="AY426" s="234" t="s">
        <v>148</v>
      </c>
    </row>
    <row r="427" s="15" customFormat="1">
      <c r="A427" s="15"/>
      <c r="B427" s="245"/>
      <c r="C427" s="246"/>
      <c r="D427" s="225" t="s">
        <v>159</v>
      </c>
      <c r="E427" s="247" t="s">
        <v>19</v>
      </c>
      <c r="F427" s="248" t="s">
        <v>181</v>
      </c>
      <c r="G427" s="246"/>
      <c r="H427" s="249">
        <v>45.207000000000001</v>
      </c>
      <c r="I427" s="250"/>
      <c r="J427" s="246"/>
      <c r="K427" s="246"/>
      <c r="L427" s="251"/>
      <c r="M427" s="252"/>
      <c r="N427" s="253"/>
      <c r="O427" s="253"/>
      <c r="P427" s="253"/>
      <c r="Q427" s="253"/>
      <c r="R427" s="253"/>
      <c r="S427" s="253"/>
      <c r="T427" s="254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55" t="s">
        <v>159</v>
      </c>
      <c r="AU427" s="255" t="s">
        <v>84</v>
      </c>
      <c r="AV427" s="15" t="s">
        <v>155</v>
      </c>
      <c r="AW427" s="15" t="s">
        <v>35</v>
      </c>
      <c r="AX427" s="15" t="s">
        <v>82</v>
      </c>
      <c r="AY427" s="255" t="s">
        <v>148</v>
      </c>
    </row>
    <row r="428" s="2" customFormat="1" ht="49.05" customHeight="1">
      <c r="A428" s="39"/>
      <c r="B428" s="40"/>
      <c r="C428" s="205" t="s">
        <v>509</v>
      </c>
      <c r="D428" s="205" t="s">
        <v>150</v>
      </c>
      <c r="E428" s="206" t="s">
        <v>1916</v>
      </c>
      <c r="F428" s="207" t="s">
        <v>1917</v>
      </c>
      <c r="G428" s="208" t="s">
        <v>203</v>
      </c>
      <c r="H428" s="209">
        <v>5.0229999999999997</v>
      </c>
      <c r="I428" s="210"/>
      <c r="J428" s="211">
        <f>ROUND(I428*H428,2)</f>
        <v>0</v>
      </c>
      <c r="K428" s="207" t="s">
        <v>154</v>
      </c>
      <c r="L428" s="45"/>
      <c r="M428" s="212" t="s">
        <v>19</v>
      </c>
      <c r="N428" s="213" t="s">
        <v>45</v>
      </c>
      <c r="O428" s="85"/>
      <c r="P428" s="214">
        <f>O428*H428</f>
        <v>0</v>
      </c>
      <c r="Q428" s="214">
        <v>0</v>
      </c>
      <c r="R428" s="214">
        <f>Q428*H428</f>
        <v>0</v>
      </c>
      <c r="S428" s="214">
        <v>0</v>
      </c>
      <c r="T428" s="215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16" t="s">
        <v>155</v>
      </c>
      <c r="AT428" s="216" t="s">
        <v>150</v>
      </c>
      <c r="AU428" s="216" t="s">
        <v>84</v>
      </c>
      <c r="AY428" s="18" t="s">
        <v>148</v>
      </c>
      <c r="BE428" s="217">
        <f>IF(N428="základní",J428,0)</f>
        <v>0</v>
      </c>
      <c r="BF428" s="217">
        <f>IF(N428="snížená",J428,0)</f>
        <v>0</v>
      </c>
      <c r="BG428" s="217">
        <f>IF(N428="zákl. přenesená",J428,0)</f>
        <v>0</v>
      </c>
      <c r="BH428" s="217">
        <f>IF(N428="sníž. přenesená",J428,0)</f>
        <v>0</v>
      </c>
      <c r="BI428" s="217">
        <f>IF(N428="nulová",J428,0)</f>
        <v>0</v>
      </c>
      <c r="BJ428" s="18" t="s">
        <v>82</v>
      </c>
      <c r="BK428" s="217">
        <f>ROUND(I428*H428,2)</f>
        <v>0</v>
      </c>
      <c r="BL428" s="18" t="s">
        <v>155</v>
      </c>
      <c r="BM428" s="216" t="s">
        <v>1918</v>
      </c>
    </row>
    <row r="429" s="2" customFormat="1">
      <c r="A429" s="39"/>
      <c r="B429" s="40"/>
      <c r="C429" s="41"/>
      <c r="D429" s="218" t="s">
        <v>157</v>
      </c>
      <c r="E429" s="41"/>
      <c r="F429" s="219" t="s">
        <v>1919</v>
      </c>
      <c r="G429" s="41"/>
      <c r="H429" s="41"/>
      <c r="I429" s="220"/>
      <c r="J429" s="41"/>
      <c r="K429" s="41"/>
      <c r="L429" s="45"/>
      <c r="M429" s="221"/>
      <c r="N429" s="222"/>
      <c r="O429" s="85"/>
      <c r="P429" s="85"/>
      <c r="Q429" s="85"/>
      <c r="R429" s="85"/>
      <c r="S429" s="85"/>
      <c r="T429" s="86"/>
      <c r="U429" s="39"/>
      <c r="V429" s="39"/>
      <c r="W429" s="39"/>
      <c r="X429" s="39"/>
      <c r="Y429" s="39"/>
      <c r="Z429" s="39"/>
      <c r="AA429" s="39"/>
      <c r="AB429" s="39"/>
      <c r="AC429" s="39"/>
      <c r="AD429" s="39"/>
      <c r="AE429" s="39"/>
      <c r="AT429" s="18" t="s">
        <v>157</v>
      </c>
      <c r="AU429" s="18" t="s">
        <v>84</v>
      </c>
    </row>
    <row r="430" s="12" customFormat="1" ht="22.8" customHeight="1">
      <c r="A430" s="12"/>
      <c r="B430" s="189"/>
      <c r="C430" s="190"/>
      <c r="D430" s="191" t="s">
        <v>73</v>
      </c>
      <c r="E430" s="203" t="s">
        <v>643</v>
      </c>
      <c r="F430" s="203" t="s">
        <v>644</v>
      </c>
      <c r="G430" s="190"/>
      <c r="H430" s="190"/>
      <c r="I430" s="193"/>
      <c r="J430" s="204">
        <f>BK430</f>
        <v>0</v>
      </c>
      <c r="K430" s="190"/>
      <c r="L430" s="195"/>
      <c r="M430" s="196"/>
      <c r="N430" s="197"/>
      <c r="O430" s="197"/>
      <c r="P430" s="198">
        <f>SUM(P431:P432)</f>
        <v>0</v>
      </c>
      <c r="Q430" s="197"/>
      <c r="R430" s="198">
        <f>SUM(R431:R432)</f>
        <v>0</v>
      </c>
      <c r="S430" s="197"/>
      <c r="T430" s="199">
        <f>SUM(T431:T432)</f>
        <v>0</v>
      </c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R430" s="200" t="s">
        <v>82</v>
      </c>
      <c r="AT430" s="201" t="s">
        <v>73</v>
      </c>
      <c r="AU430" s="201" t="s">
        <v>82</v>
      </c>
      <c r="AY430" s="200" t="s">
        <v>148</v>
      </c>
      <c r="BK430" s="202">
        <f>SUM(BK431:BK432)</f>
        <v>0</v>
      </c>
    </row>
    <row r="431" s="2" customFormat="1" ht="49.05" customHeight="1">
      <c r="A431" s="39"/>
      <c r="B431" s="40"/>
      <c r="C431" s="205" t="s">
        <v>515</v>
      </c>
      <c r="D431" s="205" t="s">
        <v>150</v>
      </c>
      <c r="E431" s="206" t="s">
        <v>1920</v>
      </c>
      <c r="F431" s="207" t="s">
        <v>1921</v>
      </c>
      <c r="G431" s="208" t="s">
        <v>203</v>
      </c>
      <c r="H431" s="209">
        <v>115.63800000000001</v>
      </c>
      <c r="I431" s="210"/>
      <c r="J431" s="211">
        <f>ROUND(I431*H431,2)</f>
        <v>0</v>
      </c>
      <c r="K431" s="207" t="s">
        <v>154</v>
      </c>
      <c r="L431" s="45"/>
      <c r="M431" s="212" t="s">
        <v>19</v>
      </c>
      <c r="N431" s="213" t="s">
        <v>45</v>
      </c>
      <c r="O431" s="85"/>
      <c r="P431" s="214">
        <f>O431*H431</f>
        <v>0</v>
      </c>
      <c r="Q431" s="214">
        <v>0</v>
      </c>
      <c r="R431" s="214">
        <f>Q431*H431</f>
        <v>0</v>
      </c>
      <c r="S431" s="214">
        <v>0</v>
      </c>
      <c r="T431" s="215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16" t="s">
        <v>155</v>
      </c>
      <c r="AT431" s="216" t="s">
        <v>150</v>
      </c>
      <c r="AU431" s="216" t="s">
        <v>84</v>
      </c>
      <c r="AY431" s="18" t="s">
        <v>148</v>
      </c>
      <c r="BE431" s="217">
        <f>IF(N431="základní",J431,0)</f>
        <v>0</v>
      </c>
      <c r="BF431" s="217">
        <f>IF(N431="snížená",J431,0)</f>
        <v>0</v>
      </c>
      <c r="BG431" s="217">
        <f>IF(N431="zákl. přenesená",J431,0)</f>
        <v>0</v>
      </c>
      <c r="BH431" s="217">
        <f>IF(N431="sníž. přenesená",J431,0)</f>
        <v>0</v>
      </c>
      <c r="BI431" s="217">
        <f>IF(N431="nulová",J431,0)</f>
        <v>0</v>
      </c>
      <c r="BJ431" s="18" t="s">
        <v>82</v>
      </c>
      <c r="BK431" s="217">
        <f>ROUND(I431*H431,2)</f>
        <v>0</v>
      </c>
      <c r="BL431" s="18" t="s">
        <v>155</v>
      </c>
      <c r="BM431" s="216" t="s">
        <v>1922</v>
      </c>
    </row>
    <row r="432" s="2" customFormat="1">
      <c r="A432" s="39"/>
      <c r="B432" s="40"/>
      <c r="C432" s="41"/>
      <c r="D432" s="218" t="s">
        <v>157</v>
      </c>
      <c r="E432" s="41"/>
      <c r="F432" s="219" t="s">
        <v>1923</v>
      </c>
      <c r="G432" s="41"/>
      <c r="H432" s="41"/>
      <c r="I432" s="220"/>
      <c r="J432" s="41"/>
      <c r="K432" s="41"/>
      <c r="L432" s="45"/>
      <c r="M432" s="221"/>
      <c r="N432" s="222"/>
      <c r="O432" s="85"/>
      <c r="P432" s="85"/>
      <c r="Q432" s="85"/>
      <c r="R432" s="85"/>
      <c r="S432" s="85"/>
      <c r="T432" s="86"/>
      <c r="U432" s="39"/>
      <c r="V432" s="39"/>
      <c r="W432" s="39"/>
      <c r="X432" s="39"/>
      <c r="Y432" s="39"/>
      <c r="Z432" s="39"/>
      <c r="AA432" s="39"/>
      <c r="AB432" s="39"/>
      <c r="AC432" s="39"/>
      <c r="AD432" s="39"/>
      <c r="AE432" s="39"/>
      <c r="AT432" s="18" t="s">
        <v>157</v>
      </c>
      <c r="AU432" s="18" t="s">
        <v>84</v>
      </c>
    </row>
    <row r="433" s="12" customFormat="1" ht="25.92" customHeight="1">
      <c r="A433" s="12"/>
      <c r="B433" s="189"/>
      <c r="C433" s="190"/>
      <c r="D433" s="191" t="s">
        <v>73</v>
      </c>
      <c r="E433" s="192" t="s">
        <v>650</v>
      </c>
      <c r="F433" s="192" t="s">
        <v>651</v>
      </c>
      <c r="G433" s="190"/>
      <c r="H433" s="190"/>
      <c r="I433" s="193"/>
      <c r="J433" s="194">
        <f>BK433</f>
        <v>0</v>
      </c>
      <c r="K433" s="190"/>
      <c r="L433" s="195"/>
      <c r="M433" s="196"/>
      <c r="N433" s="197"/>
      <c r="O433" s="197"/>
      <c r="P433" s="198">
        <f>P434+P472+P518+P530+P541+P550+P556+P562</f>
        <v>0</v>
      </c>
      <c r="Q433" s="197"/>
      <c r="R433" s="198">
        <f>R434+R472+R518+R530+R541+R550+R556+R562</f>
        <v>0.24041970000000001</v>
      </c>
      <c r="S433" s="197"/>
      <c r="T433" s="199">
        <f>T434+T472+T518+T530+T541+T550+T556+T562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200" t="s">
        <v>84</v>
      </c>
      <c r="AT433" s="201" t="s">
        <v>73</v>
      </c>
      <c r="AU433" s="201" t="s">
        <v>74</v>
      </c>
      <c r="AY433" s="200" t="s">
        <v>148</v>
      </c>
      <c r="BK433" s="202">
        <f>BK434+BK472+BK518+BK530+BK541+BK550+BK556+BK562</f>
        <v>0</v>
      </c>
    </row>
    <row r="434" s="12" customFormat="1" ht="22.8" customHeight="1">
      <c r="A434" s="12"/>
      <c r="B434" s="189"/>
      <c r="C434" s="190"/>
      <c r="D434" s="191" t="s">
        <v>73</v>
      </c>
      <c r="E434" s="203" t="s">
        <v>1924</v>
      </c>
      <c r="F434" s="203" t="s">
        <v>1925</v>
      </c>
      <c r="G434" s="190"/>
      <c r="H434" s="190"/>
      <c r="I434" s="193"/>
      <c r="J434" s="204">
        <f>BK434</f>
        <v>0</v>
      </c>
      <c r="K434" s="190"/>
      <c r="L434" s="195"/>
      <c r="M434" s="196"/>
      <c r="N434" s="197"/>
      <c r="O434" s="197"/>
      <c r="P434" s="198">
        <f>SUM(P435:P471)</f>
        <v>0</v>
      </c>
      <c r="Q434" s="197"/>
      <c r="R434" s="198">
        <f>SUM(R435:R471)</f>
        <v>0.10326000000000001</v>
      </c>
      <c r="S434" s="197"/>
      <c r="T434" s="199">
        <f>SUM(T435:T471)</f>
        <v>0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00" t="s">
        <v>84</v>
      </c>
      <c r="AT434" s="201" t="s">
        <v>73</v>
      </c>
      <c r="AU434" s="201" t="s">
        <v>82</v>
      </c>
      <c r="AY434" s="200" t="s">
        <v>148</v>
      </c>
      <c r="BK434" s="202">
        <f>SUM(BK435:BK471)</f>
        <v>0</v>
      </c>
    </row>
    <row r="435" s="2" customFormat="1" ht="21.75" customHeight="1">
      <c r="A435" s="39"/>
      <c r="B435" s="40"/>
      <c r="C435" s="205" t="s">
        <v>534</v>
      </c>
      <c r="D435" s="205" t="s">
        <v>150</v>
      </c>
      <c r="E435" s="206" t="s">
        <v>1926</v>
      </c>
      <c r="F435" s="207" t="s">
        <v>1927</v>
      </c>
      <c r="G435" s="208" t="s">
        <v>229</v>
      </c>
      <c r="H435" s="209">
        <v>40</v>
      </c>
      <c r="I435" s="210"/>
      <c r="J435" s="211">
        <f>ROUND(I435*H435,2)</f>
        <v>0</v>
      </c>
      <c r="K435" s="207" t="s">
        <v>154</v>
      </c>
      <c r="L435" s="45"/>
      <c r="M435" s="212" t="s">
        <v>19</v>
      </c>
      <c r="N435" s="213" t="s">
        <v>45</v>
      </c>
      <c r="O435" s="85"/>
      <c r="P435" s="214">
        <f>O435*H435</f>
        <v>0</v>
      </c>
      <c r="Q435" s="214">
        <v>0.0014400000000000001</v>
      </c>
      <c r="R435" s="214">
        <f>Q435*H435</f>
        <v>0.057600000000000005</v>
      </c>
      <c r="S435" s="214">
        <v>0</v>
      </c>
      <c r="T435" s="215">
        <f>S435*H435</f>
        <v>0</v>
      </c>
      <c r="U435" s="39"/>
      <c r="V435" s="39"/>
      <c r="W435" s="39"/>
      <c r="X435" s="39"/>
      <c r="Y435" s="39"/>
      <c r="Z435" s="39"/>
      <c r="AA435" s="39"/>
      <c r="AB435" s="39"/>
      <c r="AC435" s="39"/>
      <c r="AD435" s="39"/>
      <c r="AE435" s="39"/>
      <c r="AR435" s="216" t="s">
        <v>253</v>
      </c>
      <c r="AT435" s="216" t="s">
        <v>150</v>
      </c>
      <c r="AU435" s="216" t="s">
        <v>84</v>
      </c>
      <c r="AY435" s="18" t="s">
        <v>148</v>
      </c>
      <c r="BE435" s="217">
        <f>IF(N435="základní",J435,0)</f>
        <v>0</v>
      </c>
      <c r="BF435" s="217">
        <f>IF(N435="snížená",J435,0)</f>
        <v>0</v>
      </c>
      <c r="BG435" s="217">
        <f>IF(N435="zákl. přenesená",J435,0)</f>
        <v>0</v>
      </c>
      <c r="BH435" s="217">
        <f>IF(N435="sníž. přenesená",J435,0)</f>
        <v>0</v>
      </c>
      <c r="BI435" s="217">
        <f>IF(N435="nulová",J435,0)</f>
        <v>0</v>
      </c>
      <c r="BJ435" s="18" t="s">
        <v>82</v>
      </c>
      <c r="BK435" s="217">
        <f>ROUND(I435*H435,2)</f>
        <v>0</v>
      </c>
      <c r="BL435" s="18" t="s">
        <v>253</v>
      </c>
      <c r="BM435" s="216" t="s">
        <v>1928</v>
      </c>
    </row>
    <row r="436" s="2" customFormat="1">
      <c r="A436" s="39"/>
      <c r="B436" s="40"/>
      <c r="C436" s="41"/>
      <c r="D436" s="218" t="s">
        <v>157</v>
      </c>
      <c r="E436" s="41"/>
      <c r="F436" s="219" t="s">
        <v>1929</v>
      </c>
      <c r="G436" s="41"/>
      <c r="H436" s="41"/>
      <c r="I436" s="220"/>
      <c r="J436" s="41"/>
      <c r="K436" s="41"/>
      <c r="L436" s="45"/>
      <c r="M436" s="221"/>
      <c r="N436" s="222"/>
      <c r="O436" s="85"/>
      <c r="P436" s="85"/>
      <c r="Q436" s="85"/>
      <c r="R436" s="85"/>
      <c r="S436" s="85"/>
      <c r="T436" s="86"/>
      <c r="U436" s="39"/>
      <c r="V436" s="39"/>
      <c r="W436" s="39"/>
      <c r="X436" s="39"/>
      <c r="Y436" s="39"/>
      <c r="Z436" s="39"/>
      <c r="AA436" s="39"/>
      <c r="AB436" s="39"/>
      <c r="AC436" s="39"/>
      <c r="AD436" s="39"/>
      <c r="AE436" s="39"/>
      <c r="AT436" s="18" t="s">
        <v>157</v>
      </c>
      <c r="AU436" s="18" t="s">
        <v>84</v>
      </c>
    </row>
    <row r="437" s="2" customFormat="1" ht="21.75" customHeight="1">
      <c r="A437" s="39"/>
      <c r="B437" s="40"/>
      <c r="C437" s="205" t="s">
        <v>544</v>
      </c>
      <c r="D437" s="205" t="s">
        <v>150</v>
      </c>
      <c r="E437" s="206" t="s">
        <v>1930</v>
      </c>
      <c r="F437" s="207" t="s">
        <v>1931</v>
      </c>
      <c r="G437" s="208" t="s">
        <v>229</v>
      </c>
      <c r="H437" s="209">
        <v>5</v>
      </c>
      <c r="I437" s="210"/>
      <c r="J437" s="211">
        <f>ROUND(I437*H437,2)</f>
        <v>0</v>
      </c>
      <c r="K437" s="207" t="s">
        <v>154</v>
      </c>
      <c r="L437" s="45"/>
      <c r="M437" s="212" t="s">
        <v>19</v>
      </c>
      <c r="N437" s="213" t="s">
        <v>45</v>
      </c>
      <c r="O437" s="85"/>
      <c r="P437" s="214">
        <f>O437*H437</f>
        <v>0</v>
      </c>
      <c r="Q437" s="214">
        <v>0.00197</v>
      </c>
      <c r="R437" s="214">
        <f>Q437*H437</f>
        <v>0.0098499999999999994</v>
      </c>
      <c r="S437" s="214">
        <v>0</v>
      </c>
      <c r="T437" s="215">
        <f>S437*H437</f>
        <v>0</v>
      </c>
      <c r="U437" s="39"/>
      <c r="V437" s="39"/>
      <c r="W437" s="39"/>
      <c r="X437" s="39"/>
      <c r="Y437" s="39"/>
      <c r="Z437" s="39"/>
      <c r="AA437" s="39"/>
      <c r="AB437" s="39"/>
      <c r="AC437" s="39"/>
      <c r="AD437" s="39"/>
      <c r="AE437" s="39"/>
      <c r="AR437" s="216" t="s">
        <v>253</v>
      </c>
      <c r="AT437" s="216" t="s">
        <v>150</v>
      </c>
      <c r="AU437" s="216" t="s">
        <v>84</v>
      </c>
      <c r="AY437" s="18" t="s">
        <v>148</v>
      </c>
      <c r="BE437" s="217">
        <f>IF(N437="základní",J437,0)</f>
        <v>0</v>
      </c>
      <c r="BF437" s="217">
        <f>IF(N437="snížená",J437,0)</f>
        <v>0</v>
      </c>
      <c r="BG437" s="217">
        <f>IF(N437="zákl. přenesená",J437,0)</f>
        <v>0</v>
      </c>
      <c r="BH437" s="217">
        <f>IF(N437="sníž. přenesená",J437,0)</f>
        <v>0</v>
      </c>
      <c r="BI437" s="217">
        <f>IF(N437="nulová",J437,0)</f>
        <v>0</v>
      </c>
      <c r="BJ437" s="18" t="s">
        <v>82</v>
      </c>
      <c r="BK437" s="217">
        <f>ROUND(I437*H437,2)</f>
        <v>0</v>
      </c>
      <c r="BL437" s="18" t="s">
        <v>253</v>
      </c>
      <c r="BM437" s="216" t="s">
        <v>1932</v>
      </c>
    </row>
    <row r="438" s="2" customFormat="1">
      <c r="A438" s="39"/>
      <c r="B438" s="40"/>
      <c r="C438" s="41"/>
      <c r="D438" s="218" t="s">
        <v>157</v>
      </c>
      <c r="E438" s="41"/>
      <c r="F438" s="219" t="s">
        <v>1933</v>
      </c>
      <c r="G438" s="41"/>
      <c r="H438" s="41"/>
      <c r="I438" s="220"/>
      <c r="J438" s="41"/>
      <c r="K438" s="41"/>
      <c r="L438" s="45"/>
      <c r="M438" s="221"/>
      <c r="N438" s="222"/>
      <c r="O438" s="85"/>
      <c r="P438" s="85"/>
      <c r="Q438" s="85"/>
      <c r="R438" s="85"/>
      <c r="S438" s="85"/>
      <c r="T438" s="86"/>
      <c r="U438" s="39"/>
      <c r="V438" s="39"/>
      <c r="W438" s="39"/>
      <c r="X438" s="39"/>
      <c r="Y438" s="39"/>
      <c r="Z438" s="39"/>
      <c r="AA438" s="39"/>
      <c r="AB438" s="39"/>
      <c r="AC438" s="39"/>
      <c r="AD438" s="39"/>
      <c r="AE438" s="39"/>
      <c r="AT438" s="18" t="s">
        <v>157</v>
      </c>
      <c r="AU438" s="18" t="s">
        <v>84</v>
      </c>
    </row>
    <row r="439" s="2" customFormat="1" ht="21.75" customHeight="1">
      <c r="A439" s="39"/>
      <c r="B439" s="40"/>
      <c r="C439" s="205" t="s">
        <v>549</v>
      </c>
      <c r="D439" s="205" t="s">
        <v>150</v>
      </c>
      <c r="E439" s="206" t="s">
        <v>1934</v>
      </c>
      <c r="F439" s="207" t="s">
        <v>1935</v>
      </c>
      <c r="G439" s="208" t="s">
        <v>229</v>
      </c>
      <c r="H439" s="209">
        <v>12</v>
      </c>
      <c r="I439" s="210"/>
      <c r="J439" s="211">
        <f>ROUND(I439*H439,2)</f>
        <v>0</v>
      </c>
      <c r="K439" s="207" t="s">
        <v>154</v>
      </c>
      <c r="L439" s="45"/>
      <c r="M439" s="212" t="s">
        <v>19</v>
      </c>
      <c r="N439" s="213" t="s">
        <v>45</v>
      </c>
      <c r="O439" s="85"/>
      <c r="P439" s="214">
        <f>O439*H439</f>
        <v>0</v>
      </c>
      <c r="Q439" s="214">
        <v>0.00040000000000000002</v>
      </c>
      <c r="R439" s="214">
        <f>Q439*H439</f>
        <v>0.0048000000000000004</v>
      </c>
      <c r="S439" s="214">
        <v>0</v>
      </c>
      <c r="T439" s="215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16" t="s">
        <v>253</v>
      </c>
      <c r="AT439" s="216" t="s">
        <v>150</v>
      </c>
      <c r="AU439" s="216" t="s">
        <v>84</v>
      </c>
      <c r="AY439" s="18" t="s">
        <v>148</v>
      </c>
      <c r="BE439" s="217">
        <f>IF(N439="základní",J439,0)</f>
        <v>0</v>
      </c>
      <c r="BF439" s="217">
        <f>IF(N439="snížená",J439,0)</f>
        <v>0</v>
      </c>
      <c r="BG439" s="217">
        <f>IF(N439="zákl. přenesená",J439,0)</f>
        <v>0</v>
      </c>
      <c r="BH439" s="217">
        <f>IF(N439="sníž. přenesená",J439,0)</f>
        <v>0</v>
      </c>
      <c r="BI439" s="217">
        <f>IF(N439="nulová",J439,0)</f>
        <v>0</v>
      </c>
      <c r="BJ439" s="18" t="s">
        <v>82</v>
      </c>
      <c r="BK439" s="217">
        <f>ROUND(I439*H439,2)</f>
        <v>0</v>
      </c>
      <c r="BL439" s="18" t="s">
        <v>253</v>
      </c>
      <c r="BM439" s="216" t="s">
        <v>1936</v>
      </c>
    </row>
    <row r="440" s="2" customFormat="1">
      <c r="A440" s="39"/>
      <c r="B440" s="40"/>
      <c r="C440" s="41"/>
      <c r="D440" s="218" t="s">
        <v>157</v>
      </c>
      <c r="E440" s="41"/>
      <c r="F440" s="219" t="s">
        <v>1937</v>
      </c>
      <c r="G440" s="41"/>
      <c r="H440" s="41"/>
      <c r="I440" s="220"/>
      <c r="J440" s="41"/>
      <c r="K440" s="41"/>
      <c r="L440" s="45"/>
      <c r="M440" s="221"/>
      <c r="N440" s="222"/>
      <c r="O440" s="85"/>
      <c r="P440" s="85"/>
      <c r="Q440" s="85"/>
      <c r="R440" s="85"/>
      <c r="S440" s="85"/>
      <c r="T440" s="86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157</v>
      </c>
      <c r="AU440" s="18" t="s">
        <v>84</v>
      </c>
    </row>
    <row r="441" s="2" customFormat="1" ht="21.75" customHeight="1">
      <c r="A441" s="39"/>
      <c r="B441" s="40"/>
      <c r="C441" s="205" t="s">
        <v>559</v>
      </c>
      <c r="D441" s="205" t="s">
        <v>150</v>
      </c>
      <c r="E441" s="206" t="s">
        <v>1938</v>
      </c>
      <c r="F441" s="207" t="s">
        <v>1939</v>
      </c>
      <c r="G441" s="208" t="s">
        <v>229</v>
      </c>
      <c r="H441" s="209">
        <v>2</v>
      </c>
      <c r="I441" s="210"/>
      <c r="J441" s="211">
        <f>ROUND(I441*H441,2)</f>
        <v>0</v>
      </c>
      <c r="K441" s="207" t="s">
        <v>154</v>
      </c>
      <c r="L441" s="45"/>
      <c r="M441" s="212" t="s">
        <v>19</v>
      </c>
      <c r="N441" s="213" t="s">
        <v>45</v>
      </c>
      <c r="O441" s="85"/>
      <c r="P441" s="214">
        <f>O441*H441</f>
        <v>0</v>
      </c>
      <c r="Q441" s="214">
        <v>0.00042999999999999999</v>
      </c>
      <c r="R441" s="214">
        <f>Q441*H441</f>
        <v>0.00085999999999999998</v>
      </c>
      <c r="S441" s="214">
        <v>0</v>
      </c>
      <c r="T441" s="215">
        <f>S441*H441</f>
        <v>0</v>
      </c>
      <c r="U441" s="39"/>
      <c r="V441" s="39"/>
      <c r="W441" s="39"/>
      <c r="X441" s="39"/>
      <c r="Y441" s="39"/>
      <c r="Z441" s="39"/>
      <c r="AA441" s="39"/>
      <c r="AB441" s="39"/>
      <c r="AC441" s="39"/>
      <c r="AD441" s="39"/>
      <c r="AE441" s="39"/>
      <c r="AR441" s="216" t="s">
        <v>253</v>
      </c>
      <c r="AT441" s="216" t="s">
        <v>150</v>
      </c>
      <c r="AU441" s="216" t="s">
        <v>84</v>
      </c>
      <c r="AY441" s="18" t="s">
        <v>148</v>
      </c>
      <c r="BE441" s="217">
        <f>IF(N441="základní",J441,0)</f>
        <v>0</v>
      </c>
      <c r="BF441" s="217">
        <f>IF(N441="snížená",J441,0)</f>
        <v>0</v>
      </c>
      <c r="BG441" s="217">
        <f>IF(N441="zákl. přenesená",J441,0)</f>
        <v>0</v>
      </c>
      <c r="BH441" s="217">
        <f>IF(N441="sníž. přenesená",J441,0)</f>
        <v>0</v>
      </c>
      <c r="BI441" s="217">
        <f>IF(N441="nulová",J441,0)</f>
        <v>0</v>
      </c>
      <c r="BJ441" s="18" t="s">
        <v>82</v>
      </c>
      <c r="BK441" s="217">
        <f>ROUND(I441*H441,2)</f>
        <v>0</v>
      </c>
      <c r="BL441" s="18" t="s">
        <v>253</v>
      </c>
      <c r="BM441" s="216" t="s">
        <v>1940</v>
      </c>
    </row>
    <row r="442" s="2" customFormat="1">
      <c r="A442" s="39"/>
      <c r="B442" s="40"/>
      <c r="C442" s="41"/>
      <c r="D442" s="218" t="s">
        <v>157</v>
      </c>
      <c r="E442" s="41"/>
      <c r="F442" s="219" t="s">
        <v>1941</v>
      </c>
      <c r="G442" s="41"/>
      <c r="H442" s="41"/>
      <c r="I442" s="220"/>
      <c r="J442" s="41"/>
      <c r="K442" s="41"/>
      <c r="L442" s="45"/>
      <c r="M442" s="221"/>
      <c r="N442" s="222"/>
      <c r="O442" s="85"/>
      <c r="P442" s="85"/>
      <c r="Q442" s="85"/>
      <c r="R442" s="85"/>
      <c r="S442" s="85"/>
      <c r="T442" s="86"/>
      <c r="U442" s="39"/>
      <c r="V442" s="39"/>
      <c r="W442" s="39"/>
      <c r="X442" s="39"/>
      <c r="Y442" s="39"/>
      <c r="Z442" s="39"/>
      <c r="AA442" s="39"/>
      <c r="AB442" s="39"/>
      <c r="AC442" s="39"/>
      <c r="AD442" s="39"/>
      <c r="AE442" s="39"/>
      <c r="AT442" s="18" t="s">
        <v>157</v>
      </c>
      <c r="AU442" s="18" t="s">
        <v>84</v>
      </c>
    </row>
    <row r="443" s="2" customFormat="1" ht="21.75" customHeight="1">
      <c r="A443" s="39"/>
      <c r="B443" s="40"/>
      <c r="C443" s="205" t="s">
        <v>567</v>
      </c>
      <c r="D443" s="205" t="s">
        <v>150</v>
      </c>
      <c r="E443" s="206" t="s">
        <v>1942</v>
      </c>
      <c r="F443" s="207" t="s">
        <v>1943</v>
      </c>
      <c r="G443" s="208" t="s">
        <v>229</v>
      </c>
      <c r="H443" s="209">
        <v>15</v>
      </c>
      <c r="I443" s="210"/>
      <c r="J443" s="211">
        <f>ROUND(I443*H443,2)</f>
        <v>0</v>
      </c>
      <c r="K443" s="207" t="s">
        <v>154</v>
      </c>
      <c r="L443" s="45"/>
      <c r="M443" s="212" t="s">
        <v>19</v>
      </c>
      <c r="N443" s="213" t="s">
        <v>45</v>
      </c>
      <c r="O443" s="85"/>
      <c r="P443" s="214">
        <f>O443*H443</f>
        <v>0</v>
      </c>
      <c r="Q443" s="214">
        <v>0.00050000000000000001</v>
      </c>
      <c r="R443" s="214">
        <f>Q443*H443</f>
        <v>0.0074999999999999997</v>
      </c>
      <c r="S443" s="214">
        <v>0</v>
      </c>
      <c r="T443" s="215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16" t="s">
        <v>253</v>
      </c>
      <c r="AT443" s="216" t="s">
        <v>150</v>
      </c>
      <c r="AU443" s="216" t="s">
        <v>84</v>
      </c>
      <c r="AY443" s="18" t="s">
        <v>148</v>
      </c>
      <c r="BE443" s="217">
        <f>IF(N443="základní",J443,0)</f>
        <v>0</v>
      </c>
      <c r="BF443" s="217">
        <f>IF(N443="snížená",J443,0)</f>
        <v>0</v>
      </c>
      <c r="BG443" s="217">
        <f>IF(N443="zákl. přenesená",J443,0)</f>
        <v>0</v>
      </c>
      <c r="BH443" s="217">
        <f>IF(N443="sníž. přenesená",J443,0)</f>
        <v>0</v>
      </c>
      <c r="BI443" s="217">
        <f>IF(N443="nulová",J443,0)</f>
        <v>0</v>
      </c>
      <c r="BJ443" s="18" t="s">
        <v>82</v>
      </c>
      <c r="BK443" s="217">
        <f>ROUND(I443*H443,2)</f>
        <v>0</v>
      </c>
      <c r="BL443" s="18" t="s">
        <v>253</v>
      </c>
      <c r="BM443" s="216" t="s">
        <v>1944</v>
      </c>
    </row>
    <row r="444" s="2" customFormat="1">
      <c r="A444" s="39"/>
      <c r="B444" s="40"/>
      <c r="C444" s="41"/>
      <c r="D444" s="218" t="s">
        <v>157</v>
      </c>
      <c r="E444" s="41"/>
      <c r="F444" s="219" t="s">
        <v>1945</v>
      </c>
      <c r="G444" s="41"/>
      <c r="H444" s="41"/>
      <c r="I444" s="220"/>
      <c r="J444" s="41"/>
      <c r="K444" s="41"/>
      <c r="L444" s="45"/>
      <c r="M444" s="221"/>
      <c r="N444" s="222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157</v>
      </c>
      <c r="AU444" s="18" t="s">
        <v>84</v>
      </c>
    </row>
    <row r="445" s="2" customFormat="1" ht="21.75" customHeight="1">
      <c r="A445" s="39"/>
      <c r="B445" s="40"/>
      <c r="C445" s="205" t="s">
        <v>573</v>
      </c>
      <c r="D445" s="205" t="s">
        <v>150</v>
      </c>
      <c r="E445" s="206" t="s">
        <v>1946</v>
      </c>
      <c r="F445" s="207" t="s">
        <v>1947</v>
      </c>
      <c r="G445" s="208" t="s">
        <v>229</v>
      </c>
      <c r="H445" s="209">
        <v>3</v>
      </c>
      <c r="I445" s="210"/>
      <c r="J445" s="211">
        <f>ROUND(I445*H445,2)</f>
        <v>0</v>
      </c>
      <c r="K445" s="207" t="s">
        <v>154</v>
      </c>
      <c r="L445" s="45"/>
      <c r="M445" s="212" t="s">
        <v>19</v>
      </c>
      <c r="N445" s="213" t="s">
        <v>45</v>
      </c>
      <c r="O445" s="85"/>
      <c r="P445" s="214">
        <f>O445*H445</f>
        <v>0</v>
      </c>
      <c r="Q445" s="214">
        <v>0.0015299999999999999</v>
      </c>
      <c r="R445" s="214">
        <f>Q445*H445</f>
        <v>0.0045899999999999995</v>
      </c>
      <c r="S445" s="214">
        <v>0</v>
      </c>
      <c r="T445" s="215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16" t="s">
        <v>253</v>
      </c>
      <c r="AT445" s="216" t="s">
        <v>150</v>
      </c>
      <c r="AU445" s="216" t="s">
        <v>84</v>
      </c>
      <c r="AY445" s="18" t="s">
        <v>148</v>
      </c>
      <c r="BE445" s="217">
        <f>IF(N445="základní",J445,0)</f>
        <v>0</v>
      </c>
      <c r="BF445" s="217">
        <f>IF(N445="snížená",J445,0)</f>
        <v>0</v>
      </c>
      <c r="BG445" s="217">
        <f>IF(N445="zákl. přenesená",J445,0)</f>
        <v>0</v>
      </c>
      <c r="BH445" s="217">
        <f>IF(N445="sníž. přenesená",J445,0)</f>
        <v>0</v>
      </c>
      <c r="BI445" s="217">
        <f>IF(N445="nulová",J445,0)</f>
        <v>0</v>
      </c>
      <c r="BJ445" s="18" t="s">
        <v>82</v>
      </c>
      <c r="BK445" s="217">
        <f>ROUND(I445*H445,2)</f>
        <v>0</v>
      </c>
      <c r="BL445" s="18" t="s">
        <v>253</v>
      </c>
      <c r="BM445" s="216" t="s">
        <v>1948</v>
      </c>
    </row>
    <row r="446" s="2" customFormat="1">
      <c r="A446" s="39"/>
      <c r="B446" s="40"/>
      <c r="C446" s="41"/>
      <c r="D446" s="218" t="s">
        <v>157</v>
      </c>
      <c r="E446" s="41"/>
      <c r="F446" s="219" t="s">
        <v>1949</v>
      </c>
      <c r="G446" s="41"/>
      <c r="H446" s="41"/>
      <c r="I446" s="220"/>
      <c r="J446" s="41"/>
      <c r="K446" s="41"/>
      <c r="L446" s="45"/>
      <c r="M446" s="221"/>
      <c r="N446" s="222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157</v>
      </c>
      <c r="AU446" s="18" t="s">
        <v>84</v>
      </c>
    </row>
    <row r="447" s="2" customFormat="1" ht="24.15" customHeight="1">
      <c r="A447" s="39"/>
      <c r="B447" s="40"/>
      <c r="C447" s="205" t="s">
        <v>578</v>
      </c>
      <c r="D447" s="205" t="s">
        <v>150</v>
      </c>
      <c r="E447" s="206" t="s">
        <v>1950</v>
      </c>
      <c r="F447" s="207" t="s">
        <v>1951</v>
      </c>
      <c r="G447" s="208" t="s">
        <v>222</v>
      </c>
      <c r="H447" s="209">
        <v>3</v>
      </c>
      <c r="I447" s="210"/>
      <c r="J447" s="211">
        <f>ROUND(I447*H447,2)</f>
        <v>0</v>
      </c>
      <c r="K447" s="207" t="s">
        <v>154</v>
      </c>
      <c r="L447" s="45"/>
      <c r="M447" s="212" t="s">
        <v>19</v>
      </c>
      <c r="N447" s="213" t="s">
        <v>45</v>
      </c>
      <c r="O447" s="85"/>
      <c r="P447" s="214">
        <f>O447*H447</f>
        <v>0</v>
      </c>
      <c r="Q447" s="214">
        <v>0</v>
      </c>
      <c r="R447" s="214">
        <f>Q447*H447</f>
        <v>0</v>
      </c>
      <c r="S447" s="214">
        <v>0</v>
      </c>
      <c r="T447" s="215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16" t="s">
        <v>253</v>
      </c>
      <c r="AT447" s="216" t="s">
        <v>150</v>
      </c>
      <c r="AU447" s="216" t="s">
        <v>84</v>
      </c>
      <c r="AY447" s="18" t="s">
        <v>148</v>
      </c>
      <c r="BE447" s="217">
        <f>IF(N447="základní",J447,0)</f>
        <v>0</v>
      </c>
      <c r="BF447" s="217">
        <f>IF(N447="snížená",J447,0)</f>
        <v>0</v>
      </c>
      <c r="BG447" s="217">
        <f>IF(N447="zákl. přenesená",J447,0)</f>
        <v>0</v>
      </c>
      <c r="BH447" s="217">
        <f>IF(N447="sníž. přenesená",J447,0)</f>
        <v>0</v>
      </c>
      <c r="BI447" s="217">
        <f>IF(N447="nulová",J447,0)</f>
        <v>0</v>
      </c>
      <c r="BJ447" s="18" t="s">
        <v>82</v>
      </c>
      <c r="BK447" s="217">
        <f>ROUND(I447*H447,2)</f>
        <v>0</v>
      </c>
      <c r="BL447" s="18" t="s">
        <v>253</v>
      </c>
      <c r="BM447" s="216" t="s">
        <v>1952</v>
      </c>
    </row>
    <row r="448" s="2" customFormat="1">
      <c r="A448" s="39"/>
      <c r="B448" s="40"/>
      <c r="C448" s="41"/>
      <c r="D448" s="218" t="s">
        <v>157</v>
      </c>
      <c r="E448" s="41"/>
      <c r="F448" s="219" t="s">
        <v>1953</v>
      </c>
      <c r="G448" s="41"/>
      <c r="H448" s="41"/>
      <c r="I448" s="220"/>
      <c r="J448" s="41"/>
      <c r="K448" s="41"/>
      <c r="L448" s="45"/>
      <c r="M448" s="221"/>
      <c r="N448" s="222"/>
      <c r="O448" s="85"/>
      <c r="P448" s="85"/>
      <c r="Q448" s="85"/>
      <c r="R448" s="85"/>
      <c r="S448" s="85"/>
      <c r="T448" s="86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157</v>
      </c>
      <c r="AU448" s="18" t="s">
        <v>84</v>
      </c>
    </row>
    <row r="449" s="2" customFormat="1" ht="24.15" customHeight="1">
      <c r="A449" s="39"/>
      <c r="B449" s="40"/>
      <c r="C449" s="205" t="s">
        <v>584</v>
      </c>
      <c r="D449" s="205" t="s">
        <v>150</v>
      </c>
      <c r="E449" s="206" t="s">
        <v>1954</v>
      </c>
      <c r="F449" s="207" t="s">
        <v>1955</v>
      </c>
      <c r="G449" s="208" t="s">
        <v>222</v>
      </c>
      <c r="H449" s="209">
        <v>1</v>
      </c>
      <c r="I449" s="210"/>
      <c r="J449" s="211">
        <f>ROUND(I449*H449,2)</f>
        <v>0</v>
      </c>
      <c r="K449" s="207" t="s">
        <v>154</v>
      </c>
      <c r="L449" s="45"/>
      <c r="M449" s="212" t="s">
        <v>19</v>
      </c>
      <c r="N449" s="213" t="s">
        <v>45</v>
      </c>
      <c r="O449" s="85"/>
      <c r="P449" s="214">
        <f>O449*H449</f>
        <v>0</v>
      </c>
      <c r="Q449" s="214">
        <v>0</v>
      </c>
      <c r="R449" s="214">
        <f>Q449*H449</f>
        <v>0</v>
      </c>
      <c r="S449" s="214">
        <v>0</v>
      </c>
      <c r="T449" s="215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16" t="s">
        <v>253</v>
      </c>
      <c r="AT449" s="216" t="s">
        <v>150</v>
      </c>
      <c r="AU449" s="216" t="s">
        <v>84</v>
      </c>
      <c r="AY449" s="18" t="s">
        <v>148</v>
      </c>
      <c r="BE449" s="217">
        <f>IF(N449="základní",J449,0)</f>
        <v>0</v>
      </c>
      <c r="BF449" s="217">
        <f>IF(N449="snížená",J449,0)</f>
        <v>0</v>
      </c>
      <c r="BG449" s="217">
        <f>IF(N449="zákl. přenesená",J449,0)</f>
        <v>0</v>
      </c>
      <c r="BH449" s="217">
        <f>IF(N449="sníž. přenesená",J449,0)</f>
        <v>0</v>
      </c>
      <c r="BI449" s="217">
        <f>IF(N449="nulová",J449,0)</f>
        <v>0</v>
      </c>
      <c r="BJ449" s="18" t="s">
        <v>82</v>
      </c>
      <c r="BK449" s="217">
        <f>ROUND(I449*H449,2)</f>
        <v>0</v>
      </c>
      <c r="BL449" s="18" t="s">
        <v>253</v>
      </c>
      <c r="BM449" s="216" t="s">
        <v>1956</v>
      </c>
    </row>
    <row r="450" s="2" customFormat="1">
      <c r="A450" s="39"/>
      <c r="B450" s="40"/>
      <c r="C450" s="41"/>
      <c r="D450" s="218" t="s">
        <v>157</v>
      </c>
      <c r="E450" s="41"/>
      <c r="F450" s="219" t="s">
        <v>1957</v>
      </c>
      <c r="G450" s="41"/>
      <c r="H450" s="41"/>
      <c r="I450" s="220"/>
      <c r="J450" s="41"/>
      <c r="K450" s="41"/>
      <c r="L450" s="45"/>
      <c r="M450" s="221"/>
      <c r="N450" s="222"/>
      <c r="O450" s="85"/>
      <c r="P450" s="85"/>
      <c r="Q450" s="85"/>
      <c r="R450" s="85"/>
      <c r="S450" s="85"/>
      <c r="T450" s="86"/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T450" s="18" t="s">
        <v>157</v>
      </c>
      <c r="AU450" s="18" t="s">
        <v>84</v>
      </c>
    </row>
    <row r="451" s="2" customFormat="1" ht="24.15" customHeight="1">
      <c r="A451" s="39"/>
      <c r="B451" s="40"/>
      <c r="C451" s="205" t="s">
        <v>588</v>
      </c>
      <c r="D451" s="205" t="s">
        <v>150</v>
      </c>
      <c r="E451" s="206" t="s">
        <v>1958</v>
      </c>
      <c r="F451" s="207" t="s">
        <v>1959</v>
      </c>
      <c r="G451" s="208" t="s">
        <v>222</v>
      </c>
      <c r="H451" s="209">
        <v>2</v>
      </c>
      <c r="I451" s="210"/>
      <c r="J451" s="211">
        <f>ROUND(I451*H451,2)</f>
        <v>0</v>
      </c>
      <c r="K451" s="207" t="s">
        <v>154</v>
      </c>
      <c r="L451" s="45"/>
      <c r="M451" s="212" t="s">
        <v>19</v>
      </c>
      <c r="N451" s="213" t="s">
        <v>45</v>
      </c>
      <c r="O451" s="85"/>
      <c r="P451" s="214">
        <f>O451*H451</f>
        <v>0</v>
      </c>
      <c r="Q451" s="214">
        <v>0</v>
      </c>
      <c r="R451" s="214">
        <f>Q451*H451</f>
        <v>0</v>
      </c>
      <c r="S451" s="214">
        <v>0</v>
      </c>
      <c r="T451" s="215">
        <f>S451*H451</f>
        <v>0</v>
      </c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R451" s="216" t="s">
        <v>253</v>
      </c>
      <c r="AT451" s="216" t="s">
        <v>150</v>
      </c>
      <c r="AU451" s="216" t="s">
        <v>84</v>
      </c>
      <c r="AY451" s="18" t="s">
        <v>148</v>
      </c>
      <c r="BE451" s="217">
        <f>IF(N451="základní",J451,0)</f>
        <v>0</v>
      </c>
      <c r="BF451" s="217">
        <f>IF(N451="snížená",J451,0)</f>
        <v>0</v>
      </c>
      <c r="BG451" s="217">
        <f>IF(N451="zákl. přenesená",J451,0)</f>
        <v>0</v>
      </c>
      <c r="BH451" s="217">
        <f>IF(N451="sníž. přenesená",J451,0)</f>
        <v>0</v>
      </c>
      <c r="BI451" s="217">
        <f>IF(N451="nulová",J451,0)</f>
        <v>0</v>
      </c>
      <c r="BJ451" s="18" t="s">
        <v>82</v>
      </c>
      <c r="BK451" s="217">
        <f>ROUND(I451*H451,2)</f>
        <v>0</v>
      </c>
      <c r="BL451" s="18" t="s">
        <v>253</v>
      </c>
      <c r="BM451" s="216" t="s">
        <v>1960</v>
      </c>
    </row>
    <row r="452" s="2" customFormat="1">
      <c r="A452" s="39"/>
      <c r="B452" s="40"/>
      <c r="C452" s="41"/>
      <c r="D452" s="218" t="s">
        <v>157</v>
      </c>
      <c r="E452" s="41"/>
      <c r="F452" s="219" t="s">
        <v>1961</v>
      </c>
      <c r="G452" s="41"/>
      <c r="H452" s="41"/>
      <c r="I452" s="220"/>
      <c r="J452" s="41"/>
      <c r="K452" s="41"/>
      <c r="L452" s="45"/>
      <c r="M452" s="221"/>
      <c r="N452" s="222"/>
      <c r="O452" s="85"/>
      <c r="P452" s="85"/>
      <c r="Q452" s="85"/>
      <c r="R452" s="85"/>
      <c r="S452" s="85"/>
      <c r="T452" s="86"/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T452" s="18" t="s">
        <v>157</v>
      </c>
      <c r="AU452" s="18" t="s">
        <v>84</v>
      </c>
    </row>
    <row r="453" s="2" customFormat="1" ht="24.15" customHeight="1">
      <c r="A453" s="39"/>
      <c r="B453" s="40"/>
      <c r="C453" s="256" t="s">
        <v>593</v>
      </c>
      <c r="D453" s="256" t="s">
        <v>226</v>
      </c>
      <c r="E453" s="257" t="s">
        <v>1962</v>
      </c>
      <c r="F453" s="258" t="s">
        <v>1963</v>
      </c>
      <c r="G453" s="259" t="s">
        <v>222</v>
      </c>
      <c r="H453" s="260">
        <v>1</v>
      </c>
      <c r="I453" s="261"/>
      <c r="J453" s="262">
        <f>ROUND(I453*H453,2)</f>
        <v>0</v>
      </c>
      <c r="K453" s="258" t="s">
        <v>154</v>
      </c>
      <c r="L453" s="263"/>
      <c r="M453" s="264" t="s">
        <v>19</v>
      </c>
      <c r="N453" s="265" t="s">
        <v>45</v>
      </c>
      <c r="O453" s="85"/>
      <c r="P453" s="214">
        <f>O453*H453</f>
        <v>0</v>
      </c>
      <c r="Q453" s="214">
        <v>0.00033</v>
      </c>
      <c r="R453" s="214">
        <f>Q453*H453</f>
        <v>0.00033</v>
      </c>
      <c r="S453" s="214">
        <v>0</v>
      </c>
      <c r="T453" s="215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16" t="s">
        <v>373</v>
      </c>
      <c r="AT453" s="216" t="s">
        <v>226</v>
      </c>
      <c r="AU453" s="216" t="s">
        <v>84</v>
      </c>
      <c r="AY453" s="18" t="s">
        <v>148</v>
      </c>
      <c r="BE453" s="217">
        <f>IF(N453="základní",J453,0)</f>
        <v>0</v>
      </c>
      <c r="BF453" s="217">
        <f>IF(N453="snížená",J453,0)</f>
        <v>0</v>
      </c>
      <c r="BG453" s="217">
        <f>IF(N453="zákl. přenesená",J453,0)</f>
        <v>0</v>
      </c>
      <c r="BH453" s="217">
        <f>IF(N453="sníž. přenesená",J453,0)</f>
        <v>0</v>
      </c>
      <c r="BI453" s="217">
        <f>IF(N453="nulová",J453,0)</f>
        <v>0</v>
      </c>
      <c r="BJ453" s="18" t="s">
        <v>82</v>
      </c>
      <c r="BK453" s="217">
        <f>ROUND(I453*H453,2)</f>
        <v>0</v>
      </c>
      <c r="BL453" s="18" t="s">
        <v>253</v>
      </c>
      <c r="BM453" s="216" t="s">
        <v>1964</v>
      </c>
    </row>
    <row r="454" s="2" customFormat="1" ht="21.75" customHeight="1">
      <c r="A454" s="39"/>
      <c r="B454" s="40"/>
      <c r="C454" s="256" t="s">
        <v>598</v>
      </c>
      <c r="D454" s="256" t="s">
        <v>226</v>
      </c>
      <c r="E454" s="257" t="s">
        <v>1965</v>
      </c>
      <c r="F454" s="258" t="s">
        <v>1966</v>
      </c>
      <c r="G454" s="259" t="s">
        <v>222</v>
      </c>
      <c r="H454" s="260">
        <v>3</v>
      </c>
      <c r="I454" s="261"/>
      <c r="J454" s="262">
        <f>ROUND(I454*H454,2)</f>
        <v>0</v>
      </c>
      <c r="K454" s="258" t="s">
        <v>154</v>
      </c>
      <c r="L454" s="263"/>
      <c r="M454" s="264" t="s">
        <v>19</v>
      </c>
      <c r="N454" s="265" t="s">
        <v>45</v>
      </c>
      <c r="O454" s="85"/>
      <c r="P454" s="214">
        <f>O454*H454</f>
        <v>0</v>
      </c>
      <c r="Q454" s="214">
        <v>8.0000000000000007E-05</v>
      </c>
      <c r="R454" s="214">
        <f>Q454*H454</f>
        <v>0.00024000000000000003</v>
      </c>
      <c r="S454" s="214">
        <v>0</v>
      </c>
      <c r="T454" s="215">
        <f>S454*H454</f>
        <v>0</v>
      </c>
      <c r="U454" s="39"/>
      <c r="V454" s="39"/>
      <c r="W454" s="39"/>
      <c r="X454" s="39"/>
      <c r="Y454" s="39"/>
      <c r="Z454" s="39"/>
      <c r="AA454" s="39"/>
      <c r="AB454" s="39"/>
      <c r="AC454" s="39"/>
      <c r="AD454" s="39"/>
      <c r="AE454" s="39"/>
      <c r="AR454" s="216" t="s">
        <v>373</v>
      </c>
      <c r="AT454" s="216" t="s">
        <v>226</v>
      </c>
      <c r="AU454" s="216" t="s">
        <v>84</v>
      </c>
      <c r="AY454" s="18" t="s">
        <v>148</v>
      </c>
      <c r="BE454" s="217">
        <f>IF(N454="základní",J454,0)</f>
        <v>0</v>
      </c>
      <c r="BF454" s="217">
        <f>IF(N454="snížená",J454,0)</f>
        <v>0</v>
      </c>
      <c r="BG454" s="217">
        <f>IF(N454="zákl. přenesená",J454,0)</f>
        <v>0</v>
      </c>
      <c r="BH454" s="217">
        <f>IF(N454="sníž. přenesená",J454,0)</f>
        <v>0</v>
      </c>
      <c r="BI454" s="217">
        <f>IF(N454="nulová",J454,0)</f>
        <v>0</v>
      </c>
      <c r="BJ454" s="18" t="s">
        <v>82</v>
      </c>
      <c r="BK454" s="217">
        <f>ROUND(I454*H454,2)</f>
        <v>0</v>
      </c>
      <c r="BL454" s="18" t="s">
        <v>253</v>
      </c>
      <c r="BM454" s="216" t="s">
        <v>1967</v>
      </c>
    </row>
    <row r="455" s="2" customFormat="1" ht="37.8" customHeight="1">
      <c r="A455" s="39"/>
      <c r="B455" s="40"/>
      <c r="C455" s="205" t="s">
        <v>604</v>
      </c>
      <c r="D455" s="205" t="s">
        <v>150</v>
      </c>
      <c r="E455" s="206" t="s">
        <v>1968</v>
      </c>
      <c r="F455" s="207" t="s">
        <v>1969</v>
      </c>
      <c r="G455" s="208" t="s">
        <v>222</v>
      </c>
      <c r="H455" s="209">
        <v>1</v>
      </c>
      <c r="I455" s="210"/>
      <c r="J455" s="211">
        <f>ROUND(I455*H455,2)</f>
        <v>0</v>
      </c>
      <c r="K455" s="207" t="s">
        <v>154</v>
      </c>
      <c r="L455" s="45"/>
      <c r="M455" s="212" t="s">
        <v>19</v>
      </c>
      <c r="N455" s="213" t="s">
        <v>45</v>
      </c>
      <c r="O455" s="85"/>
      <c r="P455" s="214">
        <f>O455*H455</f>
        <v>0</v>
      </c>
      <c r="Q455" s="214">
        <v>0.010189999999999999</v>
      </c>
      <c r="R455" s="214">
        <f>Q455*H455</f>
        <v>0.010189999999999999</v>
      </c>
      <c r="S455" s="214">
        <v>0</v>
      </c>
      <c r="T455" s="215">
        <f>S455*H455</f>
        <v>0</v>
      </c>
      <c r="U455" s="39"/>
      <c r="V455" s="39"/>
      <c r="W455" s="39"/>
      <c r="X455" s="39"/>
      <c r="Y455" s="39"/>
      <c r="Z455" s="39"/>
      <c r="AA455" s="39"/>
      <c r="AB455" s="39"/>
      <c r="AC455" s="39"/>
      <c r="AD455" s="39"/>
      <c r="AE455" s="39"/>
      <c r="AR455" s="216" t="s">
        <v>253</v>
      </c>
      <c r="AT455" s="216" t="s">
        <v>150</v>
      </c>
      <c r="AU455" s="216" t="s">
        <v>84</v>
      </c>
      <c r="AY455" s="18" t="s">
        <v>148</v>
      </c>
      <c r="BE455" s="217">
        <f>IF(N455="základní",J455,0)</f>
        <v>0</v>
      </c>
      <c r="BF455" s="217">
        <f>IF(N455="snížená",J455,0)</f>
        <v>0</v>
      </c>
      <c r="BG455" s="217">
        <f>IF(N455="zákl. přenesená",J455,0)</f>
        <v>0</v>
      </c>
      <c r="BH455" s="217">
        <f>IF(N455="sníž. přenesená",J455,0)</f>
        <v>0</v>
      </c>
      <c r="BI455" s="217">
        <f>IF(N455="nulová",J455,0)</f>
        <v>0</v>
      </c>
      <c r="BJ455" s="18" t="s">
        <v>82</v>
      </c>
      <c r="BK455" s="217">
        <f>ROUND(I455*H455,2)</f>
        <v>0</v>
      </c>
      <c r="BL455" s="18" t="s">
        <v>253</v>
      </c>
      <c r="BM455" s="216" t="s">
        <v>1970</v>
      </c>
    </row>
    <row r="456" s="2" customFormat="1">
      <c r="A456" s="39"/>
      <c r="B456" s="40"/>
      <c r="C456" s="41"/>
      <c r="D456" s="218" t="s">
        <v>157</v>
      </c>
      <c r="E456" s="41"/>
      <c r="F456" s="219" t="s">
        <v>1971</v>
      </c>
      <c r="G456" s="41"/>
      <c r="H456" s="41"/>
      <c r="I456" s="220"/>
      <c r="J456" s="41"/>
      <c r="K456" s="41"/>
      <c r="L456" s="45"/>
      <c r="M456" s="221"/>
      <c r="N456" s="222"/>
      <c r="O456" s="85"/>
      <c r="P456" s="85"/>
      <c r="Q456" s="85"/>
      <c r="R456" s="85"/>
      <c r="S456" s="85"/>
      <c r="T456" s="86"/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T456" s="18" t="s">
        <v>157</v>
      </c>
      <c r="AU456" s="18" t="s">
        <v>84</v>
      </c>
    </row>
    <row r="457" s="2" customFormat="1" ht="24.15" customHeight="1">
      <c r="A457" s="39"/>
      <c r="B457" s="40"/>
      <c r="C457" s="205" t="s">
        <v>609</v>
      </c>
      <c r="D457" s="205" t="s">
        <v>150</v>
      </c>
      <c r="E457" s="206" t="s">
        <v>1972</v>
      </c>
      <c r="F457" s="207" t="s">
        <v>1973</v>
      </c>
      <c r="G457" s="208" t="s">
        <v>222</v>
      </c>
      <c r="H457" s="209">
        <v>4</v>
      </c>
      <c r="I457" s="210"/>
      <c r="J457" s="211">
        <f>ROUND(I457*H457,2)</f>
        <v>0</v>
      </c>
      <c r="K457" s="207" t="s">
        <v>154</v>
      </c>
      <c r="L457" s="45"/>
      <c r="M457" s="212" t="s">
        <v>19</v>
      </c>
      <c r="N457" s="213" t="s">
        <v>45</v>
      </c>
      <c r="O457" s="85"/>
      <c r="P457" s="214">
        <f>O457*H457</f>
        <v>0</v>
      </c>
      <c r="Q457" s="214">
        <v>0.0015</v>
      </c>
      <c r="R457" s="214">
        <f>Q457*H457</f>
        <v>0.0060000000000000001</v>
      </c>
      <c r="S457" s="214">
        <v>0</v>
      </c>
      <c r="T457" s="215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16" t="s">
        <v>253</v>
      </c>
      <c r="AT457" s="216" t="s">
        <v>150</v>
      </c>
      <c r="AU457" s="216" t="s">
        <v>84</v>
      </c>
      <c r="AY457" s="18" t="s">
        <v>148</v>
      </c>
      <c r="BE457" s="217">
        <f>IF(N457="základní",J457,0)</f>
        <v>0</v>
      </c>
      <c r="BF457" s="217">
        <f>IF(N457="snížená",J457,0)</f>
        <v>0</v>
      </c>
      <c r="BG457" s="217">
        <f>IF(N457="zákl. přenesená",J457,0)</f>
        <v>0</v>
      </c>
      <c r="BH457" s="217">
        <f>IF(N457="sníž. přenesená",J457,0)</f>
        <v>0</v>
      </c>
      <c r="BI457" s="217">
        <f>IF(N457="nulová",J457,0)</f>
        <v>0</v>
      </c>
      <c r="BJ457" s="18" t="s">
        <v>82</v>
      </c>
      <c r="BK457" s="217">
        <f>ROUND(I457*H457,2)</f>
        <v>0</v>
      </c>
      <c r="BL457" s="18" t="s">
        <v>253</v>
      </c>
      <c r="BM457" s="216" t="s">
        <v>1974</v>
      </c>
    </row>
    <row r="458" s="2" customFormat="1">
      <c r="A458" s="39"/>
      <c r="B458" s="40"/>
      <c r="C458" s="41"/>
      <c r="D458" s="218" t="s">
        <v>157</v>
      </c>
      <c r="E458" s="41"/>
      <c r="F458" s="219" t="s">
        <v>1975</v>
      </c>
      <c r="G458" s="41"/>
      <c r="H458" s="41"/>
      <c r="I458" s="220"/>
      <c r="J458" s="41"/>
      <c r="K458" s="41"/>
      <c r="L458" s="45"/>
      <c r="M458" s="221"/>
      <c r="N458" s="222"/>
      <c r="O458" s="85"/>
      <c r="P458" s="85"/>
      <c r="Q458" s="85"/>
      <c r="R458" s="85"/>
      <c r="S458" s="85"/>
      <c r="T458" s="86"/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T458" s="18" t="s">
        <v>157</v>
      </c>
      <c r="AU458" s="18" t="s">
        <v>84</v>
      </c>
    </row>
    <row r="459" s="2" customFormat="1" ht="16.5" customHeight="1">
      <c r="A459" s="39"/>
      <c r="B459" s="40"/>
      <c r="C459" s="205" t="s">
        <v>614</v>
      </c>
      <c r="D459" s="205" t="s">
        <v>150</v>
      </c>
      <c r="E459" s="206" t="s">
        <v>1976</v>
      </c>
      <c r="F459" s="207" t="s">
        <v>1977</v>
      </c>
      <c r="G459" s="208" t="s">
        <v>222</v>
      </c>
      <c r="H459" s="209">
        <v>2</v>
      </c>
      <c r="I459" s="210"/>
      <c r="J459" s="211">
        <f>ROUND(I459*H459,2)</f>
        <v>0</v>
      </c>
      <c r="K459" s="207" t="s">
        <v>154</v>
      </c>
      <c r="L459" s="45"/>
      <c r="M459" s="212" t="s">
        <v>19</v>
      </c>
      <c r="N459" s="213" t="s">
        <v>45</v>
      </c>
      <c r="O459" s="85"/>
      <c r="P459" s="214">
        <f>O459*H459</f>
        <v>0</v>
      </c>
      <c r="Q459" s="214">
        <v>0.00029</v>
      </c>
      <c r="R459" s="214">
        <f>Q459*H459</f>
        <v>0.00058</v>
      </c>
      <c r="S459" s="214">
        <v>0</v>
      </c>
      <c r="T459" s="215">
        <f>S459*H459</f>
        <v>0</v>
      </c>
      <c r="U459" s="39"/>
      <c r="V459" s="39"/>
      <c r="W459" s="39"/>
      <c r="X459" s="39"/>
      <c r="Y459" s="39"/>
      <c r="Z459" s="39"/>
      <c r="AA459" s="39"/>
      <c r="AB459" s="39"/>
      <c r="AC459" s="39"/>
      <c r="AD459" s="39"/>
      <c r="AE459" s="39"/>
      <c r="AR459" s="216" t="s">
        <v>253</v>
      </c>
      <c r="AT459" s="216" t="s">
        <v>150</v>
      </c>
      <c r="AU459" s="216" t="s">
        <v>84</v>
      </c>
      <c r="AY459" s="18" t="s">
        <v>148</v>
      </c>
      <c r="BE459" s="217">
        <f>IF(N459="základní",J459,0)</f>
        <v>0</v>
      </c>
      <c r="BF459" s="217">
        <f>IF(N459="snížená",J459,0)</f>
        <v>0</v>
      </c>
      <c r="BG459" s="217">
        <f>IF(N459="zákl. přenesená",J459,0)</f>
        <v>0</v>
      </c>
      <c r="BH459" s="217">
        <f>IF(N459="sníž. přenesená",J459,0)</f>
        <v>0</v>
      </c>
      <c r="BI459" s="217">
        <f>IF(N459="nulová",J459,0)</f>
        <v>0</v>
      </c>
      <c r="BJ459" s="18" t="s">
        <v>82</v>
      </c>
      <c r="BK459" s="217">
        <f>ROUND(I459*H459,2)</f>
        <v>0</v>
      </c>
      <c r="BL459" s="18" t="s">
        <v>253</v>
      </c>
      <c r="BM459" s="216" t="s">
        <v>1978</v>
      </c>
    </row>
    <row r="460" s="2" customFormat="1">
      <c r="A460" s="39"/>
      <c r="B460" s="40"/>
      <c r="C460" s="41"/>
      <c r="D460" s="218" t="s">
        <v>157</v>
      </c>
      <c r="E460" s="41"/>
      <c r="F460" s="219" t="s">
        <v>1979</v>
      </c>
      <c r="G460" s="41"/>
      <c r="H460" s="41"/>
      <c r="I460" s="220"/>
      <c r="J460" s="41"/>
      <c r="K460" s="41"/>
      <c r="L460" s="45"/>
      <c r="M460" s="221"/>
      <c r="N460" s="222"/>
      <c r="O460" s="85"/>
      <c r="P460" s="85"/>
      <c r="Q460" s="85"/>
      <c r="R460" s="85"/>
      <c r="S460" s="85"/>
      <c r="T460" s="86"/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T460" s="18" t="s">
        <v>157</v>
      </c>
      <c r="AU460" s="18" t="s">
        <v>84</v>
      </c>
    </row>
    <row r="461" s="2" customFormat="1" ht="24.15" customHeight="1">
      <c r="A461" s="39"/>
      <c r="B461" s="40"/>
      <c r="C461" s="205" t="s">
        <v>619</v>
      </c>
      <c r="D461" s="205" t="s">
        <v>150</v>
      </c>
      <c r="E461" s="206" t="s">
        <v>1980</v>
      </c>
      <c r="F461" s="207" t="s">
        <v>1981</v>
      </c>
      <c r="G461" s="208" t="s">
        <v>222</v>
      </c>
      <c r="H461" s="209">
        <v>1</v>
      </c>
      <c r="I461" s="210"/>
      <c r="J461" s="211">
        <f>ROUND(I461*H461,2)</f>
        <v>0</v>
      </c>
      <c r="K461" s="207" t="s">
        <v>154</v>
      </c>
      <c r="L461" s="45"/>
      <c r="M461" s="212" t="s">
        <v>19</v>
      </c>
      <c r="N461" s="213" t="s">
        <v>45</v>
      </c>
      <c r="O461" s="85"/>
      <c r="P461" s="214">
        <f>O461*H461</f>
        <v>0</v>
      </c>
      <c r="Q461" s="214">
        <v>0.00051000000000000004</v>
      </c>
      <c r="R461" s="214">
        <f>Q461*H461</f>
        <v>0.00051000000000000004</v>
      </c>
      <c r="S461" s="214">
        <v>0</v>
      </c>
      <c r="T461" s="215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16" t="s">
        <v>253</v>
      </c>
      <c r="AT461" s="216" t="s">
        <v>150</v>
      </c>
      <c r="AU461" s="216" t="s">
        <v>84</v>
      </c>
      <c r="AY461" s="18" t="s">
        <v>148</v>
      </c>
      <c r="BE461" s="217">
        <f>IF(N461="základní",J461,0)</f>
        <v>0</v>
      </c>
      <c r="BF461" s="217">
        <f>IF(N461="snížená",J461,0)</f>
        <v>0</v>
      </c>
      <c r="BG461" s="217">
        <f>IF(N461="zákl. přenesená",J461,0)</f>
        <v>0</v>
      </c>
      <c r="BH461" s="217">
        <f>IF(N461="sníž. přenesená",J461,0)</f>
        <v>0</v>
      </c>
      <c r="BI461" s="217">
        <f>IF(N461="nulová",J461,0)</f>
        <v>0</v>
      </c>
      <c r="BJ461" s="18" t="s">
        <v>82</v>
      </c>
      <c r="BK461" s="217">
        <f>ROUND(I461*H461,2)</f>
        <v>0</v>
      </c>
      <c r="BL461" s="18" t="s">
        <v>253</v>
      </c>
      <c r="BM461" s="216" t="s">
        <v>1982</v>
      </c>
    </row>
    <row r="462" s="2" customFormat="1">
      <c r="A462" s="39"/>
      <c r="B462" s="40"/>
      <c r="C462" s="41"/>
      <c r="D462" s="218" t="s">
        <v>157</v>
      </c>
      <c r="E462" s="41"/>
      <c r="F462" s="219" t="s">
        <v>1983</v>
      </c>
      <c r="G462" s="41"/>
      <c r="H462" s="41"/>
      <c r="I462" s="220"/>
      <c r="J462" s="41"/>
      <c r="K462" s="41"/>
      <c r="L462" s="45"/>
      <c r="M462" s="221"/>
      <c r="N462" s="222"/>
      <c r="O462" s="85"/>
      <c r="P462" s="85"/>
      <c r="Q462" s="85"/>
      <c r="R462" s="85"/>
      <c r="S462" s="85"/>
      <c r="T462" s="86"/>
      <c r="U462" s="39"/>
      <c r="V462" s="39"/>
      <c r="W462" s="39"/>
      <c r="X462" s="39"/>
      <c r="Y462" s="39"/>
      <c r="Z462" s="39"/>
      <c r="AA462" s="39"/>
      <c r="AB462" s="39"/>
      <c r="AC462" s="39"/>
      <c r="AD462" s="39"/>
      <c r="AE462" s="39"/>
      <c r="AT462" s="18" t="s">
        <v>157</v>
      </c>
      <c r="AU462" s="18" t="s">
        <v>84</v>
      </c>
    </row>
    <row r="463" s="2" customFormat="1" ht="24.15" customHeight="1">
      <c r="A463" s="39"/>
      <c r="B463" s="40"/>
      <c r="C463" s="205" t="s">
        <v>624</v>
      </c>
      <c r="D463" s="205" t="s">
        <v>150</v>
      </c>
      <c r="E463" s="206" t="s">
        <v>1984</v>
      </c>
      <c r="F463" s="207" t="s">
        <v>1985</v>
      </c>
      <c r="G463" s="208" t="s">
        <v>222</v>
      </c>
      <c r="H463" s="209">
        <v>3</v>
      </c>
      <c r="I463" s="210"/>
      <c r="J463" s="211">
        <f>ROUND(I463*H463,2)</f>
        <v>0</v>
      </c>
      <c r="K463" s="207" t="s">
        <v>154</v>
      </c>
      <c r="L463" s="45"/>
      <c r="M463" s="212" t="s">
        <v>19</v>
      </c>
      <c r="N463" s="213" t="s">
        <v>45</v>
      </c>
      <c r="O463" s="85"/>
      <c r="P463" s="214">
        <f>O463*H463</f>
        <v>0</v>
      </c>
      <c r="Q463" s="214">
        <v>6.9999999999999994E-05</v>
      </c>
      <c r="R463" s="214">
        <f>Q463*H463</f>
        <v>0.00020999999999999998</v>
      </c>
      <c r="S463" s="214">
        <v>0</v>
      </c>
      <c r="T463" s="215">
        <f>S463*H463</f>
        <v>0</v>
      </c>
      <c r="U463" s="39"/>
      <c r="V463" s="39"/>
      <c r="W463" s="39"/>
      <c r="X463" s="39"/>
      <c r="Y463" s="39"/>
      <c r="Z463" s="39"/>
      <c r="AA463" s="39"/>
      <c r="AB463" s="39"/>
      <c r="AC463" s="39"/>
      <c r="AD463" s="39"/>
      <c r="AE463" s="39"/>
      <c r="AR463" s="216" t="s">
        <v>253</v>
      </c>
      <c r="AT463" s="216" t="s">
        <v>150</v>
      </c>
      <c r="AU463" s="216" t="s">
        <v>84</v>
      </c>
      <c r="AY463" s="18" t="s">
        <v>148</v>
      </c>
      <c r="BE463" s="217">
        <f>IF(N463="základní",J463,0)</f>
        <v>0</v>
      </c>
      <c r="BF463" s="217">
        <f>IF(N463="snížená",J463,0)</f>
        <v>0</v>
      </c>
      <c r="BG463" s="217">
        <f>IF(N463="zákl. přenesená",J463,0)</f>
        <v>0</v>
      </c>
      <c r="BH463" s="217">
        <f>IF(N463="sníž. přenesená",J463,0)</f>
        <v>0</v>
      </c>
      <c r="BI463" s="217">
        <f>IF(N463="nulová",J463,0)</f>
        <v>0</v>
      </c>
      <c r="BJ463" s="18" t="s">
        <v>82</v>
      </c>
      <c r="BK463" s="217">
        <f>ROUND(I463*H463,2)</f>
        <v>0</v>
      </c>
      <c r="BL463" s="18" t="s">
        <v>253</v>
      </c>
      <c r="BM463" s="216" t="s">
        <v>1986</v>
      </c>
    </row>
    <row r="464" s="2" customFormat="1">
      <c r="A464" s="39"/>
      <c r="B464" s="40"/>
      <c r="C464" s="41"/>
      <c r="D464" s="218" t="s">
        <v>157</v>
      </c>
      <c r="E464" s="41"/>
      <c r="F464" s="219" t="s">
        <v>1987</v>
      </c>
      <c r="G464" s="41"/>
      <c r="H464" s="41"/>
      <c r="I464" s="220"/>
      <c r="J464" s="41"/>
      <c r="K464" s="41"/>
      <c r="L464" s="45"/>
      <c r="M464" s="221"/>
      <c r="N464" s="222"/>
      <c r="O464" s="85"/>
      <c r="P464" s="85"/>
      <c r="Q464" s="85"/>
      <c r="R464" s="85"/>
      <c r="S464" s="85"/>
      <c r="T464" s="86"/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T464" s="18" t="s">
        <v>157</v>
      </c>
      <c r="AU464" s="18" t="s">
        <v>84</v>
      </c>
    </row>
    <row r="465" s="2" customFormat="1" ht="24.15" customHeight="1">
      <c r="A465" s="39"/>
      <c r="B465" s="40"/>
      <c r="C465" s="205" t="s">
        <v>629</v>
      </c>
      <c r="D465" s="205" t="s">
        <v>150</v>
      </c>
      <c r="E465" s="206" t="s">
        <v>1988</v>
      </c>
      <c r="F465" s="207" t="s">
        <v>1989</v>
      </c>
      <c r="G465" s="208" t="s">
        <v>229</v>
      </c>
      <c r="H465" s="209">
        <v>32</v>
      </c>
      <c r="I465" s="210"/>
      <c r="J465" s="211">
        <f>ROUND(I465*H465,2)</f>
        <v>0</v>
      </c>
      <c r="K465" s="207" t="s">
        <v>154</v>
      </c>
      <c r="L465" s="45"/>
      <c r="M465" s="212" t="s">
        <v>19</v>
      </c>
      <c r="N465" s="213" t="s">
        <v>45</v>
      </c>
      <c r="O465" s="85"/>
      <c r="P465" s="214">
        <f>O465*H465</f>
        <v>0</v>
      </c>
      <c r="Q465" s="214">
        <v>0</v>
      </c>
      <c r="R465" s="214">
        <f>Q465*H465</f>
        <v>0</v>
      </c>
      <c r="S465" s="214">
        <v>0</v>
      </c>
      <c r="T465" s="215">
        <f>S465*H465</f>
        <v>0</v>
      </c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R465" s="216" t="s">
        <v>253</v>
      </c>
      <c r="AT465" s="216" t="s">
        <v>150</v>
      </c>
      <c r="AU465" s="216" t="s">
        <v>84</v>
      </c>
      <c r="AY465" s="18" t="s">
        <v>148</v>
      </c>
      <c r="BE465" s="217">
        <f>IF(N465="základní",J465,0)</f>
        <v>0</v>
      </c>
      <c r="BF465" s="217">
        <f>IF(N465="snížená",J465,0)</f>
        <v>0</v>
      </c>
      <c r="BG465" s="217">
        <f>IF(N465="zákl. přenesená",J465,0)</f>
        <v>0</v>
      </c>
      <c r="BH465" s="217">
        <f>IF(N465="sníž. přenesená",J465,0)</f>
        <v>0</v>
      </c>
      <c r="BI465" s="217">
        <f>IF(N465="nulová",J465,0)</f>
        <v>0</v>
      </c>
      <c r="BJ465" s="18" t="s">
        <v>82</v>
      </c>
      <c r="BK465" s="217">
        <f>ROUND(I465*H465,2)</f>
        <v>0</v>
      </c>
      <c r="BL465" s="18" t="s">
        <v>253</v>
      </c>
      <c r="BM465" s="216" t="s">
        <v>1990</v>
      </c>
    </row>
    <row r="466" s="2" customFormat="1">
      <c r="A466" s="39"/>
      <c r="B466" s="40"/>
      <c r="C466" s="41"/>
      <c r="D466" s="218" t="s">
        <v>157</v>
      </c>
      <c r="E466" s="41"/>
      <c r="F466" s="219" t="s">
        <v>1991</v>
      </c>
      <c r="G466" s="41"/>
      <c r="H466" s="41"/>
      <c r="I466" s="220"/>
      <c r="J466" s="41"/>
      <c r="K466" s="41"/>
      <c r="L466" s="45"/>
      <c r="M466" s="221"/>
      <c r="N466" s="222"/>
      <c r="O466" s="85"/>
      <c r="P466" s="85"/>
      <c r="Q466" s="85"/>
      <c r="R466" s="85"/>
      <c r="S466" s="85"/>
      <c r="T466" s="86"/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T466" s="18" t="s">
        <v>157</v>
      </c>
      <c r="AU466" s="18" t="s">
        <v>84</v>
      </c>
    </row>
    <row r="467" s="2" customFormat="1" ht="24.15" customHeight="1">
      <c r="A467" s="39"/>
      <c r="B467" s="40"/>
      <c r="C467" s="205" t="s">
        <v>634</v>
      </c>
      <c r="D467" s="205" t="s">
        <v>150</v>
      </c>
      <c r="E467" s="206" t="s">
        <v>1992</v>
      </c>
      <c r="F467" s="207" t="s">
        <v>1993</v>
      </c>
      <c r="G467" s="208" t="s">
        <v>229</v>
      </c>
      <c r="H467" s="209">
        <v>75</v>
      </c>
      <c r="I467" s="210"/>
      <c r="J467" s="211">
        <f>ROUND(I467*H467,2)</f>
        <v>0</v>
      </c>
      <c r="K467" s="207" t="s">
        <v>154</v>
      </c>
      <c r="L467" s="45"/>
      <c r="M467" s="212" t="s">
        <v>19</v>
      </c>
      <c r="N467" s="213" t="s">
        <v>45</v>
      </c>
      <c r="O467" s="85"/>
      <c r="P467" s="214">
        <f>O467*H467</f>
        <v>0</v>
      </c>
      <c r="Q467" s="214">
        <v>0</v>
      </c>
      <c r="R467" s="214">
        <f>Q467*H467</f>
        <v>0</v>
      </c>
      <c r="S467" s="214">
        <v>0</v>
      </c>
      <c r="T467" s="215">
        <f>S467*H467</f>
        <v>0</v>
      </c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R467" s="216" t="s">
        <v>253</v>
      </c>
      <c r="AT467" s="216" t="s">
        <v>150</v>
      </c>
      <c r="AU467" s="216" t="s">
        <v>84</v>
      </c>
      <c r="AY467" s="18" t="s">
        <v>148</v>
      </c>
      <c r="BE467" s="217">
        <f>IF(N467="základní",J467,0)</f>
        <v>0</v>
      </c>
      <c r="BF467" s="217">
        <f>IF(N467="snížená",J467,0)</f>
        <v>0</v>
      </c>
      <c r="BG467" s="217">
        <f>IF(N467="zákl. přenesená",J467,0)</f>
        <v>0</v>
      </c>
      <c r="BH467" s="217">
        <f>IF(N467="sníž. přenesená",J467,0)</f>
        <v>0</v>
      </c>
      <c r="BI467" s="217">
        <f>IF(N467="nulová",J467,0)</f>
        <v>0</v>
      </c>
      <c r="BJ467" s="18" t="s">
        <v>82</v>
      </c>
      <c r="BK467" s="217">
        <f>ROUND(I467*H467,2)</f>
        <v>0</v>
      </c>
      <c r="BL467" s="18" t="s">
        <v>253</v>
      </c>
      <c r="BM467" s="216" t="s">
        <v>1994</v>
      </c>
    </row>
    <row r="468" s="2" customFormat="1">
      <c r="A468" s="39"/>
      <c r="B468" s="40"/>
      <c r="C468" s="41"/>
      <c r="D468" s="218" t="s">
        <v>157</v>
      </c>
      <c r="E468" s="41"/>
      <c r="F468" s="219" t="s">
        <v>1995</v>
      </c>
      <c r="G468" s="41"/>
      <c r="H468" s="41"/>
      <c r="I468" s="220"/>
      <c r="J468" s="41"/>
      <c r="K468" s="41"/>
      <c r="L468" s="45"/>
      <c r="M468" s="221"/>
      <c r="N468" s="222"/>
      <c r="O468" s="85"/>
      <c r="P468" s="85"/>
      <c r="Q468" s="85"/>
      <c r="R468" s="85"/>
      <c r="S468" s="85"/>
      <c r="T468" s="86"/>
      <c r="U468" s="39"/>
      <c r="V468" s="39"/>
      <c r="W468" s="39"/>
      <c r="X468" s="39"/>
      <c r="Y468" s="39"/>
      <c r="Z468" s="39"/>
      <c r="AA468" s="39"/>
      <c r="AB468" s="39"/>
      <c r="AC468" s="39"/>
      <c r="AD468" s="39"/>
      <c r="AE468" s="39"/>
      <c r="AT468" s="18" t="s">
        <v>157</v>
      </c>
      <c r="AU468" s="18" t="s">
        <v>84</v>
      </c>
    </row>
    <row r="469" s="2" customFormat="1" ht="16.5" customHeight="1">
      <c r="A469" s="39"/>
      <c r="B469" s="40"/>
      <c r="C469" s="205" t="s">
        <v>639</v>
      </c>
      <c r="D469" s="205" t="s">
        <v>150</v>
      </c>
      <c r="E469" s="206" t="s">
        <v>1996</v>
      </c>
      <c r="F469" s="207" t="s">
        <v>1997</v>
      </c>
      <c r="G469" s="208" t="s">
        <v>222</v>
      </c>
      <c r="H469" s="209">
        <v>1</v>
      </c>
      <c r="I469" s="210"/>
      <c r="J469" s="211">
        <f>ROUND(I469*H469,2)</f>
        <v>0</v>
      </c>
      <c r="K469" s="207" t="s">
        <v>1811</v>
      </c>
      <c r="L469" s="45"/>
      <c r="M469" s="212" t="s">
        <v>19</v>
      </c>
      <c r="N469" s="213" t="s">
        <v>45</v>
      </c>
      <c r="O469" s="85"/>
      <c r="P469" s="214">
        <f>O469*H469</f>
        <v>0</v>
      </c>
      <c r="Q469" s="214">
        <v>0</v>
      </c>
      <c r="R469" s="214">
        <f>Q469*H469</f>
        <v>0</v>
      </c>
      <c r="S469" s="214">
        <v>0</v>
      </c>
      <c r="T469" s="215">
        <f>S469*H469</f>
        <v>0</v>
      </c>
      <c r="U469" s="39"/>
      <c r="V469" s="39"/>
      <c r="W469" s="39"/>
      <c r="X469" s="39"/>
      <c r="Y469" s="39"/>
      <c r="Z469" s="39"/>
      <c r="AA469" s="39"/>
      <c r="AB469" s="39"/>
      <c r="AC469" s="39"/>
      <c r="AD469" s="39"/>
      <c r="AE469" s="39"/>
      <c r="AR469" s="216" t="s">
        <v>253</v>
      </c>
      <c r="AT469" s="216" t="s">
        <v>150</v>
      </c>
      <c r="AU469" s="216" t="s">
        <v>84</v>
      </c>
      <c r="AY469" s="18" t="s">
        <v>148</v>
      </c>
      <c r="BE469" s="217">
        <f>IF(N469="základní",J469,0)</f>
        <v>0</v>
      </c>
      <c r="BF469" s="217">
        <f>IF(N469="snížená",J469,0)</f>
        <v>0</v>
      </c>
      <c r="BG469" s="217">
        <f>IF(N469="zákl. přenesená",J469,0)</f>
        <v>0</v>
      </c>
      <c r="BH469" s="217">
        <f>IF(N469="sníž. přenesená",J469,0)</f>
        <v>0</v>
      </c>
      <c r="BI469" s="217">
        <f>IF(N469="nulová",J469,0)</f>
        <v>0</v>
      </c>
      <c r="BJ469" s="18" t="s">
        <v>82</v>
      </c>
      <c r="BK469" s="217">
        <f>ROUND(I469*H469,2)</f>
        <v>0</v>
      </c>
      <c r="BL469" s="18" t="s">
        <v>253</v>
      </c>
      <c r="BM469" s="216" t="s">
        <v>1998</v>
      </c>
    </row>
    <row r="470" s="2" customFormat="1" ht="49.05" customHeight="1">
      <c r="A470" s="39"/>
      <c r="B470" s="40"/>
      <c r="C470" s="205" t="s">
        <v>645</v>
      </c>
      <c r="D470" s="205" t="s">
        <v>150</v>
      </c>
      <c r="E470" s="206" t="s">
        <v>1999</v>
      </c>
      <c r="F470" s="207" t="s">
        <v>2000</v>
      </c>
      <c r="G470" s="208" t="s">
        <v>203</v>
      </c>
      <c r="H470" s="209">
        <v>0.10199999999999999</v>
      </c>
      <c r="I470" s="210"/>
      <c r="J470" s="211">
        <f>ROUND(I470*H470,2)</f>
        <v>0</v>
      </c>
      <c r="K470" s="207" t="s">
        <v>154</v>
      </c>
      <c r="L470" s="45"/>
      <c r="M470" s="212" t="s">
        <v>19</v>
      </c>
      <c r="N470" s="213" t="s">
        <v>45</v>
      </c>
      <c r="O470" s="85"/>
      <c r="P470" s="214">
        <f>O470*H470</f>
        <v>0</v>
      </c>
      <c r="Q470" s="214">
        <v>0</v>
      </c>
      <c r="R470" s="214">
        <f>Q470*H470</f>
        <v>0</v>
      </c>
      <c r="S470" s="214">
        <v>0</v>
      </c>
      <c r="T470" s="215">
        <f>S470*H470</f>
        <v>0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16" t="s">
        <v>253</v>
      </c>
      <c r="AT470" s="216" t="s">
        <v>150</v>
      </c>
      <c r="AU470" s="216" t="s">
        <v>84</v>
      </c>
      <c r="AY470" s="18" t="s">
        <v>148</v>
      </c>
      <c r="BE470" s="217">
        <f>IF(N470="základní",J470,0)</f>
        <v>0</v>
      </c>
      <c r="BF470" s="217">
        <f>IF(N470="snížená",J470,0)</f>
        <v>0</v>
      </c>
      <c r="BG470" s="217">
        <f>IF(N470="zákl. přenesená",J470,0)</f>
        <v>0</v>
      </c>
      <c r="BH470" s="217">
        <f>IF(N470="sníž. přenesená",J470,0)</f>
        <v>0</v>
      </c>
      <c r="BI470" s="217">
        <f>IF(N470="nulová",J470,0)</f>
        <v>0</v>
      </c>
      <c r="BJ470" s="18" t="s">
        <v>82</v>
      </c>
      <c r="BK470" s="217">
        <f>ROUND(I470*H470,2)</f>
        <v>0</v>
      </c>
      <c r="BL470" s="18" t="s">
        <v>253</v>
      </c>
      <c r="BM470" s="216" t="s">
        <v>2001</v>
      </c>
    </row>
    <row r="471" s="2" customFormat="1">
      <c r="A471" s="39"/>
      <c r="B471" s="40"/>
      <c r="C471" s="41"/>
      <c r="D471" s="218" t="s">
        <v>157</v>
      </c>
      <c r="E471" s="41"/>
      <c r="F471" s="219" t="s">
        <v>2002</v>
      </c>
      <c r="G471" s="41"/>
      <c r="H471" s="41"/>
      <c r="I471" s="220"/>
      <c r="J471" s="41"/>
      <c r="K471" s="41"/>
      <c r="L471" s="45"/>
      <c r="M471" s="221"/>
      <c r="N471" s="222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157</v>
      </c>
      <c r="AU471" s="18" t="s">
        <v>84</v>
      </c>
    </row>
    <row r="472" s="12" customFormat="1" ht="22.8" customHeight="1">
      <c r="A472" s="12"/>
      <c r="B472" s="189"/>
      <c r="C472" s="190"/>
      <c r="D472" s="191" t="s">
        <v>73</v>
      </c>
      <c r="E472" s="203" t="s">
        <v>2003</v>
      </c>
      <c r="F472" s="203" t="s">
        <v>2004</v>
      </c>
      <c r="G472" s="190"/>
      <c r="H472" s="190"/>
      <c r="I472" s="193"/>
      <c r="J472" s="204">
        <f>BK472</f>
        <v>0</v>
      </c>
      <c r="K472" s="190"/>
      <c r="L472" s="195"/>
      <c r="M472" s="196"/>
      <c r="N472" s="197"/>
      <c r="O472" s="197"/>
      <c r="P472" s="198">
        <f>SUM(P473:P517)</f>
        <v>0</v>
      </c>
      <c r="Q472" s="197"/>
      <c r="R472" s="198">
        <f>SUM(R473:R517)</f>
        <v>0.10533000000000001</v>
      </c>
      <c r="S472" s="197"/>
      <c r="T472" s="199">
        <f>SUM(T473:T517)</f>
        <v>0</v>
      </c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R472" s="200" t="s">
        <v>84</v>
      </c>
      <c r="AT472" s="201" t="s">
        <v>73</v>
      </c>
      <c r="AU472" s="201" t="s">
        <v>82</v>
      </c>
      <c r="AY472" s="200" t="s">
        <v>148</v>
      </c>
      <c r="BK472" s="202">
        <f>SUM(BK473:BK517)</f>
        <v>0</v>
      </c>
    </row>
    <row r="473" s="2" customFormat="1" ht="24.15" customHeight="1">
      <c r="A473" s="39"/>
      <c r="B473" s="40"/>
      <c r="C473" s="205" t="s">
        <v>654</v>
      </c>
      <c r="D473" s="205" t="s">
        <v>150</v>
      </c>
      <c r="E473" s="206" t="s">
        <v>2005</v>
      </c>
      <c r="F473" s="207" t="s">
        <v>2006</v>
      </c>
      <c r="G473" s="208" t="s">
        <v>229</v>
      </c>
      <c r="H473" s="209">
        <v>11</v>
      </c>
      <c r="I473" s="210"/>
      <c r="J473" s="211">
        <f>ROUND(I473*H473,2)</f>
        <v>0</v>
      </c>
      <c r="K473" s="207" t="s">
        <v>154</v>
      </c>
      <c r="L473" s="45"/>
      <c r="M473" s="212" t="s">
        <v>19</v>
      </c>
      <c r="N473" s="213" t="s">
        <v>45</v>
      </c>
      <c r="O473" s="85"/>
      <c r="P473" s="214">
        <f>O473*H473</f>
        <v>0</v>
      </c>
      <c r="Q473" s="214">
        <v>0.0030899999999999999</v>
      </c>
      <c r="R473" s="214">
        <f>Q473*H473</f>
        <v>0.033989999999999999</v>
      </c>
      <c r="S473" s="214">
        <v>0</v>
      </c>
      <c r="T473" s="215">
        <f>S473*H473</f>
        <v>0</v>
      </c>
      <c r="U473" s="39"/>
      <c r="V473" s="39"/>
      <c r="W473" s="39"/>
      <c r="X473" s="39"/>
      <c r="Y473" s="39"/>
      <c r="Z473" s="39"/>
      <c r="AA473" s="39"/>
      <c r="AB473" s="39"/>
      <c r="AC473" s="39"/>
      <c r="AD473" s="39"/>
      <c r="AE473" s="39"/>
      <c r="AR473" s="216" t="s">
        <v>253</v>
      </c>
      <c r="AT473" s="216" t="s">
        <v>150</v>
      </c>
      <c r="AU473" s="216" t="s">
        <v>84</v>
      </c>
      <c r="AY473" s="18" t="s">
        <v>148</v>
      </c>
      <c r="BE473" s="217">
        <f>IF(N473="základní",J473,0)</f>
        <v>0</v>
      </c>
      <c r="BF473" s="217">
        <f>IF(N473="snížená",J473,0)</f>
        <v>0</v>
      </c>
      <c r="BG473" s="217">
        <f>IF(N473="zákl. přenesená",J473,0)</f>
        <v>0</v>
      </c>
      <c r="BH473" s="217">
        <f>IF(N473="sníž. přenesená",J473,0)</f>
        <v>0</v>
      </c>
      <c r="BI473" s="217">
        <f>IF(N473="nulová",J473,0)</f>
        <v>0</v>
      </c>
      <c r="BJ473" s="18" t="s">
        <v>82</v>
      </c>
      <c r="BK473" s="217">
        <f>ROUND(I473*H473,2)</f>
        <v>0</v>
      </c>
      <c r="BL473" s="18" t="s">
        <v>253</v>
      </c>
      <c r="BM473" s="216" t="s">
        <v>2007</v>
      </c>
    </row>
    <row r="474" s="2" customFormat="1">
      <c r="A474" s="39"/>
      <c r="B474" s="40"/>
      <c r="C474" s="41"/>
      <c r="D474" s="218" t="s">
        <v>157</v>
      </c>
      <c r="E474" s="41"/>
      <c r="F474" s="219" t="s">
        <v>2008</v>
      </c>
      <c r="G474" s="41"/>
      <c r="H474" s="41"/>
      <c r="I474" s="220"/>
      <c r="J474" s="41"/>
      <c r="K474" s="41"/>
      <c r="L474" s="45"/>
      <c r="M474" s="221"/>
      <c r="N474" s="222"/>
      <c r="O474" s="85"/>
      <c r="P474" s="85"/>
      <c r="Q474" s="85"/>
      <c r="R474" s="85"/>
      <c r="S474" s="85"/>
      <c r="T474" s="86"/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T474" s="18" t="s">
        <v>157</v>
      </c>
      <c r="AU474" s="18" t="s">
        <v>84</v>
      </c>
    </row>
    <row r="475" s="2" customFormat="1" ht="49.05" customHeight="1">
      <c r="A475" s="39"/>
      <c r="B475" s="40"/>
      <c r="C475" s="205" t="s">
        <v>659</v>
      </c>
      <c r="D475" s="205" t="s">
        <v>150</v>
      </c>
      <c r="E475" s="206" t="s">
        <v>2009</v>
      </c>
      <c r="F475" s="207" t="s">
        <v>2010</v>
      </c>
      <c r="G475" s="208" t="s">
        <v>229</v>
      </c>
      <c r="H475" s="209">
        <v>6</v>
      </c>
      <c r="I475" s="210"/>
      <c r="J475" s="211">
        <f>ROUND(I475*H475,2)</f>
        <v>0</v>
      </c>
      <c r="K475" s="207" t="s">
        <v>154</v>
      </c>
      <c r="L475" s="45"/>
      <c r="M475" s="212" t="s">
        <v>19</v>
      </c>
      <c r="N475" s="213" t="s">
        <v>45</v>
      </c>
      <c r="O475" s="85"/>
      <c r="P475" s="214">
        <f>O475*H475</f>
        <v>0</v>
      </c>
      <c r="Q475" s="214">
        <v>0.00059000000000000003</v>
      </c>
      <c r="R475" s="214">
        <f>Q475*H475</f>
        <v>0.0035400000000000002</v>
      </c>
      <c r="S475" s="214">
        <v>0</v>
      </c>
      <c r="T475" s="215">
        <f>S475*H475</f>
        <v>0</v>
      </c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R475" s="216" t="s">
        <v>253</v>
      </c>
      <c r="AT475" s="216" t="s">
        <v>150</v>
      </c>
      <c r="AU475" s="216" t="s">
        <v>84</v>
      </c>
      <c r="AY475" s="18" t="s">
        <v>148</v>
      </c>
      <c r="BE475" s="217">
        <f>IF(N475="základní",J475,0)</f>
        <v>0</v>
      </c>
      <c r="BF475" s="217">
        <f>IF(N475="snížená",J475,0)</f>
        <v>0</v>
      </c>
      <c r="BG475" s="217">
        <f>IF(N475="zákl. přenesená",J475,0)</f>
        <v>0</v>
      </c>
      <c r="BH475" s="217">
        <f>IF(N475="sníž. přenesená",J475,0)</f>
        <v>0</v>
      </c>
      <c r="BI475" s="217">
        <f>IF(N475="nulová",J475,0)</f>
        <v>0</v>
      </c>
      <c r="BJ475" s="18" t="s">
        <v>82</v>
      </c>
      <c r="BK475" s="217">
        <f>ROUND(I475*H475,2)</f>
        <v>0</v>
      </c>
      <c r="BL475" s="18" t="s">
        <v>253</v>
      </c>
      <c r="BM475" s="216" t="s">
        <v>2011</v>
      </c>
    </row>
    <row r="476" s="2" customFormat="1">
      <c r="A476" s="39"/>
      <c r="B476" s="40"/>
      <c r="C476" s="41"/>
      <c r="D476" s="218" t="s">
        <v>157</v>
      </c>
      <c r="E476" s="41"/>
      <c r="F476" s="219" t="s">
        <v>2012</v>
      </c>
      <c r="G476" s="41"/>
      <c r="H476" s="41"/>
      <c r="I476" s="220"/>
      <c r="J476" s="41"/>
      <c r="K476" s="41"/>
      <c r="L476" s="45"/>
      <c r="M476" s="221"/>
      <c r="N476" s="222"/>
      <c r="O476" s="85"/>
      <c r="P476" s="85"/>
      <c r="Q476" s="85"/>
      <c r="R476" s="85"/>
      <c r="S476" s="85"/>
      <c r="T476" s="86"/>
      <c r="U476" s="39"/>
      <c r="V476" s="39"/>
      <c r="W476" s="39"/>
      <c r="X476" s="39"/>
      <c r="Y476" s="39"/>
      <c r="Z476" s="39"/>
      <c r="AA476" s="39"/>
      <c r="AB476" s="39"/>
      <c r="AC476" s="39"/>
      <c r="AD476" s="39"/>
      <c r="AE476" s="39"/>
      <c r="AT476" s="18" t="s">
        <v>157</v>
      </c>
      <c r="AU476" s="18" t="s">
        <v>84</v>
      </c>
    </row>
    <row r="477" s="2" customFormat="1" ht="49.05" customHeight="1">
      <c r="A477" s="39"/>
      <c r="B477" s="40"/>
      <c r="C477" s="205" t="s">
        <v>664</v>
      </c>
      <c r="D477" s="205" t="s">
        <v>150</v>
      </c>
      <c r="E477" s="206" t="s">
        <v>2013</v>
      </c>
      <c r="F477" s="207" t="s">
        <v>2014</v>
      </c>
      <c r="G477" s="208" t="s">
        <v>229</v>
      </c>
      <c r="H477" s="209">
        <v>25</v>
      </c>
      <c r="I477" s="210"/>
      <c r="J477" s="211">
        <f>ROUND(I477*H477,2)</f>
        <v>0</v>
      </c>
      <c r="K477" s="207" t="s">
        <v>154</v>
      </c>
      <c r="L477" s="45"/>
      <c r="M477" s="212" t="s">
        <v>19</v>
      </c>
      <c r="N477" s="213" t="s">
        <v>45</v>
      </c>
      <c r="O477" s="85"/>
      <c r="P477" s="214">
        <f>O477*H477</f>
        <v>0</v>
      </c>
      <c r="Q477" s="214">
        <v>0.0020799999999999998</v>
      </c>
      <c r="R477" s="214">
        <f>Q477*H477</f>
        <v>0.051999999999999998</v>
      </c>
      <c r="S477" s="214">
        <v>0</v>
      </c>
      <c r="T477" s="215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16" t="s">
        <v>253</v>
      </c>
      <c r="AT477" s="216" t="s">
        <v>150</v>
      </c>
      <c r="AU477" s="216" t="s">
        <v>84</v>
      </c>
      <c r="AY477" s="18" t="s">
        <v>148</v>
      </c>
      <c r="BE477" s="217">
        <f>IF(N477="základní",J477,0)</f>
        <v>0</v>
      </c>
      <c r="BF477" s="217">
        <f>IF(N477="snížená",J477,0)</f>
        <v>0</v>
      </c>
      <c r="BG477" s="217">
        <f>IF(N477="zákl. přenesená",J477,0)</f>
        <v>0</v>
      </c>
      <c r="BH477" s="217">
        <f>IF(N477="sníž. přenesená",J477,0)</f>
        <v>0</v>
      </c>
      <c r="BI477" s="217">
        <f>IF(N477="nulová",J477,0)</f>
        <v>0</v>
      </c>
      <c r="BJ477" s="18" t="s">
        <v>82</v>
      </c>
      <c r="BK477" s="217">
        <f>ROUND(I477*H477,2)</f>
        <v>0</v>
      </c>
      <c r="BL477" s="18" t="s">
        <v>253</v>
      </c>
      <c r="BM477" s="216" t="s">
        <v>2015</v>
      </c>
    </row>
    <row r="478" s="2" customFormat="1">
      <c r="A478" s="39"/>
      <c r="B478" s="40"/>
      <c r="C478" s="41"/>
      <c r="D478" s="218" t="s">
        <v>157</v>
      </c>
      <c r="E478" s="41"/>
      <c r="F478" s="219" t="s">
        <v>2016</v>
      </c>
      <c r="G478" s="41"/>
      <c r="H478" s="41"/>
      <c r="I478" s="220"/>
      <c r="J478" s="41"/>
      <c r="K478" s="41"/>
      <c r="L478" s="45"/>
      <c r="M478" s="221"/>
      <c r="N478" s="222"/>
      <c r="O478" s="85"/>
      <c r="P478" s="85"/>
      <c r="Q478" s="85"/>
      <c r="R478" s="85"/>
      <c r="S478" s="85"/>
      <c r="T478" s="86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157</v>
      </c>
      <c r="AU478" s="18" t="s">
        <v>84</v>
      </c>
    </row>
    <row r="479" s="2" customFormat="1" ht="37.8" customHeight="1">
      <c r="A479" s="39"/>
      <c r="B479" s="40"/>
      <c r="C479" s="205" t="s">
        <v>669</v>
      </c>
      <c r="D479" s="205" t="s">
        <v>150</v>
      </c>
      <c r="E479" s="206" t="s">
        <v>2017</v>
      </c>
      <c r="F479" s="207" t="s">
        <v>2018</v>
      </c>
      <c r="G479" s="208" t="s">
        <v>229</v>
      </c>
      <c r="H479" s="209">
        <v>3</v>
      </c>
      <c r="I479" s="210"/>
      <c r="J479" s="211">
        <f>ROUND(I479*H479,2)</f>
        <v>0</v>
      </c>
      <c r="K479" s="207" t="s">
        <v>154</v>
      </c>
      <c r="L479" s="45"/>
      <c r="M479" s="212" t="s">
        <v>19</v>
      </c>
      <c r="N479" s="213" t="s">
        <v>45</v>
      </c>
      <c r="O479" s="85"/>
      <c r="P479" s="214">
        <f>O479*H479</f>
        <v>0</v>
      </c>
      <c r="Q479" s="214">
        <v>0.00085999999999999998</v>
      </c>
      <c r="R479" s="214">
        <f>Q479*H479</f>
        <v>0.0025799999999999998</v>
      </c>
      <c r="S479" s="214">
        <v>0</v>
      </c>
      <c r="T479" s="215">
        <f>S479*H479</f>
        <v>0</v>
      </c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R479" s="216" t="s">
        <v>253</v>
      </c>
      <c r="AT479" s="216" t="s">
        <v>150</v>
      </c>
      <c r="AU479" s="216" t="s">
        <v>84</v>
      </c>
      <c r="AY479" s="18" t="s">
        <v>148</v>
      </c>
      <c r="BE479" s="217">
        <f>IF(N479="základní",J479,0)</f>
        <v>0</v>
      </c>
      <c r="BF479" s="217">
        <f>IF(N479="snížená",J479,0)</f>
        <v>0</v>
      </c>
      <c r="BG479" s="217">
        <f>IF(N479="zákl. přenesená",J479,0)</f>
        <v>0</v>
      </c>
      <c r="BH479" s="217">
        <f>IF(N479="sníž. přenesená",J479,0)</f>
        <v>0</v>
      </c>
      <c r="BI479" s="217">
        <f>IF(N479="nulová",J479,0)</f>
        <v>0</v>
      </c>
      <c r="BJ479" s="18" t="s">
        <v>82</v>
      </c>
      <c r="BK479" s="217">
        <f>ROUND(I479*H479,2)</f>
        <v>0</v>
      </c>
      <c r="BL479" s="18" t="s">
        <v>253</v>
      </c>
      <c r="BM479" s="216" t="s">
        <v>2019</v>
      </c>
    </row>
    <row r="480" s="2" customFormat="1">
      <c r="A480" s="39"/>
      <c r="B480" s="40"/>
      <c r="C480" s="41"/>
      <c r="D480" s="218" t="s">
        <v>157</v>
      </c>
      <c r="E480" s="41"/>
      <c r="F480" s="219" t="s">
        <v>2020</v>
      </c>
      <c r="G480" s="41"/>
      <c r="H480" s="41"/>
      <c r="I480" s="220"/>
      <c r="J480" s="41"/>
      <c r="K480" s="41"/>
      <c r="L480" s="45"/>
      <c r="M480" s="221"/>
      <c r="N480" s="222"/>
      <c r="O480" s="85"/>
      <c r="P480" s="85"/>
      <c r="Q480" s="85"/>
      <c r="R480" s="85"/>
      <c r="S480" s="85"/>
      <c r="T480" s="86"/>
      <c r="U480" s="39"/>
      <c r="V480" s="39"/>
      <c r="W480" s="39"/>
      <c r="X480" s="39"/>
      <c r="Y480" s="39"/>
      <c r="Z480" s="39"/>
      <c r="AA480" s="39"/>
      <c r="AB480" s="39"/>
      <c r="AC480" s="39"/>
      <c r="AD480" s="39"/>
      <c r="AE480" s="39"/>
      <c r="AT480" s="18" t="s">
        <v>157</v>
      </c>
      <c r="AU480" s="18" t="s">
        <v>84</v>
      </c>
    </row>
    <row r="481" s="2" customFormat="1" ht="37.8" customHeight="1">
      <c r="A481" s="39"/>
      <c r="B481" s="40"/>
      <c r="C481" s="205" t="s">
        <v>672</v>
      </c>
      <c r="D481" s="205" t="s">
        <v>150</v>
      </c>
      <c r="E481" s="206" t="s">
        <v>2021</v>
      </c>
      <c r="F481" s="207" t="s">
        <v>2022</v>
      </c>
      <c r="G481" s="208" t="s">
        <v>229</v>
      </c>
      <c r="H481" s="209">
        <v>2</v>
      </c>
      <c r="I481" s="210"/>
      <c r="J481" s="211">
        <f>ROUND(I481*H481,2)</f>
        <v>0</v>
      </c>
      <c r="K481" s="207" t="s">
        <v>154</v>
      </c>
      <c r="L481" s="45"/>
      <c r="M481" s="212" t="s">
        <v>19</v>
      </c>
      <c r="N481" s="213" t="s">
        <v>45</v>
      </c>
      <c r="O481" s="85"/>
      <c r="P481" s="214">
        <f>O481*H481</f>
        <v>0</v>
      </c>
      <c r="Q481" s="214">
        <v>0.0012999999999999999</v>
      </c>
      <c r="R481" s="214">
        <f>Q481*H481</f>
        <v>0.0025999999999999999</v>
      </c>
      <c r="S481" s="214">
        <v>0</v>
      </c>
      <c r="T481" s="215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16" t="s">
        <v>253</v>
      </c>
      <c r="AT481" s="216" t="s">
        <v>150</v>
      </c>
      <c r="AU481" s="216" t="s">
        <v>84</v>
      </c>
      <c r="AY481" s="18" t="s">
        <v>148</v>
      </c>
      <c r="BE481" s="217">
        <f>IF(N481="základní",J481,0)</f>
        <v>0</v>
      </c>
      <c r="BF481" s="217">
        <f>IF(N481="snížená",J481,0)</f>
        <v>0</v>
      </c>
      <c r="BG481" s="217">
        <f>IF(N481="zákl. přenesená",J481,0)</f>
        <v>0</v>
      </c>
      <c r="BH481" s="217">
        <f>IF(N481="sníž. přenesená",J481,0)</f>
        <v>0</v>
      </c>
      <c r="BI481" s="217">
        <f>IF(N481="nulová",J481,0)</f>
        <v>0</v>
      </c>
      <c r="BJ481" s="18" t="s">
        <v>82</v>
      </c>
      <c r="BK481" s="217">
        <f>ROUND(I481*H481,2)</f>
        <v>0</v>
      </c>
      <c r="BL481" s="18" t="s">
        <v>253</v>
      </c>
      <c r="BM481" s="216" t="s">
        <v>2023</v>
      </c>
    </row>
    <row r="482" s="2" customFormat="1">
      <c r="A482" s="39"/>
      <c r="B482" s="40"/>
      <c r="C482" s="41"/>
      <c r="D482" s="218" t="s">
        <v>157</v>
      </c>
      <c r="E482" s="41"/>
      <c r="F482" s="219" t="s">
        <v>2024</v>
      </c>
      <c r="G482" s="41"/>
      <c r="H482" s="41"/>
      <c r="I482" s="220"/>
      <c r="J482" s="41"/>
      <c r="K482" s="41"/>
      <c r="L482" s="45"/>
      <c r="M482" s="221"/>
      <c r="N482" s="222"/>
      <c r="O482" s="85"/>
      <c r="P482" s="85"/>
      <c r="Q482" s="85"/>
      <c r="R482" s="85"/>
      <c r="S482" s="85"/>
      <c r="T482" s="86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157</v>
      </c>
      <c r="AU482" s="18" t="s">
        <v>84</v>
      </c>
    </row>
    <row r="483" s="2" customFormat="1" ht="55.5" customHeight="1">
      <c r="A483" s="39"/>
      <c r="B483" s="40"/>
      <c r="C483" s="205" t="s">
        <v>678</v>
      </c>
      <c r="D483" s="205" t="s">
        <v>150</v>
      </c>
      <c r="E483" s="206" t="s">
        <v>2025</v>
      </c>
      <c r="F483" s="207" t="s">
        <v>2026</v>
      </c>
      <c r="G483" s="208" t="s">
        <v>229</v>
      </c>
      <c r="H483" s="209">
        <v>13</v>
      </c>
      <c r="I483" s="210"/>
      <c r="J483" s="211">
        <f>ROUND(I483*H483,2)</f>
        <v>0</v>
      </c>
      <c r="K483" s="207" t="s">
        <v>154</v>
      </c>
      <c r="L483" s="45"/>
      <c r="M483" s="212" t="s">
        <v>19</v>
      </c>
      <c r="N483" s="213" t="s">
        <v>45</v>
      </c>
      <c r="O483" s="85"/>
      <c r="P483" s="214">
        <f>O483*H483</f>
        <v>0</v>
      </c>
      <c r="Q483" s="214">
        <v>4.0000000000000003E-05</v>
      </c>
      <c r="R483" s="214">
        <f>Q483*H483</f>
        <v>0.00052000000000000006</v>
      </c>
      <c r="S483" s="214">
        <v>0</v>
      </c>
      <c r="T483" s="215">
        <f>S483*H483</f>
        <v>0</v>
      </c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R483" s="216" t="s">
        <v>253</v>
      </c>
      <c r="AT483" s="216" t="s">
        <v>150</v>
      </c>
      <c r="AU483" s="216" t="s">
        <v>84</v>
      </c>
      <c r="AY483" s="18" t="s">
        <v>148</v>
      </c>
      <c r="BE483" s="217">
        <f>IF(N483="základní",J483,0)</f>
        <v>0</v>
      </c>
      <c r="BF483" s="217">
        <f>IF(N483="snížená",J483,0)</f>
        <v>0</v>
      </c>
      <c r="BG483" s="217">
        <f>IF(N483="zákl. přenesená",J483,0)</f>
        <v>0</v>
      </c>
      <c r="BH483" s="217">
        <f>IF(N483="sníž. přenesená",J483,0)</f>
        <v>0</v>
      </c>
      <c r="BI483" s="217">
        <f>IF(N483="nulová",J483,0)</f>
        <v>0</v>
      </c>
      <c r="BJ483" s="18" t="s">
        <v>82</v>
      </c>
      <c r="BK483" s="217">
        <f>ROUND(I483*H483,2)</f>
        <v>0</v>
      </c>
      <c r="BL483" s="18" t="s">
        <v>253</v>
      </c>
      <c r="BM483" s="216" t="s">
        <v>2027</v>
      </c>
    </row>
    <row r="484" s="2" customFormat="1">
      <c r="A484" s="39"/>
      <c r="B484" s="40"/>
      <c r="C484" s="41"/>
      <c r="D484" s="218" t="s">
        <v>157</v>
      </c>
      <c r="E484" s="41"/>
      <c r="F484" s="219" t="s">
        <v>2028</v>
      </c>
      <c r="G484" s="41"/>
      <c r="H484" s="41"/>
      <c r="I484" s="220"/>
      <c r="J484" s="41"/>
      <c r="K484" s="41"/>
      <c r="L484" s="45"/>
      <c r="M484" s="221"/>
      <c r="N484" s="222"/>
      <c r="O484" s="85"/>
      <c r="P484" s="85"/>
      <c r="Q484" s="85"/>
      <c r="R484" s="85"/>
      <c r="S484" s="85"/>
      <c r="T484" s="86"/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T484" s="18" t="s">
        <v>157</v>
      </c>
      <c r="AU484" s="18" t="s">
        <v>84</v>
      </c>
    </row>
    <row r="485" s="13" customFormat="1">
      <c r="A485" s="13"/>
      <c r="B485" s="223"/>
      <c r="C485" s="224"/>
      <c r="D485" s="225" t="s">
        <v>159</v>
      </c>
      <c r="E485" s="226" t="s">
        <v>19</v>
      </c>
      <c r="F485" s="227" t="s">
        <v>2029</v>
      </c>
      <c r="G485" s="224"/>
      <c r="H485" s="228">
        <v>2</v>
      </c>
      <c r="I485" s="229"/>
      <c r="J485" s="224"/>
      <c r="K485" s="224"/>
      <c r="L485" s="230"/>
      <c r="M485" s="231"/>
      <c r="N485" s="232"/>
      <c r="O485" s="232"/>
      <c r="P485" s="232"/>
      <c r="Q485" s="232"/>
      <c r="R485" s="232"/>
      <c r="S485" s="232"/>
      <c r="T485" s="23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4" t="s">
        <v>159</v>
      </c>
      <c r="AU485" s="234" t="s">
        <v>84</v>
      </c>
      <c r="AV485" s="13" t="s">
        <v>84</v>
      </c>
      <c r="AW485" s="13" t="s">
        <v>35</v>
      </c>
      <c r="AX485" s="13" t="s">
        <v>74</v>
      </c>
      <c r="AY485" s="234" t="s">
        <v>148</v>
      </c>
    </row>
    <row r="486" s="13" customFormat="1">
      <c r="A486" s="13"/>
      <c r="B486" s="223"/>
      <c r="C486" s="224"/>
      <c r="D486" s="225" t="s">
        <v>159</v>
      </c>
      <c r="E486" s="226" t="s">
        <v>19</v>
      </c>
      <c r="F486" s="227" t="s">
        <v>2030</v>
      </c>
      <c r="G486" s="224"/>
      <c r="H486" s="228">
        <v>11</v>
      </c>
      <c r="I486" s="229"/>
      <c r="J486" s="224"/>
      <c r="K486" s="224"/>
      <c r="L486" s="230"/>
      <c r="M486" s="231"/>
      <c r="N486" s="232"/>
      <c r="O486" s="232"/>
      <c r="P486" s="232"/>
      <c r="Q486" s="232"/>
      <c r="R486" s="232"/>
      <c r="S486" s="232"/>
      <c r="T486" s="23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4" t="s">
        <v>159</v>
      </c>
      <c r="AU486" s="234" t="s">
        <v>84</v>
      </c>
      <c r="AV486" s="13" t="s">
        <v>84</v>
      </c>
      <c r="AW486" s="13" t="s">
        <v>35</v>
      </c>
      <c r="AX486" s="13" t="s">
        <v>74</v>
      </c>
      <c r="AY486" s="234" t="s">
        <v>148</v>
      </c>
    </row>
    <row r="487" s="15" customFormat="1">
      <c r="A487" s="15"/>
      <c r="B487" s="245"/>
      <c r="C487" s="246"/>
      <c r="D487" s="225" t="s">
        <v>159</v>
      </c>
      <c r="E487" s="247" t="s">
        <v>19</v>
      </c>
      <c r="F487" s="248" t="s">
        <v>181</v>
      </c>
      <c r="G487" s="246"/>
      <c r="H487" s="249">
        <v>13</v>
      </c>
      <c r="I487" s="250"/>
      <c r="J487" s="246"/>
      <c r="K487" s="246"/>
      <c r="L487" s="251"/>
      <c r="M487" s="252"/>
      <c r="N487" s="253"/>
      <c r="O487" s="253"/>
      <c r="P487" s="253"/>
      <c r="Q487" s="253"/>
      <c r="R487" s="253"/>
      <c r="S487" s="253"/>
      <c r="T487" s="254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T487" s="255" t="s">
        <v>159</v>
      </c>
      <c r="AU487" s="255" t="s">
        <v>84</v>
      </c>
      <c r="AV487" s="15" t="s">
        <v>155</v>
      </c>
      <c r="AW487" s="15" t="s">
        <v>35</v>
      </c>
      <c r="AX487" s="15" t="s">
        <v>82</v>
      </c>
      <c r="AY487" s="255" t="s">
        <v>148</v>
      </c>
    </row>
    <row r="488" s="2" customFormat="1" ht="55.5" customHeight="1">
      <c r="A488" s="39"/>
      <c r="B488" s="40"/>
      <c r="C488" s="205" t="s">
        <v>683</v>
      </c>
      <c r="D488" s="205" t="s">
        <v>150</v>
      </c>
      <c r="E488" s="206" t="s">
        <v>2031</v>
      </c>
      <c r="F488" s="207" t="s">
        <v>2032</v>
      </c>
      <c r="G488" s="208" t="s">
        <v>229</v>
      </c>
      <c r="H488" s="209">
        <v>3</v>
      </c>
      <c r="I488" s="210"/>
      <c r="J488" s="211">
        <f>ROUND(I488*H488,2)</f>
        <v>0</v>
      </c>
      <c r="K488" s="207" t="s">
        <v>154</v>
      </c>
      <c r="L488" s="45"/>
      <c r="M488" s="212" t="s">
        <v>19</v>
      </c>
      <c r="N488" s="213" t="s">
        <v>45</v>
      </c>
      <c r="O488" s="85"/>
      <c r="P488" s="214">
        <f>O488*H488</f>
        <v>0</v>
      </c>
      <c r="Q488" s="214">
        <v>0.00034000000000000002</v>
      </c>
      <c r="R488" s="214">
        <f>Q488*H488</f>
        <v>0.0010200000000000001</v>
      </c>
      <c r="S488" s="214">
        <v>0</v>
      </c>
      <c r="T488" s="215">
        <f>S488*H488</f>
        <v>0</v>
      </c>
      <c r="U488" s="39"/>
      <c r="V488" s="39"/>
      <c r="W488" s="39"/>
      <c r="X488" s="39"/>
      <c r="Y488" s="39"/>
      <c r="Z488" s="39"/>
      <c r="AA488" s="39"/>
      <c r="AB488" s="39"/>
      <c r="AC488" s="39"/>
      <c r="AD488" s="39"/>
      <c r="AE488" s="39"/>
      <c r="AR488" s="216" t="s">
        <v>253</v>
      </c>
      <c r="AT488" s="216" t="s">
        <v>150</v>
      </c>
      <c r="AU488" s="216" t="s">
        <v>84</v>
      </c>
      <c r="AY488" s="18" t="s">
        <v>148</v>
      </c>
      <c r="BE488" s="217">
        <f>IF(N488="základní",J488,0)</f>
        <v>0</v>
      </c>
      <c r="BF488" s="217">
        <f>IF(N488="snížená",J488,0)</f>
        <v>0</v>
      </c>
      <c r="BG488" s="217">
        <f>IF(N488="zákl. přenesená",J488,0)</f>
        <v>0</v>
      </c>
      <c r="BH488" s="217">
        <f>IF(N488="sníž. přenesená",J488,0)</f>
        <v>0</v>
      </c>
      <c r="BI488" s="217">
        <f>IF(N488="nulová",J488,0)</f>
        <v>0</v>
      </c>
      <c r="BJ488" s="18" t="s">
        <v>82</v>
      </c>
      <c r="BK488" s="217">
        <f>ROUND(I488*H488,2)</f>
        <v>0</v>
      </c>
      <c r="BL488" s="18" t="s">
        <v>253</v>
      </c>
      <c r="BM488" s="216" t="s">
        <v>2033</v>
      </c>
    </row>
    <row r="489" s="2" customFormat="1">
      <c r="A489" s="39"/>
      <c r="B489" s="40"/>
      <c r="C489" s="41"/>
      <c r="D489" s="218" t="s">
        <v>157</v>
      </c>
      <c r="E489" s="41"/>
      <c r="F489" s="219" t="s">
        <v>2034</v>
      </c>
      <c r="G489" s="41"/>
      <c r="H489" s="41"/>
      <c r="I489" s="220"/>
      <c r="J489" s="41"/>
      <c r="K489" s="41"/>
      <c r="L489" s="45"/>
      <c r="M489" s="221"/>
      <c r="N489" s="222"/>
      <c r="O489" s="85"/>
      <c r="P489" s="85"/>
      <c r="Q489" s="85"/>
      <c r="R489" s="85"/>
      <c r="S489" s="85"/>
      <c r="T489" s="86"/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T489" s="18" t="s">
        <v>157</v>
      </c>
      <c r="AU489" s="18" t="s">
        <v>84</v>
      </c>
    </row>
    <row r="490" s="13" customFormat="1">
      <c r="A490" s="13"/>
      <c r="B490" s="223"/>
      <c r="C490" s="224"/>
      <c r="D490" s="225" t="s">
        <v>159</v>
      </c>
      <c r="E490" s="226" t="s">
        <v>19</v>
      </c>
      <c r="F490" s="227" t="s">
        <v>2035</v>
      </c>
      <c r="G490" s="224"/>
      <c r="H490" s="228">
        <v>3</v>
      </c>
      <c r="I490" s="229"/>
      <c r="J490" s="224"/>
      <c r="K490" s="224"/>
      <c r="L490" s="230"/>
      <c r="M490" s="231"/>
      <c r="N490" s="232"/>
      <c r="O490" s="232"/>
      <c r="P490" s="232"/>
      <c r="Q490" s="232"/>
      <c r="R490" s="232"/>
      <c r="S490" s="232"/>
      <c r="T490" s="23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4" t="s">
        <v>159</v>
      </c>
      <c r="AU490" s="234" t="s">
        <v>84</v>
      </c>
      <c r="AV490" s="13" t="s">
        <v>84</v>
      </c>
      <c r="AW490" s="13" t="s">
        <v>35</v>
      </c>
      <c r="AX490" s="13" t="s">
        <v>74</v>
      </c>
      <c r="AY490" s="234" t="s">
        <v>148</v>
      </c>
    </row>
    <row r="491" s="15" customFormat="1">
      <c r="A491" s="15"/>
      <c r="B491" s="245"/>
      <c r="C491" s="246"/>
      <c r="D491" s="225" t="s">
        <v>159</v>
      </c>
      <c r="E491" s="247" t="s">
        <v>19</v>
      </c>
      <c r="F491" s="248" t="s">
        <v>181</v>
      </c>
      <c r="G491" s="246"/>
      <c r="H491" s="249">
        <v>3</v>
      </c>
      <c r="I491" s="250"/>
      <c r="J491" s="246"/>
      <c r="K491" s="246"/>
      <c r="L491" s="251"/>
      <c r="M491" s="252"/>
      <c r="N491" s="253"/>
      <c r="O491" s="253"/>
      <c r="P491" s="253"/>
      <c r="Q491" s="253"/>
      <c r="R491" s="253"/>
      <c r="S491" s="253"/>
      <c r="T491" s="254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55" t="s">
        <v>159</v>
      </c>
      <c r="AU491" s="255" t="s">
        <v>84</v>
      </c>
      <c r="AV491" s="15" t="s">
        <v>155</v>
      </c>
      <c r="AW491" s="15" t="s">
        <v>35</v>
      </c>
      <c r="AX491" s="15" t="s">
        <v>82</v>
      </c>
      <c r="AY491" s="255" t="s">
        <v>148</v>
      </c>
    </row>
    <row r="492" s="2" customFormat="1" ht="24.15" customHeight="1">
      <c r="A492" s="39"/>
      <c r="B492" s="40"/>
      <c r="C492" s="205" t="s">
        <v>688</v>
      </c>
      <c r="D492" s="205" t="s">
        <v>150</v>
      </c>
      <c r="E492" s="206" t="s">
        <v>2036</v>
      </c>
      <c r="F492" s="207" t="s">
        <v>2037</v>
      </c>
      <c r="G492" s="208" t="s">
        <v>222</v>
      </c>
      <c r="H492" s="209">
        <v>4</v>
      </c>
      <c r="I492" s="210"/>
      <c r="J492" s="211">
        <f>ROUND(I492*H492,2)</f>
        <v>0</v>
      </c>
      <c r="K492" s="207" t="s">
        <v>154</v>
      </c>
      <c r="L492" s="45"/>
      <c r="M492" s="212" t="s">
        <v>19</v>
      </c>
      <c r="N492" s="213" t="s">
        <v>45</v>
      </c>
      <c r="O492" s="85"/>
      <c r="P492" s="214">
        <f>O492*H492</f>
        <v>0</v>
      </c>
      <c r="Q492" s="214">
        <v>0</v>
      </c>
      <c r="R492" s="214">
        <f>Q492*H492</f>
        <v>0</v>
      </c>
      <c r="S492" s="214">
        <v>0</v>
      </c>
      <c r="T492" s="215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16" t="s">
        <v>253</v>
      </c>
      <c r="AT492" s="216" t="s">
        <v>150</v>
      </c>
      <c r="AU492" s="216" t="s">
        <v>84</v>
      </c>
      <c r="AY492" s="18" t="s">
        <v>148</v>
      </c>
      <c r="BE492" s="217">
        <f>IF(N492="základní",J492,0)</f>
        <v>0</v>
      </c>
      <c r="BF492" s="217">
        <f>IF(N492="snížená",J492,0)</f>
        <v>0</v>
      </c>
      <c r="BG492" s="217">
        <f>IF(N492="zákl. přenesená",J492,0)</f>
        <v>0</v>
      </c>
      <c r="BH492" s="217">
        <f>IF(N492="sníž. přenesená",J492,0)</f>
        <v>0</v>
      </c>
      <c r="BI492" s="217">
        <f>IF(N492="nulová",J492,0)</f>
        <v>0</v>
      </c>
      <c r="BJ492" s="18" t="s">
        <v>82</v>
      </c>
      <c r="BK492" s="217">
        <f>ROUND(I492*H492,2)</f>
        <v>0</v>
      </c>
      <c r="BL492" s="18" t="s">
        <v>253</v>
      </c>
      <c r="BM492" s="216" t="s">
        <v>2038</v>
      </c>
    </row>
    <row r="493" s="2" customFormat="1">
      <c r="A493" s="39"/>
      <c r="B493" s="40"/>
      <c r="C493" s="41"/>
      <c r="D493" s="218" t="s">
        <v>157</v>
      </c>
      <c r="E493" s="41"/>
      <c r="F493" s="219" t="s">
        <v>2039</v>
      </c>
      <c r="G493" s="41"/>
      <c r="H493" s="41"/>
      <c r="I493" s="220"/>
      <c r="J493" s="41"/>
      <c r="K493" s="41"/>
      <c r="L493" s="45"/>
      <c r="M493" s="221"/>
      <c r="N493" s="222"/>
      <c r="O493" s="85"/>
      <c r="P493" s="85"/>
      <c r="Q493" s="85"/>
      <c r="R493" s="85"/>
      <c r="S493" s="85"/>
      <c r="T493" s="86"/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T493" s="18" t="s">
        <v>157</v>
      </c>
      <c r="AU493" s="18" t="s">
        <v>84</v>
      </c>
    </row>
    <row r="494" s="2" customFormat="1" ht="24.15" customHeight="1">
      <c r="A494" s="39"/>
      <c r="B494" s="40"/>
      <c r="C494" s="205" t="s">
        <v>691</v>
      </c>
      <c r="D494" s="205" t="s">
        <v>150</v>
      </c>
      <c r="E494" s="206" t="s">
        <v>2040</v>
      </c>
      <c r="F494" s="207" t="s">
        <v>2041</v>
      </c>
      <c r="G494" s="208" t="s">
        <v>222</v>
      </c>
      <c r="H494" s="209">
        <v>2</v>
      </c>
      <c r="I494" s="210"/>
      <c r="J494" s="211">
        <f>ROUND(I494*H494,2)</f>
        <v>0</v>
      </c>
      <c r="K494" s="207" t="s">
        <v>154</v>
      </c>
      <c r="L494" s="45"/>
      <c r="M494" s="212" t="s">
        <v>19</v>
      </c>
      <c r="N494" s="213" t="s">
        <v>45</v>
      </c>
      <c r="O494" s="85"/>
      <c r="P494" s="214">
        <f>O494*H494</f>
        <v>0</v>
      </c>
      <c r="Q494" s="214">
        <v>0.00012999999999999999</v>
      </c>
      <c r="R494" s="214">
        <f>Q494*H494</f>
        <v>0.00025999999999999998</v>
      </c>
      <c r="S494" s="214">
        <v>0</v>
      </c>
      <c r="T494" s="215">
        <f>S494*H494</f>
        <v>0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16" t="s">
        <v>253</v>
      </c>
      <c r="AT494" s="216" t="s">
        <v>150</v>
      </c>
      <c r="AU494" s="216" t="s">
        <v>84</v>
      </c>
      <c r="AY494" s="18" t="s">
        <v>148</v>
      </c>
      <c r="BE494" s="217">
        <f>IF(N494="základní",J494,0)</f>
        <v>0</v>
      </c>
      <c r="BF494" s="217">
        <f>IF(N494="snížená",J494,0)</f>
        <v>0</v>
      </c>
      <c r="BG494" s="217">
        <f>IF(N494="zákl. přenesená",J494,0)</f>
        <v>0</v>
      </c>
      <c r="BH494" s="217">
        <f>IF(N494="sníž. přenesená",J494,0)</f>
        <v>0</v>
      </c>
      <c r="BI494" s="217">
        <f>IF(N494="nulová",J494,0)</f>
        <v>0</v>
      </c>
      <c r="BJ494" s="18" t="s">
        <v>82</v>
      </c>
      <c r="BK494" s="217">
        <f>ROUND(I494*H494,2)</f>
        <v>0</v>
      </c>
      <c r="BL494" s="18" t="s">
        <v>253</v>
      </c>
      <c r="BM494" s="216" t="s">
        <v>2042</v>
      </c>
    </row>
    <row r="495" s="2" customFormat="1">
      <c r="A495" s="39"/>
      <c r="B495" s="40"/>
      <c r="C495" s="41"/>
      <c r="D495" s="218" t="s">
        <v>157</v>
      </c>
      <c r="E495" s="41"/>
      <c r="F495" s="219" t="s">
        <v>2043</v>
      </c>
      <c r="G495" s="41"/>
      <c r="H495" s="41"/>
      <c r="I495" s="220"/>
      <c r="J495" s="41"/>
      <c r="K495" s="41"/>
      <c r="L495" s="45"/>
      <c r="M495" s="221"/>
      <c r="N495" s="222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157</v>
      </c>
      <c r="AU495" s="18" t="s">
        <v>84</v>
      </c>
    </row>
    <row r="496" s="2" customFormat="1" ht="21.75" customHeight="1">
      <c r="A496" s="39"/>
      <c r="B496" s="40"/>
      <c r="C496" s="205" t="s">
        <v>698</v>
      </c>
      <c r="D496" s="205" t="s">
        <v>150</v>
      </c>
      <c r="E496" s="206" t="s">
        <v>2044</v>
      </c>
      <c r="F496" s="207" t="s">
        <v>2045</v>
      </c>
      <c r="G496" s="208" t="s">
        <v>2046</v>
      </c>
      <c r="H496" s="209">
        <v>1</v>
      </c>
      <c r="I496" s="210"/>
      <c r="J496" s="211">
        <f>ROUND(I496*H496,2)</f>
        <v>0</v>
      </c>
      <c r="K496" s="207" t="s">
        <v>154</v>
      </c>
      <c r="L496" s="45"/>
      <c r="M496" s="212" t="s">
        <v>19</v>
      </c>
      <c r="N496" s="213" t="s">
        <v>45</v>
      </c>
      <c r="O496" s="85"/>
      <c r="P496" s="214">
        <f>O496*H496</f>
        <v>0</v>
      </c>
      <c r="Q496" s="214">
        <v>0.00025000000000000001</v>
      </c>
      <c r="R496" s="214">
        <f>Q496*H496</f>
        <v>0.00025000000000000001</v>
      </c>
      <c r="S496" s="214">
        <v>0</v>
      </c>
      <c r="T496" s="215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16" t="s">
        <v>253</v>
      </c>
      <c r="AT496" s="216" t="s">
        <v>150</v>
      </c>
      <c r="AU496" s="216" t="s">
        <v>84</v>
      </c>
      <c r="AY496" s="18" t="s">
        <v>148</v>
      </c>
      <c r="BE496" s="217">
        <f>IF(N496="základní",J496,0)</f>
        <v>0</v>
      </c>
      <c r="BF496" s="217">
        <f>IF(N496="snížená",J496,0)</f>
        <v>0</v>
      </c>
      <c r="BG496" s="217">
        <f>IF(N496="zákl. přenesená",J496,0)</f>
        <v>0</v>
      </c>
      <c r="BH496" s="217">
        <f>IF(N496="sníž. přenesená",J496,0)</f>
        <v>0</v>
      </c>
      <c r="BI496" s="217">
        <f>IF(N496="nulová",J496,0)</f>
        <v>0</v>
      </c>
      <c r="BJ496" s="18" t="s">
        <v>82</v>
      </c>
      <c r="BK496" s="217">
        <f>ROUND(I496*H496,2)</f>
        <v>0</v>
      </c>
      <c r="BL496" s="18" t="s">
        <v>253</v>
      </c>
      <c r="BM496" s="216" t="s">
        <v>2047</v>
      </c>
    </row>
    <row r="497" s="2" customFormat="1">
      <c r="A497" s="39"/>
      <c r="B497" s="40"/>
      <c r="C497" s="41"/>
      <c r="D497" s="218" t="s">
        <v>157</v>
      </c>
      <c r="E497" s="41"/>
      <c r="F497" s="219" t="s">
        <v>2048</v>
      </c>
      <c r="G497" s="41"/>
      <c r="H497" s="41"/>
      <c r="I497" s="220"/>
      <c r="J497" s="41"/>
      <c r="K497" s="41"/>
      <c r="L497" s="45"/>
      <c r="M497" s="221"/>
      <c r="N497" s="222"/>
      <c r="O497" s="85"/>
      <c r="P497" s="85"/>
      <c r="Q497" s="85"/>
      <c r="R497" s="85"/>
      <c r="S497" s="85"/>
      <c r="T497" s="86"/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T497" s="18" t="s">
        <v>157</v>
      </c>
      <c r="AU497" s="18" t="s">
        <v>84</v>
      </c>
    </row>
    <row r="498" s="2" customFormat="1" ht="33" customHeight="1">
      <c r="A498" s="39"/>
      <c r="B498" s="40"/>
      <c r="C498" s="205" t="s">
        <v>704</v>
      </c>
      <c r="D498" s="205" t="s">
        <v>150</v>
      </c>
      <c r="E498" s="206" t="s">
        <v>2049</v>
      </c>
      <c r="F498" s="207" t="s">
        <v>2050</v>
      </c>
      <c r="G498" s="208" t="s">
        <v>222</v>
      </c>
      <c r="H498" s="209">
        <v>2</v>
      </c>
      <c r="I498" s="210"/>
      <c r="J498" s="211">
        <f>ROUND(I498*H498,2)</f>
        <v>0</v>
      </c>
      <c r="K498" s="207" t="s">
        <v>154</v>
      </c>
      <c r="L498" s="45"/>
      <c r="M498" s="212" t="s">
        <v>19</v>
      </c>
      <c r="N498" s="213" t="s">
        <v>45</v>
      </c>
      <c r="O498" s="85"/>
      <c r="P498" s="214">
        <f>O498*H498</f>
        <v>0</v>
      </c>
      <c r="Q498" s="214">
        <v>0.00022000000000000001</v>
      </c>
      <c r="R498" s="214">
        <f>Q498*H498</f>
        <v>0.00044000000000000002</v>
      </c>
      <c r="S498" s="214">
        <v>0</v>
      </c>
      <c r="T498" s="215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16" t="s">
        <v>253</v>
      </c>
      <c r="AT498" s="216" t="s">
        <v>150</v>
      </c>
      <c r="AU498" s="216" t="s">
        <v>84</v>
      </c>
      <c r="AY498" s="18" t="s">
        <v>148</v>
      </c>
      <c r="BE498" s="217">
        <f>IF(N498="základní",J498,0)</f>
        <v>0</v>
      </c>
      <c r="BF498" s="217">
        <f>IF(N498="snížená",J498,0)</f>
        <v>0</v>
      </c>
      <c r="BG498" s="217">
        <f>IF(N498="zákl. přenesená",J498,0)</f>
        <v>0</v>
      </c>
      <c r="BH498" s="217">
        <f>IF(N498="sníž. přenesená",J498,0)</f>
        <v>0</v>
      </c>
      <c r="BI498" s="217">
        <f>IF(N498="nulová",J498,0)</f>
        <v>0</v>
      </c>
      <c r="BJ498" s="18" t="s">
        <v>82</v>
      </c>
      <c r="BK498" s="217">
        <f>ROUND(I498*H498,2)</f>
        <v>0</v>
      </c>
      <c r="BL498" s="18" t="s">
        <v>253</v>
      </c>
      <c r="BM498" s="216" t="s">
        <v>2051</v>
      </c>
    </row>
    <row r="499" s="2" customFormat="1">
      <c r="A499" s="39"/>
      <c r="B499" s="40"/>
      <c r="C499" s="41"/>
      <c r="D499" s="218" t="s">
        <v>157</v>
      </c>
      <c r="E499" s="41"/>
      <c r="F499" s="219" t="s">
        <v>2052</v>
      </c>
      <c r="G499" s="41"/>
      <c r="H499" s="41"/>
      <c r="I499" s="220"/>
      <c r="J499" s="41"/>
      <c r="K499" s="41"/>
      <c r="L499" s="45"/>
      <c r="M499" s="221"/>
      <c r="N499" s="222"/>
      <c r="O499" s="85"/>
      <c r="P499" s="85"/>
      <c r="Q499" s="85"/>
      <c r="R499" s="85"/>
      <c r="S499" s="85"/>
      <c r="T499" s="86"/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T499" s="18" t="s">
        <v>157</v>
      </c>
      <c r="AU499" s="18" t="s">
        <v>84</v>
      </c>
    </row>
    <row r="500" s="2" customFormat="1" ht="24.15" customHeight="1">
      <c r="A500" s="39"/>
      <c r="B500" s="40"/>
      <c r="C500" s="205" t="s">
        <v>714</v>
      </c>
      <c r="D500" s="205" t="s">
        <v>150</v>
      </c>
      <c r="E500" s="206" t="s">
        <v>2053</v>
      </c>
      <c r="F500" s="207" t="s">
        <v>2054</v>
      </c>
      <c r="G500" s="208" t="s">
        <v>222</v>
      </c>
      <c r="H500" s="209">
        <v>1</v>
      </c>
      <c r="I500" s="210"/>
      <c r="J500" s="211">
        <f>ROUND(I500*H500,2)</f>
        <v>0</v>
      </c>
      <c r="K500" s="207" t="s">
        <v>154</v>
      </c>
      <c r="L500" s="45"/>
      <c r="M500" s="212" t="s">
        <v>19</v>
      </c>
      <c r="N500" s="213" t="s">
        <v>45</v>
      </c>
      <c r="O500" s="85"/>
      <c r="P500" s="214">
        <f>O500*H500</f>
        <v>0</v>
      </c>
      <c r="Q500" s="214">
        <v>0.00051999999999999995</v>
      </c>
      <c r="R500" s="214">
        <f>Q500*H500</f>
        <v>0.00051999999999999995</v>
      </c>
      <c r="S500" s="214">
        <v>0</v>
      </c>
      <c r="T500" s="215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16" t="s">
        <v>253</v>
      </c>
      <c r="AT500" s="216" t="s">
        <v>150</v>
      </c>
      <c r="AU500" s="216" t="s">
        <v>84</v>
      </c>
      <c r="AY500" s="18" t="s">
        <v>148</v>
      </c>
      <c r="BE500" s="217">
        <f>IF(N500="základní",J500,0)</f>
        <v>0</v>
      </c>
      <c r="BF500" s="217">
        <f>IF(N500="snížená",J500,0)</f>
        <v>0</v>
      </c>
      <c r="BG500" s="217">
        <f>IF(N500="zákl. přenesená",J500,0)</f>
        <v>0</v>
      </c>
      <c r="BH500" s="217">
        <f>IF(N500="sníž. přenesená",J500,0)</f>
        <v>0</v>
      </c>
      <c r="BI500" s="217">
        <f>IF(N500="nulová",J500,0)</f>
        <v>0</v>
      </c>
      <c r="BJ500" s="18" t="s">
        <v>82</v>
      </c>
      <c r="BK500" s="217">
        <f>ROUND(I500*H500,2)</f>
        <v>0</v>
      </c>
      <c r="BL500" s="18" t="s">
        <v>253</v>
      </c>
      <c r="BM500" s="216" t="s">
        <v>2055</v>
      </c>
    </row>
    <row r="501" s="2" customFormat="1">
      <c r="A501" s="39"/>
      <c r="B501" s="40"/>
      <c r="C501" s="41"/>
      <c r="D501" s="218" t="s">
        <v>157</v>
      </c>
      <c r="E501" s="41"/>
      <c r="F501" s="219" t="s">
        <v>2056</v>
      </c>
      <c r="G501" s="41"/>
      <c r="H501" s="41"/>
      <c r="I501" s="220"/>
      <c r="J501" s="41"/>
      <c r="K501" s="41"/>
      <c r="L501" s="45"/>
      <c r="M501" s="221"/>
      <c r="N501" s="222"/>
      <c r="O501" s="85"/>
      <c r="P501" s="85"/>
      <c r="Q501" s="85"/>
      <c r="R501" s="85"/>
      <c r="S501" s="85"/>
      <c r="T501" s="86"/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T501" s="18" t="s">
        <v>157</v>
      </c>
      <c r="AU501" s="18" t="s">
        <v>84</v>
      </c>
    </row>
    <row r="502" s="2" customFormat="1" ht="24.15" customHeight="1">
      <c r="A502" s="39"/>
      <c r="B502" s="40"/>
      <c r="C502" s="205" t="s">
        <v>721</v>
      </c>
      <c r="D502" s="205" t="s">
        <v>150</v>
      </c>
      <c r="E502" s="206" t="s">
        <v>2057</v>
      </c>
      <c r="F502" s="207" t="s">
        <v>2058</v>
      </c>
      <c r="G502" s="208" t="s">
        <v>222</v>
      </c>
      <c r="H502" s="209">
        <v>1</v>
      </c>
      <c r="I502" s="210"/>
      <c r="J502" s="211">
        <f>ROUND(I502*H502,2)</f>
        <v>0</v>
      </c>
      <c r="K502" s="207" t="s">
        <v>154</v>
      </c>
      <c r="L502" s="45"/>
      <c r="M502" s="212" t="s">
        <v>19</v>
      </c>
      <c r="N502" s="213" t="s">
        <v>45</v>
      </c>
      <c r="O502" s="85"/>
      <c r="P502" s="214">
        <f>O502*H502</f>
        <v>0</v>
      </c>
      <c r="Q502" s="214">
        <v>0.00012</v>
      </c>
      <c r="R502" s="214">
        <f>Q502*H502</f>
        <v>0.00012</v>
      </c>
      <c r="S502" s="214">
        <v>0</v>
      </c>
      <c r="T502" s="215">
        <f>S502*H502</f>
        <v>0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16" t="s">
        <v>253</v>
      </c>
      <c r="AT502" s="216" t="s">
        <v>150</v>
      </c>
      <c r="AU502" s="216" t="s">
        <v>84</v>
      </c>
      <c r="AY502" s="18" t="s">
        <v>148</v>
      </c>
      <c r="BE502" s="217">
        <f>IF(N502="základní",J502,0)</f>
        <v>0</v>
      </c>
      <c r="BF502" s="217">
        <f>IF(N502="snížená",J502,0)</f>
        <v>0</v>
      </c>
      <c r="BG502" s="217">
        <f>IF(N502="zákl. přenesená",J502,0)</f>
        <v>0</v>
      </c>
      <c r="BH502" s="217">
        <f>IF(N502="sníž. přenesená",J502,0)</f>
        <v>0</v>
      </c>
      <c r="BI502" s="217">
        <f>IF(N502="nulová",J502,0)</f>
        <v>0</v>
      </c>
      <c r="BJ502" s="18" t="s">
        <v>82</v>
      </c>
      <c r="BK502" s="217">
        <f>ROUND(I502*H502,2)</f>
        <v>0</v>
      </c>
      <c r="BL502" s="18" t="s">
        <v>253</v>
      </c>
      <c r="BM502" s="216" t="s">
        <v>2059</v>
      </c>
    </row>
    <row r="503" s="2" customFormat="1">
      <c r="A503" s="39"/>
      <c r="B503" s="40"/>
      <c r="C503" s="41"/>
      <c r="D503" s="218" t="s">
        <v>157</v>
      </c>
      <c r="E503" s="41"/>
      <c r="F503" s="219" t="s">
        <v>2060</v>
      </c>
      <c r="G503" s="41"/>
      <c r="H503" s="41"/>
      <c r="I503" s="220"/>
      <c r="J503" s="41"/>
      <c r="K503" s="41"/>
      <c r="L503" s="45"/>
      <c r="M503" s="221"/>
      <c r="N503" s="222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157</v>
      </c>
      <c r="AU503" s="18" t="s">
        <v>84</v>
      </c>
    </row>
    <row r="504" s="2" customFormat="1" ht="24.15" customHeight="1">
      <c r="A504" s="39"/>
      <c r="B504" s="40"/>
      <c r="C504" s="205" t="s">
        <v>726</v>
      </c>
      <c r="D504" s="205" t="s">
        <v>150</v>
      </c>
      <c r="E504" s="206" t="s">
        <v>2061</v>
      </c>
      <c r="F504" s="207" t="s">
        <v>2062</v>
      </c>
      <c r="G504" s="208" t="s">
        <v>222</v>
      </c>
      <c r="H504" s="209">
        <v>1</v>
      </c>
      <c r="I504" s="210"/>
      <c r="J504" s="211">
        <f>ROUND(I504*H504,2)</f>
        <v>0</v>
      </c>
      <c r="K504" s="207" t="s">
        <v>154</v>
      </c>
      <c r="L504" s="45"/>
      <c r="M504" s="212" t="s">
        <v>19</v>
      </c>
      <c r="N504" s="213" t="s">
        <v>45</v>
      </c>
      <c r="O504" s="85"/>
      <c r="P504" s="214">
        <f>O504*H504</f>
        <v>0</v>
      </c>
      <c r="Q504" s="214">
        <v>0.00034000000000000002</v>
      </c>
      <c r="R504" s="214">
        <f>Q504*H504</f>
        <v>0.00034000000000000002</v>
      </c>
      <c r="S504" s="214">
        <v>0</v>
      </c>
      <c r="T504" s="215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16" t="s">
        <v>253</v>
      </c>
      <c r="AT504" s="216" t="s">
        <v>150</v>
      </c>
      <c r="AU504" s="216" t="s">
        <v>84</v>
      </c>
      <c r="AY504" s="18" t="s">
        <v>148</v>
      </c>
      <c r="BE504" s="217">
        <f>IF(N504="základní",J504,0)</f>
        <v>0</v>
      </c>
      <c r="BF504" s="217">
        <f>IF(N504="snížená",J504,0)</f>
        <v>0</v>
      </c>
      <c r="BG504" s="217">
        <f>IF(N504="zákl. přenesená",J504,0)</f>
        <v>0</v>
      </c>
      <c r="BH504" s="217">
        <f>IF(N504="sníž. přenesená",J504,0)</f>
        <v>0</v>
      </c>
      <c r="BI504" s="217">
        <f>IF(N504="nulová",J504,0)</f>
        <v>0</v>
      </c>
      <c r="BJ504" s="18" t="s">
        <v>82</v>
      </c>
      <c r="BK504" s="217">
        <f>ROUND(I504*H504,2)</f>
        <v>0</v>
      </c>
      <c r="BL504" s="18" t="s">
        <v>253</v>
      </c>
      <c r="BM504" s="216" t="s">
        <v>2063</v>
      </c>
    </row>
    <row r="505" s="2" customFormat="1">
      <c r="A505" s="39"/>
      <c r="B505" s="40"/>
      <c r="C505" s="41"/>
      <c r="D505" s="218" t="s">
        <v>157</v>
      </c>
      <c r="E505" s="41"/>
      <c r="F505" s="219" t="s">
        <v>2064</v>
      </c>
      <c r="G505" s="41"/>
      <c r="H505" s="41"/>
      <c r="I505" s="220"/>
      <c r="J505" s="41"/>
      <c r="K505" s="41"/>
      <c r="L505" s="45"/>
      <c r="M505" s="221"/>
      <c r="N505" s="222"/>
      <c r="O505" s="85"/>
      <c r="P505" s="85"/>
      <c r="Q505" s="85"/>
      <c r="R505" s="85"/>
      <c r="S505" s="85"/>
      <c r="T505" s="86"/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T505" s="18" t="s">
        <v>157</v>
      </c>
      <c r="AU505" s="18" t="s">
        <v>84</v>
      </c>
    </row>
    <row r="506" s="2" customFormat="1" ht="24.15" customHeight="1">
      <c r="A506" s="39"/>
      <c r="B506" s="40"/>
      <c r="C506" s="205" t="s">
        <v>733</v>
      </c>
      <c r="D506" s="205" t="s">
        <v>150</v>
      </c>
      <c r="E506" s="206" t="s">
        <v>2065</v>
      </c>
      <c r="F506" s="207" t="s">
        <v>2066</v>
      </c>
      <c r="G506" s="208" t="s">
        <v>222</v>
      </c>
      <c r="H506" s="209">
        <v>1</v>
      </c>
      <c r="I506" s="210"/>
      <c r="J506" s="211">
        <f>ROUND(I506*H506,2)</f>
        <v>0</v>
      </c>
      <c r="K506" s="207" t="s">
        <v>154</v>
      </c>
      <c r="L506" s="45"/>
      <c r="M506" s="212" t="s">
        <v>19</v>
      </c>
      <c r="N506" s="213" t="s">
        <v>45</v>
      </c>
      <c r="O506" s="85"/>
      <c r="P506" s="214">
        <f>O506*H506</f>
        <v>0</v>
      </c>
      <c r="Q506" s="214">
        <v>0.00050000000000000001</v>
      </c>
      <c r="R506" s="214">
        <f>Q506*H506</f>
        <v>0.00050000000000000001</v>
      </c>
      <c r="S506" s="214">
        <v>0</v>
      </c>
      <c r="T506" s="215">
        <f>S506*H506</f>
        <v>0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16" t="s">
        <v>253</v>
      </c>
      <c r="AT506" s="216" t="s">
        <v>150</v>
      </c>
      <c r="AU506" s="216" t="s">
        <v>84</v>
      </c>
      <c r="AY506" s="18" t="s">
        <v>148</v>
      </c>
      <c r="BE506" s="217">
        <f>IF(N506="základní",J506,0)</f>
        <v>0</v>
      </c>
      <c r="BF506" s="217">
        <f>IF(N506="snížená",J506,0)</f>
        <v>0</v>
      </c>
      <c r="BG506" s="217">
        <f>IF(N506="zákl. přenesená",J506,0)</f>
        <v>0</v>
      </c>
      <c r="BH506" s="217">
        <f>IF(N506="sníž. přenesená",J506,0)</f>
        <v>0</v>
      </c>
      <c r="BI506" s="217">
        <f>IF(N506="nulová",J506,0)</f>
        <v>0</v>
      </c>
      <c r="BJ506" s="18" t="s">
        <v>82</v>
      </c>
      <c r="BK506" s="217">
        <f>ROUND(I506*H506,2)</f>
        <v>0</v>
      </c>
      <c r="BL506" s="18" t="s">
        <v>253</v>
      </c>
      <c r="BM506" s="216" t="s">
        <v>2067</v>
      </c>
    </row>
    <row r="507" s="2" customFormat="1">
      <c r="A507" s="39"/>
      <c r="B507" s="40"/>
      <c r="C507" s="41"/>
      <c r="D507" s="218" t="s">
        <v>157</v>
      </c>
      <c r="E507" s="41"/>
      <c r="F507" s="219" t="s">
        <v>2068</v>
      </c>
      <c r="G507" s="41"/>
      <c r="H507" s="41"/>
      <c r="I507" s="220"/>
      <c r="J507" s="41"/>
      <c r="K507" s="41"/>
      <c r="L507" s="45"/>
      <c r="M507" s="221"/>
      <c r="N507" s="222"/>
      <c r="O507" s="85"/>
      <c r="P507" s="85"/>
      <c r="Q507" s="85"/>
      <c r="R507" s="85"/>
      <c r="S507" s="85"/>
      <c r="T507" s="86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157</v>
      </c>
      <c r="AU507" s="18" t="s">
        <v>84</v>
      </c>
    </row>
    <row r="508" s="2" customFormat="1" ht="24.15" customHeight="1">
      <c r="A508" s="39"/>
      <c r="B508" s="40"/>
      <c r="C508" s="205" t="s">
        <v>738</v>
      </c>
      <c r="D508" s="205" t="s">
        <v>150</v>
      </c>
      <c r="E508" s="206" t="s">
        <v>2069</v>
      </c>
      <c r="F508" s="207" t="s">
        <v>2070</v>
      </c>
      <c r="G508" s="208" t="s">
        <v>222</v>
      </c>
      <c r="H508" s="209">
        <v>2</v>
      </c>
      <c r="I508" s="210"/>
      <c r="J508" s="211">
        <f>ROUND(I508*H508,2)</f>
        <v>0</v>
      </c>
      <c r="K508" s="207" t="s">
        <v>154</v>
      </c>
      <c r="L508" s="45"/>
      <c r="M508" s="212" t="s">
        <v>19</v>
      </c>
      <c r="N508" s="213" t="s">
        <v>45</v>
      </c>
      <c r="O508" s="85"/>
      <c r="P508" s="214">
        <f>O508*H508</f>
        <v>0</v>
      </c>
      <c r="Q508" s="214">
        <v>0.0016800000000000001</v>
      </c>
      <c r="R508" s="214">
        <f>Q508*H508</f>
        <v>0.0033600000000000001</v>
      </c>
      <c r="S508" s="214">
        <v>0</v>
      </c>
      <c r="T508" s="215">
        <f>S508*H508</f>
        <v>0</v>
      </c>
      <c r="U508" s="39"/>
      <c r="V508" s="39"/>
      <c r="W508" s="39"/>
      <c r="X508" s="39"/>
      <c r="Y508" s="39"/>
      <c r="Z508" s="39"/>
      <c r="AA508" s="39"/>
      <c r="AB508" s="39"/>
      <c r="AC508" s="39"/>
      <c r="AD508" s="39"/>
      <c r="AE508" s="39"/>
      <c r="AR508" s="216" t="s">
        <v>253</v>
      </c>
      <c r="AT508" s="216" t="s">
        <v>150</v>
      </c>
      <c r="AU508" s="216" t="s">
        <v>84</v>
      </c>
      <c r="AY508" s="18" t="s">
        <v>148</v>
      </c>
      <c r="BE508" s="217">
        <f>IF(N508="základní",J508,0)</f>
        <v>0</v>
      </c>
      <c r="BF508" s="217">
        <f>IF(N508="snížená",J508,0)</f>
        <v>0</v>
      </c>
      <c r="BG508" s="217">
        <f>IF(N508="zákl. přenesená",J508,0)</f>
        <v>0</v>
      </c>
      <c r="BH508" s="217">
        <f>IF(N508="sníž. přenesená",J508,0)</f>
        <v>0</v>
      </c>
      <c r="BI508" s="217">
        <f>IF(N508="nulová",J508,0)</f>
        <v>0</v>
      </c>
      <c r="BJ508" s="18" t="s">
        <v>82</v>
      </c>
      <c r="BK508" s="217">
        <f>ROUND(I508*H508,2)</f>
        <v>0</v>
      </c>
      <c r="BL508" s="18" t="s">
        <v>253</v>
      </c>
      <c r="BM508" s="216" t="s">
        <v>2071</v>
      </c>
    </row>
    <row r="509" s="2" customFormat="1">
      <c r="A509" s="39"/>
      <c r="B509" s="40"/>
      <c r="C509" s="41"/>
      <c r="D509" s="218" t="s">
        <v>157</v>
      </c>
      <c r="E509" s="41"/>
      <c r="F509" s="219" t="s">
        <v>2072</v>
      </c>
      <c r="G509" s="41"/>
      <c r="H509" s="41"/>
      <c r="I509" s="220"/>
      <c r="J509" s="41"/>
      <c r="K509" s="41"/>
      <c r="L509" s="45"/>
      <c r="M509" s="221"/>
      <c r="N509" s="222"/>
      <c r="O509" s="85"/>
      <c r="P509" s="85"/>
      <c r="Q509" s="85"/>
      <c r="R509" s="85"/>
      <c r="S509" s="85"/>
      <c r="T509" s="86"/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T509" s="18" t="s">
        <v>157</v>
      </c>
      <c r="AU509" s="18" t="s">
        <v>84</v>
      </c>
    </row>
    <row r="510" s="2" customFormat="1" ht="33" customHeight="1">
      <c r="A510" s="39"/>
      <c r="B510" s="40"/>
      <c r="C510" s="205" t="s">
        <v>746</v>
      </c>
      <c r="D510" s="205" t="s">
        <v>150</v>
      </c>
      <c r="E510" s="206" t="s">
        <v>2073</v>
      </c>
      <c r="F510" s="207" t="s">
        <v>2074</v>
      </c>
      <c r="G510" s="208" t="s">
        <v>229</v>
      </c>
      <c r="H510" s="209">
        <v>47</v>
      </c>
      <c r="I510" s="210"/>
      <c r="J510" s="211">
        <f>ROUND(I510*H510,2)</f>
        <v>0</v>
      </c>
      <c r="K510" s="207" t="s">
        <v>154</v>
      </c>
      <c r="L510" s="45"/>
      <c r="M510" s="212" t="s">
        <v>19</v>
      </c>
      <c r="N510" s="213" t="s">
        <v>45</v>
      </c>
      <c r="O510" s="85"/>
      <c r="P510" s="214">
        <f>O510*H510</f>
        <v>0</v>
      </c>
      <c r="Q510" s="214">
        <v>1.0000000000000001E-05</v>
      </c>
      <c r="R510" s="214">
        <f>Q510*H510</f>
        <v>0.00047000000000000004</v>
      </c>
      <c r="S510" s="214">
        <v>0</v>
      </c>
      <c r="T510" s="215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16" t="s">
        <v>253</v>
      </c>
      <c r="AT510" s="216" t="s">
        <v>150</v>
      </c>
      <c r="AU510" s="216" t="s">
        <v>84</v>
      </c>
      <c r="AY510" s="18" t="s">
        <v>148</v>
      </c>
      <c r="BE510" s="217">
        <f>IF(N510="základní",J510,0)</f>
        <v>0</v>
      </c>
      <c r="BF510" s="217">
        <f>IF(N510="snížená",J510,0)</f>
        <v>0</v>
      </c>
      <c r="BG510" s="217">
        <f>IF(N510="zákl. přenesená",J510,0)</f>
        <v>0</v>
      </c>
      <c r="BH510" s="217">
        <f>IF(N510="sníž. přenesená",J510,0)</f>
        <v>0</v>
      </c>
      <c r="BI510" s="217">
        <f>IF(N510="nulová",J510,0)</f>
        <v>0</v>
      </c>
      <c r="BJ510" s="18" t="s">
        <v>82</v>
      </c>
      <c r="BK510" s="217">
        <f>ROUND(I510*H510,2)</f>
        <v>0</v>
      </c>
      <c r="BL510" s="18" t="s">
        <v>253</v>
      </c>
      <c r="BM510" s="216" t="s">
        <v>2075</v>
      </c>
    </row>
    <row r="511" s="2" customFormat="1">
      <c r="A511" s="39"/>
      <c r="B511" s="40"/>
      <c r="C511" s="41"/>
      <c r="D511" s="218" t="s">
        <v>157</v>
      </c>
      <c r="E511" s="41"/>
      <c r="F511" s="219" t="s">
        <v>2076</v>
      </c>
      <c r="G511" s="41"/>
      <c r="H511" s="41"/>
      <c r="I511" s="220"/>
      <c r="J511" s="41"/>
      <c r="K511" s="41"/>
      <c r="L511" s="45"/>
      <c r="M511" s="221"/>
      <c r="N511" s="222"/>
      <c r="O511" s="85"/>
      <c r="P511" s="85"/>
      <c r="Q511" s="85"/>
      <c r="R511" s="85"/>
      <c r="S511" s="85"/>
      <c r="T511" s="86"/>
      <c r="U511" s="39"/>
      <c r="V511" s="39"/>
      <c r="W511" s="39"/>
      <c r="X511" s="39"/>
      <c r="Y511" s="39"/>
      <c r="Z511" s="39"/>
      <c r="AA511" s="39"/>
      <c r="AB511" s="39"/>
      <c r="AC511" s="39"/>
      <c r="AD511" s="39"/>
      <c r="AE511" s="39"/>
      <c r="AT511" s="18" t="s">
        <v>157</v>
      </c>
      <c r="AU511" s="18" t="s">
        <v>84</v>
      </c>
    </row>
    <row r="512" s="2" customFormat="1" ht="37.8" customHeight="1">
      <c r="A512" s="39"/>
      <c r="B512" s="40"/>
      <c r="C512" s="205" t="s">
        <v>750</v>
      </c>
      <c r="D512" s="205" t="s">
        <v>150</v>
      </c>
      <c r="E512" s="206" t="s">
        <v>2077</v>
      </c>
      <c r="F512" s="207" t="s">
        <v>2078</v>
      </c>
      <c r="G512" s="208" t="s">
        <v>229</v>
      </c>
      <c r="H512" s="209">
        <v>47</v>
      </c>
      <c r="I512" s="210"/>
      <c r="J512" s="211">
        <f>ROUND(I512*H512,2)</f>
        <v>0</v>
      </c>
      <c r="K512" s="207" t="s">
        <v>154</v>
      </c>
      <c r="L512" s="45"/>
      <c r="M512" s="212" t="s">
        <v>19</v>
      </c>
      <c r="N512" s="213" t="s">
        <v>45</v>
      </c>
      <c r="O512" s="85"/>
      <c r="P512" s="214">
        <f>O512*H512</f>
        <v>0</v>
      </c>
      <c r="Q512" s="214">
        <v>6.0000000000000002E-05</v>
      </c>
      <c r="R512" s="214">
        <f>Q512*H512</f>
        <v>0.00282</v>
      </c>
      <c r="S512" s="214">
        <v>0</v>
      </c>
      <c r="T512" s="215">
        <f>S512*H512</f>
        <v>0</v>
      </c>
      <c r="U512" s="39"/>
      <c r="V512" s="39"/>
      <c r="W512" s="39"/>
      <c r="X512" s="39"/>
      <c r="Y512" s="39"/>
      <c r="Z512" s="39"/>
      <c r="AA512" s="39"/>
      <c r="AB512" s="39"/>
      <c r="AC512" s="39"/>
      <c r="AD512" s="39"/>
      <c r="AE512" s="39"/>
      <c r="AR512" s="216" t="s">
        <v>253</v>
      </c>
      <c r="AT512" s="216" t="s">
        <v>150</v>
      </c>
      <c r="AU512" s="216" t="s">
        <v>84</v>
      </c>
      <c r="AY512" s="18" t="s">
        <v>148</v>
      </c>
      <c r="BE512" s="217">
        <f>IF(N512="základní",J512,0)</f>
        <v>0</v>
      </c>
      <c r="BF512" s="217">
        <f>IF(N512="snížená",J512,0)</f>
        <v>0</v>
      </c>
      <c r="BG512" s="217">
        <f>IF(N512="zákl. přenesená",J512,0)</f>
        <v>0</v>
      </c>
      <c r="BH512" s="217">
        <f>IF(N512="sníž. přenesená",J512,0)</f>
        <v>0</v>
      </c>
      <c r="BI512" s="217">
        <f>IF(N512="nulová",J512,0)</f>
        <v>0</v>
      </c>
      <c r="BJ512" s="18" t="s">
        <v>82</v>
      </c>
      <c r="BK512" s="217">
        <f>ROUND(I512*H512,2)</f>
        <v>0</v>
      </c>
      <c r="BL512" s="18" t="s">
        <v>253</v>
      </c>
      <c r="BM512" s="216" t="s">
        <v>2079</v>
      </c>
    </row>
    <row r="513" s="2" customFormat="1">
      <c r="A513" s="39"/>
      <c r="B513" s="40"/>
      <c r="C513" s="41"/>
      <c r="D513" s="218" t="s">
        <v>157</v>
      </c>
      <c r="E513" s="41"/>
      <c r="F513" s="219" t="s">
        <v>2080</v>
      </c>
      <c r="G513" s="41"/>
      <c r="H513" s="41"/>
      <c r="I513" s="220"/>
      <c r="J513" s="41"/>
      <c r="K513" s="41"/>
      <c r="L513" s="45"/>
      <c r="M513" s="221"/>
      <c r="N513" s="222"/>
      <c r="O513" s="85"/>
      <c r="P513" s="85"/>
      <c r="Q513" s="85"/>
      <c r="R513" s="85"/>
      <c r="S513" s="85"/>
      <c r="T513" s="86"/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T513" s="18" t="s">
        <v>157</v>
      </c>
      <c r="AU513" s="18" t="s">
        <v>84</v>
      </c>
    </row>
    <row r="514" s="2" customFormat="1" ht="16.5" customHeight="1">
      <c r="A514" s="39"/>
      <c r="B514" s="40"/>
      <c r="C514" s="205" t="s">
        <v>757</v>
      </c>
      <c r="D514" s="205" t="s">
        <v>150</v>
      </c>
      <c r="E514" s="206" t="s">
        <v>2081</v>
      </c>
      <c r="F514" s="207" t="s">
        <v>2082</v>
      </c>
      <c r="G514" s="208" t="s">
        <v>222</v>
      </c>
      <c r="H514" s="209">
        <v>2</v>
      </c>
      <c r="I514" s="210"/>
      <c r="J514" s="211">
        <f>ROUND(I514*H514,2)</f>
        <v>0</v>
      </c>
      <c r="K514" s="207" t="s">
        <v>1811</v>
      </c>
      <c r="L514" s="45"/>
      <c r="M514" s="212" t="s">
        <v>19</v>
      </c>
      <c r="N514" s="213" t="s">
        <v>45</v>
      </c>
      <c r="O514" s="85"/>
      <c r="P514" s="214">
        <f>O514*H514</f>
        <v>0</v>
      </c>
      <c r="Q514" s="214">
        <v>0</v>
      </c>
      <c r="R514" s="214">
        <f>Q514*H514</f>
        <v>0</v>
      </c>
      <c r="S514" s="214">
        <v>0</v>
      </c>
      <c r="T514" s="215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16" t="s">
        <v>253</v>
      </c>
      <c r="AT514" s="216" t="s">
        <v>150</v>
      </c>
      <c r="AU514" s="216" t="s">
        <v>84</v>
      </c>
      <c r="AY514" s="18" t="s">
        <v>148</v>
      </c>
      <c r="BE514" s="217">
        <f>IF(N514="základní",J514,0)</f>
        <v>0</v>
      </c>
      <c r="BF514" s="217">
        <f>IF(N514="snížená",J514,0)</f>
        <v>0</v>
      </c>
      <c r="BG514" s="217">
        <f>IF(N514="zákl. přenesená",J514,0)</f>
        <v>0</v>
      </c>
      <c r="BH514" s="217">
        <f>IF(N514="sníž. přenesená",J514,0)</f>
        <v>0</v>
      </c>
      <c r="BI514" s="217">
        <f>IF(N514="nulová",J514,0)</f>
        <v>0</v>
      </c>
      <c r="BJ514" s="18" t="s">
        <v>82</v>
      </c>
      <c r="BK514" s="217">
        <f>ROUND(I514*H514,2)</f>
        <v>0</v>
      </c>
      <c r="BL514" s="18" t="s">
        <v>253</v>
      </c>
      <c r="BM514" s="216" t="s">
        <v>2083</v>
      </c>
    </row>
    <row r="515" s="2" customFormat="1" ht="24.15" customHeight="1">
      <c r="A515" s="39"/>
      <c r="B515" s="40"/>
      <c r="C515" s="205" t="s">
        <v>763</v>
      </c>
      <c r="D515" s="205" t="s">
        <v>150</v>
      </c>
      <c r="E515" s="206" t="s">
        <v>2084</v>
      </c>
      <c r="F515" s="207" t="s">
        <v>2085</v>
      </c>
      <c r="G515" s="208" t="s">
        <v>222</v>
      </c>
      <c r="H515" s="209">
        <v>1</v>
      </c>
      <c r="I515" s="210"/>
      <c r="J515" s="211">
        <f>ROUND(I515*H515,2)</f>
        <v>0</v>
      </c>
      <c r="K515" s="207" t="s">
        <v>1811</v>
      </c>
      <c r="L515" s="45"/>
      <c r="M515" s="212" t="s">
        <v>19</v>
      </c>
      <c r="N515" s="213" t="s">
        <v>45</v>
      </c>
      <c r="O515" s="85"/>
      <c r="P515" s="214">
        <f>O515*H515</f>
        <v>0</v>
      </c>
      <c r="Q515" s="214">
        <v>0</v>
      </c>
      <c r="R515" s="214">
        <f>Q515*H515</f>
        <v>0</v>
      </c>
      <c r="S515" s="214">
        <v>0</v>
      </c>
      <c r="T515" s="215">
        <f>S515*H515</f>
        <v>0</v>
      </c>
      <c r="U515" s="39"/>
      <c r="V515" s="39"/>
      <c r="W515" s="39"/>
      <c r="X515" s="39"/>
      <c r="Y515" s="39"/>
      <c r="Z515" s="39"/>
      <c r="AA515" s="39"/>
      <c r="AB515" s="39"/>
      <c r="AC515" s="39"/>
      <c r="AD515" s="39"/>
      <c r="AE515" s="39"/>
      <c r="AR515" s="216" t="s">
        <v>253</v>
      </c>
      <c r="AT515" s="216" t="s">
        <v>150</v>
      </c>
      <c r="AU515" s="216" t="s">
        <v>84</v>
      </c>
      <c r="AY515" s="18" t="s">
        <v>148</v>
      </c>
      <c r="BE515" s="217">
        <f>IF(N515="základní",J515,0)</f>
        <v>0</v>
      </c>
      <c r="BF515" s="217">
        <f>IF(N515="snížená",J515,0)</f>
        <v>0</v>
      </c>
      <c r="BG515" s="217">
        <f>IF(N515="zákl. přenesená",J515,0)</f>
        <v>0</v>
      </c>
      <c r="BH515" s="217">
        <f>IF(N515="sníž. přenesená",J515,0)</f>
        <v>0</v>
      </c>
      <c r="BI515" s="217">
        <f>IF(N515="nulová",J515,0)</f>
        <v>0</v>
      </c>
      <c r="BJ515" s="18" t="s">
        <v>82</v>
      </c>
      <c r="BK515" s="217">
        <f>ROUND(I515*H515,2)</f>
        <v>0</v>
      </c>
      <c r="BL515" s="18" t="s">
        <v>253</v>
      </c>
      <c r="BM515" s="216" t="s">
        <v>2086</v>
      </c>
    </row>
    <row r="516" s="2" customFormat="1" ht="49.05" customHeight="1">
      <c r="A516" s="39"/>
      <c r="B516" s="40"/>
      <c r="C516" s="205" t="s">
        <v>768</v>
      </c>
      <c r="D516" s="205" t="s">
        <v>150</v>
      </c>
      <c r="E516" s="206" t="s">
        <v>2087</v>
      </c>
      <c r="F516" s="207" t="s">
        <v>2088</v>
      </c>
      <c r="G516" s="208" t="s">
        <v>203</v>
      </c>
      <c r="H516" s="209">
        <v>0.129</v>
      </c>
      <c r="I516" s="210"/>
      <c r="J516" s="211">
        <f>ROUND(I516*H516,2)</f>
        <v>0</v>
      </c>
      <c r="K516" s="207" t="s">
        <v>154</v>
      </c>
      <c r="L516" s="45"/>
      <c r="M516" s="212" t="s">
        <v>19</v>
      </c>
      <c r="N516" s="213" t="s">
        <v>45</v>
      </c>
      <c r="O516" s="85"/>
      <c r="P516" s="214">
        <f>O516*H516</f>
        <v>0</v>
      </c>
      <c r="Q516" s="214">
        <v>0</v>
      </c>
      <c r="R516" s="214">
        <f>Q516*H516</f>
        <v>0</v>
      </c>
      <c r="S516" s="214">
        <v>0</v>
      </c>
      <c r="T516" s="215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16" t="s">
        <v>253</v>
      </c>
      <c r="AT516" s="216" t="s">
        <v>150</v>
      </c>
      <c r="AU516" s="216" t="s">
        <v>84</v>
      </c>
      <c r="AY516" s="18" t="s">
        <v>148</v>
      </c>
      <c r="BE516" s="217">
        <f>IF(N516="základní",J516,0)</f>
        <v>0</v>
      </c>
      <c r="BF516" s="217">
        <f>IF(N516="snížená",J516,0)</f>
        <v>0</v>
      </c>
      <c r="BG516" s="217">
        <f>IF(N516="zákl. přenesená",J516,0)</f>
        <v>0</v>
      </c>
      <c r="BH516" s="217">
        <f>IF(N516="sníž. přenesená",J516,0)</f>
        <v>0</v>
      </c>
      <c r="BI516" s="217">
        <f>IF(N516="nulová",J516,0)</f>
        <v>0</v>
      </c>
      <c r="BJ516" s="18" t="s">
        <v>82</v>
      </c>
      <c r="BK516" s="217">
        <f>ROUND(I516*H516,2)</f>
        <v>0</v>
      </c>
      <c r="BL516" s="18" t="s">
        <v>253</v>
      </c>
      <c r="BM516" s="216" t="s">
        <v>2089</v>
      </c>
    </row>
    <row r="517" s="2" customFormat="1">
      <c r="A517" s="39"/>
      <c r="B517" s="40"/>
      <c r="C517" s="41"/>
      <c r="D517" s="218" t="s">
        <v>157</v>
      </c>
      <c r="E517" s="41"/>
      <c r="F517" s="219" t="s">
        <v>2090</v>
      </c>
      <c r="G517" s="41"/>
      <c r="H517" s="41"/>
      <c r="I517" s="220"/>
      <c r="J517" s="41"/>
      <c r="K517" s="41"/>
      <c r="L517" s="45"/>
      <c r="M517" s="221"/>
      <c r="N517" s="222"/>
      <c r="O517" s="85"/>
      <c r="P517" s="85"/>
      <c r="Q517" s="85"/>
      <c r="R517" s="85"/>
      <c r="S517" s="85"/>
      <c r="T517" s="86"/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T517" s="18" t="s">
        <v>157</v>
      </c>
      <c r="AU517" s="18" t="s">
        <v>84</v>
      </c>
    </row>
    <row r="518" s="12" customFormat="1" ht="22.8" customHeight="1">
      <c r="A518" s="12"/>
      <c r="B518" s="189"/>
      <c r="C518" s="190"/>
      <c r="D518" s="191" t="s">
        <v>73</v>
      </c>
      <c r="E518" s="203" t="s">
        <v>2091</v>
      </c>
      <c r="F518" s="203" t="s">
        <v>2092</v>
      </c>
      <c r="G518" s="190"/>
      <c r="H518" s="190"/>
      <c r="I518" s="193"/>
      <c r="J518" s="204">
        <f>BK518</f>
        <v>0</v>
      </c>
      <c r="K518" s="190"/>
      <c r="L518" s="195"/>
      <c r="M518" s="196"/>
      <c r="N518" s="197"/>
      <c r="O518" s="197"/>
      <c r="P518" s="198">
        <f>SUM(P519:P529)</f>
        <v>0</v>
      </c>
      <c r="Q518" s="197"/>
      <c r="R518" s="198">
        <f>SUM(R519:R529)</f>
        <v>0.0063700000000000007</v>
      </c>
      <c r="S518" s="197"/>
      <c r="T518" s="199">
        <f>SUM(T519:T529)</f>
        <v>0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200" t="s">
        <v>84</v>
      </c>
      <c r="AT518" s="201" t="s">
        <v>73</v>
      </c>
      <c r="AU518" s="201" t="s">
        <v>82</v>
      </c>
      <c r="AY518" s="200" t="s">
        <v>148</v>
      </c>
      <c r="BK518" s="202">
        <f>SUM(BK519:BK529)</f>
        <v>0</v>
      </c>
    </row>
    <row r="519" s="2" customFormat="1" ht="16.5" customHeight="1">
      <c r="A519" s="39"/>
      <c r="B519" s="40"/>
      <c r="C519" s="205" t="s">
        <v>773</v>
      </c>
      <c r="D519" s="205" t="s">
        <v>150</v>
      </c>
      <c r="E519" s="206" t="s">
        <v>2093</v>
      </c>
      <c r="F519" s="207" t="s">
        <v>2094</v>
      </c>
      <c r="G519" s="208" t="s">
        <v>2095</v>
      </c>
      <c r="H519" s="209">
        <v>1</v>
      </c>
      <c r="I519" s="210"/>
      <c r="J519" s="211">
        <f>ROUND(I519*H519,2)</f>
        <v>0</v>
      </c>
      <c r="K519" s="207" t="s">
        <v>154</v>
      </c>
      <c r="L519" s="45"/>
      <c r="M519" s="212" t="s">
        <v>19</v>
      </c>
      <c r="N519" s="213" t="s">
        <v>45</v>
      </c>
      <c r="O519" s="85"/>
      <c r="P519" s="214">
        <f>O519*H519</f>
        <v>0</v>
      </c>
      <c r="Q519" s="214">
        <v>0.00114</v>
      </c>
      <c r="R519" s="214">
        <f>Q519*H519</f>
        <v>0.00114</v>
      </c>
      <c r="S519" s="214">
        <v>0</v>
      </c>
      <c r="T519" s="215">
        <f>S519*H519</f>
        <v>0</v>
      </c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R519" s="216" t="s">
        <v>253</v>
      </c>
      <c r="AT519" s="216" t="s">
        <v>150</v>
      </c>
      <c r="AU519" s="216" t="s">
        <v>84</v>
      </c>
      <c r="AY519" s="18" t="s">
        <v>148</v>
      </c>
      <c r="BE519" s="217">
        <f>IF(N519="základní",J519,0)</f>
        <v>0</v>
      </c>
      <c r="BF519" s="217">
        <f>IF(N519="snížená",J519,0)</f>
        <v>0</v>
      </c>
      <c r="BG519" s="217">
        <f>IF(N519="zákl. přenesená",J519,0)</f>
        <v>0</v>
      </c>
      <c r="BH519" s="217">
        <f>IF(N519="sníž. přenesená",J519,0)</f>
        <v>0</v>
      </c>
      <c r="BI519" s="217">
        <f>IF(N519="nulová",J519,0)</f>
        <v>0</v>
      </c>
      <c r="BJ519" s="18" t="s">
        <v>82</v>
      </c>
      <c r="BK519" s="217">
        <f>ROUND(I519*H519,2)</f>
        <v>0</v>
      </c>
      <c r="BL519" s="18" t="s">
        <v>253</v>
      </c>
      <c r="BM519" s="216" t="s">
        <v>2096</v>
      </c>
    </row>
    <row r="520" s="2" customFormat="1">
      <c r="A520" s="39"/>
      <c r="B520" s="40"/>
      <c r="C520" s="41"/>
      <c r="D520" s="218" t="s">
        <v>157</v>
      </c>
      <c r="E520" s="41"/>
      <c r="F520" s="219" t="s">
        <v>2097</v>
      </c>
      <c r="G520" s="41"/>
      <c r="H520" s="41"/>
      <c r="I520" s="220"/>
      <c r="J520" s="41"/>
      <c r="K520" s="41"/>
      <c r="L520" s="45"/>
      <c r="M520" s="221"/>
      <c r="N520" s="222"/>
      <c r="O520" s="85"/>
      <c r="P520" s="85"/>
      <c r="Q520" s="85"/>
      <c r="R520" s="85"/>
      <c r="S520" s="85"/>
      <c r="T520" s="86"/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T520" s="18" t="s">
        <v>157</v>
      </c>
      <c r="AU520" s="18" t="s">
        <v>84</v>
      </c>
    </row>
    <row r="521" s="2" customFormat="1" ht="24.15" customHeight="1">
      <c r="A521" s="39"/>
      <c r="B521" s="40"/>
      <c r="C521" s="256" t="s">
        <v>779</v>
      </c>
      <c r="D521" s="256" t="s">
        <v>226</v>
      </c>
      <c r="E521" s="257" t="s">
        <v>2098</v>
      </c>
      <c r="F521" s="258" t="s">
        <v>2099</v>
      </c>
      <c r="G521" s="259" t="s">
        <v>222</v>
      </c>
      <c r="H521" s="260">
        <v>1</v>
      </c>
      <c r="I521" s="261"/>
      <c r="J521" s="262">
        <f>ROUND(I521*H521,2)</f>
        <v>0</v>
      </c>
      <c r="K521" s="258" t="s">
        <v>1811</v>
      </c>
      <c r="L521" s="263"/>
      <c r="M521" s="264" t="s">
        <v>19</v>
      </c>
      <c r="N521" s="265" t="s">
        <v>45</v>
      </c>
      <c r="O521" s="85"/>
      <c r="P521" s="214">
        <f>O521*H521</f>
        <v>0</v>
      </c>
      <c r="Q521" s="214">
        <v>0</v>
      </c>
      <c r="R521" s="214">
        <f>Q521*H521</f>
        <v>0</v>
      </c>
      <c r="S521" s="214">
        <v>0</v>
      </c>
      <c r="T521" s="215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16" t="s">
        <v>373</v>
      </c>
      <c r="AT521" s="216" t="s">
        <v>226</v>
      </c>
      <c r="AU521" s="216" t="s">
        <v>84</v>
      </c>
      <c r="AY521" s="18" t="s">
        <v>148</v>
      </c>
      <c r="BE521" s="217">
        <f>IF(N521="základní",J521,0)</f>
        <v>0</v>
      </c>
      <c r="BF521" s="217">
        <f>IF(N521="snížená",J521,0)</f>
        <v>0</v>
      </c>
      <c r="BG521" s="217">
        <f>IF(N521="zákl. přenesená",J521,0)</f>
        <v>0</v>
      </c>
      <c r="BH521" s="217">
        <f>IF(N521="sníž. přenesená",J521,0)</f>
        <v>0</v>
      </c>
      <c r="BI521" s="217">
        <f>IF(N521="nulová",J521,0)</f>
        <v>0</v>
      </c>
      <c r="BJ521" s="18" t="s">
        <v>82</v>
      </c>
      <c r="BK521" s="217">
        <f>ROUND(I521*H521,2)</f>
        <v>0</v>
      </c>
      <c r="BL521" s="18" t="s">
        <v>253</v>
      </c>
      <c r="BM521" s="216" t="s">
        <v>2100</v>
      </c>
    </row>
    <row r="522" s="2" customFormat="1" ht="37.8" customHeight="1">
      <c r="A522" s="39"/>
      <c r="B522" s="40"/>
      <c r="C522" s="205" t="s">
        <v>783</v>
      </c>
      <c r="D522" s="205" t="s">
        <v>150</v>
      </c>
      <c r="E522" s="206" t="s">
        <v>2101</v>
      </c>
      <c r="F522" s="207" t="s">
        <v>2102</v>
      </c>
      <c r="G522" s="208" t="s">
        <v>2095</v>
      </c>
      <c r="H522" s="209">
        <v>1</v>
      </c>
      <c r="I522" s="210"/>
      <c r="J522" s="211">
        <f>ROUND(I522*H522,2)</f>
        <v>0</v>
      </c>
      <c r="K522" s="207" t="s">
        <v>154</v>
      </c>
      <c r="L522" s="45"/>
      <c r="M522" s="212" t="s">
        <v>19</v>
      </c>
      <c r="N522" s="213" t="s">
        <v>45</v>
      </c>
      <c r="O522" s="85"/>
      <c r="P522" s="214">
        <f>O522*H522</f>
        <v>0</v>
      </c>
      <c r="Q522" s="214">
        <v>0.0050699999999999999</v>
      </c>
      <c r="R522" s="214">
        <f>Q522*H522</f>
        <v>0.0050699999999999999</v>
      </c>
      <c r="S522" s="214">
        <v>0</v>
      </c>
      <c r="T522" s="215">
        <f>S522*H522</f>
        <v>0</v>
      </c>
      <c r="U522" s="39"/>
      <c r="V522" s="39"/>
      <c r="W522" s="39"/>
      <c r="X522" s="39"/>
      <c r="Y522" s="39"/>
      <c r="Z522" s="39"/>
      <c r="AA522" s="39"/>
      <c r="AB522" s="39"/>
      <c r="AC522" s="39"/>
      <c r="AD522" s="39"/>
      <c r="AE522" s="39"/>
      <c r="AR522" s="216" t="s">
        <v>253</v>
      </c>
      <c r="AT522" s="216" t="s">
        <v>150</v>
      </c>
      <c r="AU522" s="216" t="s">
        <v>84</v>
      </c>
      <c r="AY522" s="18" t="s">
        <v>148</v>
      </c>
      <c r="BE522" s="217">
        <f>IF(N522="základní",J522,0)</f>
        <v>0</v>
      </c>
      <c r="BF522" s="217">
        <f>IF(N522="snížená",J522,0)</f>
        <v>0</v>
      </c>
      <c r="BG522" s="217">
        <f>IF(N522="zákl. přenesená",J522,0)</f>
        <v>0</v>
      </c>
      <c r="BH522" s="217">
        <f>IF(N522="sníž. přenesená",J522,0)</f>
        <v>0</v>
      </c>
      <c r="BI522" s="217">
        <f>IF(N522="nulová",J522,0)</f>
        <v>0</v>
      </c>
      <c r="BJ522" s="18" t="s">
        <v>82</v>
      </c>
      <c r="BK522" s="217">
        <f>ROUND(I522*H522,2)</f>
        <v>0</v>
      </c>
      <c r="BL522" s="18" t="s">
        <v>253</v>
      </c>
      <c r="BM522" s="216" t="s">
        <v>2103</v>
      </c>
    </row>
    <row r="523" s="2" customFormat="1">
      <c r="A523" s="39"/>
      <c r="B523" s="40"/>
      <c r="C523" s="41"/>
      <c r="D523" s="218" t="s">
        <v>157</v>
      </c>
      <c r="E523" s="41"/>
      <c r="F523" s="219" t="s">
        <v>2104</v>
      </c>
      <c r="G523" s="41"/>
      <c r="H523" s="41"/>
      <c r="I523" s="220"/>
      <c r="J523" s="41"/>
      <c r="K523" s="41"/>
      <c r="L523" s="45"/>
      <c r="M523" s="221"/>
      <c r="N523" s="222"/>
      <c r="O523" s="85"/>
      <c r="P523" s="85"/>
      <c r="Q523" s="85"/>
      <c r="R523" s="85"/>
      <c r="S523" s="85"/>
      <c r="T523" s="86"/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T523" s="18" t="s">
        <v>157</v>
      </c>
      <c r="AU523" s="18" t="s">
        <v>84</v>
      </c>
    </row>
    <row r="524" s="2" customFormat="1" ht="16.5" customHeight="1">
      <c r="A524" s="39"/>
      <c r="B524" s="40"/>
      <c r="C524" s="256" t="s">
        <v>789</v>
      </c>
      <c r="D524" s="256" t="s">
        <v>226</v>
      </c>
      <c r="E524" s="257" t="s">
        <v>2105</v>
      </c>
      <c r="F524" s="258" t="s">
        <v>2106</v>
      </c>
      <c r="G524" s="259" t="s">
        <v>222</v>
      </c>
      <c r="H524" s="260">
        <v>1</v>
      </c>
      <c r="I524" s="261"/>
      <c r="J524" s="262">
        <f>ROUND(I524*H524,2)</f>
        <v>0</v>
      </c>
      <c r="K524" s="258" t="s">
        <v>1811</v>
      </c>
      <c r="L524" s="263"/>
      <c r="M524" s="264" t="s">
        <v>19</v>
      </c>
      <c r="N524" s="265" t="s">
        <v>45</v>
      </c>
      <c r="O524" s="85"/>
      <c r="P524" s="214">
        <f>O524*H524</f>
        <v>0</v>
      </c>
      <c r="Q524" s="214">
        <v>0</v>
      </c>
      <c r="R524" s="214">
        <f>Q524*H524</f>
        <v>0</v>
      </c>
      <c r="S524" s="214">
        <v>0</v>
      </c>
      <c r="T524" s="215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16" t="s">
        <v>373</v>
      </c>
      <c r="AT524" s="216" t="s">
        <v>226</v>
      </c>
      <c r="AU524" s="216" t="s">
        <v>84</v>
      </c>
      <c r="AY524" s="18" t="s">
        <v>148</v>
      </c>
      <c r="BE524" s="217">
        <f>IF(N524="základní",J524,0)</f>
        <v>0</v>
      </c>
      <c r="BF524" s="217">
        <f>IF(N524="snížená",J524,0)</f>
        <v>0</v>
      </c>
      <c r="BG524" s="217">
        <f>IF(N524="zákl. přenesená",J524,0)</f>
        <v>0</v>
      </c>
      <c r="BH524" s="217">
        <f>IF(N524="sníž. přenesená",J524,0)</f>
        <v>0</v>
      </c>
      <c r="BI524" s="217">
        <f>IF(N524="nulová",J524,0)</f>
        <v>0</v>
      </c>
      <c r="BJ524" s="18" t="s">
        <v>82</v>
      </c>
      <c r="BK524" s="217">
        <f>ROUND(I524*H524,2)</f>
        <v>0</v>
      </c>
      <c r="BL524" s="18" t="s">
        <v>253</v>
      </c>
      <c r="BM524" s="216" t="s">
        <v>2107</v>
      </c>
    </row>
    <row r="525" s="2" customFormat="1" ht="24.15" customHeight="1">
      <c r="A525" s="39"/>
      <c r="B525" s="40"/>
      <c r="C525" s="205" t="s">
        <v>796</v>
      </c>
      <c r="D525" s="205" t="s">
        <v>150</v>
      </c>
      <c r="E525" s="206" t="s">
        <v>2108</v>
      </c>
      <c r="F525" s="207" t="s">
        <v>2109</v>
      </c>
      <c r="G525" s="208" t="s">
        <v>222</v>
      </c>
      <c r="H525" s="209">
        <v>1</v>
      </c>
      <c r="I525" s="210"/>
      <c r="J525" s="211">
        <f>ROUND(I525*H525,2)</f>
        <v>0</v>
      </c>
      <c r="K525" s="207" t="s">
        <v>154</v>
      </c>
      <c r="L525" s="45"/>
      <c r="M525" s="212" t="s">
        <v>19</v>
      </c>
      <c r="N525" s="213" t="s">
        <v>45</v>
      </c>
      <c r="O525" s="85"/>
      <c r="P525" s="214">
        <f>O525*H525</f>
        <v>0</v>
      </c>
      <c r="Q525" s="214">
        <v>0.00016000000000000001</v>
      </c>
      <c r="R525" s="214">
        <f>Q525*H525</f>
        <v>0.00016000000000000001</v>
      </c>
      <c r="S525" s="214">
        <v>0</v>
      </c>
      <c r="T525" s="215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16" t="s">
        <v>253</v>
      </c>
      <c r="AT525" s="216" t="s">
        <v>150</v>
      </c>
      <c r="AU525" s="216" t="s">
        <v>84</v>
      </c>
      <c r="AY525" s="18" t="s">
        <v>148</v>
      </c>
      <c r="BE525" s="217">
        <f>IF(N525="základní",J525,0)</f>
        <v>0</v>
      </c>
      <c r="BF525" s="217">
        <f>IF(N525="snížená",J525,0)</f>
        <v>0</v>
      </c>
      <c r="BG525" s="217">
        <f>IF(N525="zákl. přenesená",J525,0)</f>
        <v>0</v>
      </c>
      <c r="BH525" s="217">
        <f>IF(N525="sníž. přenesená",J525,0)</f>
        <v>0</v>
      </c>
      <c r="BI525" s="217">
        <f>IF(N525="nulová",J525,0)</f>
        <v>0</v>
      </c>
      <c r="BJ525" s="18" t="s">
        <v>82</v>
      </c>
      <c r="BK525" s="217">
        <f>ROUND(I525*H525,2)</f>
        <v>0</v>
      </c>
      <c r="BL525" s="18" t="s">
        <v>253</v>
      </c>
      <c r="BM525" s="216" t="s">
        <v>2110</v>
      </c>
    </row>
    <row r="526" s="2" customFormat="1">
      <c r="A526" s="39"/>
      <c r="B526" s="40"/>
      <c r="C526" s="41"/>
      <c r="D526" s="218" t="s">
        <v>157</v>
      </c>
      <c r="E526" s="41"/>
      <c r="F526" s="219" t="s">
        <v>2111</v>
      </c>
      <c r="G526" s="41"/>
      <c r="H526" s="41"/>
      <c r="I526" s="220"/>
      <c r="J526" s="41"/>
      <c r="K526" s="41"/>
      <c r="L526" s="45"/>
      <c r="M526" s="221"/>
      <c r="N526" s="222"/>
      <c r="O526" s="85"/>
      <c r="P526" s="85"/>
      <c r="Q526" s="85"/>
      <c r="R526" s="85"/>
      <c r="S526" s="85"/>
      <c r="T526" s="86"/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T526" s="18" t="s">
        <v>157</v>
      </c>
      <c r="AU526" s="18" t="s">
        <v>84</v>
      </c>
    </row>
    <row r="527" s="2" customFormat="1" ht="24.15" customHeight="1">
      <c r="A527" s="39"/>
      <c r="B527" s="40"/>
      <c r="C527" s="256" t="s">
        <v>801</v>
      </c>
      <c r="D527" s="256" t="s">
        <v>226</v>
      </c>
      <c r="E527" s="257" t="s">
        <v>2112</v>
      </c>
      <c r="F527" s="258" t="s">
        <v>2113</v>
      </c>
      <c r="G527" s="259" t="s">
        <v>222</v>
      </c>
      <c r="H527" s="260">
        <v>1</v>
      </c>
      <c r="I527" s="261"/>
      <c r="J527" s="262">
        <f>ROUND(I527*H527,2)</f>
        <v>0</v>
      </c>
      <c r="K527" s="258" t="s">
        <v>1811</v>
      </c>
      <c r="L527" s="263"/>
      <c r="M527" s="264" t="s">
        <v>19</v>
      </c>
      <c r="N527" s="265" t="s">
        <v>45</v>
      </c>
      <c r="O527" s="85"/>
      <c r="P527" s="214">
        <f>O527*H527</f>
        <v>0</v>
      </c>
      <c r="Q527" s="214">
        <v>0</v>
      </c>
      <c r="R527" s="214">
        <f>Q527*H527</f>
        <v>0</v>
      </c>
      <c r="S527" s="214">
        <v>0</v>
      </c>
      <c r="T527" s="215">
        <f>S527*H527</f>
        <v>0</v>
      </c>
      <c r="U527" s="39"/>
      <c r="V527" s="39"/>
      <c r="W527" s="39"/>
      <c r="X527" s="39"/>
      <c r="Y527" s="39"/>
      <c r="Z527" s="39"/>
      <c r="AA527" s="39"/>
      <c r="AB527" s="39"/>
      <c r="AC527" s="39"/>
      <c r="AD527" s="39"/>
      <c r="AE527" s="39"/>
      <c r="AR527" s="216" t="s">
        <v>373</v>
      </c>
      <c r="AT527" s="216" t="s">
        <v>226</v>
      </c>
      <c r="AU527" s="216" t="s">
        <v>84</v>
      </c>
      <c r="AY527" s="18" t="s">
        <v>148</v>
      </c>
      <c r="BE527" s="217">
        <f>IF(N527="základní",J527,0)</f>
        <v>0</v>
      </c>
      <c r="BF527" s="217">
        <f>IF(N527="snížená",J527,0)</f>
        <v>0</v>
      </c>
      <c r="BG527" s="217">
        <f>IF(N527="zákl. přenesená",J527,0)</f>
        <v>0</v>
      </c>
      <c r="BH527" s="217">
        <f>IF(N527="sníž. přenesená",J527,0)</f>
        <v>0</v>
      </c>
      <c r="BI527" s="217">
        <f>IF(N527="nulová",J527,0)</f>
        <v>0</v>
      </c>
      <c r="BJ527" s="18" t="s">
        <v>82</v>
      </c>
      <c r="BK527" s="217">
        <f>ROUND(I527*H527,2)</f>
        <v>0</v>
      </c>
      <c r="BL527" s="18" t="s">
        <v>253</v>
      </c>
      <c r="BM527" s="216" t="s">
        <v>2114</v>
      </c>
    </row>
    <row r="528" s="2" customFormat="1" ht="49.05" customHeight="1">
      <c r="A528" s="39"/>
      <c r="B528" s="40"/>
      <c r="C528" s="205" t="s">
        <v>806</v>
      </c>
      <c r="D528" s="205" t="s">
        <v>150</v>
      </c>
      <c r="E528" s="206" t="s">
        <v>2115</v>
      </c>
      <c r="F528" s="207" t="s">
        <v>2116</v>
      </c>
      <c r="G528" s="208" t="s">
        <v>203</v>
      </c>
      <c r="H528" s="209">
        <v>0.0060000000000000001</v>
      </c>
      <c r="I528" s="210"/>
      <c r="J528" s="211">
        <f>ROUND(I528*H528,2)</f>
        <v>0</v>
      </c>
      <c r="K528" s="207" t="s">
        <v>154</v>
      </c>
      <c r="L528" s="45"/>
      <c r="M528" s="212" t="s">
        <v>19</v>
      </c>
      <c r="N528" s="213" t="s">
        <v>45</v>
      </c>
      <c r="O528" s="85"/>
      <c r="P528" s="214">
        <f>O528*H528</f>
        <v>0</v>
      </c>
      <c r="Q528" s="214">
        <v>0</v>
      </c>
      <c r="R528" s="214">
        <f>Q528*H528</f>
        <v>0</v>
      </c>
      <c r="S528" s="214">
        <v>0</v>
      </c>
      <c r="T528" s="215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16" t="s">
        <v>253</v>
      </c>
      <c r="AT528" s="216" t="s">
        <v>150</v>
      </c>
      <c r="AU528" s="216" t="s">
        <v>84</v>
      </c>
      <c r="AY528" s="18" t="s">
        <v>148</v>
      </c>
      <c r="BE528" s="217">
        <f>IF(N528="základní",J528,0)</f>
        <v>0</v>
      </c>
      <c r="BF528" s="217">
        <f>IF(N528="snížená",J528,0)</f>
        <v>0</v>
      </c>
      <c r="BG528" s="217">
        <f>IF(N528="zákl. přenesená",J528,0)</f>
        <v>0</v>
      </c>
      <c r="BH528" s="217">
        <f>IF(N528="sníž. přenesená",J528,0)</f>
        <v>0</v>
      </c>
      <c r="BI528" s="217">
        <f>IF(N528="nulová",J528,0)</f>
        <v>0</v>
      </c>
      <c r="BJ528" s="18" t="s">
        <v>82</v>
      </c>
      <c r="BK528" s="217">
        <f>ROUND(I528*H528,2)</f>
        <v>0</v>
      </c>
      <c r="BL528" s="18" t="s">
        <v>253</v>
      </c>
      <c r="BM528" s="216" t="s">
        <v>2117</v>
      </c>
    </row>
    <row r="529" s="2" customFormat="1">
      <c r="A529" s="39"/>
      <c r="B529" s="40"/>
      <c r="C529" s="41"/>
      <c r="D529" s="218" t="s">
        <v>157</v>
      </c>
      <c r="E529" s="41"/>
      <c r="F529" s="219" t="s">
        <v>2118</v>
      </c>
      <c r="G529" s="41"/>
      <c r="H529" s="41"/>
      <c r="I529" s="220"/>
      <c r="J529" s="41"/>
      <c r="K529" s="41"/>
      <c r="L529" s="45"/>
      <c r="M529" s="221"/>
      <c r="N529" s="222"/>
      <c r="O529" s="85"/>
      <c r="P529" s="85"/>
      <c r="Q529" s="85"/>
      <c r="R529" s="85"/>
      <c r="S529" s="85"/>
      <c r="T529" s="86"/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T529" s="18" t="s">
        <v>157</v>
      </c>
      <c r="AU529" s="18" t="s">
        <v>84</v>
      </c>
    </row>
    <row r="530" s="12" customFormat="1" ht="22.8" customHeight="1">
      <c r="A530" s="12"/>
      <c r="B530" s="189"/>
      <c r="C530" s="190"/>
      <c r="D530" s="191" t="s">
        <v>73</v>
      </c>
      <c r="E530" s="203" t="s">
        <v>2119</v>
      </c>
      <c r="F530" s="203" t="s">
        <v>2120</v>
      </c>
      <c r="G530" s="190"/>
      <c r="H530" s="190"/>
      <c r="I530" s="193"/>
      <c r="J530" s="204">
        <f>BK530</f>
        <v>0</v>
      </c>
      <c r="K530" s="190"/>
      <c r="L530" s="195"/>
      <c r="M530" s="196"/>
      <c r="N530" s="197"/>
      <c r="O530" s="197"/>
      <c r="P530" s="198">
        <f>SUM(P531:P540)</f>
        <v>0</v>
      </c>
      <c r="Q530" s="197"/>
      <c r="R530" s="198">
        <f>SUM(R531:R540)</f>
        <v>0.017300000000000003</v>
      </c>
      <c r="S530" s="197"/>
      <c r="T530" s="199">
        <f>SUM(T531:T540)</f>
        <v>0</v>
      </c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R530" s="200" t="s">
        <v>84</v>
      </c>
      <c r="AT530" s="201" t="s">
        <v>73</v>
      </c>
      <c r="AU530" s="201" t="s">
        <v>82</v>
      </c>
      <c r="AY530" s="200" t="s">
        <v>148</v>
      </c>
      <c r="BK530" s="202">
        <f>SUM(BK531:BK540)</f>
        <v>0</v>
      </c>
    </row>
    <row r="531" s="2" customFormat="1" ht="37.8" customHeight="1">
      <c r="A531" s="39"/>
      <c r="B531" s="40"/>
      <c r="C531" s="205" t="s">
        <v>813</v>
      </c>
      <c r="D531" s="205" t="s">
        <v>150</v>
      </c>
      <c r="E531" s="206" t="s">
        <v>2121</v>
      </c>
      <c r="F531" s="207" t="s">
        <v>2122</v>
      </c>
      <c r="G531" s="208" t="s">
        <v>2095</v>
      </c>
      <c r="H531" s="209">
        <v>1</v>
      </c>
      <c r="I531" s="210"/>
      <c r="J531" s="211">
        <f>ROUND(I531*H531,2)</f>
        <v>0</v>
      </c>
      <c r="K531" s="207" t="s">
        <v>154</v>
      </c>
      <c r="L531" s="45"/>
      <c r="M531" s="212" t="s">
        <v>19</v>
      </c>
      <c r="N531" s="213" t="s">
        <v>45</v>
      </c>
      <c r="O531" s="85"/>
      <c r="P531" s="214">
        <f>O531*H531</f>
        <v>0</v>
      </c>
      <c r="Q531" s="214">
        <v>0.016650000000000002</v>
      </c>
      <c r="R531" s="214">
        <f>Q531*H531</f>
        <v>0.016650000000000002</v>
      </c>
      <c r="S531" s="214">
        <v>0</v>
      </c>
      <c r="T531" s="215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16" t="s">
        <v>253</v>
      </c>
      <c r="AT531" s="216" t="s">
        <v>150</v>
      </c>
      <c r="AU531" s="216" t="s">
        <v>84</v>
      </c>
      <c r="AY531" s="18" t="s">
        <v>148</v>
      </c>
      <c r="BE531" s="217">
        <f>IF(N531="základní",J531,0)</f>
        <v>0</v>
      </c>
      <c r="BF531" s="217">
        <f>IF(N531="snížená",J531,0)</f>
        <v>0</v>
      </c>
      <c r="BG531" s="217">
        <f>IF(N531="zákl. přenesená",J531,0)</f>
        <v>0</v>
      </c>
      <c r="BH531" s="217">
        <f>IF(N531="sníž. přenesená",J531,0)</f>
        <v>0</v>
      </c>
      <c r="BI531" s="217">
        <f>IF(N531="nulová",J531,0)</f>
        <v>0</v>
      </c>
      <c r="BJ531" s="18" t="s">
        <v>82</v>
      </c>
      <c r="BK531" s="217">
        <f>ROUND(I531*H531,2)</f>
        <v>0</v>
      </c>
      <c r="BL531" s="18" t="s">
        <v>253</v>
      </c>
      <c r="BM531" s="216" t="s">
        <v>2123</v>
      </c>
    </row>
    <row r="532" s="2" customFormat="1">
      <c r="A532" s="39"/>
      <c r="B532" s="40"/>
      <c r="C532" s="41"/>
      <c r="D532" s="218" t="s">
        <v>157</v>
      </c>
      <c r="E532" s="41"/>
      <c r="F532" s="219" t="s">
        <v>2124</v>
      </c>
      <c r="G532" s="41"/>
      <c r="H532" s="41"/>
      <c r="I532" s="220"/>
      <c r="J532" s="41"/>
      <c r="K532" s="41"/>
      <c r="L532" s="45"/>
      <c r="M532" s="221"/>
      <c r="N532" s="222"/>
      <c r="O532" s="85"/>
      <c r="P532" s="85"/>
      <c r="Q532" s="85"/>
      <c r="R532" s="85"/>
      <c r="S532" s="85"/>
      <c r="T532" s="86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157</v>
      </c>
      <c r="AU532" s="18" t="s">
        <v>84</v>
      </c>
    </row>
    <row r="533" s="13" customFormat="1">
      <c r="A533" s="13"/>
      <c r="B533" s="223"/>
      <c r="C533" s="224"/>
      <c r="D533" s="225" t="s">
        <v>159</v>
      </c>
      <c r="E533" s="226" t="s">
        <v>19</v>
      </c>
      <c r="F533" s="227" t="s">
        <v>2125</v>
      </c>
      <c r="G533" s="224"/>
      <c r="H533" s="228">
        <v>1</v>
      </c>
      <c r="I533" s="229"/>
      <c r="J533" s="224"/>
      <c r="K533" s="224"/>
      <c r="L533" s="230"/>
      <c r="M533" s="231"/>
      <c r="N533" s="232"/>
      <c r="O533" s="232"/>
      <c r="P533" s="232"/>
      <c r="Q533" s="232"/>
      <c r="R533" s="232"/>
      <c r="S533" s="232"/>
      <c r="T533" s="23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4" t="s">
        <v>159</v>
      </c>
      <c r="AU533" s="234" t="s">
        <v>84</v>
      </c>
      <c r="AV533" s="13" t="s">
        <v>84</v>
      </c>
      <c r="AW533" s="13" t="s">
        <v>35</v>
      </c>
      <c r="AX533" s="13" t="s">
        <v>74</v>
      </c>
      <c r="AY533" s="234" t="s">
        <v>148</v>
      </c>
    </row>
    <row r="534" s="15" customFormat="1">
      <c r="A534" s="15"/>
      <c r="B534" s="245"/>
      <c r="C534" s="246"/>
      <c r="D534" s="225" t="s">
        <v>159</v>
      </c>
      <c r="E534" s="247" t="s">
        <v>19</v>
      </c>
      <c r="F534" s="248" t="s">
        <v>181</v>
      </c>
      <c r="G534" s="246"/>
      <c r="H534" s="249">
        <v>1</v>
      </c>
      <c r="I534" s="250"/>
      <c r="J534" s="246"/>
      <c r="K534" s="246"/>
      <c r="L534" s="251"/>
      <c r="M534" s="252"/>
      <c r="N534" s="253"/>
      <c r="O534" s="253"/>
      <c r="P534" s="253"/>
      <c r="Q534" s="253"/>
      <c r="R534" s="253"/>
      <c r="S534" s="253"/>
      <c r="T534" s="254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T534" s="255" t="s">
        <v>159</v>
      </c>
      <c r="AU534" s="255" t="s">
        <v>84</v>
      </c>
      <c r="AV534" s="15" t="s">
        <v>155</v>
      </c>
      <c r="AW534" s="15" t="s">
        <v>35</v>
      </c>
      <c r="AX534" s="15" t="s">
        <v>82</v>
      </c>
      <c r="AY534" s="255" t="s">
        <v>148</v>
      </c>
    </row>
    <row r="535" s="2" customFormat="1" ht="24.15" customHeight="1">
      <c r="A535" s="39"/>
      <c r="B535" s="40"/>
      <c r="C535" s="205" t="s">
        <v>820</v>
      </c>
      <c r="D535" s="205" t="s">
        <v>150</v>
      </c>
      <c r="E535" s="206" t="s">
        <v>2126</v>
      </c>
      <c r="F535" s="207" t="s">
        <v>2127</v>
      </c>
      <c r="G535" s="208" t="s">
        <v>2095</v>
      </c>
      <c r="H535" s="209">
        <v>1</v>
      </c>
      <c r="I535" s="210"/>
      <c r="J535" s="211">
        <f>ROUND(I535*H535,2)</f>
        <v>0</v>
      </c>
      <c r="K535" s="207" t="s">
        <v>154</v>
      </c>
      <c r="L535" s="45"/>
      <c r="M535" s="212" t="s">
        <v>19</v>
      </c>
      <c r="N535" s="213" t="s">
        <v>45</v>
      </c>
      <c r="O535" s="85"/>
      <c r="P535" s="214">
        <f>O535*H535</f>
        <v>0</v>
      </c>
      <c r="Q535" s="214">
        <v>0.00014999999999999999</v>
      </c>
      <c r="R535" s="214">
        <f>Q535*H535</f>
        <v>0.00014999999999999999</v>
      </c>
      <c r="S535" s="214">
        <v>0</v>
      </c>
      <c r="T535" s="215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16" t="s">
        <v>253</v>
      </c>
      <c r="AT535" s="216" t="s">
        <v>150</v>
      </c>
      <c r="AU535" s="216" t="s">
        <v>84</v>
      </c>
      <c r="AY535" s="18" t="s">
        <v>148</v>
      </c>
      <c r="BE535" s="217">
        <f>IF(N535="základní",J535,0)</f>
        <v>0</v>
      </c>
      <c r="BF535" s="217">
        <f>IF(N535="snížená",J535,0)</f>
        <v>0</v>
      </c>
      <c r="BG535" s="217">
        <f>IF(N535="zákl. přenesená",J535,0)</f>
        <v>0</v>
      </c>
      <c r="BH535" s="217">
        <f>IF(N535="sníž. přenesená",J535,0)</f>
        <v>0</v>
      </c>
      <c r="BI535" s="217">
        <f>IF(N535="nulová",J535,0)</f>
        <v>0</v>
      </c>
      <c r="BJ535" s="18" t="s">
        <v>82</v>
      </c>
      <c r="BK535" s="217">
        <f>ROUND(I535*H535,2)</f>
        <v>0</v>
      </c>
      <c r="BL535" s="18" t="s">
        <v>253</v>
      </c>
      <c r="BM535" s="216" t="s">
        <v>2128</v>
      </c>
    </row>
    <row r="536" s="2" customFormat="1">
      <c r="A536" s="39"/>
      <c r="B536" s="40"/>
      <c r="C536" s="41"/>
      <c r="D536" s="218" t="s">
        <v>157</v>
      </c>
      <c r="E536" s="41"/>
      <c r="F536" s="219" t="s">
        <v>2129</v>
      </c>
      <c r="G536" s="41"/>
      <c r="H536" s="41"/>
      <c r="I536" s="220"/>
      <c r="J536" s="41"/>
      <c r="K536" s="41"/>
      <c r="L536" s="45"/>
      <c r="M536" s="221"/>
      <c r="N536" s="222"/>
      <c r="O536" s="85"/>
      <c r="P536" s="85"/>
      <c r="Q536" s="85"/>
      <c r="R536" s="85"/>
      <c r="S536" s="85"/>
      <c r="T536" s="86"/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T536" s="18" t="s">
        <v>157</v>
      </c>
      <c r="AU536" s="18" t="s">
        <v>84</v>
      </c>
    </row>
    <row r="537" s="2" customFormat="1" ht="24.15" customHeight="1">
      <c r="A537" s="39"/>
      <c r="B537" s="40"/>
      <c r="C537" s="205" t="s">
        <v>825</v>
      </c>
      <c r="D537" s="205" t="s">
        <v>150</v>
      </c>
      <c r="E537" s="206" t="s">
        <v>2130</v>
      </c>
      <c r="F537" s="207" t="s">
        <v>2131</v>
      </c>
      <c r="G537" s="208" t="s">
        <v>2095</v>
      </c>
      <c r="H537" s="209">
        <v>1</v>
      </c>
      <c r="I537" s="210"/>
      <c r="J537" s="211">
        <f>ROUND(I537*H537,2)</f>
        <v>0</v>
      </c>
      <c r="K537" s="207" t="s">
        <v>154</v>
      </c>
      <c r="L537" s="45"/>
      <c r="M537" s="212" t="s">
        <v>19</v>
      </c>
      <c r="N537" s="213" t="s">
        <v>45</v>
      </c>
      <c r="O537" s="85"/>
      <c r="P537" s="214">
        <f>O537*H537</f>
        <v>0</v>
      </c>
      <c r="Q537" s="214">
        <v>0.00050000000000000001</v>
      </c>
      <c r="R537" s="214">
        <f>Q537*H537</f>
        <v>0.00050000000000000001</v>
      </c>
      <c r="S537" s="214">
        <v>0</v>
      </c>
      <c r="T537" s="215">
        <f>S537*H537</f>
        <v>0</v>
      </c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R537" s="216" t="s">
        <v>253</v>
      </c>
      <c r="AT537" s="216" t="s">
        <v>150</v>
      </c>
      <c r="AU537" s="216" t="s">
        <v>84</v>
      </c>
      <c r="AY537" s="18" t="s">
        <v>148</v>
      </c>
      <c r="BE537" s="217">
        <f>IF(N537="základní",J537,0)</f>
        <v>0</v>
      </c>
      <c r="BF537" s="217">
        <f>IF(N537="snížená",J537,0)</f>
        <v>0</v>
      </c>
      <c r="BG537" s="217">
        <f>IF(N537="zákl. přenesená",J537,0)</f>
        <v>0</v>
      </c>
      <c r="BH537" s="217">
        <f>IF(N537="sníž. přenesená",J537,0)</f>
        <v>0</v>
      </c>
      <c r="BI537" s="217">
        <f>IF(N537="nulová",J537,0)</f>
        <v>0</v>
      </c>
      <c r="BJ537" s="18" t="s">
        <v>82</v>
      </c>
      <c r="BK537" s="217">
        <f>ROUND(I537*H537,2)</f>
        <v>0</v>
      </c>
      <c r="BL537" s="18" t="s">
        <v>253</v>
      </c>
      <c r="BM537" s="216" t="s">
        <v>2132</v>
      </c>
    </row>
    <row r="538" s="2" customFormat="1">
      <c r="A538" s="39"/>
      <c r="B538" s="40"/>
      <c r="C538" s="41"/>
      <c r="D538" s="218" t="s">
        <v>157</v>
      </c>
      <c r="E538" s="41"/>
      <c r="F538" s="219" t="s">
        <v>2133</v>
      </c>
      <c r="G538" s="41"/>
      <c r="H538" s="41"/>
      <c r="I538" s="220"/>
      <c r="J538" s="41"/>
      <c r="K538" s="41"/>
      <c r="L538" s="45"/>
      <c r="M538" s="221"/>
      <c r="N538" s="222"/>
      <c r="O538" s="85"/>
      <c r="P538" s="85"/>
      <c r="Q538" s="85"/>
      <c r="R538" s="85"/>
      <c r="S538" s="85"/>
      <c r="T538" s="86"/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T538" s="18" t="s">
        <v>157</v>
      </c>
      <c r="AU538" s="18" t="s">
        <v>84</v>
      </c>
    </row>
    <row r="539" s="2" customFormat="1" ht="49.05" customHeight="1">
      <c r="A539" s="39"/>
      <c r="B539" s="40"/>
      <c r="C539" s="205" t="s">
        <v>830</v>
      </c>
      <c r="D539" s="205" t="s">
        <v>150</v>
      </c>
      <c r="E539" s="206" t="s">
        <v>2134</v>
      </c>
      <c r="F539" s="207" t="s">
        <v>2135</v>
      </c>
      <c r="G539" s="208" t="s">
        <v>203</v>
      </c>
      <c r="H539" s="209">
        <v>0.017000000000000001</v>
      </c>
      <c r="I539" s="210"/>
      <c r="J539" s="211">
        <f>ROUND(I539*H539,2)</f>
        <v>0</v>
      </c>
      <c r="K539" s="207" t="s">
        <v>154</v>
      </c>
      <c r="L539" s="45"/>
      <c r="M539" s="212" t="s">
        <v>19</v>
      </c>
      <c r="N539" s="213" t="s">
        <v>45</v>
      </c>
      <c r="O539" s="85"/>
      <c r="P539" s="214">
        <f>O539*H539</f>
        <v>0</v>
      </c>
      <c r="Q539" s="214">
        <v>0</v>
      </c>
      <c r="R539" s="214">
        <f>Q539*H539</f>
        <v>0</v>
      </c>
      <c r="S539" s="214">
        <v>0</v>
      </c>
      <c r="T539" s="215">
        <f>S539*H539</f>
        <v>0</v>
      </c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R539" s="216" t="s">
        <v>253</v>
      </c>
      <c r="AT539" s="216" t="s">
        <v>150</v>
      </c>
      <c r="AU539" s="216" t="s">
        <v>84</v>
      </c>
      <c r="AY539" s="18" t="s">
        <v>148</v>
      </c>
      <c r="BE539" s="217">
        <f>IF(N539="základní",J539,0)</f>
        <v>0</v>
      </c>
      <c r="BF539" s="217">
        <f>IF(N539="snížená",J539,0)</f>
        <v>0</v>
      </c>
      <c r="BG539" s="217">
        <f>IF(N539="zákl. přenesená",J539,0)</f>
        <v>0</v>
      </c>
      <c r="BH539" s="217">
        <f>IF(N539="sníž. přenesená",J539,0)</f>
        <v>0</v>
      </c>
      <c r="BI539" s="217">
        <f>IF(N539="nulová",J539,0)</f>
        <v>0</v>
      </c>
      <c r="BJ539" s="18" t="s">
        <v>82</v>
      </c>
      <c r="BK539" s="217">
        <f>ROUND(I539*H539,2)</f>
        <v>0</v>
      </c>
      <c r="BL539" s="18" t="s">
        <v>253</v>
      </c>
      <c r="BM539" s="216" t="s">
        <v>2136</v>
      </c>
    </row>
    <row r="540" s="2" customFormat="1">
      <c r="A540" s="39"/>
      <c r="B540" s="40"/>
      <c r="C540" s="41"/>
      <c r="D540" s="218" t="s">
        <v>157</v>
      </c>
      <c r="E540" s="41"/>
      <c r="F540" s="219" t="s">
        <v>2137</v>
      </c>
      <c r="G540" s="41"/>
      <c r="H540" s="41"/>
      <c r="I540" s="220"/>
      <c r="J540" s="41"/>
      <c r="K540" s="41"/>
      <c r="L540" s="45"/>
      <c r="M540" s="221"/>
      <c r="N540" s="222"/>
      <c r="O540" s="85"/>
      <c r="P540" s="85"/>
      <c r="Q540" s="85"/>
      <c r="R540" s="85"/>
      <c r="S540" s="85"/>
      <c r="T540" s="86"/>
      <c r="U540" s="39"/>
      <c r="V540" s="39"/>
      <c r="W540" s="39"/>
      <c r="X540" s="39"/>
      <c r="Y540" s="39"/>
      <c r="Z540" s="39"/>
      <c r="AA540" s="39"/>
      <c r="AB540" s="39"/>
      <c r="AC540" s="39"/>
      <c r="AD540" s="39"/>
      <c r="AE540" s="39"/>
      <c r="AT540" s="18" t="s">
        <v>157</v>
      </c>
      <c r="AU540" s="18" t="s">
        <v>84</v>
      </c>
    </row>
    <row r="541" s="12" customFormat="1" ht="22.8" customHeight="1">
      <c r="A541" s="12"/>
      <c r="B541" s="189"/>
      <c r="C541" s="190"/>
      <c r="D541" s="191" t="s">
        <v>73</v>
      </c>
      <c r="E541" s="203" t="s">
        <v>2138</v>
      </c>
      <c r="F541" s="203" t="s">
        <v>2139</v>
      </c>
      <c r="G541" s="190"/>
      <c r="H541" s="190"/>
      <c r="I541" s="193"/>
      <c r="J541" s="204">
        <f>BK541</f>
        <v>0</v>
      </c>
      <c r="K541" s="190"/>
      <c r="L541" s="195"/>
      <c r="M541" s="196"/>
      <c r="N541" s="197"/>
      <c r="O541" s="197"/>
      <c r="P541" s="198">
        <f>SUM(P542:P549)</f>
        <v>0</v>
      </c>
      <c r="Q541" s="197"/>
      <c r="R541" s="198">
        <f>SUM(R542:R549)</f>
        <v>0.0050000000000000001</v>
      </c>
      <c r="S541" s="197"/>
      <c r="T541" s="199">
        <f>SUM(T542:T549)</f>
        <v>0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200" t="s">
        <v>84</v>
      </c>
      <c r="AT541" s="201" t="s">
        <v>73</v>
      </c>
      <c r="AU541" s="201" t="s">
        <v>82</v>
      </c>
      <c r="AY541" s="200" t="s">
        <v>148</v>
      </c>
      <c r="BK541" s="202">
        <f>SUM(BK542:BK549)</f>
        <v>0</v>
      </c>
    </row>
    <row r="542" s="2" customFormat="1" ht="37.8" customHeight="1">
      <c r="A542" s="39"/>
      <c r="B542" s="40"/>
      <c r="C542" s="205" t="s">
        <v>835</v>
      </c>
      <c r="D542" s="205" t="s">
        <v>150</v>
      </c>
      <c r="E542" s="206" t="s">
        <v>2140</v>
      </c>
      <c r="F542" s="207" t="s">
        <v>2141</v>
      </c>
      <c r="G542" s="208" t="s">
        <v>222</v>
      </c>
      <c r="H542" s="209">
        <v>6</v>
      </c>
      <c r="I542" s="210"/>
      <c r="J542" s="211">
        <f>ROUND(I542*H542,2)</f>
        <v>0</v>
      </c>
      <c r="K542" s="207" t="s">
        <v>154</v>
      </c>
      <c r="L542" s="45"/>
      <c r="M542" s="212" t="s">
        <v>19</v>
      </c>
      <c r="N542" s="213" t="s">
        <v>45</v>
      </c>
      <c r="O542" s="85"/>
      <c r="P542" s="214">
        <f>O542*H542</f>
        <v>0</v>
      </c>
      <c r="Q542" s="214">
        <v>0.00050000000000000001</v>
      </c>
      <c r="R542" s="214">
        <f>Q542*H542</f>
        <v>0.0030000000000000001</v>
      </c>
      <c r="S542" s="214">
        <v>0</v>
      </c>
      <c r="T542" s="215">
        <f>S542*H542</f>
        <v>0</v>
      </c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R542" s="216" t="s">
        <v>253</v>
      </c>
      <c r="AT542" s="216" t="s">
        <v>150</v>
      </c>
      <c r="AU542" s="216" t="s">
        <v>84</v>
      </c>
      <c r="AY542" s="18" t="s">
        <v>148</v>
      </c>
      <c r="BE542" s="217">
        <f>IF(N542="základní",J542,0)</f>
        <v>0</v>
      </c>
      <c r="BF542" s="217">
        <f>IF(N542="snížená",J542,0)</f>
        <v>0</v>
      </c>
      <c r="BG542" s="217">
        <f>IF(N542="zákl. přenesená",J542,0)</f>
        <v>0</v>
      </c>
      <c r="BH542" s="217">
        <f>IF(N542="sníž. přenesená",J542,0)</f>
        <v>0</v>
      </c>
      <c r="BI542" s="217">
        <f>IF(N542="nulová",J542,0)</f>
        <v>0</v>
      </c>
      <c r="BJ542" s="18" t="s">
        <v>82</v>
      </c>
      <c r="BK542" s="217">
        <f>ROUND(I542*H542,2)</f>
        <v>0</v>
      </c>
      <c r="BL542" s="18" t="s">
        <v>253</v>
      </c>
      <c r="BM542" s="216" t="s">
        <v>2142</v>
      </c>
    </row>
    <row r="543" s="2" customFormat="1">
      <c r="A543" s="39"/>
      <c r="B543" s="40"/>
      <c r="C543" s="41"/>
      <c r="D543" s="218" t="s">
        <v>157</v>
      </c>
      <c r="E543" s="41"/>
      <c r="F543" s="219" t="s">
        <v>2143</v>
      </c>
      <c r="G543" s="41"/>
      <c r="H543" s="41"/>
      <c r="I543" s="220"/>
      <c r="J543" s="41"/>
      <c r="K543" s="41"/>
      <c r="L543" s="45"/>
      <c r="M543" s="221"/>
      <c r="N543" s="222"/>
      <c r="O543" s="85"/>
      <c r="P543" s="85"/>
      <c r="Q543" s="85"/>
      <c r="R543" s="85"/>
      <c r="S543" s="85"/>
      <c r="T543" s="86"/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T543" s="18" t="s">
        <v>157</v>
      </c>
      <c r="AU543" s="18" t="s">
        <v>84</v>
      </c>
    </row>
    <row r="544" s="2" customFormat="1" ht="37.8" customHeight="1">
      <c r="A544" s="39"/>
      <c r="B544" s="40"/>
      <c r="C544" s="205" t="s">
        <v>841</v>
      </c>
      <c r="D544" s="205" t="s">
        <v>150</v>
      </c>
      <c r="E544" s="206" t="s">
        <v>2144</v>
      </c>
      <c r="F544" s="207" t="s">
        <v>2145</v>
      </c>
      <c r="G544" s="208" t="s">
        <v>222</v>
      </c>
      <c r="H544" s="209">
        <v>2</v>
      </c>
      <c r="I544" s="210"/>
      <c r="J544" s="211">
        <f>ROUND(I544*H544,2)</f>
        <v>0</v>
      </c>
      <c r="K544" s="207" t="s">
        <v>154</v>
      </c>
      <c r="L544" s="45"/>
      <c r="M544" s="212" t="s">
        <v>19</v>
      </c>
      <c r="N544" s="213" t="s">
        <v>45</v>
      </c>
      <c r="O544" s="85"/>
      <c r="P544" s="214">
        <f>O544*H544</f>
        <v>0</v>
      </c>
      <c r="Q544" s="214">
        <v>0.00050000000000000001</v>
      </c>
      <c r="R544" s="214">
        <f>Q544*H544</f>
        <v>0.001</v>
      </c>
      <c r="S544" s="214">
        <v>0</v>
      </c>
      <c r="T544" s="215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16" t="s">
        <v>253</v>
      </c>
      <c r="AT544" s="216" t="s">
        <v>150</v>
      </c>
      <c r="AU544" s="216" t="s">
        <v>84</v>
      </c>
      <c r="AY544" s="18" t="s">
        <v>148</v>
      </c>
      <c r="BE544" s="217">
        <f>IF(N544="základní",J544,0)</f>
        <v>0</v>
      </c>
      <c r="BF544" s="217">
        <f>IF(N544="snížená",J544,0)</f>
        <v>0</v>
      </c>
      <c r="BG544" s="217">
        <f>IF(N544="zákl. přenesená",J544,0)</f>
        <v>0</v>
      </c>
      <c r="BH544" s="217">
        <f>IF(N544="sníž. přenesená",J544,0)</f>
        <v>0</v>
      </c>
      <c r="BI544" s="217">
        <f>IF(N544="nulová",J544,0)</f>
        <v>0</v>
      </c>
      <c r="BJ544" s="18" t="s">
        <v>82</v>
      </c>
      <c r="BK544" s="217">
        <f>ROUND(I544*H544,2)</f>
        <v>0</v>
      </c>
      <c r="BL544" s="18" t="s">
        <v>253</v>
      </c>
      <c r="BM544" s="216" t="s">
        <v>2146</v>
      </c>
    </row>
    <row r="545" s="2" customFormat="1">
      <c r="A545" s="39"/>
      <c r="B545" s="40"/>
      <c r="C545" s="41"/>
      <c r="D545" s="218" t="s">
        <v>157</v>
      </c>
      <c r="E545" s="41"/>
      <c r="F545" s="219" t="s">
        <v>2147</v>
      </c>
      <c r="G545" s="41"/>
      <c r="H545" s="41"/>
      <c r="I545" s="220"/>
      <c r="J545" s="41"/>
      <c r="K545" s="41"/>
      <c r="L545" s="45"/>
      <c r="M545" s="221"/>
      <c r="N545" s="222"/>
      <c r="O545" s="85"/>
      <c r="P545" s="85"/>
      <c r="Q545" s="85"/>
      <c r="R545" s="85"/>
      <c r="S545" s="85"/>
      <c r="T545" s="86"/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T545" s="18" t="s">
        <v>157</v>
      </c>
      <c r="AU545" s="18" t="s">
        <v>84</v>
      </c>
    </row>
    <row r="546" s="2" customFormat="1" ht="37.8" customHeight="1">
      <c r="A546" s="39"/>
      <c r="B546" s="40"/>
      <c r="C546" s="205" t="s">
        <v>846</v>
      </c>
      <c r="D546" s="205" t="s">
        <v>150</v>
      </c>
      <c r="E546" s="206" t="s">
        <v>2148</v>
      </c>
      <c r="F546" s="207" t="s">
        <v>2149</v>
      </c>
      <c r="G546" s="208" t="s">
        <v>222</v>
      </c>
      <c r="H546" s="209">
        <v>2</v>
      </c>
      <c r="I546" s="210"/>
      <c r="J546" s="211">
        <f>ROUND(I546*H546,2)</f>
        <v>0</v>
      </c>
      <c r="K546" s="207" t="s">
        <v>154</v>
      </c>
      <c r="L546" s="45"/>
      <c r="M546" s="212" t="s">
        <v>19</v>
      </c>
      <c r="N546" s="213" t="s">
        <v>45</v>
      </c>
      <c r="O546" s="85"/>
      <c r="P546" s="214">
        <f>O546*H546</f>
        <v>0</v>
      </c>
      <c r="Q546" s="214">
        <v>0.00050000000000000001</v>
      </c>
      <c r="R546" s="214">
        <f>Q546*H546</f>
        <v>0.001</v>
      </c>
      <c r="S546" s="214">
        <v>0</v>
      </c>
      <c r="T546" s="215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16" t="s">
        <v>253</v>
      </c>
      <c r="AT546" s="216" t="s">
        <v>150</v>
      </c>
      <c r="AU546" s="216" t="s">
        <v>84</v>
      </c>
      <c r="AY546" s="18" t="s">
        <v>148</v>
      </c>
      <c r="BE546" s="217">
        <f>IF(N546="základní",J546,0)</f>
        <v>0</v>
      </c>
      <c r="BF546" s="217">
        <f>IF(N546="snížená",J546,0)</f>
        <v>0</v>
      </c>
      <c r="BG546" s="217">
        <f>IF(N546="zákl. přenesená",J546,0)</f>
        <v>0</v>
      </c>
      <c r="BH546" s="217">
        <f>IF(N546="sníž. přenesená",J546,0)</f>
        <v>0</v>
      </c>
      <c r="BI546" s="217">
        <f>IF(N546="nulová",J546,0)</f>
        <v>0</v>
      </c>
      <c r="BJ546" s="18" t="s">
        <v>82</v>
      </c>
      <c r="BK546" s="217">
        <f>ROUND(I546*H546,2)</f>
        <v>0</v>
      </c>
      <c r="BL546" s="18" t="s">
        <v>253</v>
      </c>
      <c r="BM546" s="216" t="s">
        <v>2150</v>
      </c>
    </row>
    <row r="547" s="2" customFormat="1">
      <c r="A547" s="39"/>
      <c r="B547" s="40"/>
      <c r="C547" s="41"/>
      <c r="D547" s="218" t="s">
        <v>157</v>
      </c>
      <c r="E547" s="41"/>
      <c r="F547" s="219" t="s">
        <v>2151</v>
      </c>
      <c r="G547" s="41"/>
      <c r="H547" s="41"/>
      <c r="I547" s="220"/>
      <c r="J547" s="41"/>
      <c r="K547" s="41"/>
      <c r="L547" s="45"/>
      <c r="M547" s="221"/>
      <c r="N547" s="222"/>
      <c r="O547" s="85"/>
      <c r="P547" s="85"/>
      <c r="Q547" s="85"/>
      <c r="R547" s="85"/>
      <c r="S547" s="85"/>
      <c r="T547" s="86"/>
      <c r="U547" s="39"/>
      <c r="V547" s="39"/>
      <c r="W547" s="39"/>
      <c r="X547" s="39"/>
      <c r="Y547" s="39"/>
      <c r="Z547" s="39"/>
      <c r="AA547" s="39"/>
      <c r="AB547" s="39"/>
      <c r="AC547" s="39"/>
      <c r="AD547" s="39"/>
      <c r="AE547" s="39"/>
      <c r="AT547" s="18" t="s">
        <v>157</v>
      </c>
      <c r="AU547" s="18" t="s">
        <v>84</v>
      </c>
    </row>
    <row r="548" s="2" customFormat="1" ht="49.05" customHeight="1">
      <c r="A548" s="39"/>
      <c r="B548" s="40"/>
      <c r="C548" s="205" t="s">
        <v>850</v>
      </c>
      <c r="D548" s="205" t="s">
        <v>150</v>
      </c>
      <c r="E548" s="206" t="s">
        <v>2152</v>
      </c>
      <c r="F548" s="207" t="s">
        <v>2153</v>
      </c>
      <c r="G548" s="208" t="s">
        <v>203</v>
      </c>
      <c r="H548" s="209">
        <v>0.0050000000000000001</v>
      </c>
      <c r="I548" s="210"/>
      <c r="J548" s="211">
        <f>ROUND(I548*H548,2)</f>
        <v>0</v>
      </c>
      <c r="K548" s="207" t="s">
        <v>154</v>
      </c>
      <c r="L548" s="45"/>
      <c r="M548" s="212" t="s">
        <v>19</v>
      </c>
      <c r="N548" s="213" t="s">
        <v>45</v>
      </c>
      <c r="O548" s="85"/>
      <c r="P548" s="214">
        <f>O548*H548</f>
        <v>0</v>
      </c>
      <c r="Q548" s="214">
        <v>0</v>
      </c>
      <c r="R548" s="214">
        <f>Q548*H548</f>
        <v>0</v>
      </c>
      <c r="S548" s="214">
        <v>0</v>
      </c>
      <c r="T548" s="215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16" t="s">
        <v>253</v>
      </c>
      <c r="AT548" s="216" t="s">
        <v>150</v>
      </c>
      <c r="AU548" s="216" t="s">
        <v>84</v>
      </c>
      <c r="AY548" s="18" t="s">
        <v>148</v>
      </c>
      <c r="BE548" s="217">
        <f>IF(N548="základní",J548,0)</f>
        <v>0</v>
      </c>
      <c r="BF548" s="217">
        <f>IF(N548="snížená",J548,0)</f>
        <v>0</v>
      </c>
      <c r="BG548" s="217">
        <f>IF(N548="zákl. přenesená",J548,0)</f>
        <v>0</v>
      </c>
      <c r="BH548" s="217">
        <f>IF(N548="sníž. přenesená",J548,0)</f>
        <v>0</v>
      </c>
      <c r="BI548" s="217">
        <f>IF(N548="nulová",J548,0)</f>
        <v>0</v>
      </c>
      <c r="BJ548" s="18" t="s">
        <v>82</v>
      </c>
      <c r="BK548" s="217">
        <f>ROUND(I548*H548,2)</f>
        <v>0</v>
      </c>
      <c r="BL548" s="18" t="s">
        <v>253</v>
      </c>
      <c r="BM548" s="216" t="s">
        <v>2154</v>
      </c>
    </row>
    <row r="549" s="2" customFormat="1">
      <c r="A549" s="39"/>
      <c r="B549" s="40"/>
      <c r="C549" s="41"/>
      <c r="D549" s="218" t="s">
        <v>157</v>
      </c>
      <c r="E549" s="41"/>
      <c r="F549" s="219" t="s">
        <v>2155</v>
      </c>
      <c r="G549" s="41"/>
      <c r="H549" s="41"/>
      <c r="I549" s="220"/>
      <c r="J549" s="41"/>
      <c r="K549" s="41"/>
      <c r="L549" s="45"/>
      <c r="M549" s="221"/>
      <c r="N549" s="222"/>
      <c r="O549" s="85"/>
      <c r="P549" s="85"/>
      <c r="Q549" s="85"/>
      <c r="R549" s="85"/>
      <c r="S549" s="85"/>
      <c r="T549" s="86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157</v>
      </c>
      <c r="AU549" s="18" t="s">
        <v>84</v>
      </c>
    </row>
    <row r="550" s="12" customFormat="1" ht="22.8" customHeight="1">
      <c r="A550" s="12"/>
      <c r="B550" s="189"/>
      <c r="C550" s="190"/>
      <c r="D550" s="191" t="s">
        <v>73</v>
      </c>
      <c r="E550" s="203" t="s">
        <v>2156</v>
      </c>
      <c r="F550" s="203" t="s">
        <v>2157</v>
      </c>
      <c r="G550" s="190"/>
      <c r="H550" s="190"/>
      <c r="I550" s="193"/>
      <c r="J550" s="204">
        <f>BK550</f>
        <v>0</v>
      </c>
      <c r="K550" s="190"/>
      <c r="L550" s="195"/>
      <c r="M550" s="196"/>
      <c r="N550" s="197"/>
      <c r="O550" s="197"/>
      <c r="P550" s="198">
        <f>SUM(P551:P555)</f>
        <v>0</v>
      </c>
      <c r="Q550" s="197"/>
      <c r="R550" s="198">
        <f>SUM(R551:R555)</f>
        <v>0</v>
      </c>
      <c r="S550" s="197"/>
      <c r="T550" s="199">
        <f>SUM(T551:T555)</f>
        <v>0</v>
      </c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R550" s="200" t="s">
        <v>84</v>
      </c>
      <c r="AT550" s="201" t="s">
        <v>73</v>
      </c>
      <c r="AU550" s="201" t="s">
        <v>82</v>
      </c>
      <c r="AY550" s="200" t="s">
        <v>148</v>
      </c>
      <c r="BK550" s="202">
        <f>SUM(BK551:BK555)</f>
        <v>0</v>
      </c>
    </row>
    <row r="551" s="2" customFormat="1" ht="24.15" customHeight="1">
      <c r="A551" s="39"/>
      <c r="B551" s="40"/>
      <c r="C551" s="205" t="s">
        <v>856</v>
      </c>
      <c r="D551" s="205" t="s">
        <v>150</v>
      </c>
      <c r="E551" s="206" t="s">
        <v>2158</v>
      </c>
      <c r="F551" s="207" t="s">
        <v>2159</v>
      </c>
      <c r="G551" s="208" t="s">
        <v>222</v>
      </c>
      <c r="H551" s="209">
        <v>3</v>
      </c>
      <c r="I551" s="210"/>
      <c r="J551" s="211">
        <f>ROUND(I551*H551,2)</f>
        <v>0</v>
      </c>
      <c r="K551" s="207" t="s">
        <v>154</v>
      </c>
      <c r="L551" s="45"/>
      <c r="M551" s="212" t="s">
        <v>19</v>
      </c>
      <c r="N551" s="213" t="s">
        <v>45</v>
      </c>
      <c r="O551" s="85"/>
      <c r="P551" s="214">
        <f>O551*H551</f>
        <v>0</v>
      </c>
      <c r="Q551" s="214">
        <v>0</v>
      </c>
      <c r="R551" s="214">
        <f>Q551*H551</f>
        <v>0</v>
      </c>
      <c r="S551" s="214">
        <v>0</v>
      </c>
      <c r="T551" s="215">
        <f>S551*H551</f>
        <v>0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16" t="s">
        <v>253</v>
      </c>
      <c r="AT551" s="216" t="s">
        <v>150</v>
      </c>
      <c r="AU551" s="216" t="s">
        <v>84</v>
      </c>
      <c r="AY551" s="18" t="s">
        <v>148</v>
      </c>
      <c r="BE551" s="217">
        <f>IF(N551="základní",J551,0)</f>
        <v>0</v>
      </c>
      <c r="BF551" s="217">
        <f>IF(N551="snížená",J551,0)</f>
        <v>0</v>
      </c>
      <c r="BG551" s="217">
        <f>IF(N551="zákl. přenesená",J551,0)</f>
        <v>0</v>
      </c>
      <c r="BH551" s="217">
        <f>IF(N551="sníž. přenesená",J551,0)</f>
        <v>0</v>
      </c>
      <c r="BI551" s="217">
        <f>IF(N551="nulová",J551,0)</f>
        <v>0</v>
      </c>
      <c r="BJ551" s="18" t="s">
        <v>82</v>
      </c>
      <c r="BK551" s="217">
        <f>ROUND(I551*H551,2)</f>
        <v>0</v>
      </c>
      <c r="BL551" s="18" t="s">
        <v>253</v>
      </c>
      <c r="BM551" s="216" t="s">
        <v>2160</v>
      </c>
    </row>
    <row r="552" s="2" customFormat="1">
      <c r="A552" s="39"/>
      <c r="B552" s="40"/>
      <c r="C552" s="41"/>
      <c r="D552" s="218" t="s">
        <v>157</v>
      </c>
      <c r="E552" s="41"/>
      <c r="F552" s="219" t="s">
        <v>2161</v>
      </c>
      <c r="G552" s="41"/>
      <c r="H552" s="41"/>
      <c r="I552" s="220"/>
      <c r="J552" s="41"/>
      <c r="K552" s="41"/>
      <c r="L552" s="45"/>
      <c r="M552" s="221"/>
      <c r="N552" s="222"/>
      <c r="O552" s="85"/>
      <c r="P552" s="85"/>
      <c r="Q552" s="85"/>
      <c r="R552" s="85"/>
      <c r="S552" s="85"/>
      <c r="T552" s="86"/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T552" s="18" t="s">
        <v>157</v>
      </c>
      <c r="AU552" s="18" t="s">
        <v>84</v>
      </c>
    </row>
    <row r="553" s="2" customFormat="1" ht="24.15" customHeight="1">
      <c r="A553" s="39"/>
      <c r="B553" s="40"/>
      <c r="C553" s="256" t="s">
        <v>861</v>
      </c>
      <c r="D553" s="256" t="s">
        <v>226</v>
      </c>
      <c r="E553" s="257" t="s">
        <v>2162</v>
      </c>
      <c r="F553" s="258" t="s">
        <v>2163</v>
      </c>
      <c r="G553" s="259" t="s">
        <v>222</v>
      </c>
      <c r="H553" s="260">
        <v>3</v>
      </c>
      <c r="I553" s="261"/>
      <c r="J553" s="262">
        <f>ROUND(I553*H553,2)</f>
        <v>0</v>
      </c>
      <c r="K553" s="258" t="s">
        <v>1811</v>
      </c>
      <c r="L553" s="263"/>
      <c r="M553" s="264" t="s">
        <v>19</v>
      </c>
      <c r="N553" s="265" t="s">
        <v>45</v>
      </c>
      <c r="O553" s="85"/>
      <c r="P553" s="214">
        <f>O553*H553</f>
        <v>0</v>
      </c>
      <c r="Q553" s="214">
        <v>0</v>
      </c>
      <c r="R553" s="214">
        <f>Q553*H553</f>
        <v>0</v>
      </c>
      <c r="S553" s="214">
        <v>0</v>
      </c>
      <c r="T553" s="215">
        <f>S553*H553</f>
        <v>0</v>
      </c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R553" s="216" t="s">
        <v>373</v>
      </c>
      <c r="AT553" s="216" t="s">
        <v>226</v>
      </c>
      <c r="AU553" s="216" t="s">
        <v>84</v>
      </c>
      <c r="AY553" s="18" t="s">
        <v>148</v>
      </c>
      <c r="BE553" s="217">
        <f>IF(N553="základní",J553,0)</f>
        <v>0</v>
      </c>
      <c r="BF553" s="217">
        <f>IF(N553="snížená",J553,0)</f>
        <v>0</v>
      </c>
      <c r="BG553" s="217">
        <f>IF(N553="zákl. přenesená",J553,0)</f>
        <v>0</v>
      </c>
      <c r="BH553" s="217">
        <f>IF(N553="sníž. přenesená",J553,0)</f>
        <v>0</v>
      </c>
      <c r="BI553" s="217">
        <f>IF(N553="nulová",J553,0)</f>
        <v>0</v>
      </c>
      <c r="BJ553" s="18" t="s">
        <v>82</v>
      </c>
      <c r="BK553" s="217">
        <f>ROUND(I553*H553,2)</f>
        <v>0</v>
      </c>
      <c r="BL553" s="18" t="s">
        <v>253</v>
      </c>
      <c r="BM553" s="216" t="s">
        <v>2164</v>
      </c>
    </row>
    <row r="554" s="2" customFormat="1" ht="49.05" customHeight="1">
      <c r="A554" s="39"/>
      <c r="B554" s="40"/>
      <c r="C554" s="205" t="s">
        <v>868</v>
      </c>
      <c r="D554" s="205" t="s">
        <v>150</v>
      </c>
      <c r="E554" s="206" t="s">
        <v>2165</v>
      </c>
      <c r="F554" s="207" t="s">
        <v>2166</v>
      </c>
      <c r="G554" s="208" t="s">
        <v>203</v>
      </c>
      <c r="H554" s="209">
        <v>0.0030000000000000001</v>
      </c>
      <c r="I554" s="210"/>
      <c r="J554" s="211">
        <f>ROUND(I554*H554,2)</f>
        <v>0</v>
      </c>
      <c r="K554" s="207" t="s">
        <v>154</v>
      </c>
      <c r="L554" s="45"/>
      <c r="M554" s="212" t="s">
        <v>19</v>
      </c>
      <c r="N554" s="213" t="s">
        <v>45</v>
      </c>
      <c r="O554" s="85"/>
      <c r="P554" s="214">
        <f>O554*H554</f>
        <v>0</v>
      </c>
      <c r="Q554" s="214">
        <v>0</v>
      </c>
      <c r="R554" s="214">
        <f>Q554*H554</f>
        <v>0</v>
      </c>
      <c r="S554" s="214">
        <v>0</v>
      </c>
      <c r="T554" s="215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16" t="s">
        <v>253</v>
      </c>
      <c r="AT554" s="216" t="s">
        <v>150</v>
      </c>
      <c r="AU554" s="216" t="s">
        <v>84</v>
      </c>
      <c r="AY554" s="18" t="s">
        <v>148</v>
      </c>
      <c r="BE554" s="217">
        <f>IF(N554="základní",J554,0)</f>
        <v>0</v>
      </c>
      <c r="BF554" s="217">
        <f>IF(N554="snížená",J554,0)</f>
        <v>0</v>
      </c>
      <c r="BG554" s="217">
        <f>IF(N554="zákl. přenesená",J554,0)</f>
        <v>0</v>
      </c>
      <c r="BH554" s="217">
        <f>IF(N554="sníž. přenesená",J554,0)</f>
        <v>0</v>
      </c>
      <c r="BI554" s="217">
        <f>IF(N554="nulová",J554,0)</f>
        <v>0</v>
      </c>
      <c r="BJ554" s="18" t="s">
        <v>82</v>
      </c>
      <c r="BK554" s="217">
        <f>ROUND(I554*H554,2)</f>
        <v>0</v>
      </c>
      <c r="BL554" s="18" t="s">
        <v>253</v>
      </c>
      <c r="BM554" s="216" t="s">
        <v>2167</v>
      </c>
    </row>
    <row r="555" s="2" customFormat="1">
      <c r="A555" s="39"/>
      <c r="B555" s="40"/>
      <c r="C555" s="41"/>
      <c r="D555" s="218" t="s">
        <v>157</v>
      </c>
      <c r="E555" s="41"/>
      <c r="F555" s="219" t="s">
        <v>2168</v>
      </c>
      <c r="G555" s="41"/>
      <c r="H555" s="41"/>
      <c r="I555" s="220"/>
      <c r="J555" s="41"/>
      <c r="K555" s="41"/>
      <c r="L555" s="45"/>
      <c r="M555" s="221"/>
      <c r="N555" s="222"/>
      <c r="O555" s="85"/>
      <c r="P555" s="85"/>
      <c r="Q555" s="85"/>
      <c r="R555" s="85"/>
      <c r="S555" s="85"/>
      <c r="T555" s="86"/>
      <c r="U555" s="39"/>
      <c r="V555" s="39"/>
      <c r="W555" s="39"/>
      <c r="X555" s="39"/>
      <c r="Y555" s="39"/>
      <c r="Z555" s="39"/>
      <c r="AA555" s="39"/>
      <c r="AB555" s="39"/>
      <c r="AC555" s="39"/>
      <c r="AD555" s="39"/>
      <c r="AE555" s="39"/>
      <c r="AT555" s="18" t="s">
        <v>157</v>
      </c>
      <c r="AU555" s="18" t="s">
        <v>84</v>
      </c>
    </row>
    <row r="556" s="12" customFormat="1" ht="22.8" customHeight="1">
      <c r="A556" s="12"/>
      <c r="B556" s="189"/>
      <c r="C556" s="190"/>
      <c r="D556" s="191" t="s">
        <v>73</v>
      </c>
      <c r="E556" s="203" t="s">
        <v>1222</v>
      </c>
      <c r="F556" s="203" t="s">
        <v>1223</v>
      </c>
      <c r="G556" s="190"/>
      <c r="H556" s="190"/>
      <c r="I556" s="193"/>
      <c r="J556" s="204">
        <f>BK556</f>
        <v>0</v>
      </c>
      <c r="K556" s="190"/>
      <c r="L556" s="195"/>
      <c r="M556" s="196"/>
      <c r="N556" s="197"/>
      <c r="O556" s="197"/>
      <c r="P556" s="198">
        <f>SUM(P557:P561)</f>
        <v>0</v>
      </c>
      <c r="Q556" s="197"/>
      <c r="R556" s="198">
        <f>SUM(R557:R561)</f>
        <v>0.0012600000000000001</v>
      </c>
      <c r="S556" s="197"/>
      <c r="T556" s="199">
        <f>SUM(T557:T561)</f>
        <v>0</v>
      </c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R556" s="200" t="s">
        <v>84</v>
      </c>
      <c r="AT556" s="201" t="s">
        <v>73</v>
      </c>
      <c r="AU556" s="201" t="s">
        <v>82</v>
      </c>
      <c r="AY556" s="200" t="s">
        <v>148</v>
      </c>
      <c r="BK556" s="202">
        <f>SUM(BK557:BK561)</f>
        <v>0</v>
      </c>
    </row>
    <row r="557" s="2" customFormat="1" ht="24.15" customHeight="1">
      <c r="A557" s="39"/>
      <c r="B557" s="40"/>
      <c r="C557" s="205" t="s">
        <v>873</v>
      </c>
      <c r="D557" s="205" t="s">
        <v>150</v>
      </c>
      <c r="E557" s="206" t="s">
        <v>2169</v>
      </c>
      <c r="F557" s="207" t="s">
        <v>2170</v>
      </c>
      <c r="G557" s="208" t="s">
        <v>222</v>
      </c>
      <c r="H557" s="209">
        <v>3</v>
      </c>
      <c r="I557" s="210"/>
      <c r="J557" s="211">
        <f>ROUND(I557*H557,2)</f>
        <v>0</v>
      </c>
      <c r="K557" s="207" t="s">
        <v>154</v>
      </c>
      <c r="L557" s="45"/>
      <c r="M557" s="212" t="s">
        <v>19</v>
      </c>
      <c r="N557" s="213" t="s">
        <v>45</v>
      </c>
      <c r="O557" s="85"/>
      <c r="P557" s="214">
        <f>O557*H557</f>
        <v>0</v>
      </c>
      <c r="Q557" s="214">
        <v>0.00020000000000000001</v>
      </c>
      <c r="R557" s="214">
        <f>Q557*H557</f>
        <v>0.00060000000000000006</v>
      </c>
      <c r="S557" s="214">
        <v>0</v>
      </c>
      <c r="T557" s="215">
        <f>S557*H557</f>
        <v>0</v>
      </c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R557" s="216" t="s">
        <v>253</v>
      </c>
      <c r="AT557" s="216" t="s">
        <v>150</v>
      </c>
      <c r="AU557" s="216" t="s">
        <v>84</v>
      </c>
      <c r="AY557" s="18" t="s">
        <v>148</v>
      </c>
      <c r="BE557" s="217">
        <f>IF(N557="základní",J557,0)</f>
        <v>0</v>
      </c>
      <c r="BF557" s="217">
        <f>IF(N557="snížená",J557,0)</f>
        <v>0</v>
      </c>
      <c r="BG557" s="217">
        <f>IF(N557="zákl. přenesená",J557,0)</f>
        <v>0</v>
      </c>
      <c r="BH557" s="217">
        <f>IF(N557="sníž. přenesená",J557,0)</f>
        <v>0</v>
      </c>
      <c r="BI557" s="217">
        <f>IF(N557="nulová",J557,0)</f>
        <v>0</v>
      </c>
      <c r="BJ557" s="18" t="s">
        <v>82</v>
      </c>
      <c r="BK557" s="217">
        <f>ROUND(I557*H557,2)</f>
        <v>0</v>
      </c>
      <c r="BL557" s="18" t="s">
        <v>253</v>
      </c>
      <c r="BM557" s="216" t="s">
        <v>2171</v>
      </c>
    </row>
    <row r="558" s="2" customFormat="1">
      <c r="A558" s="39"/>
      <c r="B558" s="40"/>
      <c r="C558" s="41"/>
      <c r="D558" s="218" t="s">
        <v>157</v>
      </c>
      <c r="E558" s="41"/>
      <c r="F558" s="219" t="s">
        <v>2172</v>
      </c>
      <c r="G558" s="41"/>
      <c r="H558" s="41"/>
      <c r="I558" s="220"/>
      <c r="J558" s="41"/>
      <c r="K558" s="41"/>
      <c r="L558" s="45"/>
      <c r="M558" s="221"/>
      <c r="N558" s="222"/>
      <c r="O558" s="85"/>
      <c r="P558" s="85"/>
      <c r="Q558" s="85"/>
      <c r="R558" s="85"/>
      <c r="S558" s="85"/>
      <c r="T558" s="86"/>
      <c r="U558" s="39"/>
      <c r="V558" s="39"/>
      <c r="W558" s="39"/>
      <c r="X558" s="39"/>
      <c r="Y558" s="39"/>
      <c r="Z558" s="39"/>
      <c r="AA558" s="39"/>
      <c r="AB558" s="39"/>
      <c r="AC558" s="39"/>
      <c r="AD558" s="39"/>
      <c r="AE558" s="39"/>
      <c r="AT558" s="18" t="s">
        <v>157</v>
      </c>
      <c r="AU558" s="18" t="s">
        <v>84</v>
      </c>
    </row>
    <row r="559" s="2" customFormat="1" ht="16.5" customHeight="1">
      <c r="A559" s="39"/>
      <c r="B559" s="40"/>
      <c r="C559" s="256" t="s">
        <v>879</v>
      </c>
      <c r="D559" s="256" t="s">
        <v>226</v>
      </c>
      <c r="E559" s="257" t="s">
        <v>2173</v>
      </c>
      <c r="F559" s="258" t="s">
        <v>2174</v>
      </c>
      <c r="G559" s="259" t="s">
        <v>222</v>
      </c>
      <c r="H559" s="260">
        <v>3</v>
      </c>
      <c r="I559" s="261"/>
      <c r="J559" s="262">
        <f>ROUND(I559*H559,2)</f>
        <v>0</v>
      </c>
      <c r="K559" s="258" t="s">
        <v>154</v>
      </c>
      <c r="L559" s="263"/>
      <c r="M559" s="264" t="s">
        <v>19</v>
      </c>
      <c r="N559" s="265" t="s">
        <v>45</v>
      </c>
      <c r="O559" s="85"/>
      <c r="P559" s="214">
        <f>O559*H559</f>
        <v>0</v>
      </c>
      <c r="Q559" s="214">
        <v>0.00022000000000000001</v>
      </c>
      <c r="R559" s="214">
        <f>Q559*H559</f>
        <v>0.00066</v>
      </c>
      <c r="S559" s="214">
        <v>0</v>
      </c>
      <c r="T559" s="215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16" t="s">
        <v>373</v>
      </c>
      <c r="AT559" s="216" t="s">
        <v>226</v>
      </c>
      <c r="AU559" s="216" t="s">
        <v>84</v>
      </c>
      <c r="AY559" s="18" t="s">
        <v>148</v>
      </c>
      <c r="BE559" s="217">
        <f>IF(N559="základní",J559,0)</f>
        <v>0</v>
      </c>
      <c r="BF559" s="217">
        <f>IF(N559="snížená",J559,0)</f>
        <v>0</v>
      </c>
      <c r="BG559" s="217">
        <f>IF(N559="zákl. přenesená",J559,0)</f>
        <v>0</v>
      </c>
      <c r="BH559" s="217">
        <f>IF(N559="sníž. přenesená",J559,0)</f>
        <v>0</v>
      </c>
      <c r="BI559" s="217">
        <f>IF(N559="nulová",J559,0)</f>
        <v>0</v>
      </c>
      <c r="BJ559" s="18" t="s">
        <v>82</v>
      </c>
      <c r="BK559" s="217">
        <f>ROUND(I559*H559,2)</f>
        <v>0</v>
      </c>
      <c r="BL559" s="18" t="s">
        <v>253</v>
      </c>
      <c r="BM559" s="216" t="s">
        <v>2175</v>
      </c>
    </row>
    <row r="560" s="2" customFormat="1" ht="49.05" customHeight="1">
      <c r="A560" s="39"/>
      <c r="B560" s="40"/>
      <c r="C560" s="205" t="s">
        <v>886</v>
      </c>
      <c r="D560" s="205" t="s">
        <v>150</v>
      </c>
      <c r="E560" s="206" t="s">
        <v>2176</v>
      </c>
      <c r="F560" s="207" t="s">
        <v>2177</v>
      </c>
      <c r="G560" s="208" t="s">
        <v>203</v>
      </c>
      <c r="H560" s="209">
        <v>0.001</v>
      </c>
      <c r="I560" s="210"/>
      <c r="J560" s="211">
        <f>ROUND(I560*H560,2)</f>
        <v>0</v>
      </c>
      <c r="K560" s="207" t="s">
        <v>154</v>
      </c>
      <c r="L560" s="45"/>
      <c r="M560" s="212" t="s">
        <v>19</v>
      </c>
      <c r="N560" s="213" t="s">
        <v>45</v>
      </c>
      <c r="O560" s="85"/>
      <c r="P560" s="214">
        <f>O560*H560</f>
        <v>0</v>
      </c>
      <c r="Q560" s="214">
        <v>0</v>
      </c>
      <c r="R560" s="214">
        <f>Q560*H560</f>
        <v>0</v>
      </c>
      <c r="S560" s="214">
        <v>0</v>
      </c>
      <c r="T560" s="215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16" t="s">
        <v>253</v>
      </c>
      <c r="AT560" s="216" t="s">
        <v>150</v>
      </c>
      <c r="AU560" s="216" t="s">
        <v>84</v>
      </c>
      <c r="AY560" s="18" t="s">
        <v>148</v>
      </c>
      <c r="BE560" s="217">
        <f>IF(N560="základní",J560,0)</f>
        <v>0</v>
      </c>
      <c r="BF560" s="217">
        <f>IF(N560="snížená",J560,0)</f>
        <v>0</v>
      </c>
      <c r="BG560" s="217">
        <f>IF(N560="zákl. přenesená",J560,0)</f>
        <v>0</v>
      </c>
      <c r="BH560" s="217">
        <f>IF(N560="sníž. přenesená",J560,0)</f>
        <v>0</v>
      </c>
      <c r="BI560" s="217">
        <f>IF(N560="nulová",J560,0)</f>
        <v>0</v>
      </c>
      <c r="BJ560" s="18" t="s">
        <v>82</v>
      </c>
      <c r="BK560" s="217">
        <f>ROUND(I560*H560,2)</f>
        <v>0</v>
      </c>
      <c r="BL560" s="18" t="s">
        <v>253</v>
      </c>
      <c r="BM560" s="216" t="s">
        <v>2178</v>
      </c>
    </row>
    <row r="561" s="2" customFormat="1">
      <c r="A561" s="39"/>
      <c r="B561" s="40"/>
      <c r="C561" s="41"/>
      <c r="D561" s="218" t="s">
        <v>157</v>
      </c>
      <c r="E561" s="41"/>
      <c r="F561" s="219" t="s">
        <v>2179</v>
      </c>
      <c r="G561" s="41"/>
      <c r="H561" s="41"/>
      <c r="I561" s="220"/>
      <c r="J561" s="41"/>
      <c r="K561" s="41"/>
      <c r="L561" s="45"/>
      <c r="M561" s="221"/>
      <c r="N561" s="222"/>
      <c r="O561" s="85"/>
      <c r="P561" s="85"/>
      <c r="Q561" s="85"/>
      <c r="R561" s="85"/>
      <c r="S561" s="85"/>
      <c r="T561" s="86"/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T561" s="18" t="s">
        <v>157</v>
      </c>
      <c r="AU561" s="18" t="s">
        <v>84</v>
      </c>
    </row>
    <row r="562" s="12" customFormat="1" ht="22.8" customHeight="1">
      <c r="A562" s="12"/>
      <c r="B562" s="189"/>
      <c r="C562" s="190"/>
      <c r="D562" s="191" t="s">
        <v>73</v>
      </c>
      <c r="E562" s="203" t="s">
        <v>2180</v>
      </c>
      <c r="F562" s="203" t="s">
        <v>2181</v>
      </c>
      <c r="G562" s="190"/>
      <c r="H562" s="190"/>
      <c r="I562" s="193"/>
      <c r="J562" s="204">
        <f>BK562</f>
        <v>0</v>
      </c>
      <c r="K562" s="190"/>
      <c r="L562" s="195"/>
      <c r="M562" s="196"/>
      <c r="N562" s="197"/>
      <c r="O562" s="197"/>
      <c r="P562" s="198">
        <f>SUM(P563:P570)</f>
        <v>0</v>
      </c>
      <c r="Q562" s="197"/>
      <c r="R562" s="198">
        <f>SUM(R563:R570)</f>
        <v>0.0018996999999999998</v>
      </c>
      <c r="S562" s="197"/>
      <c r="T562" s="199">
        <f>SUM(T563:T570)</f>
        <v>0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200" t="s">
        <v>84</v>
      </c>
      <c r="AT562" s="201" t="s">
        <v>73</v>
      </c>
      <c r="AU562" s="201" t="s">
        <v>82</v>
      </c>
      <c r="AY562" s="200" t="s">
        <v>148</v>
      </c>
      <c r="BK562" s="202">
        <f>SUM(BK563:BK570)</f>
        <v>0</v>
      </c>
    </row>
    <row r="563" s="2" customFormat="1" ht="24.15" customHeight="1">
      <c r="A563" s="39"/>
      <c r="B563" s="40"/>
      <c r="C563" s="205" t="s">
        <v>867</v>
      </c>
      <c r="D563" s="205" t="s">
        <v>150</v>
      </c>
      <c r="E563" s="206" t="s">
        <v>2182</v>
      </c>
      <c r="F563" s="207" t="s">
        <v>2183</v>
      </c>
      <c r="G563" s="208" t="s">
        <v>153</v>
      </c>
      <c r="H563" s="209">
        <v>3.4540000000000002</v>
      </c>
      <c r="I563" s="210"/>
      <c r="J563" s="211">
        <f>ROUND(I563*H563,2)</f>
        <v>0</v>
      </c>
      <c r="K563" s="207" t="s">
        <v>154</v>
      </c>
      <c r="L563" s="45"/>
      <c r="M563" s="212" t="s">
        <v>19</v>
      </c>
      <c r="N563" s="213" t="s">
        <v>45</v>
      </c>
      <c r="O563" s="85"/>
      <c r="P563" s="214">
        <f>O563*H563</f>
        <v>0</v>
      </c>
      <c r="Q563" s="214">
        <v>0.00029999999999999997</v>
      </c>
      <c r="R563" s="214">
        <f>Q563*H563</f>
        <v>0.0010361999999999999</v>
      </c>
      <c r="S563" s="214">
        <v>0</v>
      </c>
      <c r="T563" s="215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16" t="s">
        <v>253</v>
      </c>
      <c r="AT563" s="216" t="s">
        <v>150</v>
      </c>
      <c r="AU563" s="216" t="s">
        <v>84</v>
      </c>
      <c r="AY563" s="18" t="s">
        <v>148</v>
      </c>
      <c r="BE563" s="217">
        <f>IF(N563="základní",J563,0)</f>
        <v>0</v>
      </c>
      <c r="BF563" s="217">
        <f>IF(N563="snížená",J563,0)</f>
        <v>0</v>
      </c>
      <c r="BG563" s="217">
        <f>IF(N563="zákl. přenesená",J563,0)</f>
        <v>0</v>
      </c>
      <c r="BH563" s="217">
        <f>IF(N563="sníž. přenesená",J563,0)</f>
        <v>0</v>
      </c>
      <c r="BI563" s="217">
        <f>IF(N563="nulová",J563,0)</f>
        <v>0</v>
      </c>
      <c r="BJ563" s="18" t="s">
        <v>82</v>
      </c>
      <c r="BK563" s="217">
        <f>ROUND(I563*H563,2)</f>
        <v>0</v>
      </c>
      <c r="BL563" s="18" t="s">
        <v>253</v>
      </c>
      <c r="BM563" s="216" t="s">
        <v>2184</v>
      </c>
    </row>
    <row r="564" s="2" customFormat="1">
      <c r="A564" s="39"/>
      <c r="B564" s="40"/>
      <c r="C564" s="41"/>
      <c r="D564" s="218" t="s">
        <v>157</v>
      </c>
      <c r="E564" s="41"/>
      <c r="F564" s="219" t="s">
        <v>2185</v>
      </c>
      <c r="G564" s="41"/>
      <c r="H564" s="41"/>
      <c r="I564" s="220"/>
      <c r="J564" s="41"/>
      <c r="K564" s="41"/>
      <c r="L564" s="45"/>
      <c r="M564" s="221"/>
      <c r="N564" s="222"/>
      <c r="O564" s="85"/>
      <c r="P564" s="85"/>
      <c r="Q564" s="85"/>
      <c r="R564" s="85"/>
      <c r="S564" s="85"/>
      <c r="T564" s="86"/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T564" s="18" t="s">
        <v>157</v>
      </c>
      <c r="AU564" s="18" t="s">
        <v>84</v>
      </c>
    </row>
    <row r="565" s="13" customFormat="1">
      <c r="A565" s="13"/>
      <c r="B565" s="223"/>
      <c r="C565" s="224"/>
      <c r="D565" s="225" t="s">
        <v>159</v>
      </c>
      <c r="E565" s="226" t="s">
        <v>19</v>
      </c>
      <c r="F565" s="227" t="s">
        <v>2186</v>
      </c>
      <c r="G565" s="224"/>
      <c r="H565" s="228">
        <v>3.4540000000000002</v>
      </c>
      <c r="I565" s="229"/>
      <c r="J565" s="224"/>
      <c r="K565" s="224"/>
      <c r="L565" s="230"/>
      <c r="M565" s="231"/>
      <c r="N565" s="232"/>
      <c r="O565" s="232"/>
      <c r="P565" s="232"/>
      <c r="Q565" s="232"/>
      <c r="R565" s="232"/>
      <c r="S565" s="232"/>
      <c r="T565" s="23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4" t="s">
        <v>159</v>
      </c>
      <c r="AU565" s="234" t="s">
        <v>84</v>
      </c>
      <c r="AV565" s="13" t="s">
        <v>84</v>
      </c>
      <c r="AW565" s="13" t="s">
        <v>35</v>
      </c>
      <c r="AX565" s="13" t="s">
        <v>74</v>
      </c>
      <c r="AY565" s="234" t="s">
        <v>148</v>
      </c>
    </row>
    <row r="566" s="15" customFormat="1">
      <c r="A566" s="15"/>
      <c r="B566" s="245"/>
      <c r="C566" s="246"/>
      <c r="D566" s="225" t="s">
        <v>159</v>
      </c>
      <c r="E566" s="247" t="s">
        <v>19</v>
      </c>
      <c r="F566" s="248" t="s">
        <v>181</v>
      </c>
      <c r="G566" s="246"/>
      <c r="H566" s="249">
        <v>3.4540000000000002</v>
      </c>
      <c r="I566" s="250"/>
      <c r="J566" s="246"/>
      <c r="K566" s="246"/>
      <c r="L566" s="251"/>
      <c r="M566" s="252"/>
      <c r="N566" s="253"/>
      <c r="O566" s="253"/>
      <c r="P566" s="253"/>
      <c r="Q566" s="253"/>
      <c r="R566" s="253"/>
      <c r="S566" s="253"/>
      <c r="T566" s="254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55" t="s">
        <v>159</v>
      </c>
      <c r="AU566" s="255" t="s">
        <v>84</v>
      </c>
      <c r="AV566" s="15" t="s">
        <v>155</v>
      </c>
      <c r="AW566" s="15" t="s">
        <v>35</v>
      </c>
      <c r="AX566" s="15" t="s">
        <v>82</v>
      </c>
      <c r="AY566" s="255" t="s">
        <v>148</v>
      </c>
    </row>
    <row r="567" s="2" customFormat="1" ht="24.15" customHeight="1">
      <c r="A567" s="39"/>
      <c r="B567" s="40"/>
      <c r="C567" s="205" t="s">
        <v>899</v>
      </c>
      <c r="D567" s="205" t="s">
        <v>150</v>
      </c>
      <c r="E567" s="206" t="s">
        <v>2187</v>
      </c>
      <c r="F567" s="207" t="s">
        <v>2188</v>
      </c>
      <c r="G567" s="208" t="s">
        <v>153</v>
      </c>
      <c r="H567" s="209">
        <v>3.4540000000000002</v>
      </c>
      <c r="I567" s="210"/>
      <c r="J567" s="211">
        <f>ROUND(I567*H567,2)</f>
        <v>0</v>
      </c>
      <c r="K567" s="207" t="s">
        <v>154</v>
      </c>
      <c r="L567" s="45"/>
      <c r="M567" s="212" t="s">
        <v>19</v>
      </c>
      <c r="N567" s="213" t="s">
        <v>45</v>
      </c>
      <c r="O567" s="85"/>
      <c r="P567" s="214">
        <f>O567*H567</f>
        <v>0</v>
      </c>
      <c r="Q567" s="214">
        <v>0.00025000000000000001</v>
      </c>
      <c r="R567" s="214">
        <f>Q567*H567</f>
        <v>0.00086350000000000001</v>
      </c>
      <c r="S567" s="214">
        <v>0</v>
      </c>
      <c r="T567" s="215">
        <f>S567*H567</f>
        <v>0</v>
      </c>
      <c r="U567" s="39"/>
      <c r="V567" s="39"/>
      <c r="W567" s="39"/>
      <c r="X567" s="39"/>
      <c r="Y567" s="39"/>
      <c r="Z567" s="39"/>
      <c r="AA567" s="39"/>
      <c r="AB567" s="39"/>
      <c r="AC567" s="39"/>
      <c r="AD567" s="39"/>
      <c r="AE567" s="39"/>
      <c r="AR567" s="216" t="s">
        <v>253</v>
      </c>
      <c r="AT567" s="216" t="s">
        <v>150</v>
      </c>
      <c r="AU567" s="216" t="s">
        <v>84</v>
      </c>
      <c r="AY567" s="18" t="s">
        <v>148</v>
      </c>
      <c r="BE567" s="217">
        <f>IF(N567="základní",J567,0)</f>
        <v>0</v>
      </c>
      <c r="BF567" s="217">
        <f>IF(N567="snížená",J567,0)</f>
        <v>0</v>
      </c>
      <c r="BG567" s="217">
        <f>IF(N567="zákl. přenesená",J567,0)</f>
        <v>0</v>
      </c>
      <c r="BH567" s="217">
        <f>IF(N567="sníž. přenesená",J567,0)</f>
        <v>0</v>
      </c>
      <c r="BI567" s="217">
        <f>IF(N567="nulová",J567,0)</f>
        <v>0</v>
      </c>
      <c r="BJ567" s="18" t="s">
        <v>82</v>
      </c>
      <c r="BK567" s="217">
        <f>ROUND(I567*H567,2)</f>
        <v>0</v>
      </c>
      <c r="BL567" s="18" t="s">
        <v>253</v>
      </c>
      <c r="BM567" s="216" t="s">
        <v>2189</v>
      </c>
    </row>
    <row r="568" s="2" customFormat="1">
      <c r="A568" s="39"/>
      <c r="B568" s="40"/>
      <c r="C568" s="41"/>
      <c r="D568" s="218" t="s">
        <v>157</v>
      </c>
      <c r="E568" s="41"/>
      <c r="F568" s="219" t="s">
        <v>2190</v>
      </c>
      <c r="G568" s="41"/>
      <c r="H568" s="41"/>
      <c r="I568" s="220"/>
      <c r="J568" s="41"/>
      <c r="K568" s="41"/>
      <c r="L568" s="45"/>
      <c r="M568" s="221"/>
      <c r="N568" s="222"/>
      <c r="O568" s="85"/>
      <c r="P568" s="85"/>
      <c r="Q568" s="85"/>
      <c r="R568" s="85"/>
      <c r="S568" s="85"/>
      <c r="T568" s="86"/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T568" s="18" t="s">
        <v>157</v>
      </c>
      <c r="AU568" s="18" t="s">
        <v>84</v>
      </c>
    </row>
    <row r="569" s="13" customFormat="1">
      <c r="A569" s="13"/>
      <c r="B569" s="223"/>
      <c r="C569" s="224"/>
      <c r="D569" s="225" t="s">
        <v>159</v>
      </c>
      <c r="E569" s="226" t="s">
        <v>19</v>
      </c>
      <c r="F569" s="227" t="s">
        <v>2186</v>
      </c>
      <c r="G569" s="224"/>
      <c r="H569" s="228">
        <v>3.4540000000000002</v>
      </c>
      <c r="I569" s="229"/>
      <c r="J569" s="224"/>
      <c r="K569" s="224"/>
      <c r="L569" s="230"/>
      <c r="M569" s="231"/>
      <c r="N569" s="232"/>
      <c r="O569" s="232"/>
      <c r="P569" s="232"/>
      <c r="Q569" s="232"/>
      <c r="R569" s="232"/>
      <c r="S569" s="232"/>
      <c r="T569" s="23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4" t="s">
        <v>159</v>
      </c>
      <c r="AU569" s="234" t="s">
        <v>84</v>
      </c>
      <c r="AV569" s="13" t="s">
        <v>84</v>
      </c>
      <c r="AW569" s="13" t="s">
        <v>35</v>
      </c>
      <c r="AX569" s="13" t="s">
        <v>74</v>
      </c>
      <c r="AY569" s="234" t="s">
        <v>148</v>
      </c>
    </row>
    <row r="570" s="15" customFormat="1">
      <c r="A570" s="15"/>
      <c r="B570" s="245"/>
      <c r="C570" s="246"/>
      <c r="D570" s="225" t="s">
        <v>159</v>
      </c>
      <c r="E570" s="247" t="s">
        <v>19</v>
      </c>
      <c r="F570" s="248" t="s">
        <v>181</v>
      </c>
      <c r="G570" s="246"/>
      <c r="H570" s="249">
        <v>3.4540000000000002</v>
      </c>
      <c r="I570" s="250"/>
      <c r="J570" s="246"/>
      <c r="K570" s="246"/>
      <c r="L570" s="251"/>
      <c r="M570" s="252"/>
      <c r="N570" s="253"/>
      <c r="O570" s="253"/>
      <c r="P570" s="253"/>
      <c r="Q570" s="253"/>
      <c r="R570" s="253"/>
      <c r="S570" s="253"/>
      <c r="T570" s="254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T570" s="255" t="s">
        <v>159</v>
      </c>
      <c r="AU570" s="255" t="s">
        <v>84</v>
      </c>
      <c r="AV570" s="15" t="s">
        <v>155</v>
      </c>
      <c r="AW570" s="15" t="s">
        <v>35</v>
      </c>
      <c r="AX570" s="15" t="s">
        <v>82</v>
      </c>
      <c r="AY570" s="255" t="s">
        <v>148</v>
      </c>
    </row>
    <row r="571" s="12" customFormat="1" ht="25.92" customHeight="1">
      <c r="A571" s="12"/>
      <c r="B571" s="189"/>
      <c r="C571" s="190"/>
      <c r="D571" s="191" t="s">
        <v>73</v>
      </c>
      <c r="E571" s="192" t="s">
        <v>1347</v>
      </c>
      <c r="F571" s="192" t="s">
        <v>1348</v>
      </c>
      <c r="G571" s="190"/>
      <c r="H571" s="190"/>
      <c r="I571" s="193"/>
      <c r="J571" s="194">
        <f>BK571</f>
        <v>0</v>
      </c>
      <c r="K571" s="190"/>
      <c r="L571" s="195"/>
      <c r="M571" s="196"/>
      <c r="N571" s="197"/>
      <c r="O571" s="197"/>
      <c r="P571" s="198">
        <f>SUM(P572:P575)</f>
        <v>0</v>
      </c>
      <c r="Q571" s="197"/>
      <c r="R571" s="198">
        <f>SUM(R572:R575)</f>
        <v>0</v>
      </c>
      <c r="S571" s="197"/>
      <c r="T571" s="199">
        <f>SUM(T572:T575)</f>
        <v>0</v>
      </c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R571" s="200" t="s">
        <v>155</v>
      </c>
      <c r="AT571" s="201" t="s">
        <v>73</v>
      </c>
      <c r="AU571" s="201" t="s">
        <v>74</v>
      </c>
      <c r="AY571" s="200" t="s">
        <v>148</v>
      </c>
      <c r="BK571" s="202">
        <f>SUM(BK572:BK575)</f>
        <v>0</v>
      </c>
    </row>
    <row r="572" s="2" customFormat="1" ht="24.15" customHeight="1">
      <c r="A572" s="39"/>
      <c r="B572" s="40"/>
      <c r="C572" s="205" t="s">
        <v>904</v>
      </c>
      <c r="D572" s="205" t="s">
        <v>150</v>
      </c>
      <c r="E572" s="206" t="s">
        <v>2191</v>
      </c>
      <c r="F572" s="207" t="s">
        <v>2192</v>
      </c>
      <c r="G572" s="208" t="s">
        <v>1352</v>
      </c>
      <c r="H572" s="209">
        <v>3</v>
      </c>
      <c r="I572" s="210"/>
      <c r="J572" s="211">
        <f>ROUND(I572*H572,2)</f>
        <v>0</v>
      </c>
      <c r="K572" s="207" t="s">
        <v>154</v>
      </c>
      <c r="L572" s="45"/>
      <c r="M572" s="212" t="s">
        <v>19</v>
      </c>
      <c r="N572" s="213" t="s">
        <v>45</v>
      </c>
      <c r="O572" s="85"/>
      <c r="P572" s="214">
        <f>O572*H572</f>
        <v>0</v>
      </c>
      <c r="Q572" s="214">
        <v>0</v>
      </c>
      <c r="R572" s="214">
        <f>Q572*H572</f>
        <v>0</v>
      </c>
      <c r="S572" s="214">
        <v>0</v>
      </c>
      <c r="T572" s="215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16" t="s">
        <v>2193</v>
      </c>
      <c r="AT572" s="216" t="s">
        <v>150</v>
      </c>
      <c r="AU572" s="216" t="s">
        <v>82</v>
      </c>
      <c r="AY572" s="18" t="s">
        <v>148</v>
      </c>
      <c r="BE572" s="217">
        <f>IF(N572="základní",J572,0)</f>
        <v>0</v>
      </c>
      <c r="BF572" s="217">
        <f>IF(N572="snížená",J572,0)</f>
        <v>0</v>
      </c>
      <c r="BG572" s="217">
        <f>IF(N572="zákl. přenesená",J572,0)</f>
        <v>0</v>
      </c>
      <c r="BH572" s="217">
        <f>IF(N572="sníž. přenesená",J572,0)</f>
        <v>0</v>
      </c>
      <c r="BI572" s="217">
        <f>IF(N572="nulová",J572,0)</f>
        <v>0</v>
      </c>
      <c r="BJ572" s="18" t="s">
        <v>82</v>
      </c>
      <c r="BK572" s="217">
        <f>ROUND(I572*H572,2)</f>
        <v>0</v>
      </c>
      <c r="BL572" s="18" t="s">
        <v>2193</v>
      </c>
      <c r="BM572" s="216" t="s">
        <v>2194</v>
      </c>
    </row>
    <row r="573" s="2" customFormat="1">
      <c r="A573" s="39"/>
      <c r="B573" s="40"/>
      <c r="C573" s="41"/>
      <c r="D573" s="218" t="s">
        <v>157</v>
      </c>
      <c r="E573" s="41"/>
      <c r="F573" s="219" t="s">
        <v>2195</v>
      </c>
      <c r="G573" s="41"/>
      <c r="H573" s="41"/>
      <c r="I573" s="220"/>
      <c r="J573" s="41"/>
      <c r="K573" s="41"/>
      <c r="L573" s="45"/>
      <c r="M573" s="221"/>
      <c r="N573" s="222"/>
      <c r="O573" s="85"/>
      <c r="P573" s="85"/>
      <c r="Q573" s="85"/>
      <c r="R573" s="85"/>
      <c r="S573" s="85"/>
      <c r="T573" s="86"/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T573" s="18" t="s">
        <v>157</v>
      </c>
      <c r="AU573" s="18" t="s">
        <v>82</v>
      </c>
    </row>
    <row r="574" s="13" customFormat="1">
      <c r="A574" s="13"/>
      <c r="B574" s="223"/>
      <c r="C574" s="224"/>
      <c r="D574" s="225" t="s">
        <v>159</v>
      </c>
      <c r="E574" s="226" t="s">
        <v>19</v>
      </c>
      <c r="F574" s="227" t="s">
        <v>2196</v>
      </c>
      <c r="G574" s="224"/>
      <c r="H574" s="228">
        <v>3</v>
      </c>
      <c r="I574" s="229"/>
      <c r="J574" s="224"/>
      <c r="K574" s="224"/>
      <c r="L574" s="230"/>
      <c r="M574" s="231"/>
      <c r="N574" s="232"/>
      <c r="O574" s="232"/>
      <c r="P574" s="232"/>
      <c r="Q574" s="232"/>
      <c r="R574" s="232"/>
      <c r="S574" s="232"/>
      <c r="T574" s="23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4" t="s">
        <v>159</v>
      </c>
      <c r="AU574" s="234" t="s">
        <v>82</v>
      </c>
      <c r="AV574" s="13" t="s">
        <v>84</v>
      </c>
      <c r="AW574" s="13" t="s">
        <v>35</v>
      </c>
      <c r="AX574" s="13" t="s">
        <v>74</v>
      </c>
      <c r="AY574" s="234" t="s">
        <v>148</v>
      </c>
    </row>
    <row r="575" s="15" customFormat="1">
      <c r="A575" s="15"/>
      <c r="B575" s="245"/>
      <c r="C575" s="246"/>
      <c r="D575" s="225" t="s">
        <v>159</v>
      </c>
      <c r="E575" s="247" t="s">
        <v>19</v>
      </c>
      <c r="F575" s="248" t="s">
        <v>181</v>
      </c>
      <c r="G575" s="246"/>
      <c r="H575" s="249">
        <v>3</v>
      </c>
      <c r="I575" s="250"/>
      <c r="J575" s="246"/>
      <c r="K575" s="246"/>
      <c r="L575" s="251"/>
      <c r="M575" s="283"/>
      <c r="N575" s="284"/>
      <c r="O575" s="284"/>
      <c r="P575" s="284"/>
      <c r="Q575" s="284"/>
      <c r="R575" s="284"/>
      <c r="S575" s="284"/>
      <c r="T575" s="28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T575" s="255" t="s">
        <v>159</v>
      </c>
      <c r="AU575" s="255" t="s">
        <v>82</v>
      </c>
      <c r="AV575" s="15" t="s">
        <v>155</v>
      </c>
      <c r="AW575" s="15" t="s">
        <v>35</v>
      </c>
      <c r="AX575" s="15" t="s">
        <v>82</v>
      </c>
      <c r="AY575" s="255" t="s">
        <v>148</v>
      </c>
    </row>
    <row r="576" s="2" customFormat="1" ht="6.96" customHeight="1">
      <c r="A576" s="39"/>
      <c r="B576" s="60"/>
      <c r="C576" s="61"/>
      <c r="D576" s="61"/>
      <c r="E576" s="61"/>
      <c r="F576" s="61"/>
      <c r="G576" s="61"/>
      <c r="H576" s="61"/>
      <c r="I576" s="61"/>
      <c r="J576" s="61"/>
      <c r="K576" s="61"/>
      <c r="L576" s="45"/>
      <c r="M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</row>
  </sheetData>
  <sheetProtection sheet="1" autoFilter="0" formatColumns="0" formatRows="0" objects="1" scenarios="1" spinCount="100000" saltValue="o3YciRe+fQ7M4CNjE7JQdUBtp704WowcxiooMCzD/LrfDnqa1h48OVu/VQcSG91Lbzr0WC/9Eai9YHM3Grlzew==" hashValue="aotcAIGzqb4eTFXkJV2MvoMgIee95ZmAz0BxRTHeu3FyfTFrl+6lrIM1Ff/yDMj4zQoZShw7r9MuVO+vnSC45w==" algorithmName="SHA-512" password="CC35"/>
  <autoFilter ref="C101:K575"/>
  <mergeCells count="9">
    <mergeCell ref="E7:H7"/>
    <mergeCell ref="E9:H9"/>
    <mergeCell ref="E18:H18"/>
    <mergeCell ref="E27:H27"/>
    <mergeCell ref="E48:H48"/>
    <mergeCell ref="E50:H50"/>
    <mergeCell ref="E92:H92"/>
    <mergeCell ref="E94:H94"/>
    <mergeCell ref="L2:V2"/>
  </mergeCells>
  <hyperlinks>
    <hyperlink ref="F106" r:id="rId1" display="https://podminky.urs.cz/item/CS_URS_2025_02/131251104"/>
    <hyperlink ref="F110" r:id="rId2" display="https://podminky.urs.cz/item/CS_URS_2025_02/132212131"/>
    <hyperlink ref="F131" r:id="rId3" display="https://podminky.urs.cz/item/CS_URS_2025_02/132251104"/>
    <hyperlink ref="F173" r:id="rId4" display="https://podminky.urs.cz/item/CS_URS_2025_02/162211311"/>
    <hyperlink ref="F175" r:id="rId5" display="https://podminky.urs.cz/item/CS_URS_2025_02/162211319"/>
    <hyperlink ref="F177" r:id="rId6" display="https://podminky.urs.cz/item/CS_URS_2025_02/162751117"/>
    <hyperlink ref="F179" r:id="rId7" display="https://podminky.urs.cz/item/CS_URS_2025_02/167151101"/>
    <hyperlink ref="F181" r:id="rId8" display="https://podminky.urs.cz/item/CS_URS_2025_02/171201231"/>
    <hyperlink ref="F186" r:id="rId9" display="https://podminky.urs.cz/item/CS_URS_2025_02/174111101"/>
    <hyperlink ref="F188" r:id="rId10" display="https://podminky.urs.cz/item/CS_URS_2025_02/174151101"/>
    <hyperlink ref="F190" r:id="rId11" display="https://podminky.urs.cz/item/CS_URS_2025_02/175111101"/>
    <hyperlink ref="F214" r:id="rId12" display="https://podminky.urs.cz/item/CS_URS_2025_02/175151101"/>
    <hyperlink ref="F260" r:id="rId13" display="https://podminky.urs.cz/item/CS_URS_2025_02/211531111"/>
    <hyperlink ref="F264" r:id="rId14" display="https://podminky.urs.cz/item/CS_URS_2025_02/211971122"/>
    <hyperlink ref="F274" r:id="rId15" display="https://podminky.urs.cz/item/CS_URS_2025_02/212750101"/>
    <hyperlink ref="F277" r:id="rId16" display="https://podminky.urs.cz/item/CS_URS_2025_02/219991112"/>
    <hyperlink ref="F283" r:id="rId17" display="https://podminky.urs.cz/item/CS_URS_2025_02/311362021"/>
    <hyperlink ref="F289" r:id="rId18" display="https://podminky.urs.cz/item/CS_URS_2025_02/451572111"/>
    <hyperlink ref="F341" r:id="rId19" display="https://podminky.urs.cz/item/CS_URS_2025_02/452312141"/>
    <hyperlink ref="F347" r:id="rId20" display="https://podminky.urs.cz/item/CS_URS_2025_02/644941111"/>
    <hyperlink ref="F351" r:id="rId21" display="https://podminky.urs.cz/item/CS_URS_2025_02/871313121"/>
    <hyperlink ref="F356" r:id="rId22" display="https://podminky.urs.cz/item/CS_URS_2025_02/891211112"/>
    <hyperlink ref="F363" r:id="rId23" display="https://podminky.urs.cz/item/CS_URS_2025_02/893811213"/>
    <hyperlink ref="F366" r:id="rId24" display="https://podminky.urs.cz/item/CS_URS_2025_02/894215112"/>
    <hyperlink ref="F370" r:id="rId25" display="https://podminky.urs.cz/item/CS_URS_2025_02/894812001"/>
    <hyperlink ref="F372" r:id="rId26" display="https://podminky.urs.cz/item/CS_URS_2025_02/894812032"/>
    <hyperlink ref="F374" r:id="rId27" display="https://podminky.urs.cz/item/CS_URS_2025_02/894812041"/>
    <hyperlink ref="F376" r:id="rId28" display="https://podminky.urs.cz/item/CS_URS_2025_02/894812062"/>
    <hyperlink ref="F378" r:id="rId29" display="https://podminky.urs.cz/item/CS_URS_2025_02/894812312"/>
    <hyperlink ref="F382" r:id="rId30" display="https://podminky.urs.cz/item/CS_URS_2025_02/894812332"/>
    <hyperlink ref="F386" r:id="rId31" display="https://podminky.urs.cz/item/CS_URS_2025_02/894812339"/>
    <hyperlink ref="F390" r:id="rId32" display="https://podminky.urs.cz/item/CS_URS_2025_02/894812356"/>
    <hyperlink ref="F392" r:id="rId33" display="https://podminky.urs.cz/item/CS_URS_2025_02/894812376"/>
    <hyperlink ref="F394" r:id="rId34" display="https://podminky.urs.cz/item/CS_URS_2025_02/899102112"/>
    <hyperlink ref="F397" r:id="rId35" display="https://podminky.urs.cz/item/CS_URS_2025_02/899620131"/>
    <hyperlink ref="F404" r:id="rId36" display="https://podminky.urs.cz/item/CS_URS_2025_02/971033261"/>
    <hyperlink ref="F411" r:id="rId37" display="https://podminky.urs.cz/item/CS_URS_2025_02/974049153"/>
    <hyperlink ref="F413" r:id="rId38" display="https://podminky.urs.cz/item/CS_URS_2025_02/977151129"/>
    <hyperlink ref="F416" r:id="rId39" display="https://podminky.urs.cz/item/CS_URS_2025_02/981511114"/>
    <hyperlink ref="F421" r:id="rId40" display="https://podminky.urs.cz/item/CS_URS_2025_02/997013211"/>
    <hyperlink ref="F423" r:id="rId41" display="https://podminky.urs.cz/item/CS_URS_2025_02/997013501"/>
    <hyperlink ref="F425" r:id="rId42" display="https://podminky.urs.cz/item/CS_URS_2025_02/997013509"/>
    <hyperlink ref="F429" r:id="rId43" display="https://podminky.urs.cz/item/CS_URS_2025_02/997013871"/>
    <hyperlink ref="F432" r:id="rId44" display="https://podminky.urs.cz/item/CS_URS_2025_02/998276101"/>
    <hyperlink ref="F436" r:id="rId45" display="https://podminky.urs.cz/item/CS_URS_2025_02/721173401"/>
    <hyperlink ref="F438" r:id="rId46" display="https://podminky.urs.cz/item/CS_URS_2025_02/721173402"/>
    <hyperlink ref="F440" r:id="rId47" display="https://podminky.urs.cz/item/CS_URS_2025_02/721174041"/>
    <hyperlink ref="F442" r:id="rId48" display="https://podminky.urs.cz/item/CS_URS_2025_02/721174042"/>
    <hyperlink ref="F444" r:id="rId49" display="https://podminky.urs.cz/item/CS_URS_2025_02/721174043"/>
    <hyperlink ref="F446" r:id="rId50" display="https://podminky.urs.cz/item/CS_URS_2025_02/721174045"/>
    <hyperlink ref="F448" r:id="rId51" display="https://podminky.urs.cz/item/CS_URS_2025_02/721194103"/>
    <hyperlink ref="F450" r:id="rId52" display="https://podminky.urs.cz/item/CS_URS_2025_02/721194104"/>
    <hyperlink ref="F452" r:id="rId53" display="https://podminky.urs.cz/item/CS_URS_2025_02/721194109"/>
    <hyperlink ref="F456" r:id="rId54" display="https://podminky.urs.cz/item/CS_URS_2025_02/721211611"/>
    <hyperlink ref="F458" r:id="rId55" display="https://podminky.urs.cz/item/CS_URS_2025_02/721242115"/>
    <hyperlink ref="F460" r:id="rId56" display="https://podminky.urs.cz/item/CS_URS_2025_02/721273153"/>
    <hyperlink ref="F462" r:id="rId57" display="https://podminky.urs.cz/item/CS_URS_2025_02/721274103"/>
    <hyperlink ref="F464" r:id="rId58" display="https://podminky.urs.cz/item/CS_URS_2025_02/721274121"/>
    <hyperlink ref="F466" r:id="rId59" display="https://podminky.urs.cz/item/CS_URS_2025_02/721290111"/>
    <hyperlink ref="F468" r:id="rId60" display="https://podminky.urs.cz/item/CS_URS_2025_02/721290112"/>
    <hyperlink ref="F471" r:id="rId61" display="https://podminky.urs.cz/item/CS_URS_2025_02/998721121"/>
    <hyperlink ref="F474" r:id="rId62" display="https://podminky.urs.cz/item/CS_URS_2025_02/722130233"/>
    <hyperlink ref="F476" r:id="rId63" display="https://podminky.urs.cz/item/CS_URS_2025_02/722173115"/>
    <hyperlink ref="F478" r:id="rId64" display="https://podminky.urs.cz/item/CS_URS_2025_02/722173217"/>
    <hyperlink ref="F480" r:id="rId65" display="https://podminky.urs.cz/item/CS_URS_2025_02/722174022"/>
    <hyperlink ref="F482" r:id="rId66" display="https://podminky.urs.cz/item/CS_URS_2025_02/722174023"/>
    <hyperlink ref="F484" r:id="rId67" display="https://podminky.urs.cz/item/CS_URS_2025_02/722181212"/>
    <hyperlink ref="F489" r:id="rId68" display="https://podminky.urs.cz/item/CS_URS_2025_02/722181231"/>
    <hyperlink ref="F493" r:id="rId69" display="https://podminky.urs.cz/item/CS_URS_2025_02/722190401"/>
    <hyperlink ref="F495" r:id="rId70" display="https://podminky.urs.cz/item/CS_URS_2025_02/722220111"/>
    <hyperlink ref="F497" r:id="rId71" display="https://podminky.urs.cz/item/CS_URS_2025_02/722220121"/>
    <hyperlink ref="F499" r:id="rId72" display="https://podminky.urs.cz/item/CS_URS_2025_02/722224152"/>
    <hyperlink ref="F501" r:id="rId73" display="https://podminky.urs.cz/item/CS_URS_2025_02/722231074"/>
    <hyperlink ref="F503" r:id="rId74" display="https://podminky.urs.cz/item/CS_URS_2025_02/722231221"/>
    <hyperlink ref="F505" r:id="rId75" display="https://podminky.urs.cz/item/CS_URS_2025_02/722232044"/>
    <hyperlink ref="F507" r:id="rId76" display="https://podminky.urs.cz/item/CS_URS_2025_02/722232045"/>
    <hyperlink ref="F509" r:id="rId77" display="https://podminky.urs.cz/item/CS_URS_2025_02/722232048"/>
    <hyperlink ref="F511" r:id="rId78" display="https://podminky.urs.cz/item/CS_URS_2025_02/722290234"/>
    <hyperlink ref="F513" r:id="rId79" display="https://podminky.urs.cz/item/CS_URS_2025_02/722290249"/>
    <hyperlink ref="F517" r:id="rId80" display="https://podminky.urs.cz/item/CS_URS_2025_02/998722121"/>
    <hyperlink ref="F520" r:id="rId81" display="https://podminky.urs.cz/item/CS_URS_2025_02/725339111"/>
    <hyperlink ref="F523" r:id="rId82" display="https://podminky.urs.cz/item/CS_URS_2025_02/725539202"/>
    <hyperlink ref="F526" r:id="rId83" display="https://podminky.urs.cz/item/CS_URS_2025_02/725829101"/>
    <hyperlink ref="F529" r:id="rId84" display="https://podminky.urs.cz/item/CS_URS_2025_02/998725121"/>
    <hyperlink ref="F532" r:id="rId85" display="https://podminky.urs.cz/item/CS_URS_2025_02/726131041"/>
    <hyperlink ref="F536" r:id="rId86" display="https://podminky.urs.cz/item/CS_URS_2025_02/726191001"/>
    <hyperlink ref="F538" r:id="rId87" display="https://podminky.urs.cz/item/CS_URS_2025_02/726191002"/>
    <hyperlink ref="F540" r:id="rId88" display="https://podminky.urs.cz/item/CS_URS_2025_02/998726131"/>
    <hyperlink ref="F543" r:id="rId89" display="https://podminky.urs.cz/item/CS_URS_2025_02/727222001"/>
    <hyperlink ref="F545" r:id="rId90" display="https://podminky.urs.cz/item/CS_URS_2025_02/727222002"/>
    <hyperlink ref="F547" r:id="rId91" display="https://podminky.urs.cz/item/CS_URS_2025_02/727222004"/>
    <hyperlink ref="F549" r:id="rId92" display="https://podminky.urs.cz/item/CS_URS_2025_02/998727121"/>
    <hyperlink ref="F552" r:id="rId93" display="https://podminky.urs.cz/item/CS_URS_2025_02/751613142"/>
    <hyperlink ref="F555" r:id="rId94" display="https://podminky.urs.cz/item/CS_URS_2025_02/998751121"/>
    <hyperlink ref="F558" r:id="rId95" display="https://podminky.urs.cz/item/CS_URS_2025_02/781493611"/>
    <hyperlink ref="F561" r:id="rId96" display="https://podminky.urs.cz/item/CS_URS_2025_02/998781121"/>
    <hyperlink ref="F564" r:id="rId97" display="https://podminky.urs.cz/item/CS_URS_2025_02/789325115"/>
    <hyperlink ref="F568" r:id="rId98" display="https://podminky.urs.cz/item/CS_URS_2025_02/789325120"/>
    <hyperlink ref="F573" r:id="rId99" display="https://podminky.urs.cz/item/CS_URS_2025_02/HZS22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depozitáře ZČM - UMPRUM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2197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28. 7. 2025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39"/>
      <c r="B27" s="140"/>
      <c r="C27" s="139"/>
      <c r="D27" s="139"/>
      <c r="E27" s="141" t="s">
        <v>39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ROUND(J82,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ROUND((SUM(BE82:BE92)),  2)</f>
        <v>0</v>
      </c>
      <c r="G33" s="39"/>
      <c r="H33" s="39"/>
      <c r="I33" s="149">
        <v>0.20999999999999999</v>
      </c>
      <c r="J33" s="148">
        <f>ROUND(((SUM(BE82:BE92))*I33),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ROUND((SUM(BF82:BF92)),  2)</f>
        <v>0</v>
      </c>
      <c r="G34" s="39"/>
      <c r="H34" s="39"/>
      <c r="I34" s="149">
        <v>0.12</v>
      </c>
      <c r="J34" s="148">
        <f>ROUND(((SUM(BF82:BF92))*I34),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ROUND((SUM(BG82:BG92)),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ROUND((SUM(BH82:BH92)),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ROUND((SUM(BI82:BI92)),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106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1" t="str">
        <f>E7</f>
        <v>Výstavba depozitáře ZČM - UMPRUM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D.2.3 - Vytápění a klimatizace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p.č.: 72/1, Plzeň</v>
      </c>
      <c r="G52" s="41"/>
      <c r="H52" s="41"/>
      <c r="I52" s="33" t="s">
        <v>23</v>
      </c>
      <c r="J52" s="73" t="str">
        <f>IF(J12="","",J12)</f>
        <v>28. 7. 2025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Západočeské muzeum v Plzni</v>
      </c>
      <c r="G54" s="41"/>
      <c r="H54" s="41"/>
      <c r="I54" s="33" t="s">
        <v>33</v>
      </c>
      <c r="J54" s="37" t="str">
        <f>E21</f>
        <v>Pavel Sutnar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2" t="s">
        <v>107</v>
      </c>
      <c r="D57" s="163"/>
      <c r="E57" s="163"/>
      <c r="F57" s="163"/>
      <c r="G57" s="163"/>
      <c r="H57" s="163"/>
      <c r="I57" s="163"/>
      <c r="J57" s="164" t="s">
        <v>108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J82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109</v>
      </c>
    </row>
    <row r="60" hidden="1" s="9" customFormat="1" ht="24.96" customHeight="1">
      <c r="A60" s="9"/>
      <c r="B60" s="166"/>
      <c r="C60" s="167"/>
      <c r="D60" s="168" t="s">
        <v>2198</v>
      </c>
      <c r="E60" s="169"/>
      <c r="F60" s="169"/>
      <c r="G60" s="169"/>
      <c r="H60" s="169"/>
      <c r="I60" s="169"/>
      <c r="J60" s="170">
        <f>J83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9" customFormat="1" ht="24.96" customHeight="1">
      <c r="A61" s="9"/>
      <c r="B61" s="166"/>
      <c r="C61" s="167"/>
      <c r="D61" s="168" t="s">
        <v>2199</v>
      </c>
      <c r="E61" s="169"/>
      <c r="F61" s="169"/>
      <c r="G61" s="169"/>
      <c r="H61" s="169"/>
      <c r="I61" s="169"/>
      <c r="J61" s="170">
        <f>J88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24.96" customHeight="1">
      <c r="A62" s="9"/>
      <c r="B62" s="166"/>
      <c r="C62" s="167"/>
      <c r="D62" s="168" t="s">
        <v>2200</v>
      </c>
      <c r="E62" s="169"/>
      <c r="F62" s="169"/>
      <c r="G62" s="169"/>
      <c r="H62" s="169"/>
      <c r="I62" s="169"/>
      <c r="J62" s="170">
        <f>J90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2" customFormat="1" ht="21.84" customHeight="1">
      <c r="A63" s="39"/>
      <c r="B63" s="40"/>
      <c r="C63" s="41"/>
      <c r="D63" s="41"/>
      <c r="E63" s="41"/>
      <c r="F63" s="41"/>
      <c r="G63" s="41"/>
      <c r="H63" s="41"/>
      <c r="I63" s="41"/>
      <c r="J63" s="41"/>
      <c r="K63" s="4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hidden="1" s="2" customFormat="1" ht="6.96" customHeight="1">
      <c r="A64" s="39"/>
      <c r="B64" s="60"/>
      <c r="C64" s="61"/>
      <c r="D64" s="61"/>
      <c r="E64" s="61"/>
      <c r="F64" s="61"/>
      <c r="G64" s="61"/>
      <c r="H64" s="61"/>
      <c r="I64" s="61"/>
      <c r="J64" s="61"/>
      <c r="K64" s="61"/>
      <c r="L64" s="135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hidden="1"/>
    <row r="66" hidden="1"/>
    <row r="67" hidden="1"/>
    <row r="68" s="2" customFormat="1" ht="6.96" customHeight="1">
      <c r="A68" s="39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24.96" customHeight="1">
      <c r="A69" s="39"/>
      <c r="B69" s="40"/>
      <c r="C69" s="24" t="s">
        <v>133</v>
      </c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40"/>
      <c r="C70" s="41"/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2" customHeight="1">
      <c r="A71" s="39"/>
      <c r="B71" s="40"/>
      <c r="C71" s="33" t="s">
        <v>16</v>
      </c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6.5" customHeight="1">
      <c r="A72" s="39"/>
      <c r="B72" s="40"/>
      <c r="C72" s="41"/>
      <c r="D72" s="41"/>
      <c r="E72" s="161" t="str">
        <f>E7</f>
        <v>Výstavba depozitáře ZČM - UMPRUM</v>
      </c>
      <c r="F72" s="33"/>
      <c r="G72" s="33"/>
      <c r="H72" s="33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104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41"/>
      <c r="D74" s="41"/>
      <c r="E74" s="70" t="str">
        <f>E9</f>
        <v>D.2.3 - Vytápění a klimatizace</v>
      </c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21</v>
      </c>
      <c r="D76" s="41"/>
      <c r="E76" s="41"/>
      <c r="F76" s="28" t="str">
        <f>F12</f>
        <v>p.č.: 72/1, Plzeň</v>
      </c>
      <c r="G76" s="41"/>
      <c r="H76" s="41"/>
      <c r="I76" s="33" t="s">
        <v>23</v>
      </c>
      <c r="J76" s="73" t="str">
        <f>IF(J12="","",J12)</f>
        <v>28. 7. 2025</v>
      </c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25</v>
      </c>
      <c r="D78" s="41"/>
      <c r="E78" s="41"/>
      <c r="F78" s="28" t="str">
        <f>E15</f>
        <v>Západočeské muzeum v Plzni</v>
      </c>
      <c r="G78" s="41"/>
      <c r="H78" s="41"/>
      <c r="I78" s="33" t="s">
        <v>33</v>
      </c>
      <c r="J78" s="37" t="str">
        <f>E21</f>
        <v>Pavel Sutnar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5.15" customHeight="1">
      <c r="A79" s="39"/>
      <c r="B79" s="40"/>
      <c r="C79" s="33" t="s">
        <v>31</v>
      </c>
      <c r="D79" s="41"/>
      <c r="E79" s="41"/>
      <c r="F79" s="28" t="str">
        <f>IF(E18="","",E18)</f>
        <v>Vyplň údaj</v>
      </c>
      <c r="G79" s="41"/>
      <c r="H79" s="41"/>
      <c r="I79" s="33" t="s">
        <v>36</v>
      </c>
      <c r="J79" s="37" t="str">
        <f>E24</f>
        <v xml:space="preserve"> 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0.32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11" customFormat="1" ht="29.28" customHeight="1">
      <c r="A81" s="178"/>
      <c r="B81" s="179"/>
      <c r="C81" s="180" t="s">
        <v>134</v>
      </c>
      <c r="D81" s="181" t="s">
        <v>59</v>
      </c>
      <c r="E81" s="181" t="s">
        <v>55</v>
      </c>
      <c r="F81" s="181" t="s">
        <v>56</v>
      </c>
      <c r="G81" s="181" t="s">
        <v>135</v>
      </c>
      <c r="H81" s="181" t="s">
        <v>136</v>
      </c>
      <c r="I81" s="181" t="s">
        <v>137</v>
      </c>
      <c r="J81" s="181" t="s">
        <v>108</v>
      </c>
      <c r="K81" s="182" t="s">
        <v>138</v>
      </c>
      <c r="L81" s="183"/>
      <c r="M81" s="93" t="s">
        <v>19</v>
      </c>
      <c r="N81" s="94" t="s">
        <v>44</v>
      </c>
      <c r="O81" s="94" t="s">
        <v>139</v>
      </c>
      <c r="P81" s="94" t="s">
        <v>140</v>
      </c>
      <c r="Q81" s="94" t="s">
        <v>141</v>
      </c>
      <c r="R81" s="94" t="s">
        <v>142</v>
      </c>
      <c r="S81" s="94" t="s">
        <v>143</v>
      </c>
      <c r="T81" s="95" t="s">
        <v>144</v>
      </c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</row>
    <row r="82" s="2" customFormat="1" ht="22.8" customHeight="1">
      <c r="A82" s="39"/>
      <c r="B82" s="40"/>
      <c r="C82" s="100" t="s">
        <v>145</v>
      </c>
      <c r="D82" s="41"/>
      <c r="E82" s="41"/>
      <c r="F82" s="41"/>
      <c r="G82" s="41"/>
      <c r="H82" s="41"/>
      <c r="I82" s="41"/>
      <c r="J82" s="184">
        <f>BK82</f>
        <v>0</v>
      </c>
      <c r="K82" s="41"/>
      <c r="L82" s="45"/>
      <c r="M82" s="96"/>
      <c r="N82" s="185"/>
      <c r="O82" s="97"/>
      <c r="P82" s="186">
        <f>P83+P88+P90</f>
        <v>0</v>
      </c>
      <c r="Q82" s="97"/>
      <c r="R82" s="186">
        <f>R83+R88+R90</f>
        <v>0</v>
      </c>
      <c r="S82" s="97"/>
      <c r="T82" s="187">
        <f>T83+T88+T90</f>
        <v>0</v>
      </c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T82" s="18" t="s">
        <v>73</v>
      </c>
      <c r="AU82" s="18" t="s">
        <v>109</v>
      </c>
      <c r="BK82" s="188">
        <f>BK83+BK88+BK90</f>
        <v>0</v>
      </c>
    </row>
    <row r="83" s="12" customFormat="1" ht="25.92" customHeight="1">
      <c r="A83" s="12"/>
      <c r="B83" s="189"/>
      <c r="C83" s="190"/>
      <c r="D83" s="191" t="s">
        <v>73</v>
      </c>
      <c r="E83" s="192" t="s">
        <v>79</v>
      </c>
      <c r="F83" s="192" t="s">
        <v>2201</v>
      </c>
      <c r="G83" s="190"/>
      <c r="H83" s="190"/>
      <c r="I83" s="193"/>
      <c r="J83" s="194">
        <f>BK83</f>
        <v>0</v>
      </c>
      <c r="K83" s="190"/>
      <c r="L83" s="195"/>
      <c r="M83" s="196"/>
      <c r="N83" s="197"/>
      <c r="O83" s="197"/>
      <c r="P83" s="198">
        <f>SUM(P84:P87)</f>
        <v>0</v>
      </c>
      <c r="Q83" s="197"/>
      <c r="R83" s="198">
        <f>SUM(R84:R87)</f>
        <v>0</v>
      </c>
      <c r="S83" s="197"/>
      <c r="T83" s="199">
        <f>SUM(T84:T87)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0" t="s">
        <v>82</v>
      </c>
      <c r="AT83" s="201" t="s">
        <v>73</v>
      </c>
      <c r="AU83" s="201" t="s">
        <v>74</v>
      </c>
      <c r="AY83" s="200" t="s">
        <v>148</v>
      </c>
      <c r="BK83" s="202">
        <f>SUM(BK84:BK87)</f>
        <v>0</v>
      </c>
    </row>
    <row r="84" s="2" customFormat="1" ht="24.15" customHeight="1">
      <c r="A84" s="39"/>
      <c r="B84" s="40"/>
      <c r="C84" s="205" t="s">
        <v>82</v>
      </c>
      <c r="D84" s="205" t="s">
        <v>150</v>
      </c>
      <c r="E84" s="206" t="s">
        <v>2202</v>
      </c>
      <c r="F84" s="207" t="s">
        <v>2203</v>
      </c>
      <c r="G84" s="208" t="s">
        <v>748</v>
      </c>
      <c r="H84" s="209">
        <v>6</v>
      </c>
      <c r="I84" s="210"/>
      <c r="J84" s="211">
        <f>ROUND(I84*H84,2)</f>
        <v>0</v>
      </c>
      <c r="K84" s="207" t="s">
        <v>19</v>
      </c>
      <c r="L84" s="45"/>
      <c r="M84" s="212" t="s">
        <v>19</v>
      </c>
      <c r="N84" s="213" t="s">
        <v>45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155</v>
      </c>
      <c r="AT84" s="216" t="s">
        <v>150</v>
      </c>
      <c r="AU84" s="216" t="s">
        <v>82</v>
      </c>
      <c r="AY84" s="18" t="s">
        <v>148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82</v>
      </c>
      <c r="BK84" s="217">
        <f>ROUND(I84*H84,2)</f>
        <v>0</v>
      </c>
      <c r="BL84" s="18" t="s">
        <v>155</v>
      </c>
      <c r="BM84" s="216" t="s">
        <v>2204</v>
      </c>
    </row>
    <row r="85" s="2" customFormat="1" ht="24.15" customHeight="1">
      <c r="A85" s="39"/>
      <c r="B85" s="40"/>
      <c r="C85" s="205" t="s">
        <v>84</v>
      </c>
      <c r="D85" s="205" t="s">
        <v>150</v>
      </c>
      <c r="E85" s="206" t="s">
        <v>2205</v>
      </c>
      <c r="F85" s="207" t="s">
        <v>2206</v>
      </c>
      <c r="G85" s="208" t="s">
        <v>748</v>
      </c>
      <c r="H85" s="209">
        <v>2</v>
      </c>
      <c r="I85" s="210"/>
      <c r="J85" s="211">
        <f>ROUND(I85*H85,2)</f>
        <v>0</v>
      </c>
      <c r="K85" s="207" t="s">
        <v>19</v>
      </c>
      <c r="L85" s="45"/>
      <c r="M85" s="212" t="s">
        <v>19</v>
      </c>
      <c r="N85" s="213" t="s">
        <v>45</v>
      </c>
      <c r="O85" s="85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155</v>
      </c>
      <c r="AT85" s="216" t="s">
        <v>150</v>
      </c>
      <c r="AU85" s="216" t="s">
        <v>82</v>
      </c>
      <c r="AY85" s="18" t="s">
        <v>148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82</v>
      </c>
      <c r="BK85" s="217">
        <f>ROUND(I85*H85,2)</f>
        <v>0</v>
      </c>
      <c r="BL85" s="18" t="s">
        <v>155</v>
      </c>
      <c r="BM85" s="216" t="s">
        <v>2207</v>
      </c>
    </row>
    <row r="86" s="2" customFormat="1" ht="33" customHeight="1">
      <c r="A86" s="39"/>
      <c r="B86" s="40"/>
      <c r="C86" s="205" t="s">
        <v>174</v>
      </c>
      <c r="D86" s="205" t="s">
        <v>150</v>
      </c>
      <c r="E86" s="206" t="s">
        <v>2208</v>
      </c>
      <c r="F86" s="207" t="s">
        <v>2209</v>
      </c>
      <c r="G86" s="208" t="s">
        <v>748</v>
      </c>
      <c r="H86" s="209">
        <v>1</v>
      </c>
      <c r="I86" s="210"/>
      <c r="J86" s="211">
        <f>ROUND(I86*H86,2)</f>
        <v>0</v>
      </c>
      <c r="K86" s="207" t="s">
        <v>19</v>
      </c>
      <c r="L86" s="45"/>
      <c r="M86" s="212" t="s">
        <v>19</v>
      </c>
      <c r="N86" s="213" t="s">
        <v>45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155</v>
      </c>
      <c r="AT86" s="216" t="s">
        <v>150</v>
      </c>
      <c r="AU86" s="216" t="s">
        <v>82</v>
      </c>
      <c r="AY86" s="18" t="s">
        <v>148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82</v>
      </c>
      <c r="BK86" s="217">
        <f>ROUND(I86*H86,2)</f>
        <v>0</v>
      </c>
      <c r="BL86" s="18" t="s">
        <v>155</v>
      </c>
      <c r="BM86" s="216" t="s">
        <v>2210</v>
      </c>
    </row>
    <row r="87" s="2" customFormat="1" ht="24.15" customHeight="1">
      <c r="A87" s="39"/>
      <c r="B87" s="40"/>
      <c r="C87" s="205" t="s">
        <v>155</v>
      </c>
      <c r="D87" s="205" t="s">
        <v>150</v>
      </c>
      <c r="E87" s="206" t="s">
        <v>2211</v>
      </c>
      <c r="F87" s="207" t="s">
        <v>2212</v>
      </c>
      <c r="G87" s="208" t="s">
        <v>2213</v>
      </c>
      <c r="H87" s="209">
        <v>90</v>
      </c>
      <c r="I87" s="210"/>
      <c r="J87" s="211">
        <f>ROUND(I87*H87,2)</f>
        <v>0</v>
      </c>
      <c r="K87" s="207" t="s">
        <v>19</v>
      </c>
      <c r="L87" s="45"/>
      <c r="M87" s="212" t="s">
        <v>19</v>
      </c>
      <c r="N87" s="213" t="s">
        <v>45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155</v>
      </c>
      <c r="AT87" s="216" t="s">
        <v>150</v>
      </c>
      <c r="AU87" s="216" t="s">
        <v>82</v>
      </c>
      <c r="AY87" s="18" t="s">
        <v>148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82</v>
      </c>
      <c r="BK87" s="217">
        <f>ROUND(I87*H87,2)</f>
        <v>0</v>
      </c>
      <c r="BL87" s="18" t="s">
        <v>155</v>
      </c>
      <c r="BM87" s="216" t="s">
        <v>2214</v>
      </c>
    </row>
    <row r="88" s="12" customFormat="1" ht="25.92" customHeight="1">
      <c r="A88" s="12"/>
      <c r="B88" s="189"/>
      <c r="C88" s="190"/>
      <c r="D88" s="191" t="s">
        <v>73</v>
      </c>
      <c r="E88" s="192" t="s">
        <v>2215</v>
      </c>
      <c r="F88" s="192" t="s">
        <v>2216</v>
      </c>
      <c r="G88" s="190"/>
      <c r="H88" s="190"/>
      <c r="I88" s="193"/>
      <c r="J88" s="194">
        <f>BK88</f>
        <v>0</v>
      </c>
      <c r="K88" s="190"/>
      <c r="L88" s="195"/>
      <c r="M88" s="196"/>
      <c r="N88" s="197"/>
      <c r="O88" s="197"/>
      <c r="P88" s="198">
        <f>P89</f>
        <v>0</v>
      </c>
      <c r="Q88" s="197"/>
      <c r="R88" s="198">
        <f>R89</f>
        <v>0</v>
      </c>
      <c r="S88" s="197"/>
      <c r="T88" s="199">
        <f>T89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82</v>
      </c>
      <c r="AT88" s="201" t="s">
        <v>73</v>
      </c>
      <c r="AU88" s="201" t="s">
        <v>74</v>
      </c>
      <c r="AY88" s="200" t="s">
        <v>148</v>
      </c>
      <c r="BK88" s="202">
        <f>BK89</f>
        <v>0</v>
      </c>
    </row>
    <row r="89" s="2" customFormat="1" ht="16.5" customHeight="1">
      <c r="A89" s="39"/>
      <c r="B89" s="40"/>
      <c r="C89" s="205" t="s">
        <v>188</v>
      </c>
      <c r="D89" s="205" t="s">
        <v>150</v>
      </c>
      <c r="E89" s="206" t="s">
        <v>1360</v>
      </c>
      <c r="F89" s="207" t="s">
        <v>2217</v>
      </c>
      <c r="G89" s="208" t="s">
        <v>741</v>
      </c>
      <c r="H89" s="209">
        <v>10</v>
      </c>
      <c r="I89" s="210"/>
      <c r="J89" s="211">
        <f>ROUND(I89*H89,2)</f>
        <v>0</v>
      </c>
      <c r="K89" s="207" t="s">
        <v>19</v>
      </c>
      <c r="L89" s="45"/>
      <c r="M89" s="212" t="s">
        <v>19</v>
      </c>
      <c r="N89" s="213" t="s">
        <v>45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155</v>
      </c>
      <c r="AT89" s="216" t="s">
        <v>150</v>
      </c>
      <c r="AU89" s="216" t="s">
        <v>82</v>
      </c>
      <c r="AY89" s="18" t="s">
        <v>148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82</v>
      </c>
      <c r="BK89" s="217">
        <f>ROUND(I89*H89,2)</f>
        <v>0</v>
      </c>
      <c r="BL89" s="18" t="s">
        <v>155</v>
      </c>
      <c r="BM89" s="216" t="s">
        <v>2218</v>
      </c>
    </row>
    <row r="90" s="12" customFormat="1" ht="25.92" customHeight="1">
      <c r="A90" s="12"/>
      <c r="B90" s="189"/>
      <c r="C90" s="190"/>
      <c r="D90" s="191" t="s">
        <v>73</v>
      </c>
      <c r="E90" s="192" t="s">
        <v>2219</v>
      </c>
      <c r="F90" s="192" t="s">
        <v>2220</v>
      </c>
      <c r="G90" s="190"/>
      <c r="H90" s="190"/>
      <c r="I90" s="193"/>
      <c r="J90" s="194">
        <f>BK90</f>
        <v>0</v>
      </c>
      <c r="K90" s="190"/>
      <c r="L90" s="195"/>
      <c r="M90" s="196"/>
      <c r="N90" s="197"/>
      <c r="O90" s="197"/>
      <c r="P90" s="198">
        <f>SUM(P91:P92)</f>
        <v>0</v>
      </c>
      <c r="Q90" s="197"/>
      <c r="R90" s="198">
        <f>SUM(R91:R92)</f>
        <v>0</v>
      </c>
      <c r="S90" s="197"/>
      <c r="T90" s="199">
        <f>SUM(T91:T92)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0" t="s">
        <v>82</v>
      </c>
      <c r="AT90" s="201" t="s">
        <v>73</v>
      </c>
      <c r="AU90" s="201" t="s">
        <v>74</v>
      </c>
      <c r="AY90" s="200" t="s">
        <v>148</v>
      </c>
      <c r="BK90" s="202">
        <f>SUM(BK91:BK92)</f>
        <v>0</v>
      </c>
    </row>
    <row r="91" s="2" customFormat="1" ht="16.5" customHeight="1">
      <c r="A91" s="39"/>
      <c r="B91" s="40"/>
      <c r="C91" s="205" t="s">
        <v>194</v>
      </c>
      <c r="D91" s="205" t="s">
        <v>150</v>
      </c>
      <c r="E91" s="206" t="s">
        <v>1364</v>
      </c>
      <c r="F91" s="207" t="s">
        <v>2221</v>
      </c>
      <c r="G91" s="208" t="s">
        <v>2222</v>
      </c>
      <c r="H91" s="286"/>
      <c r="I91" s="210"/>
      <c r="J91" s="211">
        <f>ROUND(I91*H91,2)</f>
        <v>0</v>
      </c>
      <c r="K91" s="207" t="s">
        <v>19</v>
      </c>
      <c r="L91" s="45"/>
      <c r="M91" s="212" t="s">
        <v>19</v>
      </c>
      <c r="N91" s="213" t="s">
        <v>45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155</v>
      </c>
      <c r="AT91" s="216" t="s">
        <v>150</v>
      </c>
      <c r="AU91" s="216" t="s">
        <v>82</v>
      </c>
      <c r="AY91" s="18" t="s">
        <v>148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82</v>
      </c>
      <c r="BK91" s="217">
        <f>ROUND(I91*H91,2)</f>
        <v>0</v>
      </c>
      <c r="BL91" s="18" t="s">
        <v>155</v>
      </c>
      <c r="BM91" s="216" t="s">
        <v>2223</v>
      </c>
    </row>
    <row r="92" s="2" customFormat="1" ht="21.75" customHeight="1">
      <c r="A92" s="39"/>
      <c r="B92" s="40"/>
      <c r="C92" s="205" t="s">
        <v>200</v>
      </c>
      <c r="D92" s="205" t="s">
        <v>150</v>
      </c>
      <c r="E92" s="206" t="s">
        <v>1368</v>
      </c>
      <c r="F92" s="207" t="s">
        <v>2224</v>
      </c>
      <c r="G92" s="208" t="s">
        <v>2222</v>
      </c>
      <c r="H92" s="286"/>
      <c r="I92" s="210"/>
      <c r="J92" s="211">
        <f>ROUND(I92*H92,2)</f>
        <v>0</v>
      </c>
      <c r="K92" s="207" t="s">
        <v>19</v>
      </c>
      <c r="L92" s="45"/>
      <c r="M92" s="267" t="s">
        <v>19</v>
      </c>
      <c r="N92" s="268" t="s">
        <v>45</v>
      </c>
      <c r="O92" s="269"/>
      <c r="P92" s="270">
        <f>O92*H92</f>
        <v>0</v>
      </c>
      <c r="Q92" s="270">
        <v>0</v>
      </c>
      <c r="R92" s="270">
        <f>Q92*H92</f>
        <v>0</v>
      </c>
      <c r="S92" s="270">
        <v>0</v>
      </c>
      <c r="T92" s="271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155</v>
      </c>
      <c r="AT92" s="216" t="s">
        <v>150</v>
      </c>
      <c r="AU92" s="216" t="s">
        <v>82</v>
      </c>
      <c r="AY92" s="18" t="s">
        <v>148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82</v>
      </c>
      <c r="BK92" s="217">
        <f>ROUND(I92*H92,2)</f>
        <v>0</v>
      </c>
      <c r="BL92" s="18" t="s">
        <v>155</v>
      </c>
      <c r="BM92" s="216" t="s">
        <v>2225</v>
      </c>
    </row>
    <row r="93" s="2" customFormat="1" ht="6.96" customHeight="1">
      <c r="A93" s="39"/>
      <c r="B93" s="60"/>
      <c r="C93" s="61"/>
      <c r="D93" s="61"/>
      <c r="E93" s="61"/>
      <c r="F93" s="61"/>
      <c r="G93" s="61"/>
      <c r="H93" s="61"/>
      <c r="I93" s="61"/>
      <c r="J93" s="61"/>
      <c r="K93" s="61"/>
      <c r="L93" s="45"/>
      <c r="M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</sheetData>
  <sheetProtection sheet="1" autoFilter="0" formatColumns="0" formatRows="0" objects="1" scenarios="1" spinCount="100000" saltValue="BTFhL+2LT2O2LMcNzgI6CYAUYXgYK5TODH3ilvOh8qcltPG9gW4ejhYc6xVnmwUxBog0A2Y1+JAJZLUBYeTG1g==" hashValue="Tphg1zSXbF9fmH3BWd2TnJeHTnCwiMEugXXOtKd66tZLSU/+6FFUQqxvR8o3jM5r7nQ6M2NtxY/zQI2SL585Bw==" algorithmName="SHA-512" password="CC35"/>
  <autoFilter ref="C81:K92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depozitáře ZČM - UMPRUM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2226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28. 7. 2025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39"/>
      <c r="B27" s="140"/>
      <c r="C27" s="139"/>
      <c r="D27" s="139"/>
      <c r="E27" s="141" t="s">
        <v>39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ROUND(J90,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ROUND((SUM(BE90:BE390)),  2)</f>
        <v>0</v>
      </c>
      <c r="G33" s="39"/>
      <c r="H33" s="39"/>
      <c r="I33" s="149">
        <v>0.20999999999999999</v>
      </c>
      <c r="J33" s="148">
        <f>ROUND(((SUM(BE90:BE390))*I33),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ROUND((SUM(BF90:BF390)),  2)</f>
        <v>0</v>
      </c>
      <c r="G34" s="39"/>
      <c r="H34" s="39"/>
      <c r="I34" s="149">
        <v>0.12</v>
      </c>
      <c r="J34" s="148">
        <f>ROUND(((SUM(BF90:BF390))*I34),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ROUND((SUM(BG90:BG390)),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ROUND((SUM(BH90:BH390)),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ROUND((SUM(BI90:BI390)),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106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1" t="str">
        <f>E7</f>
        <v>Výstavba depozitáře ZČM - UMPRUM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D.2.4 - Silnoproud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p.č.: 72/1, Plzeň</v>
      </c>
      <c r="G52" s="41"/>
      <c r="H52" s="41"/>
      <c r="I52" s="33" t="s">
        <v>23</v>
      </c>
      <c r="J52" s="73" t="str">
        <f>IF(J12="","",J12)</f>
        <v>28. 7. 2025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Západočeské muzeum v Plzni</v>
      </c>
      <c r="G54" s="41"/>
      <c r="H54" s="41"/>
      <c r="I54" s="33" t="s">
        <v>33</v>
      </c>
      <c r="J54" s="37" t="str">
        <f>E21</f>
        <v>Pavel Sutnar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2" t="s">
        <v>107</v>
      </c>
      <c r="D57" s="163"/>
      <c r="E57" s="163"/>
      <c r="F57" s="163"/>
      <c r="G57" s="163"/>
      <c r="H57" s="163"/>
      <c r="I57" s="163"/>
      <c r="J57" s="164" t="s">
        <v>108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J90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109</v>
      </c>
    </row>
    <row r="60" hidden="1" s="9" customFormat="1" ht="24.96" customHeight="1">
      <c r="A60" s="9"/>
      <c r="B60" s="166"/>
      <c r="C60" s="167"/>
      <c r="D60" s="168" t="s">
        <v>2227</v>
      </c>
      <c r="E60" s="169"/>
      <c r="F60" s="169"/>
      <c r="G60" s="169"/>
      <c r="H60" s="169"/>
      <c r="I60" s="169"/>
      <c r="J60" s="170">
        <f>J91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9" customFormat="1" ht="24.96" customHeight="1">
      <c r="A61" s="9"/>
      <c r="B61" s="166"/>
      <c r="C61" s="167"/>
      <c r="D61" s="168" t="s">
        <v>2228</v>
      </c>
      <c r="E61" s="169"/>
      <c r="F61" s="169"/>
      <c r="G61" s="169"/>
      <c r="H61" s="169"/>
      <c r="I61" s="169"/>
      <c r="J61" s="170">
        <f>J164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9" customFormat="1" ht="24.96" customHeight="1">
      <c r="A62" s="9"/>
      <c r="B62" s="166"/>
      <c r="C62" s="167"/>
      <c r="D62" s="168" t="s">
        <v>2229</v>
      </c>
      <c r="E62" s="169"/>
      <c r="F62" s="169"/>
      <c r="G62" s="169"/>
      <c r="H62" s="169"/>
      <c r="I62" s="169"/>
      <c r="J62" s="170">
        <f>J204</f>
        <v>0</v>
      </c>
      <c r="K62" s="167"/>
      <c r="L62" s="171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idden="1" s="9" customFormat="1" ht="24.96" customHeight="1">
      <c r="A63" s="9"/>
      <c r="B63" s="166"/>
      <c r="C63" s="167"/>
      <c r="D63" s="168" t="s">
        <v>2230</v>
      </c>
      <c r="E63" s="169"/>
      <c r="F63" s="169"/>
      <c r="G63" s="169"/>
      <c r="H63" s="169"/>
      <c r="I63" s="169"/>
      <c r="J63" s="170">
        <f>J215</f>
        <v>0</v>
      </c>
      <c r="K63" s="167"/>
      <c r="L63" s="171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hidden="1" s="9" customFormat="1" ht="24.96" customHeight="1">
      <c r="A64" s="9"/>
      <c r="B64" s="166"/>
      <c r="C64" s="167"/>
      <c r="D64" s="168" t="s">
        <v>2231</v>
      </c>
      <c r="E64" s="169"/>
      <c r="F64" s="169"/>
      <c r="G64" s="169"/>
      <c r="H64" s="169"/>
      <c r="I64" s="169"/>
      <c r="J64" s="170">
        <f>J270</f>
        <v>0</v>
      </c>
      <c r="K64" s="167"/>
      <c r="L64" s="171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idden="1" s="9" customFormat="1" ht="24.96" customHeight="1">
      <c r="A65" s="9"/>
      <c r="B65" s="166"/>
      <c r="C65" s="167"/>
      <c r="D65" s="168" t="s">
        <v>2232</v>
      </c>
      <c r="E65" s="169"/>
      <c r="F65" s="169"/>
      <c r="G65" s="169"/>
      <c r="H65" s="169"/>
      <c r="I65" s="169"/>
      <c r="J65" s="170">
        <f>J278</f>
        <v>0</v>
      </c>
      <c r="K65" s="167"/>
      <c r="L65" s="171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idden="1" s="9" customFormat="1" ht="24.96" customHeight="1">
      <c r="A66" s="9"/>
      <c r="B66" s="166"/>
      <c r="C66" s="167"/>
      <c r="D66" s="168" t="s">
        <v>2233</v>
      </c>
      <c r="E66" s="169"/>
      <c r="F66" s="169"/>
      <c r="G66" s="169"/>
      <c r="H66" s="169"/>
      <c r="I66" s="169"/>
      <c r="J66" s="170">
        <f>J281</f>
        <v>0</v>
      </c>
      <c r="K66" s="167"/>
      <c r="L66" s="17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idden="1" s="9" customFormat="1" ht="24.96" customHeight="1">
      <c r="A67" s="9"/>
      <c r="B67" s="166"/>
      <c r="C67" s="167"/>
      <c r="D67" s="168" t="s">
        <v>2234</v>
      </c>
      <c r="E67" s="169"/>
      <c r="F67" s="169"/>
      <c r="G67" s="169"/>
      <c r="H67" s="169"/>
      <c r="I67" s="169"/>
      <c r="J67" s="170">
        <f>J285</f>
        <v>0</v>
      </c>
      <c r="K67" s="167"/>
      <c r="L67" s="171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idden="1" s="9" customFormat="1" ht="24.96" customHeight="1">
      <c r="A68" s="9"/>
      <c r="B68" s="166"/>
      <c r="C68" s="167"/>
      <c r="D68" s="168" t="s">
        <v>2235</v>
      </c>
      <c r="E68" s="169"/>
      <c r="F68" s="169"/>
      <c r="G68" s="169"/>
      <c r="H68" s="169"/>
      <c r="I68" s="169"/>
      <c r="J68" s="170">
        <f>J339</f>
        <v>0</v>
      </c>
      <c r="K68" s="167"/>
      <c r="L68" s="171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idden="1" s="9" customFormat="1" ht="24.96" customHeight="1">
      <c r="A69" s="9"/>
      <c r="B69" s="166"/>
      <c r="C69" s="167"/>
      <c r="D69" s="168" t="s">
        <v>2236</v>
      </c>
      <c r="E69" s="169"/>
      <c r="F69" s="169"/>
      <c r="G69" s="169"/>
      <c r="H69" s="169"/>
      <c r="I69" s="169"/>
      <c r="J69" s="170">
        <f>J342</f>
        <v>0</v>
      </c>
      <c r="K69" s="167"/>
      <c r="L69" s="171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idden="1" s="9" customFormat="1" ht="24.96" customHeight="1">
      <c r="A70" s="9"/>
      <c r="B70" s="166"/>
      <c r="C70" s="167"/>
      <c r="D70" s="168" t="s">
        <v>2237</v>
      </c>
      <c r="E70" s="169"/>
      <c r="F70" s="169"/>
      <c r="G70" s="169"/>
      <c r="H70" s="169"/>
      <c r="I70" s="169"/>
      <c r="J70" s="170">
        <f>J382</f>
        <v>0</v>
      </c>
      <c r="K70" s="167"/>
      <c r="L70" s="171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2" customFormat="1" ht="21.84" customHeight="1">
      <c r="A71" s="39"/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hidden="1" s="2" customFormat="1" ht="6.96" customHeight="1">
      <c r="A72" s="39"/>
      <c r="B72" s="60"/>
      <c r="C72" s="61"/>
      <c r="D72" s="61"/>
      <c r="E72" s="61"/>
      <c r="F72" s="61"/>
      <c r="G72" s="61"/>
      <c r="H72" s="61"/>
      <c r="I72" s="61"/>
      <c r="J72" s="61"/>
      <c r="K72" s="6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hidden="1"/>
    <row r="74" hidden="1"/>
    <row r="75" hidden="1"/>
    <row r="76" s="2" customFormat="1" ht="6.96" customHeight="1">
      <c r="A76" s="39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4.96" customHeight="1">
      <c r="A77" s="39"/>
      <c r="B77" s="40"/>
      <c r="C77" s="24" t="s">
        <v>133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16</v>
      </c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161" t="str">
        <f>E7</f>
        <v>Výstavba depozitáře ZČM - UMPRUM</v>
      </c>
      <c r="F80" s="33"/>
      <c r="G80" s="33"/>
      <c r="H80" s="33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104</v>
      </c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6.5" customHeight="1">
      <c r="A82" s="39"/>
      <c r="B82" s="40"/>
      <c r="C82" s="41"/>
      <c r="D82" s="41"/>
      <c r="E82" s="70" t="str">
        <f>E9</f>
        <v>D.2.4 - Silnoproud</v>
      </c>
      <c r="F82" s="41"/>
      <c r="G82" s="41"/>
      <c r="H82" s="41"/>
      <c r="I82" s="41"/>
      <c r="J82" s="41"/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21</v>
      </c>
      <c r="D84" s="41"/>
      <c r="E84" s="41"/>
      <c r="F84" s="28" t="str">
        <f>F12</f>
        <v>p.č.: 72/1, Plzeň</v>
      </c>
      <c r="G84" s="41"/>
      <c r="H84" s="41"/>
      <c r="I84" s="33" t="s">
        <v>23</v>
      </c>
      <c r="J84" s="73" t="str">
        <f>IF(J12="","",J12)</f>
        <v>28. 7. 2025</v>
      </c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6.96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5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5.15" customHeight="1">
      <c r="A86" s="39"/>
      <c r="B86" s="40"/>
      <c r="C86" s="33" t="s">
        <v>25</v>
      </c>
      <c r="D86" s="41"/>
      <c r="E86" s="41"/>
      <c r="F86" s="28" t="str">
        <f>E15</f>
        <v>Západočeské muzeum v Plzni</v>
      </c>
      <c r="G86" s="41"/>
      <c r="H86" s="41"/>
      <c r="I86" s="33" t="s">
        <v>33</v>
      </c>
      <c r="J86" s="37" t="str">
        <f>E21</f>
        <v>Pavel Sutnar</v>
      </c>
      <c r="K86" s="41"/>
      <c r="L86" s="135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5.15" customHeight="1">
      <c r="A87" s="39"/>
      <c r="B87" s="40"/>
      <c r="C87" s="33" t="s">
        <v>31</v>
      </c>
      <c r="D87" s="41"/>
      <c r="E87" s="41"/>
      <c r="F87" s="28" t="str">
        <f>IF(E18="","",E18)</f>
        <v>Vyplň údaj</v>
      </c>
      <c r="G87" s="41"/>
      <c r="H87" s="41"/>
      <c r="I87" s="33" t="s">
        <v>36</v>
      </c>
      <c r="J87" s="37" t="str">
        <f>E24</f>
        <v xml:space="preserve"> </v>
      </c>
      <c r="K87" s="41"/>
      <c r="L87" s="135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0.32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135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11" customFormat="1" ht="29.28" customHeight="1">
      <c r="A89" s="178"/>
      <c r="B89" s="179"/>
      <c r="C89" s="180" t="s">
        <v>134</v>
      </c>
      <c r="D89" s="181" t="s">
        <v>59</v>
      </c>
      <c r="E89" s="181" t="s">
        <v>55</v>
      </c>
      <c r="F89" s="181" t="s">
        <v>56</v>
      </c>
      <c r="G89" s="181" t="s">
        <v>135</v>
      </c>
      <c r="H89" s="181" t="s">
        <v>136</v>
      </c>
      <c r="I89" s="181" t="s">
        <v>137</v>
      </c>
      <c r="J89" s="181" t="s">
        <v>108</v>
      </c>
      <c r="K89" s="182" t="s">
        <v>138</v>
      </c>
      <c r="L89" s="183"/>
      <c r="M89" s="93" t="s">
        <v>19</v>
      </c>
      <c r="N89" s="94" t="s">
        <v>44</v>
      </c>
      <c r="O89" s="94" t="s">
        <v>139</v>
      </c>
      <c r="P89" s="94" t="s">
        <v>140</v>
      </c>
      <c r="Q89" s="94" t="s">
        <v>141</v>
      </c>
      <c r="R89" s="94" t="s">
        <v>142</v>
      </c>
      <c r="S89" s="94" t="s">
        <v>143</v>
      </c>
      <c r="T89" s="95" t="s">
        <v>144</v>
      </c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</row>
    <row r="90" s="2" customFormat="1" ht="22.8" customHeight="1">
      <c r="A90" s="39"/>
      <c r="B90" s="40"/>
      <c r="C90" s="100" t="s">
        <v>145</v>
      </c>
      <c r="D90" s="41"/>
      <c r="E90" s="41"/>
      <c r="F90" s="41"/>
      <c r="G90" s="41"/>
      <c r="H90" s="41"/>
      <c r="I90" s="41"/>
      <c r="J90" s="184">
        <f>BK90</f>
        <v>0</v>
      </c>
      <c r="K90" s="41"/>
      <c r="L90" s="45"/>
      <c r="M90" s="96"/>
      <c r="N90" s="185"/>
      <c r="O90" s="97"/>
      <c r="P90" s="186">
        <f>P91+P164+P204+P215+P270+P278+P281+P285+P339+P342+P382</f>
        <v>0</v>
      </c>
      <c r="Q90" s="97"/>
      <c r="R90" s="186">
        <f>R91+R164+R204+R215+R270+R278+R281+R285+R339+R342+R382</f>
        <v>7.400279499999999</v>
      </c>
      <c r="S90" s="97"/>
      <c r="T90" s="187">
        <f>T91+T164+T204+T215+T270+T278+T281+T285+T339+T342+T382</f>
        <v>1.77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73</v>
      </c>
      <c r="AU90" s="18" t="s">
        <v>109</v>
      </c>
      <c r="BK90" s="188">
        <f>BK91+BK164+BK204+BK215+BK270+BK278+BK281+BK285+BK339+BK342+BK382</f>
        <v>0</v>
      </c>
    </row>
    <row r="91" s="12" customFormat="1" ht="25.92" customHeight="1">
      <c r="A91" s="12"/>
      <c r="B91" s="189"/>
      <c r="C91" s="190"/>
      <c r="D91" s="191" t="s">
        <v>73</v>
      </c>
      <c r="E91" s="192" t="s">
        <v>79</v>
      </c>
      <c r="F91" s="192" t="s">
        <v>2238</v>
      </c>
      <c r="G91" s="190"/>
      <c r="H91" s="190"/>
      <c r="I91" s="193"/>
      <c r="J91" s="194">
        <f>BK91</f>
        <v>0</v>
      </c>
      <c r="K91" s="190"/>
      <c r="L91" s="195"/>
      <c r="M91" s="196"/>
      <c r="N91" s="197"/>
      <c r="O91" s="197"/>
      <c r="P91" s="198">
        <f>SUM(P92:P163)</f>
        <v>0</v>
      </c>
      <c r="Q91" s="197"/>
      <c r="R91" s="198">
        <f>SUM(R92:R163)</f>
        <v>0</v>
      </c>
      <c r="S91" s="197"/>
      <c r="T91" s="199">
        <f>SUM(T92:T163)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0" t="s">
        <v>82</v>
      </c>
      <c r="AT91" s="201" t="s">
        <v>73</v>
      </c>
      <c r="AU91" s="201" t="s">
        <v>74</v>
      </c>
      <c r="AY91" s="200" t="s">
        <v>148</v>
      </c>
      <c r="BK91" s="202">
        <f>SUM(BK92:BK163)</f>
        <v>0</v>
      </c>
    </row>
    <row r="92" s="2" customFormat="1" ht="33" customHeight="1">
      <c r="A92" s="39"/>
      <c r="B92" s="40"/>
      <c r="C92" s="205" t="s">
        <v>82</v>
      </c>
      <c r="D92" s="205" t="s">
        <v>150</v>
      </c>
      <c r="E92" s="206" t="s">
        <v>2239</v>
      </c>
      <c r="F92" s="207" t="s">
        <v>2240</v>
      </c>
      <c r="G92" s="208" t="s">
        <v>222</v>
      </c>
      <c r="H92" s="209">
        <v>1</v>
      </c>
      <c r="I92" s="210"/>
      <c r="J92" s="211">
        <f>ROUND(I92*H92,2)</f>
        <v>0</v>
      </c>
      <c r="K92" s="207" t="s">
        <v>154</v>
      </c>
      <c r="L92" s="45"/>
      <c r="M92" s="212" t="s">
        <v>19</v>
      </c>
      <c r="N92" s="213" t="s">
        <v>45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155</v>
      </c>
      <c r="AT92" s="216" t="s">
        <v>150</v>
      </c>
      <c r="AU92" s="216" t="s">
        <v>82</v>
      </c>
      <c r="AY92" s="18" t="s">
        <v>148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82</v>
      </c>
      <c r="BK92" s="217">
        <f>ROUND(I92*H92,2)</f>
        <v>0</v>
      </c>
      <c r="BL92" s="18" t="s">
        <v>155</v>
      </c>
      <c r="BM92" s="216" t="s">
        <v>2241</v>
      </c>
    </row>
    <row r="93" s="2" customFormat="1">
      <c r="A93" s="39"/>
      <c r="B93" s="40"/>
      <c r="C93" s="41"/>
      <c r="D93" s="218" t="s">
        <v>157</v>
      </c>
      <c r="E93" s="41"/>
      <c r="F93" s="219" t="s">
        <v>2242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157</v>
      </c>
      <c r="AU93" s="18" t="s">
        <v>82</v>
      </c>
    </row>
    <row r="94" s="2" customFormat="1" ht="66.75" customHeight="1">
      <c r="A94" s="39"/>
      <c r="B94" s="40"/>
      <c r="C94" s="256" t="s">
        <v>84</v>
      </c>
      <c r="D94" s="256" t="s">
        <v>226</v>
      </c>
      <c r="E94" s="257" t="s">
        <v>2243</v>
      </c>
      <c r="F94" s="258" t="s">
        <v>2244</v>
      </c>
      <c r="G94" s="259" t="s">
        <v>222</v>
      </c>
      <c r="H94" s="260">
        <v>1</v>
      </c>
      <c r="I94" s="261"/>
      <c r="J94" s="262">
        <f>ROUND(I94*H94,2)</f>
        <v>0</v>
      </c>
      <c r="K94" s="258" t="s">
        <v>2243</v>
      </c>
      <c r="L94" s="263"/>
      <c r="M94" s="264" t="s">
        <v>19</v>
      </c>
      <c r="N94" s="265" t="s">
        <v>45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207</v>
      </c>
      <c r="AT94" s="216" t="s">
        <v>226</v>
      </c>
      <c r="AU94" s="216" t="s">
        <v>82</v>
      </c>
      <c r="AY94" s="18" t="s">
        <v>148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82</v>
      </c>
      <c r="BK94" s="217">
        <f>ROUND(I94*H94,2)</f>
        <v>0</v>
      </c>
      <c r="BL94" s="18" t="s">
        <v>155</v>
      </c>
      <c r="BM94" s="216" t="s">
        <v>2245</v>
      </c>
    </row>
    <row r="95" s="2" customFormat="1" ht="24.15" customHeight="1">
      <c r="A95" s="39"/>
      <c r="B95" s="40"/>
      <c r="C95" s="205" t="s">
        <v>174</v>
      </c>
      <c r="D95" s="205" t="s">
        <v>150</v>
      </c>
      <c r="E95" s="206" t="s">
        <v>2246</v>
      </c>
      <c r="F95" s="207" t="s">
        <v>2247</v>
      </c>
      <c r="G95" s="208" t="s">
        <v>222</v>
      </c>
      <c r="H95" s="209">
        <v>2</v>
      </c>
      <c r="I95" s="210"/>
      <c r="J95" s="211">
        <f>ROUND(I95*H95,2)</f>
        <v>0</v>
      </c>
      <c r="K95" s="207" t="s">
        <v>154</v>
      </c>
      <c r="L95" s="45"/>
      <c r="M95" s="212" t="s">
        <v>19</v>
      </c>
      <c r="N95" s="213" t="s">
        <v>45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155</v>
      </c>
      <c r="AT95" s="216" t="s">
        <v>150</v>
      </c>
      <c r="AU95" s="216" t="s">
        <v>82</v>
      </c>
      <c r="AY95" s="18" t="s">
        <v>148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82</v>
      </c>
      <c r="BK95" s="217">
        <f>ROUND(I95*H95,2)</f>
        <v>0</v>
      </c>
      <c r="BL95" s="18" t="s">
        <v>155</v>
      </c>
      <c r="BM95" s="216" t="s">
        <v>2248</v>
      </c>
    </row>
    <row r="96" s="2" customFormat="1">
      <c r="A96" s="39"/>
      <c r="B96" s="40"/>
      <c r="C96" s="41"/>
      <c r="D96" s="218" t="s">
        <v>157</v>
      </c>
      <c r="E96" s="41"/>
      <c r="F96" s="219" t="s">
        <v>2249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157</v>
      </c>
      <c r="AU96" s="18" t="s">
        <v>82</v>
      </c>
    </row>
    <row r="97" s="2" customFormat="1" ht="16.5" customHeight="1">
      <c r="A97" s="39"/>
      <c r="B97" s="40"/>
      <c r="C97" s="256" t="s">
        <v>155</v>
      </c>
      <c r="D97" s="256" t="s">
        <v>226</v>
      </c>
      <c r="E97" s="257" t="s">
        <v>2250</v>
      </c>
      <c r="F97" s="258" t="s">
        <v>2251</v>
      </c>
      <c r="G97" s="259" t="s">
        <v>222</v>
      </c>
      <c r="H97" s="260">
        <v>2</v>
      </c>
      <c r="I97" s="261"/>
      <c r="J97" s="262">
        <f>ROUND(I97*H97,2)</f>
        <v>0</v>
      </c>
      <c r="K97" s="258" t="s">
        <v>2250</v>
      </c>
      <c r="L97" s="263"/>
      <c r="M97" s="264" t="s">
        <v>19</v>
      </c>
      <c r="N97" s="265" t="s">
        <v>45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207</v>
      </c>
      <c r="AT97" s="216" t="s">
        <v>226</v>
      </c>
      <c r="AU97" s="216" t="s">
        <v>82</v>
      </c>
      <c r="AY97" s="18" t="s">
        <v>148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82</v>
      </c>
      <c r="BK97" s="217">
        <f>ROUND(I97*H97,2)</f>
        <v>0</v>
      </c>
      <c r="BL97" s="18" t="s">
        <v>155</v>
      </c>
      <c r="BM97" s="216" t="s">
        <v>2252</v>
      </c>
    </row>
    <row r="98" s="2" customFormat="1" ht="24.15" customHeight="1">
      <c r="A98" s="39"/>
      <c r="B98" s="40"/>
      <c r="C98" s="205" t="s">
        <v>188</v>
      </c>
      <c r="D98" s="205" t="s">
        <v>150</v>
      </c>
      <c r="E98" s="206" t="s">
        <v>2253</v>
      </c>
      <c r="F98" s="207" t="s">
        <v>2254</v>
      </c>
      <c r="G98" s="208" t="s">
        <v>222</v>
      </c>
      <c r="H98" s="209">
        <v>1</v>
      </c>
      <c r="I98" s="210"/>
      <c r="J98" s="211">
        <f>ROUND(I98*H98,2)</f>
        <v>0</v>
      </c>
      <c r="K98" s="207" t="s">
        <v>154</v>
      </c>
      <c r="L98" s="45"/>
      <c r="M98" s="212" t="s">
        <v>19</v>
      </c>
      <c r="N98" s="213" t="s">
        <v>45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155</v>
      </c>
      <c r="AT98" s="216" t="s">
        <v>150</v>
      </c>
      <c r="AU98" s="216" t="s">
        <v>82</v>
      </c>
      <c r="AY98" s="18" t="s">
        <v>148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82</v>
      </c>
      <c r="BK98" s="217">
        <f>ROUND(I98*H98,2)</f>
        <v>0</v>
      </c>
      <c r="BL98" s="18" t="s">
        <v>155</v>
      </c>
      <c r="BM98" s="216" t="s">
        <v>2255</v>
      </c>
    </row>
    <row r="99" s="2" customFormat="1">
      <c r="A99" s="39"/>
      <c r="B99" s="40"/>
      <c r="C99" s="41"/>
      <c r="D99" s="218" t="s">
        <v>157</v>
      </c>
      <c r="E99" s="41"/>
      <c r="F99" s="219" t="s">
        <v>2256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157</v>
      </c>
      <c r="AU99" s="18" t="s">
        <v>82</v>
      </c>
    </row>
    <row r="100" s="2" customFormat="1" ht="16.5" customHeight="1">
      <c r="A100" s="39"/>
      <c r="B100" s="40"/>
      <c r="C100" s="256" t="s">
        <v>194</v>
      </c>
      <c r="D100" s="256" t="s">
        <v>226</v>
      </c>
      <c r="E100" s="257" t="s">
        <v>2257</v>
      </c>
      <c r="F100" s="258" t="s">
        <v>2258</v>
      </c>
      <c r="G100" s="259" t="s">
        <v>222</v>
      </c>
      <c r="H100" s="260">
        <v>1</v>
      </c>
      <c r="I100" s="261"/>
      <c r="J100" s="262">
        <f>ROUND(I100*H100,2)</f>
        <v>0</v>
      </c>
      <c r="K100" s="258" t="s">
        <v>2257</v>
      </c>
      <c r="L100" s="263"/>
      <c r="M100" s="264" t="s">
        <v>19</v>
      </c>
      <c r="N100" s="265" t="s">
        <v>45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207</v>
      </c>
      <c r="AT100" s="216" t="s">
        <v>226</v>
      </c>
      <c r="AU100" s="216" t="s">
        <v>82</v>
      </c>
      <c r="AY100" s="18" t="s">
        <v>148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82</v>
      </c>
      <c r="BK100" s="217">
        <f>ROUND(I100*H100,2)</f>
        <v>0</v>
      </c>
      <c r="BL100" s="18" t="s">
        <v>155</v>
      </c>
      <c r="BM100" s="216" t="s">
        <v>2259</v>
      </c>
    </row>
    <row r="101" s="2" customFormat="1" ht="24.15" customHeight="1">
      <c r="A101" s="39"/>
      <c r="B101" s="40"/>
      <c r="C101" s="205" t="s">
        <v>200</v>
      </c>
      <c r="D101" s="205" t="s">
        <v>150</v>
      </c>
      <c r="E101" s="206" t="s">
        <v>2260</v>
      </c>
      <c r="F101" s="207" t="s">
        <v>2261</v>
      </c>
      <c r="G101" s="208" t="s">
        <v>222</v>
      </c>
      <c r="H101" s="209">
        <v>1</v>
      </c>
      <c r="I101" s="210"/>
      <c r="J101" s="211">
        <f>ROUND(I101*H101,2)</f>
        <v>0</v>
      </c>
      <c r="K101" s="207" t="s">
        <v>154</v>
      </c>
      <c r="L101" s="45"/>
      <c r="M101" s="212" t="s">
        <v>19</v>
      </c>
      <c r="N101" s="213" t="s">
        <v>45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155</v>
      </c>
      <c r="AT101" s="216" t="s">
        <v>150</v>
      </c>
      <c r="AU101" s="216" t="s">
        <v>82</v>
      </c>
      <c r="AY101" s="18" t="s">
        <v>148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82</v>
      </c>
      <c r="BK101" s="217">
        <f>ROUND(I101*H101,2)</f>
        <v>0</v>
      </c>
      <c r="BL101" s="18" t="s">
        <v>155</v>
      </c>
      <c r="BM101" s="216" t="s">
        <v>2262</v>
      </c>
    </row>
    <row r="102" s="2" customFormat="1">
      <c r="A102" s="39"/>
      <c r="B102" s="40"/>
      <c r="C102" s="41"/>
      <c r="D102" s="218" t="s">
        <v>157</v>
      </c>
      <c r="E102" s="41"/>
      <c r="F102" s="219" t="s">
        <v>2263</v>
      </c>
      <c r="G102" s="41"/>
      <c r="H102" s="41"/>
      <c r="I102" s="220"/>
      <c r="J102" s="41"/>
      <c r="K102" s="41"/>
      <c r="L102" s="45"/>
      <c r="M102" s="221"/>
      <c r="N102" s="222"/>
      <c r="O102" s="85"/>
      <c r="P102" s="85"/>
      <c r="Q102" s="85"/>
      <c r="R102" s="85"/>
      <c r="S102" s="85"/>
      <c r="T102" s="86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157</v>
      </c>
      <c r="AU102" s="18" t="s">
        <v>82</v>
      </c>
    </row>
    <row r="103" s="2" customFormat="1" ht="24.15" customHeight="1">
      <c r="A103" s="39"/>
      <c r="B103" s="40"/>
      <c r="C103" s="256" t="s">
        <v>207</v>
      </c>
      <c r="D103" s="256" t="s">
        <v>226</v>
      </c>
      <c r="E103" s="257" t="s">
        <v>2264</v>
      </c>
      <c r="F103" s="258" t="s">
        <v>2265</v>
      </c>
      <c r="G103" s="259" t="s">
        <v>222</v>
      </c>
      <c r="H103" s="260">
        <v>1</v>
      </c>
      <c r="I103" s="261"/>
      <c r="J103" s="262">
        <f>ROUND(I103*H103,2)</f>
        <v>0</v>
      </c>
      <c r="K103" s="258" t="s">
        <v>2264</v>
      </c>
      <c r="L103" s="263"/>
      <c r="M103" s="264" t="s">
        <v>19</v>
      </c>
      <c r="N103" s="265" t="s">
        <v>45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207</v>
      </c>
      <c r="AT103" s="216" t="s">
        <v>226</v>
      </c>
      <c r="AU103" s="216" t="s">
        <v>82</v>
      </c>
      <c r="AY103" s="18" t="s">
        <v>148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82</v>
      </c>
      <c r="BK103" s="217">
        <f>ROUND(I103*H103,2)</f>
        <v>0</v>
      </c>
      <c r="BL103" s="18" t="s">
        <v>155</v>
      </c>
      <c r="BM103" s="216" t="s">
        <v>2266</v>
      </c>
    </row>
    <row r="104" s="2" customFormat="1" ht="16.5" customHeight="1">
      <c r="A104" s="39"/>
      <c r="B104" s="40"/>
      <c r="C104" s="205" t="s">
        <v>212</v>
      </c>
      <c r="D104" s="205" t="s">
        <v>150</v>
      </c>
      <c r="E104" s="206" t="s">
        <v>2267</v>
      </c>
      <c r="F104" s="207" t="s">
        <v>2268</v>
      </c>
      <c r="G104" s="208" t="s">
        <v>1352</v>
      </c>
      <c r="H104" s="209">
        <v>0.40000000000000002</v>
      </c>
      <c r="I104" s="210"/>
      <c r="J104" s="211">
        <f>ROUND(I104*H104,2)</f>
        <v>0</v>
      </c>
      <c r="K104" s="207" t="s">
        <v>2267</v>
      </c>
      <c r="L104" s="45"/>
      <c r="M104" s="212" t="s">
        <v>19</v>
      </c>
      <c r="N104" s="213" t="s">
        <v>45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155</v>
      </c>
      <c r="AT104" s="216" t="s">
        <v>150</v>
      </c>
      <c r="AU104" s="216" t="s">
        <v>82</v>
      </c>
      <c r="AY104" s="18" t="s">
        <v>148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82</v>
      </c>
      <c r="BK104" s="217">
        <f>ROUND(I104*H104,2)</f>
        <v>0</v>
      </c>
      <c r="BL104" s="18" t="s">
        <v>155</v>
      </c>
      <c r="BM104" s="216" t="s">
        <v>2269</v>
      </c>
    </row>
    <row r="105" s="2" customFormat="1" ht="16.5" customHeight="1">
      <c r="A105" s="39"/>
      <c r="B105" s="40"/>
      <c r="C105" s="256" t="s">
        <v>219</v>
      </c>
      <c r="D105" s="256" t="s">
        <v>226</v>
      </c>
      <c r="E105" s="257" t="s">
        <v>2270</v>
      </c>
      <c r="F105" s="258" t="s">
        <v>2271</v>
      </c>
      <c r="G105" s="259" t="s">
        <v>222</v>
      </c>
      <c r="H105" s="260">
        <v>3</v>
      </c>
      <c r="I105" s="261"/>
      <c r="J105" s="262">
        <f>ROUND(I105*H105,2)</f>
        <v>0</v>
      </c>
      <c r="K105" s="258" t="s">
        <v>2270</v>
      </c>
      <c r="L105" s="263"/>
      <c r="M105" s="264" t="s">
        <v>19</v>
      </c>
      <c r="N105" s="265" t="s">
        <v>45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207</v>
      </c>
      <c r="AT105" s="216" t="s">
        <v>226</v>
      </c>
      <c r="AU105" s="216" t="s">
        <v>82</v>
      </c>
      <c r="AY105" s="18" t="s">
        <v>148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82</v>
      </c>
      <c r="BK105" s="217">
        <f>ROUND(I105*H105,2)</f>
        <v>0</v>
      </c>
      <c r="BL105" s="18" t="s">
        <v>155</v>
      </c>
      <c r="BM105" s="216" t="s">
        <v>2272</v>
      </c>
    </row>
    <row r="106" s="2" customFormat="1" ht="16.5" customHeight="1">
      <c r="A106" s="39"/>
      <c r="B106" s="40"/>
      <c r="C106" s="205" t="s">
        <v>225</v>
      </c>
      <c r="D106" s="205" t="s">
        <v>150</v>
      </c>
      <c r="E106" s="206" t="s">
        <v>2273</v>
      </c>
      <c r="F106" s="207" t="s">
        <v>2274</v>
      </c>
      <c r="G106" s="208" t="s">
        <v>1352</v>
      </c>
      <c r="H106" s="209">
        <v>0.59999999999999998</v>
      </c>
      <c r="I106" s="210"/>
      <c r="J106" s="211">
        <f>ROUND(I106*H106,2)</f>
        <v>0</v>
      </c>
      <c r="K106" s="207" t="s">
        <v>2275</v>
      </c>
      <c r="L106" s="45"/>
      <c r="M106" s="212" t="s">
        <v>19</v>
      </c>
      <c r="N106" s="213" t="s">
        <v>45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155</v>
      </c>
      <c r="AT106" s="216" t="s">
        <v>150</v>
      </c>
      <c r="AU106" s="216" t="s">
        <v>82</v>
      </c>
      <c r="AY106" s="18" t="s">
        <v>148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82</v>
      </c>
      <c r="BK106" s="217">
        <f>ROUND(I106*H106,2)</f>
        <v>0</v>
      </c>
      <c r="BL106" s="18" t="s">
        <v>155</v>
      </c>
      <c r="BM106" s="216" t="s">
        <v>2276</v>
      </c>
    </row>
    <row r="107" s="2" customFormat="1" ht="24.15" customHeight="1">
      <c r="A107" s="39"/>
      <c r="B107" s="40"/>
      <c r="C107" s="256" t="s">
        <v>8</v>
      </c>
      <c r="D107" s="256" t="s">
        <v>226</v>
      </c>
      <c r="E107" s="257" t="s">
        <v>2277</v>
      </c>
      <c r="F107" s="258" t="s">
        <v>2278</v>
      </c>
      <c r="G107" s="259" t="s">
        <v>222</v>
      </c>
      <c r="H107" s="260">
        <v>1</v>
      </c>
      <c r="I107" s="261"/>
      <c r="J107" s="262">
        <f>ROUND(I107*H107,2)</f>
        <v>0</v>
      </c>
      <c r="K107" s="258" t="s">
        <v>2277</v>
      </c>
      <c r="L107" s="263"/>
      <c r="M107" s="264" t="s">
        <v>19</v>
      </c>
      <c r="N107" s="265" t="s">
        <v>45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207</v>
      </c>
      <c r="AT107" s="216" t="s">
        <v>226</v>
      </c>
      <c r="AU107" s="216" t="s">
        <v>82</v>
      </c>
      <c r="AY107" s="18" t="s">
        <v>148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82</v>
      </c>
      <c r="BK107" s="217">
        <f>ROUND(I107*H107,2)</f>
        <v>0</v>
      </c>
      <c r="BL107" s="18" t="s">
        <v>155</v>
      </c>
      <c r="BM107" s="216" t="s">
        <v>2279</v>
      </c>
    </row>
    <row r="108" s="2" customFormat="1" ht="16.5" customHeight="1">
      <c r="A108" s="39"/>
      <c r="B108" s="40"/>
      <c r="C108" s="205" t="s">
        <v>236</v>
      </c>
      <c r="D108" s="205" t="s">
        <v>150</v>
      </c>
      <c r="E108" s="206" t="s">
        <v>2280</v>
      </c>
      <c r="F108" s="207" t="s">
        <v>2281</v>
      </c>
      <c r="G108" s="208" t="s">
        <v>1352</v>
      </c>
      <c r="H108" s="209">
        <v>0.5</v>
      </c>
      <c r="I108" s="210"/>
      <c r="J108" s="211">
        <f>ROUND(I108*H108,2)</f>
        <v>0</v>
      </c>
      <c r="K108" s="207" t="s">
        <v>2280</v>
      </c>
      <c r="L108" s="45"/>
      <c r="M108" s="212" t="s">
        <v>19</v>
      </c>
      <c r="N108" s="213" t="s">
        <v>45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155</v>
      </c>
      <c r="AT108" s="216" t="s">
        <v>150</v>
      </c>
      <c r="AU108" s="216" t="s">
        <v>82</v>
      </c>
      <c r="AY108" s="18" t="s">
        <v>148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82</v>
      </c>
      <c r="BK108" s="217">
        <f>ROUND(I108*H108,2)</f>
        <v>0</v>
      </c>
      <c r="BL108" s="18" t="s">
        <v>155</v>
      </c>
      <c r="BM108" s="216" t="s">
        <v>2282</v>
      </c>
    </row>
    <row r="109" s="2" customFormat="1" ht="24.15" customHeight="1">
      <c r="A109" s="39"/>
      <c r="B109" s="40"/>
      <c r="C109" s="256" t="s">
        <v>242</v>
      </c>
      <c r="D109" s="256" t="s">
        <v>226</v>
      </c>
      <c r="E109" s="257" t="s">
        <v>2283</v>
      </c>
      <c r="F109" s="258" t="s">
        <v>2284</v>
      </c>
      <c r="G109" s="259" t="s">
        <v>222</v>
      </c>
      <c r="H109" s="260">
        <v>1</v>
      </c>
      <c r="I109" s="261"/>
      <c r="J109" s="262">
        <f>ROUND(I109*H109,2)</f>
        <v>0</v>
      </c>
      <c r="K109" s="258" t="s">
        <v>2283</v>
      </c>
      <c r="L109" s="263"/>
      <c r="M109" s="264" t="s">
        <v>19</v>
      </c>
      <c r="N109" s="265" t="s">
        <v>45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207</v>
      </c>
      <c r="AT109" s="216" t="s">
        <v>226</v>
      </c>
      <c r="AU109" s="216" t="s">
        <v>82</v>
      </c>
      <c r="AY109" s="18" t="s">
        <v>148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82</v>
      </c>
      <c r="BK109" s="217">
        <f>ROUND(I109*H109,2)</f>
        <v>0</v>
      </c>
      <c r="BL109" s="18" t="s">
        <v>155</v>
      </c>
      <c r="BM109" s="216" t="s">
        <v>2285</v>
      </c>
    </row>
    <row r="110" s="2" customFormat="1" ht="24.15" customHeight="1">
      <c r="A110" s="39"/>
      <c r="B110" s="40"/>
      <c r="C110" s="205" t="s">
        <v>248</v>
      </c>
      <c r="D110" s="205" t="s">
        <v>150</v>
      </c>
      <c r="E110" s="206" t="s">
        <v>2286</v>
      </c>
      <c r="F110" s="207" t="s">
        <v>2287</v>
      </c>
      <c r="G110" s="208" t="s">
        <v>222</v>
      </c>
      <c r="H110" s="209">
        <v>8</v>
      </c>
      <c r="I110" s="210"/>
      <c r="J110" s="211">
        <f>ROUND(I110*H110,2)</f>
        <v>0</v>
      </c>
      <c r="K110" s="207" t="s">
        <v>154</v>
      </c>
      <c r="L110" s="45"/>
      <c r="M110" s="212" t="s">
        <v>19</v>
      </c>
      <c r="N110" s="213" t="s">
        <v>45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155</v>
      </c>
      <c r="AT110" s="216" t="s">
        <v>150</v>
      </c>
      <c r="AU110" s="216" t="s">
        <v>82</v>
      </c>
      <c r="AY110" s="18" t="s">
        <v>148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82</v>
      </c>
      <c r="BK110" s="217">
        <f>ROUND(I110*H110,2)</f>
        <v>0</v>
      </c>
      <c r="BL110" s="18" t="s">
        <v>155</v>
      </c>
      <c r="BM110" s="216" t="s">
        <v>2288</v>
      </c>
    </row>
    <row r="111" s="2" customFormat="1">
      <c r="A111" s="39"/>
      <c r="B111" s="40"/>
      <c r="C111" s="41"/>
      <c r="D111" s="218" t="s">
        <v>157</v>
      </c>
      <c r="E111" s="41"/>
      <c r="F111" s="219" t="s">
        <v>2289</v>
      </c>
      <c r="G111" s="41"/>
      <c r="H111" s="41"/>
      <c r="I111" s="220"/>
      <c r="J111" s="41"/>
      <c r="K111" s="41"/>
      <c r="L111" s="45"/>
      <c r="M111" s="221"/>
      <c r="N111" s="222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157</v>
      </c>
      <c r="AU111" s="18" t="s">
        <v>82</v>
      </c>
    </row>
    <row r="112" s="2" customFormat="1" ht="24.15" customHeight="1">
      <c r="A112" s="39"/>
      <c r="B112" s="40"/>
      <c r="C112" s="256" t="s">
        <v>253</v>
      </c>
      <c r="D112" s="256" t="s">
        <v>226</v>
      </c>
      <c r="E112" s="257" t="s">
        <v>2290</v>
      </c>
      <c r="F112" s="258" t="s">
        <v>2291</v>
      </c>
      <c r="G112" s="259" t="s">
        <v>222</v>
      </c>
      <c r="H112" s="260">
        <v>1</v>
      </c>
      <c r="I112" s="261"/>
      <c r="J112" s="262">
        <f>ROUND(I112*H112,2)</f>
        <v>0</v>
      </c>
      <c r="K112" s="258" t="s">
        <v>2290</v>
      </c>
      <c r="L112" s="263"/>
      <c r="M112" s="264" t="s">
        <v>19</v>
      </c>
      <c r="N112" s="265" t="s">
        <v>45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207</v>
      </c>
      <c r="AT112" s="216" t="s">
        <v>226</v>
      </c>
      <c r="AU112" s="216" t="s">
        <v>82</v>
      </c>
      <c r="AY112" s="18" t="s">
        <v>148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82</v>
      </c>
      <c r="BK112" s="217">
        <f>ROUND(I112*H112,2)</f>
        <v>0</v>
      </c>
      <c r="BL112" s="18" t="s">
        <v>155</v>
      </c>
      <c r="BM112" s="216" t="s">
        <v>2292</v>
      </c>
    </row>
    <row r="113" s="2" customFormat="1" ht="24.15" customHeight="1">
      <c r="A113" s="39"/>
      <c r="B113" s="40"/>
      <c r="C113" s="256" t="s">
        <v>261</v>
      </c>
      <c r="D113" s="256" t="s">
        <v>226</v>
      </c>
      <c r="E113" s="257" t="s">
        <v>2293</v>
      </c>
      <c r="F113" s="258" t="s">
        <v>2294</v>
      </c>
      <c r="G113" s="259" t="s">
        <v>222</v>
      </c>
      <c r="H113" s="260">
        <v>4</v>
      </c>
      <c r="I113" s="261"/>
      <c r="J113" s="262">
        <f>ROUND(I113*H113,2)</f>
        <v>0</v>
      </c>
      <c r="K113" s="258" t="s">
        <v>2293</v>
      </c>
      <c r="L113" s="263"/>
      <c r="M113" s="264" t="s">
        <v>19</v>
      </c>
      <c r="N113" s="265" t="s">
        <v>45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207</v>
      </c>
      <c r="AT113" s="216" t="s">
        <v>226</v>
      </c>
      <c r="AU113" s="216" t="s">
        <v>82</v>
      </c>
      <c r="AY113" s="18" t="s">
        <v>148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82</v>
      </c>
      <c r="BK113" s="217">
        <f>ROUND(I113*H113,2)</f>
        <v>0</v>
      </c>
      <c r="BL113" s="18" t="s">
        <v>155</v>
      </c>
      <c r="BM113" s="216" t="s">
        <v>2295</v>
      </c>
    </row>
    <row r="114" s="2" customFormat="1" ht="24.15" customHeight="1">
      <c r="A114" s="39"/>
      <c r="B114" s="40"/>
      <c r="C114" s="256" t="s">
        <v>270</v>
      </c>
      <c r="D114" s="256" t="s">
        <v>226</v>
      </c>
      <c r="E114" s="257" t="s">
        <v>2296</v>
      </c>
      <c r="F114" s="258" t="s">
        <v>2297</v>
      </c>
      <c r="G114" s="259" t="s">
        <v>222</v>
      </c>
      <c r="H114" s="260">
        <v>2</v>
      </c>
      <c r="I114" s="261"/>
      <c r="J114" s="262">
        <f>ROUND(I114*H114,2)</f>
        <v>0</v>
      </c>
      <c r="K114" s="258" t="s">
        <v>2296</v>
      </c>
      <c r="L114" s="263"/>
      <c r="M114" s="264" t="s">
        <v>19</v>
      </c>
      <c r="N114" s="265" t="s">
        <v>45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207</v>
      </c>
      <c r="AT114" s="216" t="s">
        <v>226</v>
      </c>
      <c r="AU114" s="216" t="s">
        <v>82</v>
      </c>
      <c r="AY114" s="18" t="s">
        <v>148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82</v>
      </c>
      <c r="BK114" s="217">
        <f>ROUND(I114*H114,2)</f>
        <v>0</v>
      </c>
      <c r="BL114" s="18" t="s">
        <v>155</v>
      </c>
      <c r="BM114" s="216" t="s">
        <v>2298</v>
      </c>
    </row>
    <row r="115" s="2" customFormat="1" ht="24.15" customHeight="1">
      <c r="A115" s="39"/>
      <c r="B115" s="40"/>
      <c r="C115" s="256" t="s">
        <v>278</v>
      </c>
      <c r="D115" s="256" t="s">
        <v>226</v>
      </c>
      <c r="E115" s="257" t="s">
        <v>2299</v>
      </c>
      <c r="F115" s="258" t="s">
        <v>2300</v>
      </c>
      <c r="G115" s="259" t="s">
        <v>222</v>
      </c>
      <c r="H115" s="260">
        <v>1</v>
      </c>
      <c r="I115" s="261"/>
      <c r="J115" s="262">
        <f>ROUND(I115*H115,2)</f>
        <v>0</v>
      </c>
      <c r="K115" s="258" t="s">
        <v>2299</v>
      </c>
      <c r="L115" s="263"/>
      <c r="M115" s="264" t="s">
        <v>19</v>
      </c>
      <c r="N115" s="265" t="s">
        <v>45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207</v>
      </c>
      <c r="AT115" s="216" t="s">
        <v>226</v>
      </c>
      <c r="AU115" s="216" t="s">
        <v>82</v>
      </c>
      <c r="AY115" s="18" t="s">
        <v>148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82</v>
      </c>
      <c r="BK115" s="217">
        <f>ROUND(I115*H115,2)</f>
        <v>0</v>
      </c>
      <c r="BL115" s="18" t="s">
        <v>155</v>
      </c>
      <c r="BM115" s="216" t="s">
        <v>2301</v>
      </c>
    </row>
    <row r="116" s="2" customFormat="1" ht="24.15" customHeight="1">
      <c r="A116" s="39"/>
      <c r="B116" s="40"/>
      <c r="C116" s="205" t="s">
        <v>286</v>
      </c>
      <c r="D116" s="205" t="s">
        <v>150</v>
      </c>
      <c r="E116" s="206" t="s">
        <v>2302</v>
      </c>
      <c r="F116" s="207" t="s">
        <v>2303</v>
      </c>
      <c r="G116" s="208" t="s">
        <v>222</v>
      </c>
      <c r="H116" s="209">
        <v>1</v>
      </c>
      <c r="I116" s="210"/>
      <c r="J116" s="211">
        <f>ROUND(I116*H116,2)</f>
        <v>0</v>
      </c>
      <c r="K116" s="207" t="s">
        <v>154</v>
      </c>
      <c r="L116" s="45"/>
      <c r="M116" s="212" t="s">
        <v>19</v>
      </c>
      <c r="N116" s="213" t="s">
        <v>45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155</v>
      </c>
      <c r="AT116" s="216" t="s">
        <v>150</v>
      </c>
      <c r="AU116" s="216" t="s">
        <v>82</v>
      </c>
      <c r="AY116" s="18" t="s">
        <v>148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82</v>
      </c>
      <c r="BK116" s="217">
        <f>ROUND(I116*H116,2)</f>
        <v>0</v>
      </c>
      <c r="BL116" s="18" t="s">
        <v>155</v>
      </c>
      <c r="BM116" s="216" t="s">
        <v>2304</v>
      </c>
    </row>
    <row r="117" s="2" customFormat="1">
      <c r="A117" s="39"/>
      <c r="B117" s="40"/>
      <c r="C117" s="41"/>
      <c r="D117" s="218" t="s">
        <v>157</v>
      </c>
      <c r="E117" s="41"/>
      <c r="F117" s="219" t="s">
        <v>2305</v>
      </c>
      <c r="G117" s="41"/>
      <c r="H117" s="41"/>
      <c r="I117" s="220"/>
      <c r="J117" s="41"/>
      <c r="K117" s="41"/>
      <c r="L117" s="45"/>
      <c r="M117" s="221"/>
      <c r="N117" s="222"/>
      <c r="O117" s="85"/>
      <c r="P117" s="85"/>
      <c r="Q117" s="85"/>
      <c r="R117" s="85"/>
      <c r="S117" s="85"/>
      <c r="T117" s="86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157</v>
      </c>
      <c r="AU117" s="18" t="s">
        <v>82</v>
      </c>
    </row>
    <row r="118" s="2" customFormat="1" ht="24.15" customHeight="1">
      <c r="A118" s="39"/>
      <c r="B118" s="40"/>
      <c r="C118" s="256" t="s">
        <v>7</v>
      </c>
      <c r="D118" s="256" t="s">
        <v>226</v>
      </c>
      <c r="E118" s="257" t="s">
        <v>2306</v>
      </c>
      <c r="F118" s="258" t="s">
        <v>2307</v>
      </c>
      <c r="G118" s="259" t="s">
        <v>222</v>
      </c>
      <c r="H118" s="260">
        <v>1</v>
      </c>
      <c r="I118" s="261"/>
      <c r="J118" s="262">
        <f>ROUND(I118*H118,2)</f>
        <v>0</v>
      </c>
      <c r="K118" s="258" t="s">
        <v>2306</v>
      </c>
      <c r="L118" s="263"/>
      <c r="M118" s="264" t="s">
        <v>19</v>
      </c>
      <c r="N118" s="265" t="s">
        <v>45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207</v>
      </c>
      <c r="AT118" s="216" t="s">
        <v>226</v>
      </c>
      <c r="AU118" s="216" t="s">
        <v>82</v>
      </c>
      <c r="AY118" s="18" t="s">
        <v>148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82</v>
      </c>
      <c r="BK118" s="217">
        <f>ROUND(I118*H118,2)</f>
        <v>0</v>
      </c>
      <c r="BL118" s="18" t="s">
        <v>155</v>
      </c>
      <c r="BM118" s="216" t="s">
        <v>2308</v>
      </c>
    </row>
    <row r="119" s="2" customFormat="1" ht="24.15" customHeight="1">
      <c r="A119" s="39"/>
      <c r="B119" s="40"/>
      <c r="C119" s="205" t="s">
        <v>300</v>
      </c>
      <c r="D119" s="205" t="s">
        <v>150</v>
      </c>
      <c r="E119" s="206" t="s">
        <v>2260</v>
      </c>
      <c r="F119" s="207" t="s">
        <v>2261</v>
      </c>
      <c r="G119" s="208" t="s">
        <v>222</v>
      </c>
      <c r="H119" s="209">
        <v>1</v>
      </c>
      <c r="I119" s="210"/>
      <c r="J119" s="211">
        <f>ROUND(I119*H119,2)</f>
        <v>0</v>
      </c>
      <c r="K119" s="207" t="s">
        <v>154</v>
      </c>
      <c r="L119" s="45"/>
      <c r="M119" s="212" t="s">
        <v>19</v>
      </c>
      <c r="N119" s="213" t="s">
        <v>45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155</v>
      </c>
      <c r="AT119" s="216" t="s">
        <v>150</v>
      </c>
      <c r="AU119" s="216" t="s">
        <v>82</v>
      </c>
      <c r="AY119" s="18" t="s">
        <v>148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82</v>
      </c>
      <c r="BK119" s="217">
        <f>ROUND(I119*H119,2)</f>
        <v>0</v>
      </c>
      <c r="BL119" s="18" t="s">
        <v>155</v>
      </c>
      <c r="BM119" s="216" t="s">
        <v>2309</v>
      </c>
    </row>
    <row r="120" s="2" customFormat="1">
      <c r="A120" s="39"/>
      <c r="B120" s="40"/>
      <c r="C120" s="41"/>
      <c r="D120" s="218" t="s">
        <v>157</v>
      </c>
      <c r="E120" s="41"/>
      <c r="F120" s="219" t="s">
        <v>2263</v>
      </c>
      <c r="G120" s="41"/>
      <c r="H120" s="41"/>
      <c r="I120" s="220"/>
      <c r="J120" s="41"/>
      <c r="K120" s="41"/>
      <c r="L120" s="45"/>
      <c r="M120" s="221"/>
      <c r="N120" s="222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157</v>
      </c>
      <c r="AU120" s="18" t="s">
        <v>82</v>
      </c>
    </row>
    <row r="121" s="2" customFormat="1" ht="24.15" customHeight="1">
      <c r="A121" s="39"/>
      <c r="B121" s="40"/>
      <c r="C121" s="256" t="s">
        <v>309</v>
      </c>
      <c r="D121" s="256" t="s">
        <v>226</v>
      </c>
      <c r="E121" s="257" t="s">
        <v>2310</v>
      </c>
      <c r="F121" s="258" t="s">
        <v>2311</v>
      </c>
      <c r="G121" s="259" t="s">
        <v>222</v>
      </c>
      <c r="H121" s="260">
        <v>1</v>
      </c>
      <c r="I121" s="261"/>
      <c r="J121" s="262">
        <f>ROUND(I121*H121,2)</f>
        <v>0</v>
      </c>
      <c r="K121" s="258" t="s">
        <v>2310</v>
      </c>
      <c r="L121" s="263"/>
      <c r="M121" s="264" t="s">
        <v>19</v>
      </c>
      <c r="N121" s="265" t="s">
        <v>45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207</v>
      </c>
      <c r="AT121" s="216" t="s">
        <v>226</v>
      </c>
      <c r="AU121" s="216" t="s">
        <v>82</v>
      </c>
      <c r="AY121" s="18" t="s">
        <v>148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82</v>
      </c>
      <c r="BK121" s="217">
        <f>ROUND(I121*H121,2)</f>
        <v>0</v>
      </c>
      <c r="BL121" s="18" t="s">
        <v>155</v>
      </c>
      <c r="BM121" s="216" t="s">
        <v>2312</v>
      </c>
    </row>
    <row r="122" s="2" customFormat="1" ht="24.15" customHeight="1">
      <c r="A122" s="39"/>
      <c r="B122" s="40"/>
      <c r="C122" s="205" t="s">
        <v>320</v>
      </c>
      <c r="D122" s="205" t="s">
        <v>150</v>
      </c>
      <c r="E122" s="206" t="s">
        <v>2313</v>
      </c>
      <c r="F122" s="207" t="s">
        <v>2314</v>
      </c>
      <c r="G122" s="208" t="s">
        <v>222</v>
      </c>
      <c r="H122" s="209">
        <v>12</v>
      </c>
      <c r="I122" s="210"/>
      <c r="J122" s="211">
        <f>ROUND(I122*H122,2)</f>
        <v>0</v>
      </c>
      <c r="K122" s="207" t="s">
        <v>154</v>
      </c>
      <c r="L122" s="45"/>
      <c r="M122" s="212" t="s">
        <v>19</v>
      </c>
      <c r="N122" s="213" t="s">
        <v>45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155</v>
      </c>
      <c r="AT122" s="216" t="s">
        <v>150</v>
      </c>
      <c r="AU122" s="216" t="s">
        <v>82</v>
      </c>
      <c r="AY122" s="18" t="s">
        <v>148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82</v>
      </c>
      <c r="BK122" s="217">
        <f>ROUND(I122*H122,2)</f>
        <v>0</v>
      </c>
      <c r="BL122" s="18" t="s">
        <v>155</v>
      </c>
      <c r="BM122" s="216" t="s">
        <v>2315</v>
      </c>
    </row>
    <row r="123" s="2" customFormat="1">
      <c r="A123" s="39"/>
      <c r="B123" s="40"/>
      <c r="C123" s="41"/>
      <c r="D123" s="218" t="s">
        <v>157</v>
      </c>
      <c r="E123" s="41"/>
      <c r="F123" s="219" t="s">
        <v>2316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157</v>
      </c>
      <c r="AU123" s="18" t="s">
        <v>82</v>
      </c>
    </row>
    <row r="124" s="2" customFormat="1" ht="37.8" customHeight="1">
      <c r="A124" s="39"/>
      <c r="B124" s="40"/>
      <c r="C124" s="256" t="s">
        <v>325</v>
      </c>
      <c r="D124" s="256" t="s">
        <v>226</v>
      </c>
      <c r="E124" s="257" t="s">
        <v>2317</v>
      </c>
      <c r="F124" s="258" t="s">
        <v>2318</v>
      </c>
      <c r="G124" s="259" t="s">
        <v>222</v>
      </c>
      <c r="H124" s="260">
        <v>5</v>
      </c>
      <c r="I124" s="261"/>
      <c r="J124" s="262">
        <f>ROUND(I124*H124,2)</f>
        <v>0</v>
      </c>
      <c r="K124" s="258" t="s">
        <v>2317</v>
      </c>
      <c r="L124" s="263"/>
      <c r="M124" s="264" t="s">
        <v>19</v>
      </c>
      <c r="N124" s="265" t="s">
        <v>45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207</v>
      </c>
      <c r="AT124" s="216" t="s">
        <v>226</v>
      </c>
      <c r="AU124" s="216" t="s">
        <v>82</v>
      </c>
      <c r="AY124" s="18" t="s">
        <v>148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82</v>
      </c>
      <c r="BK124" s="217">
        <f>ROUND(I124*H124,2)</f>
        <v>0</v>
      </c>
      <c r="BL124" s="18" t="s">
        <v>155</v>
      </c>
      <c r="BM124" s="216" t="s">
        <v>2319</v>
      </c>
    </row>
    <row r="125" s="2" customFormat="1" ht="37.8" customHeight="1">
      <c r="A125" s="39"/>
      <c r="B125" s="40"/>
      <c r="C125" s="256" t="s">
        <v>331</v>
      </c>
      <c r="D125" s="256" t="s">
        <v>226</v>
      </c>
      <c r="E125" s="257" t="s">
        <v>2320</v>
      </c>
      <c r="F125" s="258" t="s">
        <v>2321</v>
      </c>
      <c r="G125" s="259" t="s">
        <v>222</v>
      </c>
      <c r="H125" s="260">
        <v>7</v>
      </c>
      <c r="I125" s="261"/>
      <c r="J125" s="262">
        <f>ROUND(I125*H125,2)</f>
        <v>0</v>
      </c>
      <c r="K125" s="258" t="s">
        <v>2320</v>
      </c>
      <c r="L125" s="263"/>
      <c r="M125" s="264" t="s">
        <v>19</v>
      </c>
      <c r="N125" s="265" t="s">
        <v>45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207</v>
      </c>
      <c r="AT125" s="216" t="s">
        <v>226</v>
      </c>
      <c r="AU125" s="216" t="s">
        <v>82</v>
      </c>
      <c r="AY125" s="18" t="s">
        <v>148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82</v>
      </c>
      <c r="BK125" s="217">
        <f>ROUND(I125*H125,2)</f>
        <v>0</v>
      </c>
      <c r="BL125" s="18" t="s">
        <v>155</v>
      </c>
      <c r="BM125" s="216" t="s">
        <v>2322</v>
      </c>
    </row>
    <row r="126" s="2" customFormat="1" ht="33" customHeight="1">
      <c r="A126" s="39"/>
      <c r="B126" s="40"/>
      <c r="C126" s="205" t="s">
        <v>337</v>
      </c>
      <c r="D126" s="205" t="s">
        <v>150</v>
      </c>
      <c r="E126" s="206" t="s">
        <v>2323</v>
      </c>
      <c r="F126" s="207" t="s">
        <v>2324</v>
      </c>
      <c r="G126" s="208" t="s">
        <v>222</v>
      </c>
      <c r="H126" s="209">
        <v>1</v>
      </c>
      <c r="I126" s="210"/>
      <c r="J126" s="211">
        <f>ROUND(I126*H126,2)</f>
        <v>0</v>
      </c>
      <c r="K126" s="207" t="s">
        <v>154</v>
      </c>
      <c r="L126" s="45"/>
      <c r="M126" s="212" t="s">
        <v>19</v>
      </c>
      <c r="N126" s="213" t="s">
        <v>45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155</v>
      </c>
      <c r="AT126" s="216" t="s">
        <v>150</v>
      </c>
      <c r="AU126" s="216" t="s">
        <v>82</v>
      </c>
      <c r="AY126" s="18" t="s">
        <v>148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82</v>
      </c>
      <c r="BK126" s="217">
        <f>ROUND(I126*H126,2)</f>
        <v>0</v>
      </c>
      <c r="BL126" s="18" t="s">
        <v>155</v>
      </c>
      <c r="BM126" s="216" t="s">
        <v>2325</v>
      </c>
    </row>
    <row r="127" s="2" customFormat="1">
      <c r="A127" s="39"/>
      <c r="B127" s="40"/>
      <c r="C127" s="41"/>
      <c r="D127" s="218" t="s">
        <v>157</v>
      </c>
      <c r="E127" s="41"/>
      <c r="F127" s="219" t="s">
        <v>2326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157</v>
      </c>
      <c r="AU127" s="18" t="s">
        <v>82</v>
      </c>
    </row>
    <row r="128" s="2" customFormat="1" ht="24.15" customHeight="1">
      <c r="A128" s="39"/>
      <c r="B128" s="40"/>
      <c r="C128" s="256" t="s">
        <v>344</v>
      </c>
      <c r="D128" s="256" t="s">
        <v>226</v>
      </c>
      <c r="E128" s="257" t="s">
        <v>2327</v>
      </c>
      <c r="F128" s="258" t="s">
        <v>2328</v>
      </c>
      <c r="G128" s="259" t="s">
        <v>222</v>
      </c>
      <c r="H128" s="260">
        <v>1</v>
      </c>
      <c r="I128" s="261"/>
      <c r="J128" s="262">
        <f>ROUND(I128*H128,2)</f>
        <v>0</v>
      </c>
      <c r="K128" s="258" t="s">
        <v>2327</v>
      </c>
      <c r="L128" s="263"/>
      <c r="M128" s="264" t="s">
        <v>19</v>
      </c>
      <c r="N128" s="265" t="s">
        <v>45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207</v>
      </c>
      <c r="AT128" s="216" t="s">
        <v>226</v>
      </c>
      <c r="AU128" s="216" t="s">
        <v>82</v>
      </c>
      <c r="AY128" s="18" t="s">
        <v>148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82</v>
      </c>
      <c r="BK128" s="217">
        <f>ROUND(I128*H128,2)</f>
        <v>0</v>
      </c>
      <c r="BL128" s="18" t="s">
        <v>155</v>
      </c>
      <c r="BM128" s="216" t="s">
        <v>2329</v>
      </c>
    </row>
    <row r="129" s="2" customFormat="1" ht="33" customHeight="1">
      <c r="A129" s="39"/>
      <c r="B129" s="40"/>
      <c r="C129" s="205" t="s">
        <v>352</v>
      </c>
      <c r="D129" s="205" t="s">
        <v>150</v>
      </c>
      <c r="E129" s="206" t="s">
        <v>2330</v>
      </c>
      <c r="F129" s="207" t="s">
        <v>2331</v>
      </c>
      <c r="G129" s="208" t="s">
        <v>222</v>
      </c>
      <c r="H129" s="209">
        <v>1</v>
      </c>
      <c r="I129" s="210"/>
      <c r="J129" s="211">
        <f>ROUND(I129*H129,2)</f>
        <v>0</v>
      </c>
      <c r="K129" s="207" t="s">
        <v>154</v>
      </c>
      <c r="L129" s="45"/>
      <c r="M129" s="212" t="s">
        <v>19</v>
      </c>
      <c r="N129" s="213" t="s">
        <v>45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155</v>
      </c>
      <c r="AT129" s="216" t="s">
        <v>150</v>
      </c>
      <c r="AU129" s="216" t="s">
        <v>82</v>
      </c>
      <c r="AY129" s="18" t="s">
        <v>148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82</v>
      </c>
      <c r="BK129" s="217">
        <f>ROUND(I129*H129,2)</f>
        <v>0</v>
      </c>
      <c r="BL129" s="18" t="s">
        <v>155</v>
      </c>
      <c r="BM129" s="216" t="s">
        <v>2332</v>
      </c>
    </row>
    <row r="130" s="2" customFormat="1">
      <c r="A130" s="39"/>
      <c r="B130" s="40"/>
      <c r="C130" s="41"/>
      <c r="D130" s="218" t="s">
        <v>157</v>
      </c>
      <c r="E130" s="41"/>
      <c r="F130" s="219" t="s">
        <v>2333</v>
      </c>
      <c r="G130" s="41"/>
      <c r="H130" s="41"/>
      <c r="I130" s="220"/>
      <c r="J130" s="41"/>
      <c r="K130" s="41"/>
      <c r="L130" s="45"/>
      <c r="M130" s="221"/>
      <c r="N130" s="222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157</v>
      </c>
      <c r="AU130" s="18" t="s">
        <v>82</v>
      </c>
    </row>
    <row r="131" s="2" customFormat="1" ht="37.8" customHeight="1">
      <c r="A131" s="39"/>
      <c r="B131" s="40"/>
      <c r="C131" s="256" t="s">
        <v>359</v>
      </c>
      <c r="D131" s="256" t="s">
        <v>226</v>
      </c>
      <c r="E131" s="257" t="s">
        <v>2334</v>
      </c>
      <c r="F131" s="258" t="s">
        <v>2335</v>
      </c>
      <c r="G131" s="259" t="s">
        <v>222</v>
      </c>
      <c r="H131" s="260">
        <v>1</v>
      </c>
      <c r="I131" s="261"/>
      <c r="J131" s="262">
        <f>ROUND(I131*H131,2)</f>
        <v>0</v>
      </c>
      <c r="K131" s="258" t="s">
        <v>2334</v>
      </c>
      <c r="L131" s="263"/>
      <c r="M131" s="264" t="s">
        <v>19</v>
      </c>
      <c r="N131" s="265" t="s">
        <v>45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207</v>
      </c>
      <c r="AT131" s="216" t="s">
        <v>226</v>
      </c>
      <c r="AU131" s="216" t="s">
        <v>82</v>
      </c>
      <c r="AY131" s="18" t="s">
        <v>148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82</v>
      </c>
      <c r="BK131" s="217">
        <f>ROUND(I131*H131,2)</f>
        <v>0</v>
      </c>
      <c r="BL131" s="18" t="s">
        <v>155</v>
      </c>
      <c r="BM131" s="216" t="s">
        <v>2336</v>
      </c>
    </row>
    <row r="132" s="2" customFormat="1" ht="37.8" customHeight="1">
      <c r="A132" s="39"/>
      <c r="B132" s="40"/>
      <c r="C132" s="205" t="s">
        <v>366</v>
      </c>
      <c r="D132" s="205" t="s">
        <v>150</v>
      </c>
      <c r="E132" s="206" t="s">
        <v>2337</v>
      </c>
      <c r="F132" s="207" t="s">
        <v>2338</v>
      </c>
      <c r="G132" s="208" t="s">
        <v>222</v>
      </c>
      <c r="H132" s="209">
        <v>18</v>
      </c>
      <c r="I132" s="210"/>
      <c r="J132" s="211">
        <f>ROUND(I132*H132,2)</f>
        <v>0</v>
      </c>
      <c r="K132" s="207" t="s">
        <v>154</v>
      </c>
      <c r="L132" s="45"/>
      <c r="M132" s="212" t="s">
        <v>19</v>
      </c>
      <c r="N132" s="213" t="s">
        <v>45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155</v>
      </c>
      <c r="AT132" s="216" t="s">
        <v>150</v>
      </c>
      <c r="AU132" s="216" t="s">
        <v>82</v>
      </c>
      <c r="AY132" s="18" t="s">
        <v>148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82</v>
      </c>
      <c r="BK132" s="217">
        <f>ROUND(I132*H132,2)</f>
        <v>0</v>
      </c>
      <c r="BL132" s="18" t="s">
        <v>155</v>
      </c>
      <c r="BM132" s="216" t="s">
        <v>2339</v>
      </c>
    </row>
    <row r="133" s="2" customFormat="1">
      <c r="A133" s="39"/>
      <c r="B133" s="40"/>
      <c r="C133" s="41"/>
      <c r="D133" s="218" t="s">
        <v>157</v>
      </c>
      <c r="E133" s="41"/>
      <c r="F133" s="219" t="s">
        <v>2340</v>
      </c>
      <c r="G133" s="41"/>
      <c r="H133" s="41"/>
      <c r="I133" s="220"/>
      <c r="J133" s="41"/>
      <c r="K133" s="41"/>
      <c r="L133" s="45"/>
      <c r="M133" s="221"/>
      <c r="N133" s="222"/>
      <c r="O133" s="85"/>
      <c r="P133" s="85"/>
      <c r="Q133" s="85"/>
      <c r="R133" s="85"/>
      <c r="S133" s="85"/>
      <c r="T133" s="86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157</v>
      </c>
      <c r="AU133" s="18" t="s">
        <v>82</v>
      </c>
    </row>
    <row r="134" s="2" customFormat="1" ht="16.5" customHeight="1">
      <c r="A134" s="39"/>
      <c r="B134" s="40"/>
      <c r="C134" s="256" t="s">
        <v>373</v>
      </c>
      <c r="D134" s="256" t="s">
        <v>226</v>
      </c>
      <c r="E134" s="257" t="s">
        <v>2341</v>
      </c>
      <c r="F134" s="258" t="s">
        <v>2342</v>
      </c>
      <c r="G134" s="259" t="s">
        <v>222</v>
      </c>
      <c r="H134" s="260">
        <v>8</v>
      </c>
      <c r="I134" s="261"/>
      <c r="J134" s="262">
        <f>ROUND(I134*H134,2)</f>
        <v>0</v>
      </c>
      <c r="K134" s="258" t="s">
        <v>2341</v>
      </c>
      <c r="L134" s="263"/>
      <c r="M134" s="264" t="s">
        <v>19</v>
      </c>
      <c r="N134" s="265" t="s">
        <v>45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207</v>
      </c>
      <c r="AT134" s="216" t="s">
        <v>226</v>
      </c>
      <c r="AU134" s="216" t="s">
        <v>82</v>
      </c>
      <c r="AY134" s="18" t="s">
        <v>148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82</v>
      </c>
      <c r="BK134" s="217">
        <f>ROUND(I134*H134,2)</f>
        <v>0</v>
      </c>
      <c r="BL134" s="18" t="s">
        <v>155</v>
      </c>
      <c r="BM134" s="216" t="s">
        <v>2343</v>
      </c>
    </row>
    <row r="135" s="2" customFormat="1" ht="16.5" customHeight="1">
      <c r="A135" s="39"/>
      <c r="B135" s="40"/>
      <c r="C135" s="256" t="s">
        <v>381</v>
      </c>
      <c r="D135" s="256" t="s">
        <v>226</v>
      </c>
      <c r="E135" s="257" t="s">
        <v>2344</v>
      </c>
      <c r="F135" s="258" t="s">
        <v>2345</v>
      </c>
      <c r="G135" s="259" t="s">
        <v>222</v>
      </c>
      <c r="H135" s="260">
        <v>2</v>
      </c>
      <c r="I135" s="261"/>
      <c r="J135" s="262">
        <f>ROUND(I135*H135,2)</f>
        <v>0</v>
      </c>
      <c r="K135" s="258" t="s">
        <v>2344</v>
      </c>
      <c r="L135" s="263"/>
      <c r="M135" s="264" t="s">
        <v>19</v>
      </c>
      <c r="N135" s="265" t="s">
        <v>45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207</v>
      </c>
      <c r="AT135" s="216" t="s">
        <v>226</v>
      </c>
      <c r="AU135" s="216" t="s">
        <v>82</v>
      </c>
      <c r="AY135" s="18" t="s">
        <v>148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82</v>
      </c>
      <c r="BK135" s="217">
        <f>ROUND(I135*H135,2)</f>
        <v>0</v>
      </c>
      <c r="BL135" s="18" t="s">
        <v>155</v>
      </c>
      <c r="BM135" s="216" t="s">
        <v>2346</v>
      </c>
    </row>
    <row r="136" s="2" customFormat="1" ht="16.5" customHeight="1">
      <c r="A136" s="39"/>
      <c r="B136" s="40"/>
      <c r="C136" s="256" t="s">
        <v>386</v>
      </c>
      <c r="D136" s="256" t="s">
        <v>226</v>
      </c>
      <c r="E136" s="257" t="s">
        <v>2347</v>
      </c>
      <c r="F136" s="258" t="s">
        <v>2348</v>
      </c>
      <c r="G136" s="259" t="s">
        <v>222</v>
      </c>
      <c r="H136" s="260">
        <v>2</v>
      </c>
      <c r="I136" s="261"/>
      <c r="J136" s="262">
        <f>ROUND(I136*H136,2)</f>
        <v>0</v>
      </c>
      <c r="K136" s="258" t="s">
        <v>2347</v>
      </c>
      <c r="L136" s="263"/>
      <c r="M136" s="264" t="s">
        <v>19</v>
      </c>
      <c r="N136" s="265" t="s">
        <v>45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207</v>
      </c>
      <c r="AT136" s="216" t="s">
        <v>226</v>
      </c>
      <c r="AU136" s="216" t="s">
        <v>82</v>
      </c>
      <c r="AY136" s="18" t="s">
        <v>148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82</v>
      </c>
      <c r="BK136" s="217">
        <f>ROUND(I136*H136,2)</f>
        <v>0</v>
      </c>
      <c r="BL136" s="18" t="s">
        <v>155</v>
      </c>
      <c r="BM136" s="216" t="s">
        <v>2349</v>
      </c>
    </row>
    <row r="137" s="2" customFormat="1" ht="16.5" customHeight="1">
      <c r="A137" s="39"/>
      <c r="B137" s="40"/>
      <c r="C137" s="256" t="s">
        <v>391</v>
      </c>
      <c r="D137" s="256" t="s">
        <v>226</v>
      </c>
      <c r="E137" s="257" t="s">
        <v>2350</v>
      </c>
      <c r="F137" s="258" t="s">
        <v>2351</v>
      </c>
      <c r="G137" s="259" t="s">
        <v>222</v>
      </c>
      <c r="H137" s="260">
        <v>1</v>
      </c>
      <c r="I137" s="261"/>
      <c r="J137" s="262">
        <f>ROUND(I137*H137,2)</f>
        <v>0</v>
      </c>
      <c r="K137" s="258" t="s">
        <v>2350</v>
      </c>
      <c r="L137" s="263"/>
      <c r="M137" s="264" t="s">
        <v>19</v>
      </c>
      <c r="N137" s="265" t="s">
        <v>45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207</v>
      </c>
      <c r="AT137" s="216" t="s">
        <v>226</v>
      </c>
      <c r="AU137" s="216" t="s">
        <v>82</v>
      </c>
      <c r="AY137" s="18" t="s">
        <v>148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82</v>
      </c>
      <c r="BK137" s="217">
        <f>ROUND(I137*H137,2)</f>
        <v>0</v>
      </c>
      <c r="BL137" s="18" t="s">
        <v>155</v>
      </c>
      <c r="BM137" s="216" t="s">
        <v>2352</v>
      </c>
    </row>
    <row r="138" s="2" customFormat="1" ht="16.5" customHeight="1">
      <c r="A138" s="39"/>
      <c r="B138" s="40"/>
      <c r="C138" s="256" t="s">
        <v>396</v>
      </c>
      <c r="D138" s="256" t="s">
        <v>226</v>
      </c>
      <c r="E138" s="257" t="s">
        <v>2353</v>
      </c>
      <c r="F138" s="258" t="s">
        <v>2354</v>
      </c>
      <c r="G138" s="259" t="s">
        <v>222</v>
      </c>
      <c r="H138" s="260">
        <v>5</v>
      </c>
      <c r="I138" s="261"/>
      <c r="J138" s="262">
        <f>ROUND(I138*H138,2)</f>
        <v>0</v>
      </c>
      <c r="K138" s="258" t="s">
        <v>2355</v>
      </c>
      <c r="L138" s="263"/>
      <c r="M138" s="264" t="s">
        <v>19</v>
      </c>
      <c r="N138" s="265" t="s">
        <v>45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207</v>
      </c>
      <c r="AT138" s="216" t="s">
        <v>226</v>
      </c>
      <c r="AU138" s="216" t="s">
        <v>82</v>
      </c>
      <c r="AY138" s="18" t="s">
        <v>148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82</v>
      </c>
      <c r="BK138" s="217">
        <f>ROUND(I138*H138,2)</f>
        <v>0</v>
      </c>
      <c r="BL138" s="18" t="s">
        <v>155</v>
      </c>
      <c r="BM138" s="216" t="s">
        <v>2356</v>
      </c>
    </row>
    <row r="139" s="2" customFormat="1" ht="37.8" customHeight="1">
      <c r="A139" s="39"/>
      <c r="B139" s="40"/>
      <c r="C139" s="205" t="s">
        <v>401</v>
      </c>
      <c r="D139" s="205" t="s">
        <v>150</v>
      </c>
      <c r="E139" s="206" t="s">
        <v>2357</v>
      </c>
      <c r="F139" s="207" t="s">
        <v>2358</v>
      </c>
      <c r="G139" s="208" t="s">
        <v>222</v>
      </c>
      <c r="H139" s="209">
        <v>37</v>
      </c>
      <c r="I139" s="210"/>
      <c r="J139" s="211">
        <f>ROUND(I139*H139,2)</f>
        <v>0</v>
      </c>
      <c r="K139" s="207" t="s">
        <v>154</v>
      </c>
      <c r="L139" s="45"/>
      <c r="M139" s="212" t="s">
        <v>19</v>
      </c>
      <c r="N139" s="213" t="s">
        <v>45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155</v>
      </c>
      <c r="AT139" s="216" t="s">
        <v>150</v>
      </c>
      <c r="AU139" s="216" t="s">
        <v>82</v>
      </c>
      <c r="AY139" s="18" t="s">
        <v>148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82</v>
      </c>
      <c r="BK139" s="217">
        <f>ROUND(I139*H139,2)</f>
        <v>0</v>
      </c>
      <c r="BL139" s="18" t="s">
        <v>155</v>
      </c>
      <c r="BM139" s="216" t="s">
        <v>2359</v>
      </c>
    </row>
    <row r="140" s="2" customFormat="1">
      <c r="A140" s="39"/>
      <c r="B140" s="40"/>
      <c r="C140" s="41"/>
      <c r="D140" s="218" t="s">
        <v>157</v>
      </c>
      <c r="E140" s="41"/>
      <c r="F140" s="219" t="s">
        <v>2360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157</v>
      </c>
      <c r="AU140" s="18" t="s">
        <v>82</v>
      </c>
    </row>
    <row r="141" s="2" customFormat="1" ht="16.5" customHeight="1">
      <c r="A141" s="39"/>
      <c r="B141" s="40"/>
      <c r="C141" s="256" t="s">
        <v>407</v>
      </c>
      <c r="D141" s="256" t="s">
        <v>226</v>
      </c>
      <c r="E141" s="257" t="s">
        <v>2355</v>
      </c>
      <c r="F141" s="258" t="s">
        <v>2361</v>
      </c>
      <c r="G141" s="259" t="s">
        <v>222</v>
      </c>
      <c r="H141" s="260">
        <v>21</v>
      </c>
      <c r="I141" s="261"/>
      <c r="J141" s="262">
        <f>ROUND(I141*H141,2)</f>
        <v>0</v>
      </c>
      <c r="K141" s="258" t="s">
        <v>2362</v>
      </c>
      <c r="L141" s="263"/>
      <c r="M141" s="264" t="s">
        <v>19</v>
      </c>
      <c r="N141" s="265" t="s">
        <v>45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207</v>
      </c>
      <c r="AT141" s="216" t="s">
        <v>226</v>
      </c>
      <c r="AU141" s="216" t="s">
        <v>82</v>
      </c>
      <c r="AY141" s="18" t="s">
        <v>148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82</v>
      </c>
      <c r="BK141" s="217">
        <f>ROUND(I141*H141,2)</f>
        <v>0</v>
      </c>
      <c r="BL141" s="18" t="s">
        <v>155</v>
      </c>
      <c r="BM141" s="216" t="s">
        <v>2363</v>
      </c>
    </row>
    <row r="142" s="2" customFormat="1" ht="16.5" customHeight="1">
      <c r="A142" s="39"/>
      <c r="B142" s="40"/>
      <c r="C142" s="256" t="s">
        <v>413</v>
      </c>
      <c r="D142" s="256" t="s">
        <v>226</v>
      </c>
      <c r="E142" s="257" t="s">
        <v>2362</v>
      </c>
      <c r="F142" s="258" t="s">
        <v>2364</v>
      </c>
      <c r="G142" s="259" t="s">
        <v>222</v>
      </c>
      <c r="H142" s="260">
        <v>12</v>
      </c>
      <c r="I142" s="261"/>
      <c r="J142" s="262">
        <f>ROUND(I142*H142,2)</f>
        <v>0</v>
      </c>
      <c r="K142" s="258" t="s">
        <v>2365</v>
      </c>
      <c r="L142" s="263"/>
      <c r="M142" s="264" t="s">
        <v>19</v>
      </c>
      <c r="N142" s="265" t="s">
        <v>45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207</v>
      </c>
      <c r="AT142" s="216" t="s">
        <v>226</v>
      </c>
      <c r="AU142" s="216" t="s">
        <v>82</v>
      </c>
      <c r="AY142" s="18" t="s">
        <v>148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82</v>
      </c>
      <c r="BK142" s="217">
        <f>ROUND(I142*H142,2)</f>
        <v>0</v>
      </c>
      <c r="BL142" s="18" t="s">
        <v>155</v>
      </c>
      <c r="BM142" s="216" t="s">
        <v>2366</v>
      </c>
    </row>
    <row r="143" s="2" customFormat="1" ht="16.5" customHeight="1">
      <c r="A143" s="39"/>
      <c r="B143" s="40"/>
      <c r="C143" s="256" t="s">
        <v>419</v>
      </c>
      <c r="D143" s="256" t="s">
        <v>226</v>
      </c>
      <c r="E143" s="257" t="s">
        <v>2365</v>
      </c>
      <c r="F143" s="258" t="s">
        <v>2367</v>
      </c>
      <c r="G143" s="259" t="s">
        <v>222</v>
      </c>
      <c r="H143" s="260">
        <v>3</v>
      </c>
      <c r="I143" s="261"/>
      <c r="J143" s="262">
        <f>ROUND(I143*H143,2)</f>
        <v>0</v>
      </c>
      <c r="K143" s="258" t="s">
        <v>2368</v>
      </c>
      <c r="L143" s="263"/>
      <c r="M143" s="264" t="s">
        <v>19</v>
      </c>
      <c r="N143" s="265" t="s">
        <v>45</v>
      </c>
      <c r="O143" s="85"/>
      <c r="P143" s="214">
        <f>O143*H143</f>
        <v>0</v>
      </c>
      <c r="Q143" s="214">
        <v>0</v>
      </c>
      <c r="R143" s="214">
        <f>Q143*H143</f>
        <v>0</v>
      </c>
      <c r="S143" s="214">
        <v>0</v>
      </c>
      <c r="T143" s="215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6" t="s">
        <v>207</v>
      </c>
      <c r="AT143" s="216" t="s">
        <v>226</v>
      </c>
      <c r="AU143" s="216" t="s">
        <v>82</v>
      </c>
      <c r="AY143" s="18" t="s">
        <v>148</v>
      </c>
      <c r="BE143" s="217">
        <f>IF(N143="základní",J143,0)</f>
        <v>0</v>
      </c>
      <c r="BF143" s="217">
        <f>IF(N143="snížená",J143,0)</f>
        <v>0</v>
      </c>
      <c r="BG143" s="217">
        <f>IF(N143="zákl. přenesená",J143,0)</f>
        <v>0</v>
      </c>
      <c r="BH143" s="217">
        <f>IF(N143="sníž. přenesená",J143,0)</f>
        <v>0</v>
      </c>
      <c r="BI143" s="217">
        <f>IF(N143="nulová",J143,0)</f>
        <v>0</v>
      </c>
      <c r="BJ143" s="18" t="s">
        <v>82</v>
      </c>
      <c r="BK143" s="217">
        <f>ROUND(I143*H143,2)</f>
        <v>0</v>
      </c>
      <c r="BL143" s="18" t="s">
        <v>155</v>
      </c>
      <c r="BM143" s="216" t="s">
        <v>2369</v>
      </c>
    </row>
    <row r="144" s="2" customFormat="1" ht="16.5" customHeight="1">
      <c r="A144" s="39"/>
      <c r="B144" s="40"/>
      <c r="C144" s="256" t="s">
        <v>424</v>
      </c>
      <c r="D144" s="256" t="s">
        <v>226</v>
      </c>
      <c r="E144" s="257" t="s">
        <v>2368</v>
      </c>
      <c r="F144" s="258" t="s">
        <v>2370</v>
      </c>
      <c r="G144" s="259" t="s">
        <v>222</v>
      </c>
      <c r="H144" s="260">
        <v>1</v>
      </c>
      <c r="I144" s="261"/>
      <c r="J144" s="262">
        <f>ROUND(I144*H144,2)</f>
        <v>0</v>
      </c>
      <c r="K144" s="258" t="s">
        <v>2353</v>
      </c>
      <c r="L144" s="263"/>
      <c r="M144" s="264" t="s">
        <v>19</v>
      </c>
      <c r="N144" s="265" t="s">
        <v>45</v>
      </c>
      <c r="O144" s="85"/>
      <c r="P144" s="214">
        <f>O144*H144</f>
        <v>0</v>
      </c>
      <c r="Q144" s="214">
        <v>0</v>
      </c>
      <c r="R144" s="214">
        <f>Q144*H144</f>
        <v>0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207</v>
      </c>
      <c r="AT144" s="216" t="s">
        <v>226</v>
      </c>
      <c r="AU144" s="216" t="s">
        <v>82</v>
      </c>
      <c r="AY144" s="18" t="s">
        <v>148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82</v>
      </c>
      <c r="BK144" s="217">
        <f>ROUND(I144*H144,2)</f>
        <v>0</v>
      </c>
      <c r="BL144" s="18" t="s">
        <v>155</v>
      </c>
      <c r="BM144" s="216" t="s">
        <v>2371</v>
      </c>
    </row>
    <row r="145" s="2" customFormat="1" ht="24.15" customHeight="1">
      <c r="A145" s="39"/>
      <c r="B145" s="40"/>
      <c r="C145" s="205" t="s">
        <v>431</v>
      </c>
      <c r="D145" s="205" t="s">
        <v>150</v>
      </c>
      <c r="E145" s="206" t="s">
        <v>2372</v>
      </c>
      <c r="F145" s="207" t="s">
        <v>2373</v>
      </c>
      <c r="G145" s="208" t="s">
        <v>1352</v>
      </c>
      <c r="H145" s="209">
        <v>4</v>
      </c>
      <c r="I145" s="210"/>
      <c r="J145" s="211">
        <f>ROUND(I145*H145,2)</f>
        <v>0</v>
      </c>
      <c r="K145" s="207" t="s">
        <v>2372</v>
      </c>
      <c r="L145" s="45"/>
      <c r="M145" s="212" t="s">
        <v>19</v>
      </c>
      <c r="N145" s="213" t="s">
        <v>45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155</v>
      </c>
      <c r="AT145" s="216" t="s">
        <v>150</v>
      </c>
      <c r="AU145" s="216" t="s">
        <v>82</v>
      </c>
      <c r="AY145" s="18" t="s">
        <v>148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82</v>
      </c>
      <c r="BK145" s="217">
        <f>ROUND(I145*H145,2)</f>
        <v>0</v>
      </c>
      <c r="BL145" s="18" t="s">
        <v>155</v>
      </c>
      <c r="BM145" s="216" t="s">
        <v>2374</v>
      </c>
    </row>
    <row r="146" s="2" customFormat="1" ht="16.5" customHeight="1">
      <c r="A146" s="39"/>
      <c r="B146" s="40"/>
      <c r="C146" s="256" t="s">
        <v>436</v>
      </c>
      <c r="D146" s="256" t="s">
        <v>226</v>
      </c>
      <c r="E146" s="257" t="s">
        <v>2375</v>
      </c>
      <c r="F146" s="258" t="s">
        <v>2376</v>
      </c>
      <c r="G146" s="259" t="s">
        <v>222</v>
      </c>
      <c r="H146" s="260">
        <v>1</v>
      </c>
      <c r="I146" s="261"/>
      <c r="J146" s="262">
        <f>ROUND(I146*H146,2)</f>
        <v>0</v>
      </c>
      <c r="K146" s="258" t="s">
        <v>2375</v>
      </c>
      <c r="L146" s="263"/>
      <c r="M146" s="264" t="s">
        <v>19</v>
      </c>
      <c r="N146" s="265" t="s">
        <v>45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207</v>
      </c>
      <c r="AT146" s="216" t="s">
        <v>226</v>
      </c>
      <c r="AU146" s="216" t="s">
        <v>82</v>
      </c>
      <c r="AY146" s="18" t="s">
        <v>148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82</v>
      </c>
      <c r="BK146" s="217">
        <f>ROUND(I146*H146,2)</f>
        <v>0</v>
      </c>
      <c r="BL146" s="18" t="s">
        <v>155</v>
      </c>
      <c r="BM146" s="216" t="s">
        <v>2377</v>
      </c>
    </row>
    <row r="147" s="2" customFormat="1" ht="33" customHeight="1">
      <c r="A147" s="39"/>
      <c r="B147" s="40"/>
      <c r="C147" s="205" t="s">
        <v>441</v>
      </c>
      <c r="D147" s="205" t="s">
        <v>150</v>
      </c>
      <c r="E147" s="206" t="s">
        <v>2378</v>
      </c>
      <c r="F147" s="207" t="s">
        <v>2379</v>
      </c>
      <c r="G147" s="208" t="s">
        <v>222</v>
      </c>
      <c r="H147" s="209">
        <v>1</v>
      </c>
      <c r="I147" s="210"/>
      <c r="J147" s="211">
        <f>ROUND(I147*H147,2)</f>
        <v>0</v>
      </c>
      <c r="K147" s="207" t="s">
        <v>154</v>
      </c>
      <c r="L147" s="45"/>
      <c r="M147" s="212" t="s">
        <v>19</v>
      </c>
      <c r="N147" s="213" t="s">
        <v>45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155</v>
      </c>
      <c r="AT147" s="216" t="s">
        <v>150</v>
      </c>
      <c r="AU147" s="216" t="s">
        <v>82</v>
      </c>
      <c r="AY147" s="18" t="s">
        <v>148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82</v>
      </c>
      <c r="BK147" s="217">
        <f>ROUND(I147*H147,2)</f>
        <v>0</v>
      </c>
      <c r="BL147" s="18" t="s">
        <v>155</v>
      </c>
      <c r="BM147" s="216" t="s">
        <v>2380</v>
      </c>
    </row>
    <row r="148" s="2" customFormat="1">
      <c r="A148" s="39"/>
      <c r="B148" s="40"/>
      <c r="C148" s="41"/>
      <c r="D148" s="218" t="s">
        <v>157</v>
      </c>
      <c r="E148" s="41"/>
      <c r="F148" s="219" t="s">
        <v>2381</v>
      </c>
      <c r="G148" s="41"/>
      <c r="H148" s="41"/>
      <c r="I148" s="220"/>
      <c r="J148" s="41"/>
      <c r="K148" s="41"/>
      <c r="L148" s="45"/>
      <c r="M148" s="221"/>
      <c r="N148" s="222"/>
      <c r="O148" s="85"/>
      <c r="P148" s="85"/>
      <c r="Q148" s="85"/>
      <c r="R148" s="85"/>
      <c r="S148" s="85"/>
      <c r="T148" s="86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157</v>
      </c>
      <c r="AU148" s="18" t="s">
        <v>82</v>
      </c>
    </row>
    <row r="149" s="2" customFormat="1" ht="44.25" customHeight="1">
      <c r="A149" s="39"/>
      <c r="B149" s="40"/>
      <c r="C149" s="256" t="s">
        <v>446</v>
      </c>
      <c r="D149" s="256" t="s">
        <v>226</v>
      </c>
      <c r="E149" s="257" t="s">
        <v>2382</v>
      </c>
      <c r="F149" s="258" t="s">
        <v>2383</v>
      </c>
      <c r="G149" s="259" t="s">
        <v>222</v>
      </c>
      <c r="H149" s="260">
        <v>1</v>
      </c>
      <c r="I149" s="261"/>
      <c r="J149" s="262">
        <f>ROUND(I149*H149,2)</f>
        <v>0</v>
      </c>
      <c r="K149" s="258" t="s">
        <v>2382</v>
      </c>
      <c r="L149" s="263"/>
      <c r="M149" s="264" t="s">
        <v>19</v>
      </c>
      <c r="N149" s="265" t="s">
        <v>45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207</v>
      </c>
      <c r="AT149" s="216" t="s">
        <v>226</v>
      </c>
      <c r="AU149" s="216" t="s">
        <v>82</v>
      </c>
      <c r="AY149" s="18" t="s">
        <v>148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82</v>
      </c>
      <c r="BK149" s="217">
        <f>ROUND(I149*H149,2)</f>
        <v>0</v>
      </c>
      <c r="BL149" s="18" t="s">
        <v>155</v>
      </c>
      <c r="BM149" s="216" t="s">
        <v>2384</v>
      </c>
    </row>
    <row r="150" s="2" customFormat="1" ht="37.8" customHeight="1">
      <c r="A150" s="39"/>
      <c r="B150" s="40"/>
      <c r="C150" s="205" t="s">
        <v>452</v>
      </c>
      <c r="D150" s="205" t="s">
        <v>150</v>
      </c>
      <c r="E150" s="206" t="s">
        <v>2337</v>
      </c>
      <c r="F150" s="207" t="s">
        <v>2338</v>
      </c>
      <c r="G150" s="208" t="s">
        <v>222</v>
      </c>
      <c r="H150" s="209">
        <v>10</v>
      </c>
      <c r="I150" s="210"/>
      <c r="J150" s="211">
        <f>ROUND(I150*H150,2)</f>
        <v>0</v>
      </c>
      <c r="K150" s="207" t="s">
        <v>154</v>
      </c>
      <c r="L150" s="45"/>
      <c r="M150" s="212" t="s">
        <v>19</v>
      </c>
      <c r="N150" s="213" t="s">
        <v>45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155</v>
      </c>
      <c r="AT150" s="216" t="s">
        <v>150</v>
      </c>
      <c r="AU150" s="216" t="s">
        <v>82</v>
      </c>
      <c r="AY150" s="18" t="s">
        <v>148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82</v>
      </c>
      <c r="BK150" s="217">
        <f>ROUND(I150*H150,2)</f>
        <v>0</v>
      </c>
      <c r="BL150" s="18" t="s">
        <v>155</v>
      </c>
      <c r="BM150" s="216" t="s">
        <v>2385</v>
      </c>
    </row>
    <row r="151" s="2" customFormat="1">
      <c r="A151" s="39"/>
      <c r="B151" s="40"/>
      <c r="C151" s="41"/>
      <c r="D151" s="218" t="s">
        <v>157</v>
      </c>
      <c r="E151" s="41"/>
      <c r="F151" s="219" t="s">
        <v>2340</v>
      </c>
      <c r="G151" s="41"/>
      <c r="H151" s="41"/>
      <c r="I151" s="220"/>
      <c r="J151" s="41"/>
      <c r="K151" s="41"/>
      <c r="L151" s="45"/>
      <c r="M151" s="221"/>
      <c r="N151" s="222"/>
      <c r="O151" s="85"/>
      <c r="P151" s="85"/>
      <c r="Q151" s="85"/>
      <c r="R151" s="85"/>
      <c r="S151" s="85"/>
      <c r="T151" s="86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18" t="s">
        <v>157</v>
      </c>
      <c r="AU151" s="18" t="s">
        <v>82</v>
      </c>
    </row>
    <row r="152" s="2" customFormat="1" ht="16.5" customHeight="1">
      <c r="A152" s="39"/>
      <c r="B152" s="40"/>
      <c r="C152" s="256" t="s">
        <v>460</v>
      </c>
      <c r="D152" s="256" t="s">
        <v>226</v>
      </c>
      <c r="E152" s="257" t="s">
        <v>2386</v>
      </c>
      <c r="F152" s="258" t="s">
        <v>2387</v>
      </c>
      <c r="G152" s="259" t="s">
        <v>222</v>
      </c>
      <c r="H152" s="260">
        <v>8</v>
      </c>
      <c r="I152" s="261"/>
      <c r="J152" s="262">
        <f>ROUND(I152*H152,2)</f>
        <v>0</v>
      </c>
      <c r="K152" s="258" t="s">
        <v>2386</v>
      </c>
      <c r="L152" s="263"/>
      <c r="M152" s="264" t="s">
        <v>19</v>
      </c>
      <c r="N152" s="265" t="s">
        <v>45</v>
      </c>
      <c r="O152" s="85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207</v>
      </c>
      <c r="AT152" s="216" t="s">
        <v>226</v>
      </c>
      <c r="AU152" s="216" t="s">
        <v>82</v>
      </c>
      <c r="AY152" s="18" t="s">
        <v>148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82</v>
      </c>
      <c r="BK152" s="217">
        <f>ROUND(I152*H152,2)</f>
        <v>0</v>
      </c>
      <c r="BL152" s="18" t="s">
        <v>155</v>
      </c>
      <c r="BM152" s="216" t="s">
        <v>2388</v>
      </c>
    </row>
    <row r="153" s="2" customFormat="1" ht="16.5" customHeight="1">
      <c r="A153" s="39"/>
      <c r="B153" s="40"/>
      <c r="C153" s="256" t="s">
        <v>465</v>
      </c>
      <c r="D153" s="256" t="s">
        <v>226</v>
      </c>
      <c r="E153" s="257" t="s">
        <v>2389</v>
      </c>
      <c r="F153" s="258" t="s">
        <v>2390</v>
      </c>
      <c r="G153" s="259" t="s">
        <v>222</v>
      </c>
      <c r="H153" s="260">
        <v>2</v>
      </c>
      <c r="I153" s="261"/>
      <c r="J153" s="262">
        <f>ROUND(I153*H153,2)</f>
        <v>0</v>
      </c>
      <c r="K153" s="258" t="s">
        <v>2389</v>
      </c>
      <c r="L153" s="263"/>
      <c r="M153" s="264" t="s">
        <v>19</v>
      </c>
      <c r="N153" s="265" t="s">
        <v>45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207</v>
      </c>
      <c r="AT153" s="216" t="s">
        <v>226</v>
      </c>
      <c r="AU153" s="216" t="s">
        <v>82</v>
      </c>
      <c r="AY153" s="18" t="s">
        <v>148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82</v>
      </c>
      <c r="BK153" s="217">
        <f>ROUND(I153*H153,2)</f>
        <v>0</v>
      </c>
      <c r="BL153" s="18" t="s">
        <v>155</v>
      </c>
      <c r="BM153" s="216" t="s">
        <v>2391</v>
      </c>
    </row>
    <row r="154" s="2" customFormat="1" ht="16.5" customHeight="1">
      <c r="A154" s="39"/>
      <c r="B154" s="40"/>
      <c r="C154" s="205" t="s">
        <v>470</v>
      </c>
      <c r="D154" s="205" t="s">
        <v>150</v>
      </c>
      <c r="E154" s="206" t="s">
        <v>2392</v>
      </c>
      <c r="F154" s="207" t="s">
        <v>2393</v>
      </c>
      <c r="G154" s="208" t="s">
        <v>1352</v>
      </c>
      <c r="H154" s="209">
        <v>0.59999999999999998</v>
      </c>
      <c r="I154" s="210"/>
      <c r="J154" s="211">
        <f>ROUND(I154*H154,2)</f>
        <v>0</v>
      </c>
      <c r="K154" s="207" t="s">
        <v>2392</v>
      </c>
      <c r="L154" s="45"/>
      <c r="M154" s="212" t="s">
        <v>19</v>
      </c>
      <c r="N154" s="213" t="s">
        <v>45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155</v>
      </c>
      <c r="AT154" s="216" t="s">
        <v>150</v>
      </c>
      <c r="AU154" s="216" t="s">
        <v>82</v>
      </c>
      <c r="AY154" s="18" t="s">
        <v>148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82</v>
      </c>
      <c r="BK154" s="217">
        <f>ROUND(I154*H154,2)</f>
        <v>0</v>
      </c>
      <c r="BL154" s="18" t="s">
        <v>155</v>
      </c>
      <c r="BM154" s="216" t="s">
        <v>2394</v>
      </c>
    </row>
    <row r="155" s="2" customFormat="1" ht="16.5" customHeight="1">
      <c r="A155" s="39"/>
      <c r="B155" s="40"/>
      <c r="C155" s="256" t="s">
        <v>477</v>
      </c>
      <c r="D155" s="256" t="s">
        <v>226</v>
      </c>
      <c r="E155" s="257" t="s">
        <v>2395</v>
      </c>
      <c r="F155" s="258" t="s">
        <v>2396</v>
      </c>
      <c r="G155" s="259" t="s">
        <v>222</v>
      </c>
      <c r="H155" s="260">
        <v>5</v>
      </c>
      <c r="I155" s="261"/>
      <c r="J155" s="262">
        <f>ROUND(I155*H155,2)</f>
        <v>0</v>
      </c>
      <c r="K155" s="258" t="s">
        <v>2395</v>
      </c>
      <c r="L155" s="263"/>
      <c r="M155" s="264" t="s">
        <v>19</v>
      </c>
      <c r="N155" s="265" t="s">
        <v>45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207</v>
      </c>
      <c r="AT155" s="216" t="s">
        <v>226</v>
      </c>
      <c r="AU155" s="216" t="s">
        <v>82</v>
      </c>
      <c r="AY155" s="18" t="s">
        <v>148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82</v>
      </c>
      <c r="BK155" s="217">
        <f>ROUND(I155*H155,2)</f>
        <v>0</v>
      </c>
      <c r="BL155" s="18" t="s">
        <v>155</v>
      </c>
      <c r="BM155" s="216" t="s">
        <v>2397</v>
      </c>
    </row>
    <row r="156" s="2" customFormat="1" ht="37.8" customHeight="1">
      <c r="A156" s="39"/>
      <c r="B156" s="40"/>
      <c r="C156" s="205" t="s">
        <v>482</v>
      </c>
      <c r="D156" s="205" t="s">
        <v>150</v>
      </c>
      <c r="E156" s="206" t="s">
        <v>2398</v>
      </c>
      <c r="F156" s="207" t="s">
        <v>2399</v>
      </c>
      <c r="G156" s="208" t="s">
        <v>222</v>
      </c>
      <c r="H156" s="209">
        <v>8</v>
      </c>
      <c r="I156" s="210"/>
      <c r="J156" s="211">
        <f>ROUND(I156*H156,2)</f>
        <v>0</v>
      </c>
      <c r="K156" s="207" t="s">
        <v>154</v>
      </c>
      <c r="L156" s="45"/>
      <c r="M156" s="212" t="s">
        <v>19</v>
      </c>
      <c r="N156" s="213" t="s">
        <v>45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155</v>
      </c>
      <c r="AT156" s="216" t="s">
        <v>150</v>
      </c>
      <c r="AU156" s="216" t="s">
        <v>82</v>
      </c>
      <c r="AY156" s="18" t="s">
        <v>148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82</v>
      </c>
      <c r="BK156" s="217">
        <f>ROUND(I156*H156,2)</f>
        <v>0</v>
      </c>
      <c r="BL156" s="18" t="s">
        <v>155</v>
      </c>
      <c r="BM156" s="216" t="s">
        <v>2400</v>
      </c>
    </row>
    <row r="157" s="2" customFormat="1">
      <c r="A157" s="39"/>
      <c r="B157" s="40"/>
      <c r="C157" s="41"/>
      <c r="D157" s="218" t="s">
        <v>157</v>
      </c>
      <c r="E157" s="41"/>
      <c r="F157" s="219" t="s">
        <v>2401</v>
      </c>
      <c r="G157" s="41"/>
      <c r="H157" s="41"/>
      <c r="I157" s="220"/>
      <c r="J157" s="41"/>
      <c r="K157" s="41"/>
      <c r="L157" s="45"/>
      <c r="M157" s="221"/>
      <c r="N157" s="222"/>
      <c r="O157" s="85"/>
      <c r="P157" s="85"/>
      <c r="Q157" s="85"/>
      <c r="R157" s="85"/>
      <c r="S157" s="85"/>
      <c r="T157" s="86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18" t="s">
        <v>157</v>
      </c>
      <c r="AU157" s="18" t="s">
        <v>82</v>
      </c>
    </row>
    <row r="158" s="2" customFormat="1" ht="16.5" customHeight="1">
      <c r="A158" s="39"/>
      <c r="B158" s="40"/>
      <c r="C158" s="256" t="s">
        <v>487</v>
      </c>
      <c r="D158" s="256" t="s">
        <v>226</v>
      </c>
      <c r="E158" s="257" t="s">
        <v>2402</v>
      </c>
      <c r="F158" s="258" t="s">
        <v>2403</v>
      </c>
      <c r="G158" s="259" t="s">
        <v>222</v>
      </c>
      <c r="H158" s="260">
        <v>6</v>
      </c>
      <c r="I158" s="261"/>
      <c r="J158" s="262">
        <f>ROUND(I158*H158,2)</f>
        <v>0</v>
      </c>
      <c r="K158" s="258" t="s">
        <v>2402</v>
      </c>
      <c r="L158" s="263"/>
      <c r="M158" s="264" t="s">
        <v>19</v>
      </c>
      <c r="N158" s="265" t="s">
        <v>45</v>
      </c>
      <c r="O158" s="85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207</v>
      </c>
      <c r="AT158" s="216" t="s">
        <v>226</v>
      </c>
      <c r="AU158" s="216" t="s">
        <v>82</v>
      </c>
      <c r="AY158" s="18" t="s">
        <v>148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82</v>
      </c>
      <c r="BK158" s="217">
        <f>ROUND(I158*H158,2)</f>
        <v>0</v>
      </c>
      <c r="BL158" s="18" t="s">
        <v>155</v>
      </c>
      <c r="BM158" s="216" t="s">
        <v>2404</v>
      </c>
    </row>
    <row r="159" s="2" customFormat="1" ht="16.5" customHeight="1">
      <c r="A159" s="39"/>
      <c r="B159" s="40"/>
      <c r="C159" s="256" t="s">
        <v>492</v>
      </c>
      <c r="D159" s="256" t="s">
        <v>226</v>
      </c>
      <c r="E159" s="257" t="s">
        <v>2405</v>
      </c>
      <c r="F159" s="258" t="s">
        <v>2406</v>
      </c>
      <c r="G159" s="259" t="s">
        <v>222</v>
      </c>
      <c r="H159" s="260">
        <v>2</v>
      </c>
      <c r="I159" s="261"/>
      <c r="J159" s="262">
        <f>ROUND(I159*H159,2)</f>
        <v>0</v>
      </c>
      <c r="K159" s="258" t="s">
        <v>2405</v>
      </c>
      <c r="L159" s="263"/>
      <c r="M159" s="264" t="s">
        <v>19</v>
      </c>
      <c r="N159" s="265" t="s">
        <v>45</v>
      </c>
      <c r="O159" s="85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207</v>
      </c>
      <c r="AT159" s="216" t="s">
        <v>226</v>
      </c>
      <c r="AU159" s="216" t="s">
        <v>82</v>
      </c>
      <c r="AY159" s="18" t="s">
        <v>148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82</v>
      </c>
      <c r="BK159" s="217">
        <f>ROUND(I159*H159,2)</f>
        <v>0</v>
      </c>
      <c r="BL159" s="18" t="s">
        <v>155</v>
      </c>
      <c r="BM159" s="216" t="s">
        <v>2407</v>
      </c>
    </row>
    <row r="160" s="2" customFormat="1" ht="16.5" customHeight="1">
      <c r="A160" s="39"/>
      <c r="B160" s="40"/>
      <c r="C160" s="205" t="s">
        <v>499</v>
      </c>
      <c r="D160" s="205" t="s">
        <v>150</v>
      </c>
      <c r="E160" s="206" t="s">
        <v>2408</v>
      </c>
      <c r="F160" s="207" t="s">
        <v>2409</v>
      </c>
      <c r="G160" s="208" t="s">
        <v>1352</v>
      </c>
      <c r="H160" s="209">
        <v>0.90000000000000002</v>
      </c>
      <c r="I160" s="210"/>
      <c r="J160" s="211">
        <f>ROUND(I160*H160,2)</f>
        <v>0</v>
      </c>
      <c r="K160" s="207" t="s">
        <v>2408</v>
      </c>
      <c r="L160" s="45"/>
      <c r="M160" s="212" t="s">
        <v>19</v>
      </c>
      <c r="N160" s="213" t="s">
        <v>45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155</v>
      </c>
      <c r="AT160" s="216" t="s">
        <v>150</v>
      </c>
      <c r="AU160" s="216" t="s">
        <v>82</v>
      </c>
      <c r="AY160" s="18" t="s">
        <v>148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82</v>
      </c>
      <c r="BK160" s="217">
        <f>ROUND(I160*H160,2)</f>
        <v>0</v>
      </c>
      <c r="BL160" s="18" t="s">
        <v>155</v>
      </c>
      <c r="BM160" s="216" t="s">
        <v>2410</v>
      </c>
    </row>
    <row r="161" s="2" customFormat="1" ht="16.5" customHeight="1">
      <c r="A161" s="39"/>
      <c r="B161" s="40"/>
      <c r="C161" s="256" t="s">
        <v>504</v>
      </c>
      <c r="D161" s="256" t="s">
        <v>226</v>
      </c>
      <c r="E161" s="257" t="s">
        <v>2411</v>
      </c>
      <c r="F161" s="258" t="s">
        <v>2412</v>
      </c>
      <c r="G161" s="259" t="s">
        <v>222</v>
      </c>
      <c r="H161" s="260">
        <v>6</v>
      </c>
      <c r="I161" s="261"/>
      <c r="J161" s="262">
        <f>ROUND(I161*H161,2)</f>
        <v>0</v>
      </c>
      <c r="K161" s="258" t="s">
        <v>2411</v>
      </c>
      <c r="L161" s="263"/>
      <c r="M161" s="264" t="s">
        <v>19</v>
      </c>
      <c r="N161" s="265" t="s">
        <v>45</v>
      </c>
      <c r="O161" s="85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207</v>
      </c>
      <c r="AT161" s="216" t="s">
        <v>226</v>
      </c>
      <c r="AU161" s="216" t="s">
        <v>82</v>
      </c>
      <c r="AY161" s="18" t="s">
        <v>148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82</v>
      </c>
      <c r="BK161" s="217">
        <f>ROUND(I161*H161,2)</f>
        <v>0</v>
      </c>
      <c r="BL161" s="18" t="s">
        <v>155</v>
      </c>
      <c r="BM161" s="216" t="s">
        <v>2413</v>
      </c>
    </row>
    <row r="162" s="2" customFormat="1" ht="24.15" customHeight="1">
      <c r="A162" s="39"/>
      <c r="B162" s="40"/>
      <c r="C162" s="205" t="s">
        <v>509</v>
      </c>
      <c r="D162" s="205" t="s">
        <v>150</v>
      </c>
      <c r="E162" s="206" t="s">
        <v>2414</v>
      </c>
      <c r="F162" s="207" t="s">
        <v>2373</v>
      </c>
      <c r="G162" s="208" t="s">
        <v>1352</v>
      </c>
      <c r="H162" s="209">
        <v>2</v>
      </c>
      <c r="I162" s="210"/>
      <c r="J162" s="211">
        <f>ROUND(I162*H162,2)</f>
        <v>0</v>
      </c>
      <c r="K162" s="207" t="s">
        <v>2414</v>
      </c>
      <c r="L162" s="45"/>
      <c r="M162" s="212" t="s">
        <v>19</v>
      </c>
      <c r="N162" s="213" t="s">
        <v>45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155</v>
      </c>
      <c r="AT162" s="216" t="s">
        <v>150</v>
      </c>
      <c r="AU162" s="216" t="s">
        <v>82</v>
      </c>
      <c r="AY162" s="18" t="s">
        <v>148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82</v>
      </c>
      <c r="BK162" s="217">
        <f>ROUND(I162*H162,2)</f>
        <v>0</v>
      </c>
      <c r="BL162" s="18" t="s">
        <v>155</v>
      </c>
      <c r="BM162" s="216" t="s">
        <v>2415</v>
      </c>
    </row>
    <row r="163" s="2" customFormat="1" ht="16.5" customHeight="1">
      <c r="A163" s="39"/>
      <c r="B163" s="40"/>
      <c r="C163" s="256" t="s">
        <v>515</v>
      </c>
      <c r="D163" s="256" t="s">
        <v>226</v>
      </c>
      <c r="E163" s="257" t="s">
        <v>2416</v>
      </c>
      <c r="F163" s="258" t="s">
        <v>2376</v>
      </c>
      <c r="G163" s="259" t="s">
        <v>222</v>
      </c>
      <c r="H163" s="260">
        <v>1</v>
      </c>
      <c r="I163" s="261"/>
      <c r="J163" s="262">
        <f>ROUND(I163*H163,2)</f>
        <v>0</v>
      </c>
      <c r="K163" s="258" t="s">
        <v>2416</v>
      </c>
      <c r="L163" s="263"/>
      <c r="M163" s="264" t="s">
        <v>19</v>
      </c>
      <c r="N163" s="265" t="s">
        <v>45</v>
      </c>
      <c r="O163" s="85"/>
      <c r="P163" s="214">
        <f>O163*H163</f>
        <v>0</v>
      </c>
      <c r="Q163" s="214">
        <v>0</v>
      </c>
      <c r="R163" s="214">
        <f>Q163*H163</f>
        <v>0</v>
      </c>
      <c r="S163" s="214">
        <v>0</v>
      </c>
      <c r="T163" s="215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16" t="s">
        <v>207</v>
      </c>
      <c r="AT163" s="216" t="s">
        <v>226</v>
      </c>
      <c r="AU163" s="216" t="s">
        <v>82</v>
      </c>
      <c r="AY163" s="18" t="s">
        <v>148</v>
      </c>
      <c r="BE163" s="217">
        <f>IF(N163="základní",J163,0)</f>
        <v>0</v>
      </c>
      <c r="BF163" s="217">
        <f>IF(N163="snížená",J163,0)</f>
        <v>0</v>
      </c>
      <c r="BG163" s="217">
        <f>IF(N163="zákl. přenesená",J163,0)</f>
        <v>0</v>
      </c>
      <c r="BH163" s="217">
        <f>IF(N163="sníž. přenesená",J163,0)</f>
        <v>0</v>
      </c>
      <c r="BI163" s="217">
        <f>IF(N163="nulová",J163,0)</f>
        <v>0</v>
      </c>
      <c r="BJ163" s="18" t="s">
        <v>82</v>
      </c>
      <c r="BK163" s="217">
        <f>ROUND(I163*H163,2)</f>
        <v>0</v>
      </c>
      <c r="BL163" s="18" t="s">
        <v>155</v>
      </c>
      <c r="BM163" s="216" t="s">
        <v>2417</v>
      </c>
    </row>
    <row r="164" s="12" customFormat="1" ht="25.92" customHeight="1">
      <c r="A164" s="12"/>
      <c r="B164" s="189"/>
      <c r="C164" s="190"/>
      <c r="D164" s="191" t="s">
        <v>73</v>
      </c>
      <c r="E164" s="192" t="s">
        <v>2215</v>
      </c>
      <c r="F164" s="192" t="s">
        <v>2418</v>
      </c>
      <c r="G164" s="190"/>
      <c r="H164" s="190"/>
      <c r="I164" s="193"/>
      <c r="J164" s="194">
        <f>BK164</f>
        <v>0</v>
      </c>
      <c r="K164" s="190"/>
      <c r="L164" s="195"/>
      <c r="M164" s="196"/>
      <c r="N164" s="197"/>
      <c r="O164" s="197"/>
      <c r="P164" s="198">
        <f>SUM(P165:P203)</f>
        <v>0</v>
      </c>
      <c r="Q164" s="197"/>
      <c r="R164" s="198">
        <f>SUM(R165:R203)</f>
        <v>0.12090000000000001</v>
      </c>
      <c r="S164" s="197"/>
      <c r="T164" s="199">
        <f>SUM(T165:T203)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00" t="s">
        <v>82</v>
      </c>
      <c r="AT164" s="201" t="s">
        <v>73</v>
      </c>
      <c r="AU164" s="201" t="s">
        <v>74</v>
      </c>
      <c r="AY164" s="200" t="s">
        <v>148</v>
      </c>
      <c r="BK164" s="202">
        <f>SUM(BK165:BK203)</f>
        <v>0</v>
      </c>
    </row>
    <row r="165" s="2" customFormat="1" ht="44.25" customHeight="1">
      <c r="A165" s="39"/>
      <c r="B165" s="40"/>
      <c r="C165" s="205" t="s">
        <v>534</v>
      </c>
      <c r="D165" s="205" t="s">
        <v>150</v>
      </c>
      <c r="E165" s="206" t="s">
        <v>2419</v>
      </c>
      <c r="F165" s="207" t="s">
        <v>2420</v>
      </c>
      <c r="G165" s="208" t="s">
        <v>229</v>
      </c>
      <c r="H165" s="209">
        <v>15</v>
      </c>
      <c r="I165" s="210"/>
      <c r="J165" s="211">
        <f>ROUND(I165*H165,2)</f>
        <v>0</v>
      </c>
      <c r="K165" s="207" t="s">
        <v>154</v>
      </c>
      <c r="L165" s="45"/>
      <c r="M165" s="212" t="s">
        <v>19</v>
      </c>
      <c r="N165" s="213" t="s">
        <v>45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155</v>
      </c>
      <c r="AT165" s="216" t="s">
        <v>150</v>
      </c>
      <c r="AU165" s="216" t="s">
        <v>82</v>
      </c>
      <c r="AY165" s="18" t="s">
        <v>148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82</v>
      </c>
      <c r="BK165" s="217">
        <f>ROUND(I165*H165,2)</f>
        <v>0</v>
      </c>
      <c r="BL165" s="18" t="s">
        <v>155</v>
      </c>
      <c r="BM165" s="216" t="s">
        <v>2421</v>
      </c>
    </row>
    <row r="166" s="2" customFormat="1">
      <c r="A166" s="39"/>
      <c r="B166" s="40"/>
      <c r="C166" s="41"/>
      <c r="D166" s="218" t="s">
        <v>157</v>
      </c>
      <c r="E166" s="41"/>
      <c r="F166" s="219" t="s">
        <v>2422</v>
      </c>
      <c r="G166" s="41"/>
      <c r="H166" s="41"/>
      <c r="I166" s="220"/>
      <c r="J166" s="41"/>
      <c r="K166" s="41"/>
      <c r="L166" s="45"/>
      <c r="M166" s="221"/>
      <c r="N166" s="222"/>
      <c r="O166" s="85"/>
      <c r="P166" s="85"/>
      <c r="Q166" s="85"/>
      <c r="R166" s="85"/>
      <c r="S166" s="85"/>
      <c r="T166" s="86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157</v>
      </c>
      <c r="AU166" s="18" t="s">
        <v>82</v>
      </c>
    </row>
    <row r="167" s="2" customFormat="1" ht="44.25" customHeight="1">
      <c r="A167" s="39"/>
      <c r="B167" s="40"/>
      <c r="C167" s="256" t="s">
        <v>544</v>
      </c>
      <c r="D167" s="256" t="s">
        <v>226</v>
      </c>
      <c r="E167" s="257" t="s">
        <v>2423</v>
      </c>
      <c r="F167" s="258" t="s">
        <v>2424</v>
      </c>
      <c r="G167" s="259" t="s">
        <v>229</v>
      </c>
      <c r="H167" s="260">
        <v>15</v>
      </c>
      <c r="I167" s="261"/>
      <c r="J167" s="262">
        <f>ROUND(I167*H167,2)</f>
        <v>0</v>
      </c>
      <c r="K167" s="258" t="s">
        <v>2423</v>
      </c>
      <c r="L167" s="263"/>
      <c r="M167" s="264" t="s">
        <v>19</v>
      </c>
      <c r="N167" s="265" t="s">
        <v>45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207</v>
      </c>
      <c r="AT167" s="216" t="s">
        <v>226</v>
      </c>
      <c r="AU167" s="216" t="s">
        <v>82</v>
      </c>
      <c r="AY167" s="18" t="s">
        <v>148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82</v>
      </c>
      <c r="BK167" s="217">
        <f>ROUND(I167*H167,2)</f>
        <v>0</v>
      </c>
      <c r="BL167" s="18" t="s">
        <v>155</v>
      </c>
      <c r="BM167" s="216" t="s">
        <v>2425</v>
      </c>
    </row>
    <row r="168" s="2" customFormat="1" ht="44.25" customHeight="1">
      <c r="A168" s="39"/>
      <c r="B168" s="40"/>
      <c r="C168" s="205" t="s">
        <v>549</v>
      </c>
      <c r="D168" s="205" t="s">
        <v>150</v>
      </c>
      <c r="E168" s="206" t="s">
        <v>2426</v>
      </c>
      <c r="F168" s="207" t="s">
        <v>2427</v>
      </c>
      <c r="G168" s="208" t="s">
        <v>229</v>
      </c>
      <c r="H168" s="209">
        <v>25</v>
      </c>
      <c r="I168" s="210"/>
      <c r="J168" s="211">
        <f>ROUND(I168*H168,2)</f>
        <v>0</v>
      </c>
      <c r="K168" s="207" t="s">
        <v>154</v>
      </c>
      <c r="L168" s="45"/>
      <c r="M168" s="212" t="s">
        <v>19</v>
      </c>
      <c r="N168" s="213" t="s">
        <v>45</v>
      </c>
      <c r="O168" s="85"/>
      <c r="P168" s="214">
        <f>O168*H168</f>
        <v>0</v>
      </c>
      <c r="Q168" s="214">
        <v>0</v>
      </c>
      <c r="R168" s="214">
        <f>Q168*H168</f>
        <v>0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155</v>
      </c>
      <c r="AT168" s="216" t="s">
        <v>150</v>
      </c>
      <c r="AU168" s="216" t="s">
        <v>82</v>
      </c>
      <c r="AY168" s="18" t="s">
        <v>148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82</v>
      </c>
      <c r="BK168" s="217">
        <f>ROUND(I168*H168,2)</f>
        <v>0</v>
      </c>
      <c r="BL168" s="18" t="s">
        <v>155</v>
      </c>
      <c r="BM168" s="216" t="s">
        <v>2428</v>
      </c>
    </row>
    <row r="169" s="2" customFormat="1">
      <c r="A169" s="39"/>
      <c r="B169" s="40"/>
      <c r="C169" s="41"/>
      <c r="D169" s="218" t="s">
        <v>157</v>
      </c>
      <c r="E169" s="41"/>
      <c r="F169" s="219" t="s">
        <v>2429</v>
      </c>
      <c r="G169" s="41"/>
      <c r="H169" s="41"/>
      <c r="I169" s="220"/>
      <c r="J169" s="41"/>
      <c r="K169" s="41"/>
      <c r="L169" s="45"/>
      <c r="M169" s="221"/>
      <c r="N169" s="222"/>
      <c r="O169" s="85"/>
      <c r="P169" s="85"/>
      <c r="Q169" s="85"/>
      <c r="R169" s="85"/>
      <c r="S169" s="85"/>
      <c r="T169" s="86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157</v>
      </c>
      <c r="AU169" s="18" t="s">
        <v>82</v>
      </c>
    </row>
    <row r="170" s="2" customFormat="1" ht="24.15" customHeight="1">
      <c r="A170" s="39"/>
      <c r="B170" s="40"/>
      <c r="C170" s="256" t="s">
        <v>559</v>
      </c>
      <c r="D170" s="256" t="s">
        <v>226</v>
      </c>
      <c r="E170" s="257" t="s">
        <v>2430</v>
      </c>
      <c r="F170" s="258" t="s">
        <v>2431</v>
      </c>
      <c r="G170" s="259" t="s">
        <v>229</v>
      </c>
      <c r="H170" s="260">
        <v>10</v>
      </c>
      <c r="I170" s="261"/>
      <c r="J170" s="262">
        <f>ROUND(I170*H170,2)</f>
        <v>0</v>
      </c>
      <c r="K170" s="258" t="s">
        <v>154</v>
      </c>
      <c r="L170" s="263"/>
      <c r="M170" s="264" t="s">
        <v>19</v>
      </c>
      <c r="N170" s="265" t="s">
        <v>45</v>
      </c>
      <c r="O170" s="85"/>
      <c r="P170" s="214">
        <f>O170*H170</f>
        <v>0</v>
      </c>
      <c r="Q170" s="214">
        <v>0.00010000000000000001</v>
      </c>
      <c r="R170" s="214">
        <f>Q170*H170</f>
        <v>0.001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207</v>
      </c>
      <c r="AT170" s="216" t="s">
        <v>226</v>
      </c>
      <c r="AU170" s="216" t="s">
        <v>82</v>
      </c>
      <c r="AY170" s="18" t="s">
        <v>148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82</v>
      </c>
      <c r="BK170" s="217">
        <f>ROUND(I170*H170,2)</f>
        <v>0</v>
      </c>
      <c r="BL170" s="18" t="s">
        <v>155</v>
      </c>
      <c r="BM170" s="216" t="s">
        <v>2432</v>
      </c>
    </row>
    <row r="171" s="2" customFormat="1" ht="37.8" customHeight="1">
      <c r="A171" s="39"/>
      <c r="B171" s="40"/>
      <c r="C171" s="205" t="s">
        <v>567</v>
      </c>
      <c r="D171" s="205" t="s">
        <v>150</v>
      </c>
      <c r="E171" s="206" t="s">
        <v>2433</v>
      </c>
      <c r="F171" s="207" t="s">
        <v>2434</v>
      </c>
      <c r="G171" s="208" t="s">
        <v>229</v>
      </c>
      <c r="H171" s="209">
        <v>320</v>
      </c>
      <c r="I171" s="210"/>
      <c r="J171" s="211">
        <f>ROUND(I171*H171,2)</f>
        <v>0</v>
      </c>
      <c r="K171" s="207" t="s">
        <v>154</v>
      </c>
      <c r="L171" s="45"/>
      <c r="M171" s="212" t="s">
        <v>19</v>
      </c>
      <c r="N171" s="213" t="s">
        <v>45</v>
      </c>
      <c r="O171" s="85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155</v>
      </c>
      <c r="AT171" s="216" t="s">
        <v>150</v>
      </c>
      <c r="AU171" s="216" t="s">
        <v>82</v>
      </c>
      <c r="AY171" s="18" t="s">
        <v>148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82</v>
      </c>
      <c r="BK171" s="217">
        <f>ROUND(I171*H171,2)</f>
        <v>0</v>
      </c>
      <c r="BL171" s="18" t="s">
        <v>155</v>
      </c>
      <c r="BM171" s="216" t="s">
        <v>2435</v>
      </c>
    </row>
    <row r="172" s="2" customFormat="1">
      <c r="A172" s="39"/>
      <c r="B172" s="40"/>
      <c r="C172" s="41"/>
      <c r="D172" s="218" t="s">
        <v>157</v>
      </c>
      <c r="E172" s="41"/>
      <c r="F172" s="219" t="s">
        <v>2436</v>
      </c>
      <c r="G172" s="41"/>
      <c r="H172" s="41"/>
      <c r="I172" s="220"/>
      <c r="J172" s="41"/>
      <c r="K172" s="41"/>
      <c r="L172" s="45"/>
      <c r="M172" s="221"/>
      <c r="N172" s="222"/>
      <c r="O172" s="85"/>
      <c r="P172" s="85"/>
      <c r="Q172" s="85"/>
      <c r="R172" s="85"/>
      <c r="S172" s="85"/>
      <c r="T172" s="86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157</v>
      </c>
      <c r="AU172" s="18" t="s">
        <v>82</v>
      </c>
    </row>
    <row r="173" s="2" customFormat="1" ht="24.15" customHeight="1">
      <c r="A173" s="39"/>
      <c r="B173" s="40"/>
      <c r="C173" s="256" t="s">
        <v>573</v>
      </c>
      <c r="D173" s="256" t="s">
        <v>226</v>
      </c>
      <c r="E173" s="257" t="s">
        <v>2437</v>
      </c>
      <c r="F173" s="258" t="s">
        <v>2438</v>
      </c>
      <c r="G173" s="259" t="s">
        <v>229</v>
      </c>
      <c r="H173" s="260">
        <v>320</v>
      </c>
      <c r="I173" s="261"/>
      <c r="J173" s="262">
        <f>ROUND(I173*H173,2)</f>
        <v>0</v>
      </c>
      <c r="K173" s="258" t="s">
        <v>154</v>
      </c>
      <c r="L173" s="263"/>
      <c r="M173" s="264" t="s">
        <v>19</v>
      </c>
      <c r="N173" s="265" t="s">
        <v>45</v>
      </c>
      <c r="O173" s="85"/>
      <c r="P173" s="214">
        <f>O173*H173</f>
        <v>0</v>
      </c>
      <c r="Q173" s="214">
        <v>0.00012</v>
      </c>
      <c r="R173" s="214">
        <f>Q173*H173</f>
        <v>0.038400000000000004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207</v>
      </c>
      <c r="AT173" s="216" t="s">
        <v>226</v>
      </c>
      <c r="AU173" s="216" t="s">
        <v>82</v>
      </c>
      <c r="AY173" s="18" t="s">
        <v>148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82</v>
      </c>
      <c r="BK173" s="217">
        <f>ROUND(I173*H173,2)</f>
        <v>0</v>
      </c>
      <c r="BL173" s="18" t="s">
        <v>155</v>
      </c>
      <c r="BM173" s="216" t="s">
        <v>2439</v>
      </c>
    </row>
    <row r="174" s="2" customFormat="1" ht="37.8" customHeight="1">
      <c r="A174" s="39"/>
      <c r="B174" s="40"/>
      <c r="C174" s="205" t="s">
        <v>578</v>
      </c>
      <c r="D174" s="205" t="s">
        <v>150</v>
      </c>
      <c r="E174" s="206" t="s">
        <v>2433</v>
      </c>
      <c r="F174" s="207" t="s">
        <v>2434</v>
      </c>
      <c r="G174" s="208" t="s">
        <v>229</v>
      </c>
      <c r="H174" s="209">
        <v>30</v>
      </c>
      <c r="I174" s="210"/>
      <c r="J174" s="211">
        <f>ROUND(I174*H174,2)</f>
        <v>0</v>
      </c>
      <c r="K174" s="207" t="s">
        <v>154</v>
      </c>
      <c r="L174" s="45"/>
      <c r="M174" s="212" t="s">
        <v>19</v>
      </c>
      <c r="N174" s="213" t="s">
        <v>45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155</v>
      </c>
      <c r="AT174" s="216" t="s">
        <v>150</v>
      </c>
      <c r="AU174" s="216" t="s">
        <v>82</v>
      </c>
      <c r="AY174" s="18" t="s">
        <v>148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82</v>
      </c>
      <c r="BK174" s="217">
        <f>ROUND(I174*H174,2)</f>
        <v>0</v>
      </c>
      <c r="BL174" s="18" t="s">
        <v>155</v>
      </c>
      <c r="BM174" s="216" t="s">
        <v>2440</v>
      </c>
    </row>
    <row r="175" s="2" customFormat="1">
      <c r="A175" s="39"/>
      <c r="B175" s="40"/>
      <c r="C175" s="41"/>
      <c r="D175" s="218" t="s">
        <v>157</v>
      </c>
      <c r="E175" s="41"/>
      <c r="F175" s="219" t="s">
        <v>2436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157</v>
      </c>
      <c r="AU175" s="18" t="s">
        <v>82</v>
      </c>
    </row>
    <row r="176" s="2" customFormat="1" ht="24.15" customHeight="1">
      <c r="A176" s="39"/>
      <c r="B176" s="40"/>
      <c r="C176" s="256" t="s">
        <v>584</v>
      </c>
      <c r="D176" s="256" t="s">
        <v>226</v>
      </c>
      <c r="E176" s="257" t="s">
        <v>2441</v>
      </c>
      <c r="F176" s="258" t="s">
        <v>2442</v>
      </c>
      <c r="G176" s="259" t="s">
        <v>229</v>
      </c>
      <c r="H176" s="260">
        <v>30</v>
      </c>
      <c r="I176" s="261"/>
      <c r="J176" s="262">
        <f>ROUND(I176*H176,2)</f>
        <v>0</v>
      </c>
      <c r="K176" s="258" t="s">
        <v>2443</v>
      </c>
      <c r="L176" s="263"/>
      <c r="M176" s="264" t="s">
        <v>19</v>
      </c>
      <c r="N176" s="265" t="s">
        <v>45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207</v>
      </c>
      <c r="AT176" s="216" t="s">
        <v>226</v>
      </c>
      <c r="AU176" s="216" t="s">
        <v>82</v>
      </c>
      <c r="AY176" s="18" t="s">
        <v>148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82</v>
      </c>
      <c r="BK176" s="217">
        <f>ROUND(I176*H176,2)</f>
        <v>0</v>
      </c>
      <c r="BL176" s="18" t="s">
        <v>155</v>
      </c>
      <c r="BM176" s="216" t="s">
        <v>2444</v>
      </c>
    </row>
    <row r="177" s="2" customFormat="1" ht="44.25" customHeight="1">
      <c r="A177" s="39"/>
      <c r="B177" s="40"/>
      <c r="C177" s="205" t="s">
        <v>588</v>
      </c>
      <c r="D177" s="205" t="s">
        <v>150</v>
      </c>
      <c r="E177" s="206" t="s">
        <v>2445</v>
      </c>
      <c r="F177" s="207" t="s">
        <v>2446</v>
      </c>
      <c r="G177" s="208" t="s">
        <v>229</v>
      </c>
      <c r="H177" s="209">
        <v>200</v>
      </c>
      <c r="I177" s="210"/>
      <c r="J177" s="211">
        <f>ROUND(I177*H177,2)</f>
        <v>0</v>
      </c>
      <c r="K177" s="207" t="s">
        <v>154</v>
      </c>
      <c r="L177" s="45"/>
      <c r="M177" s="212" t="s">
        <v>19</v>
      </c>
      <c r="N177" s="213" t="s">
        <v>45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155</v>
      </c>
      <c r="AT177" s="216" t="s">
        <v>150</v>
      </c>
      <c r="AU177" s="216" t="s">
        <v>82</v>
      </c>
      <c r="AY177" s="18" t="s">
        <v>148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82</v>
      </c>
      <c r="BK177" s="217">
        <f>ROUND(I177*H177,2)</f>
        <v>0</v>
      </c>
      <c r="BL177" s="18" t="s">
        <v>155</v>
      </c>
      <c r="BM177" s="216" t="s">
        <v>2447</v>
      </c>
    </row>
    <row r="178" s="2" customFormat="1">
      <c r="A178" s="39"/>
      <c r="B178" s="40"/>
      <c r="C178" s="41"/>
      <c r="D178" s="218" t="s">
        <v>157</v>
      </c>
      <c r="E178" s="41"/>
      <c r="F178" s="219" t="s">
        <v>2448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157</v>
      </c>
      <c r="AU178" s="18" t="s">
        <v>82</v>
      </c>
    </row>
    <row r="179" s="2" customFormat="1" ht="24.15" customHeight="1">
      <c r="A179" s="39"/>
      <c r="B179" s="40"/>
      <c r="C179" s="256" t="s">
        <v>593</v>
      </c>
      <c r="D179" s="256" t="s">
        <v>226</v>
      </c>
      <c r="E179" s="257" t="s">
        <v>2449</v>
      </c>
      <c r="F179" s="258" t="s">
        <v>2450</v>
      </c>
      <c r="G179" s="259" t="s">
        <v>229</v>
      </c>
      <c r="H179" s="260">
        <v>200</v>
      </c>
      <c r="I179" s="261"/>
      <c r="J179" s="262">
        <f>ROUND(I179*H179,2)</f>
        <v>0</v>
      </c>
      <c r="K179" s="258" t="s">
        <v>154</v>
      </c>
      <c r="L179" s="263"/>
      <c r="M179" s="264" t="s">
        <v>19</v>
      </c>
      <c r="N179" s="265" t="s">
        <v>45</v>
      </c>
      <c r="O179" s="85"/>
      <c r="P179" s="214">
        <f>O179*H179</f>
        <v>0</v>
      </c>
      <c r="Q179" s="214">
        <v>0.00017000000000000001</v>
      </c>
      <c r="R179" s="214">
        <f>Q179*H179</f>
        <v>0.034000000000000002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207</v>
      </c>
      <c r="AT179" s="216" t="s">
        <v>226</v>
      </c>
      <c r="AU179" s="216" t="s">
        <v>82</v>
      </c>
      <c r="AY179" s="18" t="s">
        <v>148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82</v>
      </c>
      <c r="BK179" s="217">
        <f>ROUND(I179*H179,2)</f>
        <v>0</v>
      </c>
      <c r="BL179" s="18" t="s">
        <v>155</v>
      </c>
      <c r="BM179" s="216" t="s">
        <v>2451</v>
      </c>
    </row>
    <row r="180" s="2" customFormat="1" ht="37.8" customHeight="1">
      <c r="A180" s="39"/>
      <c r="B180" s="40"/>
      <c r="C180" s="205" t="s">
        <v>598</v>
      </c>
      <c r="D180" s="205" t="s">
        <v>150</v>
      </c>
      <c r="E180" s="206" t="s">
        <v>2452</v>
      </c>
      <c r="F180" s="207" t="s">
        <v>2453</v>
      </c>
      <c r="G180" s="208" t="s">
        <v>229</v>
      </c>
      <c r="H180" s="209">
        <v>10</v>
      </c>
      <c r="I180" s="210"/>
      <c r="J180" s="211">
        <f>ROUND(I180*H180,2)</f>
        <v>0</v>
      </c>
      <c r="K180" s="207" t="s">
        <v>154</v>
      </c>
      <c r="L180" s="45"/>
      <c r="M180" s="212" t="s">
        <v>19</v>
      </c>
      <c r="N180" s="213" t="s">
        <v>45</v>
      </c>
      <c r="O180" s="85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155</v>
      </c>
      <c r="AT180" s="216" t="s">
        <v>150</v>
      </c>
      <c r="AU180" s="216" t="s">
        <v>82</v>
      </c>
      <c r="AY180" s="18" t="s">
        <v>148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82</v>
      </c>
      <c r="BK180" s="217">
        <f>ROUND(I180*H180,2)</f>
        <v>0</v>
      </c>
      <c r="BL180" s="18" t="s">
        <v>155</v>
      </c>
      <c r="BM180" s="216" t="s">
        <v>2454</v>
      </c>
    </row>
    <row r="181" s="2" customFormat="1">
      <c r="A181" s="39"/>
      <c r="B181" s="40"/>
      <c r="C181" s="41"/>
      <c r="D181" s="218" t="s">
        <v>157</v>
      </c>
      <c r="E181" s="41"/>
      <c r="F181" s="219" t="s">
        <v>2455</v>
      </c>
      <c r="G181" s="41"/>
      <c r="H181" s="41"/>
      <c r="I181" s="220"/>
      <c r="J181" s="41"/>
      <c r="K181" s="41"/>
      <c r="L181" s="45"/>
      <c r="M181" s="221"/>
      <c r="N181" s="222"/>
      <c r="O181" s="85"/>
      <c r="P181" s="85"/>
      <c r="Q181" s="85"/>
      <c r="R181" s="85"/>
      <c r="S181" s="85"/>
      <c r="T181" s="86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157</v>
      </c>
      <c r="AU181" s="18" t="s">
        <v>82</v>
      </c>
    </row>
    <row r="182" s="2" customFormat="1" ht="24.15" customHeight="1">
      <c r="A182" s="39"/>
      <c r="B182" s="40"/>
      <c r="C182" s="256" t="s">
        <v>604</v>
      </c>
      <c r="D182" s="256" t="s">
        <v>226</v>
      </c>
      <c r="E182" s="257" t="s">
        <v>2456</v>
      </c>
      <c r="F182" s="258" t="s">
        <v>2457</v>
      </c>
      <c r="G182" s="259" t="s">
        <v>229</v>
      </c>
      <c r="H182" s="260">
        <v>10</v>
      </c>
      <c r="I182" s="261"/>
      <c r="J182" s="262">
        <f>ROUND(I182*H182,2)</f>
        <v>0</v>
      </c>
      <c r="K182" s="258" t="s">
        <v>154</v>
      </c>
      <c r="L182" s="263"/>
      <c r="M182" s="264" t="s">
        <v>19</v>
      </c>
      <c r="N182" s="265" t="s">
        <v>45</v>
      </c>
      <c r="O182" s="85"/>
      <c r="P182" s="214">
        <f>O182*H182</f>
        <v>0</v>
      </c>
      <c r="Q182" s="214">
        <v>0.00013999999999999999</v>
      </c>
      <c r="R182" s="214">
        <f>Q182*H182</f>
        <v>0.0013999999999999998</v>
      </c>
      <c r="S182" s="214">
        <v>0</v>
      </c>
      <c r="T182" s="215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207</v>
      </c>
      <c r="AT182" s="216" t="s">
        <v>226</v>
      </c>
      <c r="AU182" s="216" t="s">
        <v>82</v>
      </c>
      <c r="AY182" s="18" t="s">
        <v>148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82</v>
      </c>
      <c r="BK182" s="217">
        <f>ROUND(I182*H182,2)</f>
        <v>0</v>
      </c>
      <c r="BL182" s="18" t="s">
        <v>155</v>
      </c>
      <c r="BM182" s="216" t="s">
        <v>2458</v>
      </c>
    </row>
    <row r="183" s="2" customFormat="1" ht="44.25" customHeight="1">
      <c r="A183" s="39"/>
      <c r="B183" s="40"/>
      <c r="C183" s="205" t="s">
        <v>609</v>
      </c>
      <c r="D183" s="205" t="s">
        <v>150</v>
      </c>
      <c r="E183" s="206" t="s">
        <v>2459</v>
      </c>
      <c r="F183" s="207" t="s">
        <v>2460</v>
      </c>
      <c r="G183" s="208" t="s">
        <v>229</v>
      </c>
      <c r="H183" s="209">
        <v>15</v>
      </c>
      <c r="I183" s="210"/>
      <c r="J183" s="211">
        <f>ROUND(I183*H183,2)</f>
        <v>0</v>
      </c>
      <c r="K183" s="207" t="s">
        <v>154</v>
      </c>
      <c r="L183" s="45"/>
      <c r="M183" s="212" t="s">
        <v>19</v>
      </c>
      <c r="N183" s="213" t="s">
        <v>45</v>
      </c>
      <c r="O183" s="85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155</v>
      </c>
      <c r="AT183" s="216" t="s">
        <v>150</v>
      </c>
      <c r="AU183" s="216" t="s">
        <v>82</v>
      </c>
      <c r="AY183" s="18" t="s">
        <v>148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82</v>
      </c>
      <c r="BK183" s="217">
        <f>ROUND(I183*H183,2)</f>
        <v>0</v>
      </c>
      <c r="BL183" s="18" t="s">
        <v>155</v>
      </c>
      <c r="BM183" s="216" t="s">
        <v>2461</v>
      </c>
    </row>
    <row r="184" s="2" customFormat="1">
      <c r="A184" s="39"/>
      <c r="B184" s="40"/>
      <c r="C184" s="41"/>
      <c r="D184" s="218" t="s">
        <v>157</v>
      </c>
      <c r="E184" s="41"/>
      <c r="F184" s="219" t="s">
        <v>2462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157</v>
      </c>
      <c r="AU184" s="18" t="s">
        <v>82</v>
      </c>
    </row>
    <row r="185" s="2" customFormat="1" ht="24.15" customHeight="1">
      <c r="A185" s="39"/>
      <c r="B185" s="40"/>
      <c r="C185" s="256" t="s">
        <v>614</v>
      </c>
      <c r="D185" s="256" t="s">
        <v>226</v>
      </c>
      <c r="E185" s="257" t="s">
        <v>2463</v>
      </c>
      <c r="F185" s="258" t="s">
        <v>2464</v>
      </c>
      <c r="G185" s="259" t="s">
        <v>229</v>
      </c>
      <c r="H185" s="260">
        <v>15</v>
      </c>
      <c r="I185" s="261"/>
      <c r="J185" s="262">
        <f>ROUND(I185*H185,2)</f>
        <v>0</v>
      </c>
      <c r="K185" s="258" t="s">
        <v>154</v>
      </c>
      <c r="L185" s="263"/>
      <c r="M185" s="264" t="s">
        <v>19</v>
      </c>
      <c r="N185" s="265" t="s">
        <v>45</v>
      </c>
      <c r="O185" s="85"/>
      <c r="P185" s="214">
        <f>O185*H185</f>
        <v>0</v>
      </c>
      <c r="Q185" s="214">
        <v>0.00016000000000000001</v>
      </c>
      <c r="R185" s="214">
        <f>Q185*H185</f>
        <v>0.0024000000000000002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207</v>
      </c>
      <c r="AT185" s="216" t="s">
        <v>226</v>
      </c>
      <c r="AU185" s="216" t="s">
        <v>82</v>
      </c>
      <c r="AY185" s="18" t="s">
        <v>148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82</v>
      </c>
      <c r="BK185" s="217">
        <f>ROUND(I185*H185,2)</f>
        <v>0</v>
      </c>
      <c r="BL185" s="18" t="s">
        <v>155</v>
      </c>
      <c r="BM185" s="216" t="s">
        <v>2465</v>
      </c>
    </row>
    <row r="186" s="2" customFormat="1" ht="44.25" customHeight="1">
      <c r="A186" s="39"/>
      <c r="B186" s="40"/>
      <c r="C186" s="205" t="s">
        <v>619</v>
      </c>
      <c r="D186" s="205" t="s">
        <v>150</v>
      </c>
      <c r="E186" s="206" t="s">
        <v>2459</v>
      </c>
      <c r="F186" s="207" t="s">
        <v>2460</v>
      </c>
      <c r="G186" s="208" t="s">
        <v>229</v>
      </c>
      <c r="H186" s="209">
        <v>15</v>
      </c>
      <c r="I186" s="210"/>
      <c r="J186" s="211">
        <f>ROUND(I186*H186,2)</f>
        <v>0</v>
      </c>
      <c r="K186" s="207" t="s">
        <v>154</v>
      </c>
      <c r="L186" s="45"/>
      <c r="M186" s="212" t="s">
        <v>19</v>
      </c>
      <c r="N186" s="213" t="s">
        <v>45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155</v>
      </c>
      <c r="AT186" s="216" t="s">
        <v>150</v>
      </c>
      <c r="AU186" s="216" t="s">
        <v>82</v>
      </c>
      <c r="AY186" s="18" t="s">
        <v>148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82</v>
      </c>
      <c r="BK186" s="217">
        <f>ROUND(I186*H186,2)</f>
        <v>0</v>
      </c>
      <c r="BL186" s="18" t="s">
        <v>155</v>
      </c>
      <c r="BM186" s="216" t="s">
        <v>2466</v>
      </c>
    </row>
    <row r="187" s="2" customFormat="1">
      <c r="A187" s="39"/>
      <c r="B187" s="40"/>
      <c r="C187" s="41"/>
      <c r="D187" s="218" t="s">
        <v>157</v>
      </c>
      <c r="E187" s="41"/>
      <c r="F187" s="219" t="s">
        <v>2462</v>
      </c>
      <c r="G187" s="41"/>
      <c r="H187" s="41"/>
      <c r="I187" s="220"/>
      <c r="J187" s="41"/>
      <c r="K187" s="41"/>
      <c r="L187" s="45"/>
      <c r="M187" s="221"/>
      <c r="N187" s="222"/>
      <c r="O187" s="85"/>
      <c r="P187" s="85"/>
      <c r="Q187" s="85"/>
      <c r="R187" s="85"/>
      <c r="S187" s="85"/>
      <c r="T187" s="86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18" t="s">
        <v>157</v>
      </c>
      <c r="AU187" s="18" t="s">
        <v>82</v>
      </c>
    </row>
    <row r="188" s="2" customFormat="1" ht="24.15" customHeight="1">
      <c r="A188" s="39"/>
      <c r="B188" s="40"/>
      <c r="C188" s="256" t="s">
        <v>624</v>
      </c>
      <c r="D188" s="256" t="s">
        <v>226</v>
      </c>
      <c r="E188" s="257" t="s">
        <v>2467</v>
      </c>
      <c r="F188" s="258" t="s">
        <v>2468</v>
      </c>
      <c r="G188" s="259" t="s">
        <v>229</v>
      </c>
      <c r="H188" s="260">
        <v>15</v>
      </c>
      <c r="I188" s="261"/>
      <c r="J188" s="262">
        <f>ROUND(I188*H188,2)</f>
        <v>0</v>
      </c>
      <c r="K188" s="258" t="s">
        <v>2443</v>
      </c>
      <c r="L188" s="263"/>
      <c r="M188" s="264" t="s">
        <v>19</v>
      </c>
      <c r="N188" s="265" t="s">
        <v>45</v>
      </c>
      <c r="O188" s="85"/>
      <c r="P188" s="214">
        <f>O188*H188</f>
        <v>0</v>
      </c>
      <c r="Q188" s="214">
        <v>0</v>
      </c>
      <c r="R188" s="214">
        <f>Q188*H188</f>
        <v>0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207</v>
      </c>
      <c r="AT188" s="216" t="s">
        <v>226</v>
      </c>
      <c r="AU188" s="216" t="s">
        <v>82</v>
      </c>
      <c r="AY188" s="18" t="s">
        <v>148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82</v>
      </c>
      <c r="BK188" s="217">
        <f>ROUND(I188*H188,2)</f>
        <v>0</v>
      </c>
      <c r="BL188" s="18" t="s">
        <v>155</v>
      </c>
      <c r="BM188" s="216" t="s">
        <v>2469</v>
      </c>
    </row>
    <row r="189" s="2" customFormat="1" ht="44.25" customHeight="1">
      <c r="A189" s="39"/>
      <c r="B189" s="40"/>
      <c r="C189" s="205" t="s">
        <v>629</v>
      </c>
      <c r="D189" s="205" t="s">
        <v>150</v>
      </c>
      <c r="E189" s="206" t="s">
        <v>2470</v>
      </c>
      <c r="F189" s="207" t="s">
        <v>2471</v>
      </c>
      <c r="G189" s="208" t="s">
        <v>229</v>
      </c>
      <c r="H189" s="209">
        <v>10</v>
      </c>
      <c r="I189" s="210"/>
      <c r="J189" s="211">
        <f>ROUND(I189*H189,2)</f>
        <v>0</v>
      </c>
      <c r="K189" s="207" t="s">
        <v>154</v>
      </c>
      <c r="L189" s="45"/>
      <c r="M189" s="212" t="s">
        <v>19</v>
      </c>
      <c r="N189" s="213" t="s">
        <v>45</v>
      </c>
      <c r="O189" s="85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155</v>
      </c>
      <c r="AT189" s="216" t="s">
        <v>150</v>
      </c>
      <c r="AU189" s="216" t="s">
        <v>82</v>
      </c>
      <c r="AY189" s="18" t="s">
        <v>148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82</v>
      </c>
      <c r="BK189" s="217">
        <f>ROUND(I189*H189,2)</f>
        <v>0</v>
      </c>
      <c r="BL189" s="18" t="s">
        <v>155</v>
      </c>
      <c r="BM189" s="216" t="s">
        <v>2472</v>
      </c>
    </row>
    <row r="190" s="2" customFormat="1">
      <c r="A190" s="39"/>
      <c r="B190" s="40"/>
      <c r="C190" s="41"/>
      <c r="D190" s="218" t="s">
        <v>157</v>
      </c>
      <c r="E190" s="41"/>
      <c r="F190" s="219" t="s">
        <v>2473</v>
      </c>
      <c r="G190" s="41"/>
      <c r="H190" s="41"/>
      <c r="I190" s="220"/>
      <c r="J190" s="41"/>
      <c r="K190" s="41"/>
      <c r="L190" s="45"/>
      <c r="M190" s="221"/>
      <c r="N190" s="222"/>
      <c r="O190" s="85"/>
      <c r="P190" s="85"/>
      <c r="Q190" s="85"/>
      <c r="R190" s="85"/>
      <c r="S190" s="85"/>
      <c r="T190" s="86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157</v>
      </c>
      <c r="AU190" s="18" t="s">
        <v>82</v>
      </c>
    </row>
    <row r="191" s="2" customFormat="1" ht="24.15" customHeight="1">
      <c r="A191" s="39"/>
      <c r="B191" s="40"/>
      <c r="C191" s="256" t="s">
        <v>634</v>
      </c>
      <c r="D191" s="256" t="s">
        <v>226</v>
      </c>
      <c r="E191" s="257" t="s">
        <v>2474</v>
      </c>
      <c r="F191" s="258" t="s">
        <v>2475</v>
      </c>
      <c r="G191" s="259" t="s">
        <v>229</v>
      </c>
      <c r="H191" s="260">
        <v>10</v>
      </c>
      <c r="I191" s="261"/>
      <c r="J191" s="262">
        <f>ROUND(I191*H191,2)</f>
        <v>0</v>
      </c>
      <c r="K191" s="258" t="s">
        <v>154</v>
      </c>
      <c r="L191" s="263"/>
      <c r="M191" s="264" t="s">
        <v>19</v>
      </c>
      <c r="N191" s="265" t="s">
        <v>45</v>
      </c>
      <c r="O191" s="85"/>
      <c r="P191" s="214">
        <f>O191*H191</f>
        <v>0</v>
      </c>
      <c r="Q191" s="214">
        <v>0.00052999999999999998</v>
      </c>
      <c r="R191" s="214">
        <f>Q191*H191</f>
        <v>0.0053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207</v>
      </c>
      <c r="AT191" s="216" t="s">
        <v>226</v>
      </c>
      <c r="AU191" s="216" t="s">
        <v>82</v>
      </c>
      <c r="AY191" s="18" t="s">
        <v>148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82</v>
      </c>
      <c r="BK191" s="217">
        <f>ROUND(I191*H191,2)</f>
        <v>0</v>
      </c>
      <c r="BL191" s="18" t="s">
        <v>155</v>
      </c>
      <c r="BM191" s="216" t="s">
        <v>2476</v>
      </c>
    </row>
    <row r="192" s="2" customFormat="1" ht="44.25" customHeight="1">
      <c r="A192" s="39"/>
      <c r="B192" s="40"/>
      <c r="C192" s="205" t="s">
        <v>639</v>
      </c>
      <c r="D192" s="205" t="s">
        <v>150</v>
      </c>
      <c r="E192" s="206" t="s">
        <v>2477</v>
      </c>
      <c r="F192" s="207" t="s">
        <v>2478</v>
      </c>
      <c r="G192" s="208" t="s">
        <v>229</v>
      </c>
      <c r="H192" s="209">
        <v>10</v>
      </c>
      <c r="I192" s="210"/>
      <c r="J192" s="211">
        <f>ROUND(I192*H192,2)</f>
        <v>0</v>
      </c>
      <c r="K192" s="207" t="s">
        <v>154</v>
      </c>
      <c r="L192" s="45"/>
      <c r="M192" s="212" t="s">
        <v>19</v>
      </c>
      <c r="N192" s="213" t="s">
        <v>45</v>
      </c>
      <c r="O192" s="85"/>
      <c r="P192" s="214">
        <f>O192*H192</f>
        <v>0</v>
      </c>
      <c r="Q192" s="214">
        <v>0</v>
      </c>
      <c r="R192" s="214">
        <f>Q192*H192</f>
        <v>0</v>
      </c>
      <c r="S192" s="214">
        <v>0</v>
      </c>
      <c r="T192" s="21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6" t="s">
        <v>155</v>
      </c>
      <c r="AT192" s="216" t="s">
        <v>150</v>
      </c>
      <c r="AU192" s="216" t="s">
        <v>82</v>
      </c>
      <c r="AY192" s="18" t="s">
        <v>148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8" t="s">
        <v>82</v>
      </c>
      <c r="BK192" s="217">
        <f>ROUND(I192*H192,2)</f>
        <v>0</v>
      </c>
      <c r="BL192" s="18" t="s">
        <v>155</v>
      </c>
      <c r="BM192" s="216" t="s">
        <v>2479</v>
      </c>
    </row>
    <row r="193" s="2" customFormat="1">
      <c r="A193" s="39"/>
      <c r="B193" s="40"/>
      <c r="C193" s="41"/>
      <c r="D193" s="218" t="s">
        <v>157</v>
      </c>
      <c r="E193" s="41"/>
      <c r="F193" s="219" t="s">
        <v>2480</v>
      </c>
      <c r="G193" s="41"/>
      <c r="H193" s="41"/>
      <c r="I193" s="220"/>
      <c r="J193" s="41"/>
      <c r="K193" s="41"/>
      <c r="L193" s="45"/>
      <c r="M193" s="221"/>
      <c r="N193" s="222"/>
      <c r="O193" s="85"/>
      <c r="P193" s="85"/>
      <c r="Q193" s="85"/>
      <c r="R193" s="85"/>
      <c r="S193" s="85"/>
      <c r="T193" s="86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18" t="s">
        <v>157</v>
      </c>
      <c r="AU193" s="18" t="s">
        <v>82</v>
      </c>
    </row>
    <row r="194" s="2" customFormat="1" ht="24.15" customHeight="1">
      <c r="A194" s="39"/>
      <c r="B194" s="40"/>
      <c r="C194" s="256" t="s">
        <v>645</v>
      </c>
      <c r="D194" s="256" t="s">
        <v>226</v>
      </c>
      <c r="E194" s="257" t="s">
        <v>2481</v>
      </c>
      <c r="F194" s="258" t="s">
        <v>2482</v>
      </c>
      <c r="G194" s="259" t="s">
        <v>229</v>
      </c>
      <c r="H194" s="260">
        <v>10</v>
      </c>
      <c r="I194" s="261"/>
      <c r="J194" s="262">
        <f>ROUND(I194*H194,2)</f>
        <v>0</v>
      </c>
      <c r="K194" s="258" t="s">
        <v>154</v>
      </c>
      <c r="L194" s="263"/>
      <c r="M194" s="264" t="s">
        <v>19</v>
      </c>
      <c r="N194" s="265" t="s">
        <v>45</v>
      </c>
      <c r="O194" s="85"/>
      <c r="P194" s="214">
        <f>O194*H194</f>
        <v>0</v>
      </c>
      <c r="Q194" s="214">
        <v>0.0012800000000000001</v>
      </c>
      <c r="R194" s="214">
        <f>Q194*H194</f>
        <v>0.012800000000000001</v>
      </c>
      <c r="S194" s="214">
        <v>0</v>
      </c>
      <c r="T194" s="215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6" t="s">
        <v>207</v>
      </c>
      <c r="AT194" s="216" t="s">
        <v>226</v>
      </c>
      <c r="AU194" s="216" t="s">
        <v>82</v>
      </c>
      <c r="AY194" s="18" t="s">
        <v>148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8" t="s">
        <v>82</v>
      </c>
      <c r="BK194" s="217">
        <f>ROUND(I194*H194,2)</f>
        <v>0</v>
      </c>
      <c r="BL194" s="18" t="s">
        <v>155</v>
      </c>
      <c r="BM194" s="216" t="s">
        <v>2483</v>
      </c>
    </row>
    <row r="195" s="2" customFormat="1" ht="44.25" customHeight="1">
      <c r="A195" s="39"/>
      <c r="B195" s="40"/>
      <c r="C195" s="205" t="s">
        <v>654</v>
      </c>
      <c r="D195" s="205" t="s">
        <v>150</v>
      </c>
      <c r="E195" s="206" t="s">
        <v>2484</v>
      </c>
      <c r="F195" s="207" t="s">
        <v>2485</v>
      </c>
      <c r="G195" s="208" t="s">
        <v>229</v>
      </c>
      <c r="H195" s="209">
        <v>5</v>
      </c>
      <c r="I195" s="210"/>
      <c r="J195" s="211">
        <f>ROUND(I195*H195,2)</f>
        <v>0</v>
      </c>
      <c r="K195" s="207" t="s">
        <v>154</v>
      </c>
      <c r="L195" s="45"/>
      <c r="M195" s="212" t="s">
        <v>19</v>
      </c>
      <c r="N195" s="213" t="s">
        <v>45</v>
      </c>
      <c r="O195" s="85"/>
      <c r="P195" s="214">
        <f>O195*H195</f>
        <v>0</v>
      </c>
      <c r="Q195" s="214">
        <v>0</v>
      </c>
      <c r="R195" s="214">
        <f>Q195*H195</f>
        <v>0</v>
      </c>
      <c r="S195" s="214">
        <v>0</v>
      </c>
      <c r="T195" s="21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155</v>
      </c>
      <c r="AT195" s="216" t="s">
        <v>150</v>
      </c>
      <c r="AU195" s="216" t="s">
        <v>82</v>
      </c>
      <c r="AY195" s="18" t="s">
        <v>148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82</v>
      </c>
      <c r="BK195" s="217">
        <f>ROUND(I195*H195,2)</f>
        <v>0</v>
      </c>
      <c r="BL195" s="18" t="s">
        <v>155</v>
      </c>
      <c r="BM195" s="216" t="s">
        <v>2486</v>
      </c>
    </row>
    <row r="196" s="2" customFormat="1">
      <c r="A196" s="39"/>
      <c r="B196" s="40"/>
      <c r="C196" s="41"/>
      <c r="D196" s="218" t="s">
        <v>157</v>
      </c>
      <c r="E196" s="41"/>
      <c r="F196" s="219" t="s">
        <v>2487</v>
      </c>
      <c r="G196" s="41"/>
      <c r="H196" s="41"/>
      <c r="I196" s="220"/>
      <c r="J196" s="41"/>
      <c r="K196" s="41"/>
      <c r="L196" s="45"/>
      <c r="M196" s="221"/>
      <c r="N196" s="222"/>
      <c r="O196" s="85"/>
      <c r="P196" s="85"/>
      <c r="Q196" s="85"/>
      <c r="R196" s="85"/>
      <c r="S196" s="85"/>
      <c r="T196" s="86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157</v>
      </c>
      <c r="AU196" s="18" t="s">
        <v>82</v>
      </c>
    </row>
    <row r="197" s="2" customFormat="1" ht="24.15" customHeight="1">
      <c r="A197" s="39"/>
      <c r="B197" s="40"/>
      <c r="C197" s="256" t="s">
        <v>659</v>
      </c>
      <c r="D197" s="256" t="s">
        <v>226</v>
      </c>
      <c r="E197" s="257" t="s">
        <v>2488</v>
      </c>
      <c r="F197" s="258" t="s">
        <v>2489</v>
      </c>
      <c r="G197" s="259" t="s">
        <v>229</v>
      </c>
      <c r="H197" s="260">
        <v>5</v>
      </c>
      <c r="I197" s="261"/>
      <c r="J197" s="262">
        <f>ROUND(I197*H197,2)</f>
        <v>0</v>
      </c>
      <c r="K197" s="258" t="s">
        <v>2443</v>
      </c>
      <c r="L197" s="263"/>
      <c r="M197" s="264" t="s">
        <v>19</v>
      </c>
      <c r="N197" s="265" t="s">
        <v>45</v>
      </c>
      <c r="O197" s="85"/>
      <c r="P197" s="214">
        <f>O197*H197</f>
        <v>0</v>
      </c>
      <c r="Q197" s="214">
        <v>0</v>
      </c>
      <c r="R197" s="214">
        <f>Q197*H197</f>
        <v>0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207</v>
      </c>
      <c r="AT197" s="216" t="s">
        <v>226</v>
      </c>
      <c r="AU197" s="216" t="s">
        <v>82</v>
      </c>
      <c r="AY197" s="18" t="s">
        <v>148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82</v>
      </c>
      <c r="BK197" s="217">
        <f>ROUND(I197*H197,2)</f>
        <v>0</v>
      </c>
      <c r="BL197" s="18" t="s">
        <v>155</v>
      </c>
      <c r="BM197" s="216" t="s">
        <v>2490</v>
      </c>
    </row>
    <row r="198" s="2" customFormat="1" ht="44.25" customHeight="1">
      <c r="A198" s="39"/>
      <c r="B198" s="40"/>
      <c r="C198" s="205" t="s">
        <v>664</v>
      </c>
      <c r="D198" s="205" t="s">
        <v>150</v>
      </c>
      <c r="E198" s="206" t="s">
        <v>2491</v>
      </c>
      <c r="F198" s="207" t="s">
        <v>2492</v>
      </c>
      <c r="G198" s="208" t="s">
        <v>229</v>
      </c>
      <c r="H198" s="209">
        <v>25</v>
      </c>
      <c r="I198" s="210"/>
      <c r="J198" s="211">
        <f>ROUND(I198*H198,2)</f>
        <v>0</v>
      </c>
      <c r="K198" s="207" t="s">
        <v>154</v>
      </c>
      <c r="L198" s="45"/>
      <c r="M198" s="212" t="s">
        <v>19</v>
      </c>
      <c r="N198" s="213" t="s">
        <v>45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155</v>
      </c>
      <c r="AT198" s="216" t="s">
        <v>150</v>
      </c>
      <c r="AU198" s="216" t="s">
        <v>82</v>
      </c>
      <c r="AY198" s="18" t="s">
        <v>148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82</v>
      </c>
      <c r="BK198" s="217">
        <f>ROUND(I198*H198,2)</f>
        <v>0</v>
      </c>
      <c r="BL198" s="18" t="s">
        <v>155</v>
      </c>
      <c r="BM198" s="216" t="s">
        <v>2493</v>
      </c>
    </row>
    <row r="199" s="2" customFormat="1">
      <c r="A199" s="39"/>
      <c r="B199" s="40"/>
      <c r="C199" s="41"/>
      <c r="D199" s="218" t="s">
        <v>157</v>
      </c>
      <c r="E199" s="41"/>
      <c r="F199" s="219" t="s">
        <v>2494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157</v>
      </c>
      <c r="AU199" s="18" t="s">
        <v>82</v>
      </c>
    </row>
    <row r="200" s="2" customFormat="1" ht="24.15" customHeight="1">
      <c r="A200" s="39"/>
      <c r="B200" s="40"/>
      <c r="C200" s="256" t="s">
        <v>669</v>
      </c>
      <c r="D200" s="256" t="s">
        <v>226</v>
      </c>
      <c r="E200" s="257" t="s">
        <v>2467</v>
      </c>
      <c r="F200" s="258" t="s">
        <v>2468</v>
      </c>
      <c r="G200" s="259" t="s">
        <v>229</v>
      </c>
      <c r="H200" s="260">
        <v>25</v>
      </c>
      <c r="I200" s="261"/>
      <c r="J200" s="262">
        <f>ROUND(I200*H200,2)</f>
        <v>0</v>
      </c>
      <c r="K200" s="258" t="s">
        <v>2443</v>
      </c>
      <c r="L200" s="263"/>
      <c r="M200" s="264" t="s">
        <v>19</v>
      </c>
      <c r="N200" s="265" t="s">
        <v>45</v>
      </c>
      <c r="O200" s="85"/>
      <c r="P200" s="214">
        <f>O200*H200</f>
        <v>0</v>
      </c>
      <c r="Q200" s="214">
        <v>0</v>
      </c>
      <c r="R200" s="214">
        <f>Q200*H200</f>
        <v>0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207</v>
      </c>
      <c r="AT200" s="216" t="s">
        <v>226</v>
      </c>
      <c r="AU200" s="216" t="s">
        <v>82</v>
      </c>
      <c r="AY200" s="18" t="s">
        <v>148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82</v>
      </c>
      <c r="BK200" s="217">
        <f>ROUND(I200*H200,2)</f>
        <v>0</v>
      </c>
      <c r="BL200" s="18" t="s">
        <v>155</v>
      </c>
      <c r="BM200" s="216" t="s">
        <v>2495</v>
      </c>
    </row>
    <row r="201" s="2" customFormat="1" ht="44.25" customHeight="1">
      <c r="A201" s="39"/>
      <c r="B201" s="40"/>
      <c r="C201" s="205" t="s">
        <v>672</v>
      </c>
      <c r="D201" s="205" t="s">
        <v>150</v>
      </c>
      <c r="E201" s="206" t="s">
        <v>2496</v>
      </c>
      <c r="F201" s="207" t="s">
        <v>2497</v>
      </c>
      <c r="G201" s="208" t="s">
        <v>229</v>
      </c>
      <c r="H201" s="209">
        <v>20</v>
      </c>
      <c r="I201" s="210"/>
      <c r="J201" s="211">
        <f>ROUND(I201*H201,2)</f>
        <v>0</v>
      </c>
      <c r="K201" s="207" t="s">
        <v>2443</v>
      </c>
      <c r="L201" s="45"/>
      <c r="M201" s="212" t="s">
        <v>19</v>
      </c>
      <c r="N201" s="213" t="s">
        <v>45</v>
      </c>
      <c r="O201" s="85"/>
      <c r="P201" s="214">
        <f>O201*H201</f>
        <v>0</v>
      </c>
      <c r="Q201" s="214">
        <v>0</v>
      </c>
      <c r="R201" s="214">
        <f>Q201*H201</f>
        <v>0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155</v>
      </c>
      <c r="AT201" s="216" t="s">
        <v>150</v>
      </c>
      <c r="AU201" s="216" t="s">
        <v>82</v>
      </c>
      <c r="AY201" s="18" t="s">
        <v>148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82</v>
      </c>
      <c r="BK201" s="217">
        <f>ROUND(I201*H201,2)</f>
        <v>0</v>
      </c>
      <c r="BL201" s="18" t="s">
        <v>155</v>
      </c>
      <c r="BM201" s="216" t="s">
        <v>2498</v>
      </c>
    </row>
    <row r="202" s="2" customFormat="1">
      <c r="A202" s="39"/>
      <c r="B202" s="40"/>
      <c r="C202" s="41"/>
      <c r="D202" s="218" t="s">
        <v>157</v>
      </c>
      <c r="E202" s="41"/>
      <c r="F202" s="219" t="s">
        <v>2499</v>
      </c>
      <c r="G202" s="41"/>
      <c r="H202" s="41"/>
      <c r="I202" s="220"/>
      <c r="J202" s="41"/>
      <c r="K202" s="41"/>
      <c r="L202" s="45"/>
      <c r="M202" s="221"/>
      <c r="N202" s="222"/>
      <c r="O202" s="85"/>
      <c r="P202" s="85"/>
      <c r="Q202" s="85"/>
      <c r="R202" s="85"/>
      <c r="S202" s="85"/>
      <c r="T202" s="86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157</v>
      </c>
      <c r="AU202" s="18" t="s">
        <v>82</v>
      </c>
    </row>
    <row r="203" s="2" customFormat="1" ht="24.15" customHeight="1">
      <c r="A203" s="39"/>
      <c r="B203" s="40"/>
      <c r="C203" s="256" t="s">
        <v>678</v>
      </c>
      <c r="D203" s="256" t="s">
        <v>226</v>
      </c>
      <c r="E203" s="257" t="s">
        <v>2481</v>
      </c>
      <c r="F203" s="258" t="s">
        <v>2482</v>
      </c>
      <c r="G203" s="259" t="s">
        <v>229</v>
      </c>
      <c r="H203" s="260">
        <v>20</v>
      </c>
      <c r="I203" s="261"/>
      <c r="J203" s="262">
        <f>ROUND(I203*H203,2)</f>
        <v>0</v>
      </c>
      <c r="K203" s="258" t="s">
        <v>154</v>
      </c>
      <c r="L203" s="263"/>
      <c r="M203" s="264" t="s">
        <v>19</v>
      </c>
      <c r="N203" s="265" t="s">
        <v>45</v>
      </c>
      <c r="O203" s="85"/>
      <c r="P203" s="214">
        <f>O203*H203</f>
        <v>0</v>
      </c>
      <c r="Q203" s="214">
        <v>0.0012800000000000001</v>
      </c>
      <c r="R203" s="214">
        <f>Q203*H203</f>
        <v>0.025600000000000001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207</v>
      </c>
      <c r="AT203" s="216" t="s">
        <v>226</v>
      </c>
      <c r="AU203" s="216" t="s">
        <v>82</v>
      </c>
      <c r="AY203" s="18" t="s">
        <v>148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82</v>
      </c>
      <c r="BK203" s="217">
        <f>ROUND(I203*H203,2)</f>
        <v>0</v>
      </c>
      <c r="BL203" s="18" t="s">
        <v>155</v>
      </c>
      <c r="BM203" s="216" t="s">
        <v>2500</v>
      </c>
    </row>
    <row r="204" s="12" customFormat="1" ht="25.92" customHeight="1">
      <c r="A204" s="12"/>
      <c r="B204" s="189"/>
      <c r="C204" s="190"/>
      <c r="D204" s="191" t="s">
        <v>73</v>
      </c>
      <c r="E204" s="192" t="s">
        <v>2219</v>
      </c>
      <c r="F204" s="192" t="s">
        <v>2501</v>
      </c>
      <c r="G204" s="190"/>
      <c r="H204" s="190"/>
      <c r="I204" s="193"/>
      <c r="J204" s="194">
        <f>BK204</f>
        <v>0</v>
      </c>
      <c r="K204" s="190"/>
      <c r="L204" s="195"/>
      <c r="M204" s="196"/>
      <c r="N204" s="197"/>
      <c r="O204" s="197"/>
      <c r="P204" s="198">
        <f>SUM(P205:P214)</f>
        <v>0</v>
      </c>
      <c r="Q204" s="197"/>
      <c r="R204" s="198">
        <f>SUM(R205:R214)</f>
        <v>0</v>
      </c>
      <c r="S204" s="197"/>
      <c r="T204" s="199">
        <f>SUM(T205:T214)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0" t="s">
        <v>82</v>
      </c>
      <c r="AT204" s="201" t="s">
        <v>73</v>
      </c>
      <c r="AU204" s="201" t="s">
        <v>74</v>
      </c>
      <c r="AY204" s="200" t="s">
        <v>148</v>
      </c>
      <c r="BK204" s="202">
        <f>SUM(BK205:BK214)</f>
        <v>0</v>
      </c>
    </row>
    <row r="205" s="2" customFormat="1" ht="37.8" customHeight="1">
      <c r="A205" s="39"/>
      <c r="B205" s="40"/>
      <c r="C205" s="205" t="s">
        <v>683</v>
      </c>
      <c r="D205" s="205" t="s">
        <v>150</v>
      </c>
      <c r="E205" s="206" t="s">
        <v>2502</v>
      </c>
      <c r="F205" s="207" t="s">
        <v>2503</v>
      </c>
      <c r="G205" s="208" t="s">
        <v>222</v>
      </c>
      <c r="H205" s="209">
        <v>24</v>
      </c>
      <c r="I205" s="210"/>
      <c r="J205" s="211">
        <f>ROUND(I205*H205,2)</f>
        <v>0</v>
      </c>
      <c r="K205" s="207" t="s">
        <v>154</v>
      </c>
      <c r="L205" s="45"/>
      <c r="M205" s="212" t="s">
        <v>19</v>
      </c>
      <c r="N205" s="213" t="s">
        <v>45</v>
      </c>
      <c r="O205" s="85"/>
      <c r="P205" s="214">
        <f>O205*H205</f>
        <v>0</v>
      </c>
      <c r="Q205" s="214">
        <v>0</v>
      </c>
      <c r="R205" s="214">
        <f>Q205*H205</f>
        <v>0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155</v>
      </c>
      <c r="AT205" s="216" t="s">
        <v>150</v>
      </c>
      <c r="AU205" s="216" t="s">
        <v>82</v>
      </c>
      <c r="AY205" s="18" t="s">
        <v>148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82</v>
      </c>
      <c r="BK205" s="217">
        <f>ROUND(I205*H205,2)</f>
        <v>0</v>
      </c>
      <c r="BL205" s="18" t="s">
        <v>155</v>
      </c>
      <c r="BM205" s="216" t="s">
        <v>2504</v>
      </c>
    </row>
    <row r="206" s="2" customFormat="1">
      <c r="A206" s="39"/>
      <c r="B206" s="40"/>
      <c r="C206" s="41"/>
      <c r="D206" s="218" t="s">
        <v>157</v>
      </c>
      <c r="E206" s="41"/>
      <c r="F206" s="219" t="s">
        <v>2505</v>
      </c>
      <c r="G206" s="41"/>
      <c r="H206" s="41"/>
      <c r="I206" s="220"/>
      <c r="J206" s="41"/>
      <c r="K206" s="41"/>
      <c r="L206" s="45"/>
      <c r="M206" s="221"/>
      <c r="N206" s="222"/>
      <c r="O206" s="85"/>
      <c r="P206" s="85"/>
      <c r="Q206" s="85"/>
      <c r="R206" s="85"/>
      <c r="S206" s="85"/>
      <c r="T206" s="86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157</v>
      </c>
      <c r="AU206" s="18" t="s">
        <v>82</v>
      </c>
    </row>
    <row r="207" s="2" customFormat="1" ht="37.8" customHeight="1">
      <c r="A207" s="39"/>
      <c r="B207" s="40"/>
      <c r="C207" s="205" t="s">
        <v>688</v>
      </c>
      <c r="D207" s="205" t="s">
        <v>150</v>
      </c>
      <c r="E207" s="206" t="s">
        <v>2506</v>
      </c>
      <c r="F207" s="207" t="s">
        <v>2507</v>
      </c>
      <c r="G207" s="208" t="s">
        <v>222</v>
      </c>
      <c r="H207" s="209">
        <v>5</v>
      </c>
      <c r="I207" s="210"/>
      <c r="J207" s="211">
        <f>ROUND(I207*H207,2)</f>
        <v>0</v>
      </c>
      <c r="K207" s="207" t="s">
        <v>154</v>
      </c>
      <c r="L207" s="45"/>
      <c r="M207" s="212" t="s">
        <v>19</v>
      </c>
      <c r="N207" s="213" t="s">
        <v>45</v>
      </c>
      <c r="O207" s="85"/>
      <c r="P207" s="214">
        <f>O207*H207</f>
        <v>0</v>
      </c>
      <c r="Q207" s="214">
        <v>0</v>
      </c>
      <c r="R207" s="214">
        <f>Q207*H207</f>
        <v>0</v>
      </c>
      <c r="S207" s="214">
        <v>0</v>
      </c>
      <c r="T207" s="21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6" t="s">
        <v>155</v>
      </c>
      <c r="AT207" s="216" t="s">
        <v>150</v>
      </c>
      <c r="AU207" s="216" t="s">
        <v>82</v>
      </c>
      <c r="AY207" s="18" t="s">
        <v>148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8" t="s">
        <v>82</v>
      </c>
      <c r="BK207" s="217">
        <f>ROUND(I207*H207,2)</f>
        <v>0</v>
      </c>
      <c r="BL207" s="18" t="s">
        <v>155</v>
      </c>
      <c r="BM207" s="216" t="s">
        <v>2508</v>
      </c>
    </row>
    <row r="208" s="2" customFormat="1">
      <c r="A208" s="39"/>
      <c r="B208" s="40"/>
      <c r="C208" s="41"/>
      <c r="D208" s="218" t="s">
        <v>157</v>
      </c>
      <c r="E208" s="41"/>
      <c r="F208" s="219" t="s">
        <v>2509</v>
      </c>
      <c r="G208" s="41"/>
      <c r="H208" s="41"/>
      <c r="I208" s="220"/>
      <c r="J208" s="41"/>
      <c r="K208" s="41"/>
      <c r="L208" s="45"/>
      <c r="M208" s="221"/>
      <c r="N208" s="222"/>
      <c r="O208" s="85"/>
      <c r="P208" s="85"/>
      <c r="Q208" s="85"/>
      <c r="R208" s="85"/>
      <c r="S208" s="85"/>
      <c r="T208" s="86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157</v>
      </c>
      <c r="AU208" s="18" t="s">
        <v>82</v>
      </c>
    </row>
    <row r="209" s="2" customFormat="1" ht="33" customHeight="1">
      <c r="A209" s="39"/>
      <c r="B209" s="40"/>
      <c r="C209" s="205" t="s">
        <v>691</v>
      </c>
      <c r="D209" s="205" t="s">
        <v>150</v>
      </c>
      <c r="E209" s="206" t="s">
        <v>2510</v>
      </c>
      <c r="F209" s="207" t="s">
        <v>2511</v>
      </c>
      <c r="G209" s="208" t="s">
        <v>222</v>
      </c>
      <c r="H209" s="209">
        <v>2</v>
      </c>
      <c r="I209" s="210"/>
      <c r="J209" s="211">
        <f>ROUND(I209*H209,2)</f>
        <v>0</v>
      </c>
      <c r="K209" s="207" t="s">
        <v>154</v>
      </c>
      <c r="L209" s="45"/>
      <c r="M209" s="212" t="s">
        <v>19</v>
      </c>
      <c r="N209" s="213" t="s">
        <v>45</v>
      </c>
      <c r="O209" s="85"/>
      <c r="P209" s="214">
        <f>O209*H209</f>
        <v>0</v>
      </c>
      <c r="Q209" s="214">
        <v>0</v>
      </c>
      <c r="R209" s="214">
        <f>Q209*H209</f>
        <v>0</v>
      </c>
      <c r="S209" s="214">
        <v>0</v>
      </c>
      <c r="T209" s="21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155</v>
      </c>
      <c r="AT209" s="216" t="s">
        <v>150</v>
      </c>
      <c r="AU209" s="216" t="s">
        <v>82</v>
      </c>
      <c r="AY209" s="18" t="s">
        <v>148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82</v>
      </c>
      <c r="BK209" s="217">
        <f>ROUND(I209*H209,2)</f>
        <v>0</v>
      </c>
      <c r="BL209" s="18" t="s">
        <v>155</v>
      </c>
      <c r="BM209" s="216" t="s">
        <v>2512</v>
      </c>
    </row>
    <row r="210" s="2" customFormat="1">
      <c r="A210" s="39"/>
      <c r="B210" s="40"/>
      <c r="C210" s="41"/>
      <c r="D210" s="218" t="s">
        <v>157</v>
      </c>
      <c r="E210" s="41"/>
      <c r="F210" s="219" t="s">
        <v>2513</v>
      </c>
      <c r="G210" s="41"/>
      <c r="H210" s="41"/>
      <c r="I210" s="220"/>
      <c r="J210" s="41"/>
      <c r="K210" s="41"/>
      <c r="L210" s="45"/>
      <c r="M210" s="221"/>
      <c r="N210" s="222"/>
      <c r="O210" s="85"/>
      <c r="P210" s="85"/>
      <c r="Q210" s="85"/>
      <c r="R210" s="85"/>
      <c r="S210" s="85"/>
      <c r="T210" s="86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18" t="s">
        <v>157</v>
      </c>
      <c r="AU210" s="18" t="s">
        <v>82</v>
      </c>
    </row>
    <row r="211" s="2" customFormat="1" ht="37.8" customHeight="1">
      <c r="A211" s="39"/>
      <c r="B211" s="40"/>
      <c r="C211" s="205" t="s">
        <v>698</v>
      </c>
      <c r="D211" s="205" t="s">
        <v>150</v>
      </c>
      <c r="E211" s="206" t="s">
        <v>2514</v>
      </c>
      <c r="F211" s="207" t="s">
        <v>2515</v>
      </c>
      <c r="G211" s="208" t="s">
        <v>222</v>
      </c>
      <c r="H211" s="209">
        <v>3</v>
      </c>
      <c r="I211" s="210"/>
      <c r="J211" s="211">
        <f>ROUND(I211*H211,2)</f>
        <v>0</v>
      </c>
      <c r="K211" s="207" t="s">
        <v>154</v>
      </c>
      <c r="L211" s="45"/>
      <c r="M211" s="212" t="s">
        <v>19</v>
      </c>
      <c r="N211" s="213" t="s">
        <v>45</v>
      </c>
      <c r="O211" s="85"/>
      <c r="P211" s="214">
        <f>O211*H211</f>
        <v>0</v>
      </c>
      <c r="Q211" s="214">
        <v>0</v>
      </c>
      <c r="R211" s="214">
        <f>Q211*H211</f>
        <v>0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155</v>
      </c>
      <c r="AT211" s="216" t="s">
        <v>150</v>
      </c>
      <c r="AU211" s="216" t="s">
        <v>82</v>
      </c>
      <c r="AY211" s="18" t="s">
        <v>148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82</v>
      </c>
      <c r="BK211" s="217">
        <f>ROUND(I211*H211,2)</f>
        <v>0</v>
      </c>
      <c r="BL211" s="18" t="s">
        <v>155</v>
      </c>
      <c r="BM211" s="216" t="s">
        <v>2516</v>
      </c>
    </row>
    <row r="212" s="2" customFormat="1">
      <c r="A212" s="39"/>
      <c r="B212" s="40"/>
      <c r="C212" s="41"/>
      <c r="D212" s="218" t="s">
        <v>157</v>
      </c>
      <c r="E212" s="41"/>
      <c r="F212" s="219" t="s">
        <v>2517</v>
      </c>
      <c r="G212" s="41"/>
      <c r="H212" s="41"/>
      <c r="I212" s="220"/>
      <c r="J212" s="41"/>
      <c r="K212" s="41"/>
      <c r="L212" s="45"/>
      <c r="M212" s="221"/>
      <c r="N212" s="222"/>
      <c r="O212" s="85"/>
      <c r="P212" s="85"/>
      <c r="Q212" s="85"/>
      <c r="R212" s="85"/>
      <c r="S212" s="85"/>
      <c r="T212" s="86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157</v>
      </c>
      <c r="AU212" s="18" t="s">
        <v>82</v>
      </c>
    </row>
    <row r="213" s="2" customFormat="1" ht="37.8" customHeight="1">
      <c r="A213" s="39"/>
      <c r="B213" s="40"/>
      <c r="C213" s="205" t="s">
        <v>704</v>
      </c>
      <c r="D213" s="205" t="s">
        <v>150</v>
      </c>
      <c r="E213" s="206" t="s">
        <v>2518</v>
      </c>
      <c r="F213" s="207" t="s">
        <v>2519</v>
      </c>
      <c r="G213" s="208" t="s">
        <v>222</v>
      </c>
      <c r="H213" s="209">
        <v>4</v>
      </c>
      <c r="I213" s="210"/>
      <c r="J213" s="211">
        <f>ROUND(I213*H213,2)</f>
        <v>0</v>
      </c>
      <c r="K213" s="207" t="s">
        <v>154</v>
      </c>
      <c r="L213" s="45"/>
      <c r="M213" s="212" t="s">
        <v>19</v>
      </c>
      <c r="N213" s="213" t="s">
        <v>45</v>
      </c>
      <c r="O213" s="85"/>
      <c r="P213" s="214">
        <f>O213*H213</f>
        <v>0</v>
      </c>
      <c r="Q213" s="214">
        <v>0</v>
      </c>
      <c r="R213" s="214">
        <f>Q213*H213</f>
        <v>0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155</v>
      </c>
      <c r="AT213" s="216" t="s">
        <v>150</v>
      </c>
      <c r="AU213" s="216" t="s">
        <v>82</v>
      </c>
      <c r="AY213" s="18" t="s">
        <v>148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82</v>
      </c>
      <c r="BK213" s="217">
        <f>ROUND(I213*H213,2)</f>
        <v>0</v>
      </c>
      <c r="BL213" s="18" t="s">
        <v>155</v>
      </c>
      <c r="BM213" s="216" t="s">
        <v>2520</v>
      </c>
    </row>
    <row r="214" s="2" customFormat="1">
      <c r="A214" s="39"/>
      <c r="B214" s="40"/>
      <c r="C214" s="41"/>
      <c r="D214" s="218" t="s">
        <v>157</v>
      </c>
      <c r="E214" s="41"/>
      <c r="F214" s="219" t="s">
        <v>2521</v>
      </c>
      <c r="G214" s="41"/>
      <c r="H214" s="41"/>
      <c r="I214" s="220"/>
      <c r="J214" s="41"/>
      <c r="K214" s="41"/>
      <c r="L214" s="45"/>
      <c r="M214" s="221"/>
      <c r="N214" s="222"/>
      <c r="O214" s="85"/>
      <c r="P214" s="85"/>
      <c r="Q214" s="85"/>
      <c r="R214" s="85"/>
      <c r="S214" s="85"/>
      <c r="T214" s="86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157</v>
      </c>
      <c r="AU214" s="18" t="s">
        <v>82</v>
      </c>
    </row>
    <row r="215" s="12" customFormat="1" ht="25.92" customHeight="1">
      <c r="A215" s="12"/>
      <c r="B215" s="189"/>
      <c r="C215" s="190"/>
      <c r="D215" s="191" t="s">
        <v>73</v>
      </c>
      <c r="E215" s="192" t="s">
        <v>2522</v>
      </c>
      <c r="F215" s="192" t="s">
        <v>2523</v>
      </c>
      <c r="G215" s="190"/>
      <c r="H215" s="190"/>
      <c r="I215" s="193"/>
      <c r="J215" s="194">
        <f>BK215</f>
        <v>0</v>
      </c>
      <c r="K215" s="190"/>
      <c r="L215" s="195"/>
      <c r="M215" s="196"/>
      <c r="N215" s="197"/>
      <c r="O215" s="197"/>
      <c r="P215" s="198">
        <f>SUM(P216:P269)</f>
        <v>0</v>
      </c>
      <c r="Q215" s="197"/>
      <c r="R215" s="198">
        <f>SUM(R216:R269)</f>
        <v>0.16526000000000002</v>
      </c>
      <c r="S215" s="197"/>
      <c r="T215" s="199">
        <f>SUM(T216:T269)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0" t="s">
        <v>82</v>
      </c>
      <c r="AT215" s="201" t="s">
        <v>73</v>
      </c>
      <c r="AU215" s="201" t="s">
        <v>74</v>
      </c>
      <c r="AY215" s="200" t="s">
        <v>148</v>
      </c>
      <c r="BK215" s="202">
        <f>SUM(BK216:BK269)</f>
        <v>0</v>
      </c>
    </row>
    <row r="216" s="2" customFormat="1" ht="49.05" customHeight="1">
      <c r="A216" s="39"/>
      <c r="B216" s="40"/>
      <c r="C216" s="205" t="s">
        <v>714</v>
      </c>
      <c r="D216" s="205" t="s">
        <v>150</v>
      </c>
      <c r="E216" s="206" t="s">
        <v>2524</v>
      </c>
      <c r="F216" s="207" t="s">
        <v>2525</v>
      </c>
      <c r="G216" s="208" t="s">
        <v>229</v>
      </c>
      <c r="H216" s="209">
        <v>70</v>
      </c>
      <c r="I216" s="210"/>
      <c r="J216" s="211">
        <f>ROUND(I216*H216,2)</f>
        <v>0</v>
      </c>
      <c r="K216" s="207" t="s">
        <v>154</v>
      </c>
      <c r="L216" s="45"/>
      <c r="M216" s="212" t="s">
        <v>19</v>
      </c>
      <c r="N216" s="213" t="s">
        <v>45</v>
      </c>
      <c r="O216" s="85"/>
      <c r="P216" s="214">
        <f>O216*H216</f>
        <v>0</v>
      </c>
      <c r="Q216" s="214">
        <v>0</v>
      </c>
      <c r="R216" s="214">
        <f>Q216*H216</f>
        <v>0</v>
      </c>
      <c r="S216" s="214">
        <v>0</v>
      </c>
      <c r="T216" s="215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155</v>
      </c>
      <c r="AT216" s="216" t="s">
        <v>150</v>
      </c>
      <c r="AU216" s="216" t="s">
        <v>82</v>
      </c>
      <c r="AY216" s="18" t="s">
        <v>148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82</v>
      </c>
      <c r="BK216" s="217">
        <f>ROUND(I216*H216,2)</f>
        <v>0</v>
      </c>
      <c r="BL216" s="18" t="s">
        <v>155</v>
      </c>
      <c r="BM216" s="216" t="s">
        <v>2526</v>
      </c>
    </row>
    <row r="217" s="2" customFormat="1">
      <c r="A217" s="39"/>
      <c r="B217" s="40"/>
      <c r="C217" s="41"/>
      <c r="D217" s="218" t="s">
        <v>157</v>
      </c>
      <c r="E217" s="41"/>
      <c r="F217" s="219" t="s">
        <v>2527</v>
      </c>
      <c r="G217" s="41"/>
      <c r="H217" s="41"/>
      <c r="I217" s="220"/>
      <c r="J217" s="41"/>
      <c r="K217" s="41"/>
      <c r="L217" s="45"/>
      <c r="M217" s="221"/>
      <c r="N217" s="222"/>
      <c r="O217" s="85"/>
      <c r="P217" s="85"/>
      <c r="Q217" s="85"/>
      <c r="R217" s="85"/>
      <c r="S217" s="85"/>
      <c r="T217" s="86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157</v>
      </c>
      <c r="AU217" s="18" t="s">
        <v>82</v>
      </c>
    </row>
    <row r="218" s="2" customFormat="1" ht="16.5" customHeight="1">
      <c r="A218" s="39"/>
      <c r="B218" s="40"/>
      <c r="C218" s="256" t="s">
        <v>721</v>
      </c>
      <c r="D218" s="256" t="s">
        <v>226</v>
      </c>
      <c r="E218" s="257" t="s">
        <v>2528</v>
      </c>
      <c r="F218" s="258" t="s">
        <v>2529</v>
      </c>
      <c r="G218" s="259" t="s">
        <v>741</v>
      </c>
      <c r="H218" s="260">
        <v>67</v>
      </c>
      <c r="I218" s="261"/>
      <c r="J218" s="262">
        <f>ROUND(I218*H218,2)</f>
        <v>0</v>
      </c>
      <c r="K218" s="258" t="s">
        <v>154</v>
      </c>
      <c r="L218" s="263"/>
      <c r="M218" s="264" t="s">
        <v>19</v>
      </c>
      <c r="N218" s="265" t="s">
        <v>45</v>
      </c>
      <c r="O218" s="85"/>
      <c r="P218" s="214">
        <f>O218*H218</f>
        <v>0</v>
      </c>
      <c r="Q218" s="214">
        <v>0.001</v>
      </c>
      <c r="R218" s="214">
        <f>Q218*H218</f>
        <v>0.067000000000000004</v>
      </c>
      <c r="S218" s="214">
        <v>0</v>
      </c>
      <c r="T218" s="215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16" t="s">
        <v>207</v>
      </c>
      <c r="AT218" s="216" t="s">
        <v>226</v>
      </c>
      <c r="AU218" s="216" t="s">
        <v>82</v>
      </c>
      <c r="AY218" s="18" t="s">
        <v>148</v>
      </c>
      <c r="BE218" s="217">
        <f>IF(N218="základní",J218,0)</f>
        <v>0</v>
      </c>
      <c r="BF218" s="217">
        <f>IF(N218="snížená",J218,0)</f>
        <v>0</v>
      </c>
      <c r="BG218" s="217">
        <f>IF(N218="zákl. přenesená",J218,0)</f>
        <v>0</v>
      </c>
      <c r="BH218" s="217">
        <f>IF(N218="sníž. přenesená",J218,0)</f>
        <v>0</v>
      </c>
      <c r="BI218" s="217">
        <f>IF(N218="nulová",J218,0)</f>
        <v>0</v>
      </c>
      <c r="BJ218" s="18" t="s">
        <v>82</v>
      </c>
      <c r="BK218" s="217">
        <f>ROUND(I218*H218,2)</f>
        <v>0</v>
      </c>
      <c r="BL218" s="18" t="s">
        <v>155</v>
      </c>
      <c r="BM218" s="216" t="s">
        <v>2530</v>
      </c>
    </row>
    <row r="219" s="2" customFormat="1" ht="24.15" customHeight="1">
      <c r="A219" s="39"/>
      <c r="B219" s="40"/>
      <c r="C219" s="205" t="s">
        <v>726</v>
      </c>
      <c r="D219" s="205" t="s">
        <v>150</v>
      </c>
      <c r="E219" s="206" t="s">
        <v>2531</v>
      </c>
      <c r="F219" s="207" t="s">
        <v>2532</v>
      </c>
      <c r="G219" s="208" t="s">
        <v>229</v>
      </c>
      <c r="H219" s="209">
        <v>40</v>
      </c>
      <c r="I219" s="210"/>
      <c r="J219" s="211">
        <f>ROUND(I219*H219,2)</f>
        <v>0</v>
      </c>
      <c r="K219" s="207" t="s">
        <v>154</v>
      </c>
      <c r="L219" s="45"/>
      <c r="M219" s="212" t="s">
        <v>19</v>
      </c>
      <c r="N219" s="213" t="s">
        <v>45</v>
      </c>
      <c r="O219" s="85"/>
      <c r="P219" s="214">
        <f>O219*H219</f>
        <v>0</v>
      </c>
      <c r="Q219" s="214">
        <v>0</v>
      </c>
      <c r="R219" s="214">
        <f>Q219*H219</f>
        <v>0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155</v>
      </c>
      <c r="AT219" s="216" t="s">
        <v>150</v>
      </c>
      <c r="AU219" s="216" t="s">
        <v>82</v>
      </c>
      <c r="AY219" s="18" t="s">
        <v>148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82</v>
      </c>
      <c r="BK219" s="217">
        <f>ROUND(I219*H219,2)</f>
        <v>0</v>
      </c>
      <c r="BL219" s="18" t="s">
        <v>155</v>
      </c>
      <c r="BM219" s="216" t="s">
        <v>2533</v>
      </c>
    </row>
    <row r="220" s="2" customFormat="1">
      <c r="A220" s="39"/>
      <c r="B220" s="40"/>
      <c r="C220" s="41"/>
      <c r="D220" s="218" t="s">
        <v>157</v>
      </c>
      <c r="E220" s="41"/>
      <c r="F220" s="219" t="s">
        <v>2534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157</v>
      </c>
      <c r="AU220" s="18" t="s">
        <v>82</v>
      </c>
    </row>
    <row r="221" s="2" customFormat="1" ht="16.5" customHeight="1">
      <c r="A221" s="39"/>
      <c r="B221" s="40"/>
      <c r="C221" s="256" t="s">
        <v>733</v>
      </c>
      <c r="D221" s="256" t="s">
        <v>226</v>
      </c>
      <c r="E221" s="257" t="s">
        <v>2535</v>
      </c>
      <c r="F221" s="258" t="s">
        <v>2536</v>
      </c>
      <c r="G221" s="259" t="s">
        <v>741</v>
      </c>
      <c r="H221" s="260">
        <v>24</v>
      </c>
      <c r="I221" s="261"/>
      <c r="J221" s="262">
        <f>ROUND(I221*H221,2)</f>
        <v>0</v>
      </c>
      <c r="K221" s="258" t="s">
        <v>154</v>
      </c>
      <c r="L221" s="263"/>
      <c r="M221" s="264" t="s">
        <v>19</v>
      </c>
      <c r="N221" s="265" t="s">
        <v>45</v>
      </c>
      <c r="O221" s="85"/>
      <c r="P221" s="214">
        <f>O221*H221</f>
        <v>0</v>
      </c>
      <c r="Q221" s="214">
        <v>0.001</v>
      </c>
      <c r="R221" s="214">
        <f>Q221*H221</f>
        <v>0.024</v>
      </c>
      <c r="S221" s="214">
        <v>0</v>
      </c>
      <c r="T221" s="215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16" t="s">
        <v>207</v>
      </c>
      <c r="AT221" s="216" t="s">
        <v>226</v>
      </c>
      <c r="AU221" s="216" t="s">
        <v>82</v>
      </c>
      <c r="AY221" s="18" t="s">
        <v>148</v>
      </c>
      <c r="BE221" s="217">
        <f>IF(N221="základní",J221,0)</f>
        <v>0</v>
      </c>
      <c r="BF221" s="217">
        <f>IF(N221="snížená",J221,0)</f>
        <v>0</v>
      </c>
      <c r="BG221" s="217">
        <f>IF(N221="zákl. přenesená",J221,0)</f>
        <v>0</v>
      </c>
      <c r="BH221" s="217">
        <f>IF(N221="sníž. přenesená",J221,0)</f>
        <v>0</v>
      </c>
      <c r="BI221" s="217">
        <f>IF(N221="nulová",J221,0)</f>
        <v>0</v>
      </c>
      <c r="BJ221" s="18" t="s">
        <v>82</v>
      </c>
      <c r="BK221" s="217">
        <f>ROUND(I221*H221,2)</f>
        <v>0</v>
      </c>
      <c r="BL221" s="18" t="s">
        <v>155</v>
      </c>
      <c r="BM221" s="216" t="s">
        <v>2537</v>
      </c>
    </row>
    <row r="222" s="2" customFormat="1" ht="24.15" customHeight="1">
      <c r="A222" s="39"/>
      <c r="B222" s="40"/>
      <c r="C222" s="205" t="s">
        <v>738</v>
      </c>
      <c r="D222" s="205" t="s">
        <v>150</v>
      </c>
      <c r="E222" s="206" t="s">
        <v>2531</v>
      </c>
      <c r="F222" s="207" t="s">
        <v>2532</v>
      </c>
      <c r="G222" s="208" t="s">
        <v>229</v>
      </c>
      <c r="H222" s="209">
        <v>55</v>
      </c>
      <c r="I222" s="210"/>
      <c r="J222" s="211">
        <f>ROUND(I222*H222,2)</f>
        <v>0</v>
      </c>
      <c r="K222" s="207" t="s">
        <v>154</v>
      </c>
      <c r="L222" s="45"/>
      <c r="M222" s="212" t="s">
        <v>19</v>
      </c>
      <c r="N222" s="213" t="s">
        <v>45</v>
      </c>
      <c r="O222" s="85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155</v>
      </c>
      <c r="AT222" s="216" t="s">
        <v>150</v>
      </c>
      <c r="AU222" s="216" t="s">
        <v>82</v>
      </c>
      <c r="AY222" s="18" t="s">
        <v>148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82</v>
      </c>
      <c r="BK222" s="217">
        <f>ROUND(I222*H222,2)</f>
        <v>0</v>
      </c>
      <c r="BL222" s="18" t="s">
        <v>155</v>
      </c>
      <c r="BM222" s="216" t="s">
        <v>2538</v>
      </c>
    </row>
    <row r="223" s="2" customFormat="1">
      <c r="A223" s="39"/>
      <c r="B223" s="40"/>
      <c r="C223" s="41"/>
      <c r="D223" s="218" t="s">
        <v>157</v>
      </c>
      <c r="E223" s="41"/>
      <c r="F223" s="219" t="s">
        <v>2534</v>
      </c>
      <c r="G223" s="41"/>
      <c r="H223" s="41"/>
      <c r="I223" s="220"/>
      <c r="J223" s="41"/>
      <c r="K223" s="41"/>
      <c r="L223" s="45"/>
      <c r="M223" s="221"/>
      <c r="N223" s="222"/>
      <c r="O223" s="85"/>
      <c r="P223" s="85"/>
      <c r="Q223" s="85"/>
      <c r="R223" s="85"/>
      <c r="S223" s="85"/>
      <c r="T223" s="86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157</v>
      </c>
      <c r="AU223" s="18" t="s">
        <v>82</v>
      </c>
    </row>
    <row r="224" s="2" customFormat="1" ht="16.5" customHeight="1">
      <c r="A224" s="39"/>
      <c r="B224" s="40"/>
      <c r="C224" s="256" t="s">
        <v>746</v>
      </c>
      <c r="D224" s="256" t="s">
        <v>226</v>
      </c>
      <c r="E224" s="257" t="s">
        <v>2539</v>
      </c>
      <c r="F224" s="258" t="s">
        <v>2540</v>
      </c>
      <c r="G224" s="259" t="s">
        <v>741</v>
      </c>
      <c r="H224" s="260">
        <v>28</v>
      </c>
      <c r="I224" s="261"/>
      <c r="J224" s="262">
        <f>ROUND(I224*H224,2)</f>
        <v>0</v>
      </c>
      <c r="K224" s="258" t="s">
        <v>154</v>
      </c>
      <c r="L224" s="263"/>
      <c r="M224" s="264" t="s">
        <v>19</v>
      </c>
      <c r="N224" s="265" t="s">
        <v>45</v>
      </c>
      <c r="O224" s="85"/>
      <c r="P224" s="214">
        <f>O224*H224</f>
        <v>0</v>
      </c>
      <c r="Q224" s="214">
        <v>0.001</v>
      </c>
      <c r="R224" s="214">
        <f>Q224*H224</f>
        <v>0.028000000000000001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207</v>
      </c>
      <c r="AT224" s="216" t="s">
        <v>226</v>
      </c>
      <c r="AU224" s="216" t="s">
        <v>82</v>
      </c>
      <c r="AY224" s="18" t="s">
        <v>148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82</v>
      </c>
      <c r="BK224" s="217">
        <f>ROUND(I224*H224,2)</f>
        <v>0</v>
      </c>
      <c r="BL224" s="18" t="s">
        <v>155</v>
      </c>
      <c r="BM224" s="216" t="s">
        <v>2541</v>
      </c>
    </row>
    <row r="225" s="2" customFormat="1" ht="55.5" customHeight="1">
      <c r="A225" s="39"/>
      <c r="B225" s="40"/>
      <c r="C225" s="205" t="s">
        <v>750</v>
      </c>
      <c r="D225" s="205" t="s">
        <v>150</v>
      </c>
      <c r="E225" s="206" t="s">
        <v>2542</v>
      </c>
      <c r="F225" s="207" t="s">
        <v>2543</v>
      </c>
      <c r="G225" s="208" t="s">
        <v>229</v>
      </c>
      <c r="H225" s="209">
        <v>5</v>
      </c>
      <c r="I225" s="210"/>
      <c r="J225" s="211">
        <f>ROUND(I225*H225,2)</f>
        <v>0</v>
      </c>
      <c r="K225" s="207" t="s">
        <v>154</v>
      </c>
      <c r="L225" s="45"/>
      <c r="M225" s="212" t="s">
        <v>19</v>
      </c>
      <c r="N225" s="213" t="s">
        <v>45</v>
      </c>
      <c r="O225" s="85"/>
      <c r="P225" s="214">
        <f>O225*H225</f>
        <v>0</v>
      </c>
      <c r="Q225" s="214">
        <v>0</v>
      </c>
      <c r="R225" s="214">
        <f>Q225*H225</f>
        <v>0</v>
      </c>
      <c r="S225" s="214">
        <v>0</v>
      </c>
      <c r="T225" s="215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16" t="s">
        <v>155</v>
      </c>
      <c r="AT225" s="216" t="s">
        <v>150</v>
      </c>
      <c r="AU225" s="216" t="s">
        <v>82</v>
      </c>
      <c r="AY225" s="18" t="s">
        <v>148</v>
      </c>
      <c r="BE225" s="217">
        <f>IF(N225="základní",J225,0)</f>
        <v>0</v>
      </c>
      <c r="BF225" s="217">
        <f>IF(N225="snížená",J225,0)</f>
        <v>0</v>
      </c>
      <c r="BG225" s="217">
        <f>IF(N225="zákl. přenesená",J225,0)</f>
        <v>0</v>
      </c>
      <c r="BH225" s="217">
        <f>IF(N225="sníž. přenesená",J225,0)</f>
        <v>0</v>
      </c>
      <c r="BI225" s="217">
        <f>IF(N225="nulová",J225,0)</f>
        <v>0</v>
      </c>
      <c r="BJ225" s="18" t="s">
        <v>82</v>
      </c>
      <c r="BK225" s="217">
        <f>ROUND(I225*H225,2)</f>
        <v>0</v>
      </c>
      <c r="BL225" s="18" t="s">
        <v>155</v>
      </c>
      <c r="BM225" s="216" t="s">
        <v>2544</v>
      </c>
    </row>
    <row r="226" s="2" customFormat="1">
      <c r="A226" s="39"/>
      <c r="B226" s="40"/>
      <c r="C226" s="41"/>
      <c r="D226" s="218" t="s">
        <v>157</v>
      </c>
      <c r="E226" s="41"/>
      <c r="F226" s="219" t="s">
        <v>2545</v>
      </c>
      <c r="G226" s="41"/>
      <c r="H226" s="41"/>
      <c r="I226" s="220"/>
      <c r="J226" s="41"/>
      <c r="K226" s="41"/>
      <c r="L226" s="45"/>
      <c r="M226" s="221"/>
      <c r="N226" s="222"/>
      <c r="O226" s="85"/>
      <c r="P226" s="85"/>
      <c r="Q226" s="85"/>
      <c r="R226" s="85"/>
      <c r="S226" s="85"/>
      <c r="T226" s="86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18" t="s">
        <v>157</v>
      </c>
      <c r="AU226" s="18" t="s">
        <v>82</v>
      </c>
    </row>
    <row r="227" s="2" customFormat="1" ht="37.8" customHeight="1">
      <c r="A227" s="39"/>
      <c r="B227" s="40"/>
      <c r="C227" s="256" t="s">
        <v>757</v>
      </c>
      <c r="D227" s="256" t="s">
        <v>226</v>
      </c>
      <c r="E227" s="257" t="s">
        <v>2546</v>
      </c>
      <c r="F227" s="258" t="s">
        <v>2547</v>
      </c>
      <c r="G227" s="259" t="s">
        <v>229</v>
      </c>
      <c r="H227" s="260">
        <v>5</v>
      </c>
      <c r="I227" s="261"/>
      <c r="J227" s="262">
        <f>ROUND(I227*H227,2)</f>
        <v>0</v>
      </c>
      <c r="K227" s="258" t="s">
        <v>154</v>
      </c>
      <c r="L227" s="263"/>
      <c r="M227" s="264" t="s">
        <v>19</v>
      </c>
      <c r="N227" s="265" t="s">
        <v>45</v>
      </c>
      <c r="O227" s="85"/>
      <c r="P227" s="214">
        <f>O227*H227</f>
        <v>0</v>
      </c>
      <c r="Q227" s="214">
        <v>9.0000000000000006E-05</v>
      </c>
      <c r="R227" s="214">
        <f>Q227*H227</f>
        <v>0.00045000000000000004</v>
      </c>
      <c r="S227" s="214">
        <v>0</v>
      </c>
      <c r="T227" s="2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207</v>
      </c>
      <c r="AT227" s="216" t="s">
        <v>226</v>
      </c>
      <c r="AU227" s="216" t="s">
        <v>82</v>
      </c>
      <c r="AY227" s="18" t="s">
        <v>148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82</v>
      </c>
      <c r="BK227" s="217">
        <f>ROUND(I227*H227,2)</f>
        <v>0</v>
      </c>
      <c r="BL227" s="18" t="s">
        <v>155</v>
      </c>
      <c r="BM227" s="216" t="s">
        <v>2548</v>
      </c>
    </row>
    <row r="228" s="2" customFormat="1" ht="55.5" customHeight="1">
      <c r="A228" s="39"/>
      <c r="B228" s="40"/>
      <c r="C228" s="205" t="s">
        <v>763</v>
      </c>
      <c r="D228" s="205" t="s">
        <v>150</v>
      </c>
      <c r="E228" s="206" t="s">
        <v>2542</v>
      </c>
      <c r="F228" s="207" t="s">
        <v>2543</v>
      </c>
      <c r="G228" s="208" t="s">
        <v>229</v>
      </c>
      <c r="H228" s="209">
        <v>50</v>
      </c>
      <c r="I228" s="210"/>
      <c r="J228" s="211">
        <f>ROUND(I228*H228,2)</f>
        <v>0</v>
      </c>
      <c r="K228" s="207" t="s">
        <v>154</v>
      </c>
      <c r="L228" s="45"/>
      <c r="M228" s="212" t="s">
        <v>19</v>
      </c>
      <c r="N228" s="213" t="s">
        <v>45</v>
      </c>
      <c r="O228" s="85"/>
      <c r="P228" s="214">
        <f>O228*H228</f>
        <v>0</v>
      </c>
      <c r="Q228" s="214">
        <v>0</v>
      </c>
      <c r="R228" s="214">
        <f>Q228*H228</f>
        <v>0</v>
      </c>
      <c r="S228" s="214">
        <v>0</v>
      </c>
      <c r="T228" s="215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16" t="s">
        <v>155</v>
      </c>
      <c r="AT228" s="216" t="s">
        <v>150</v>
      </c>
      <c r="AU228" s="216" t="s">
        <v>82</v>
      </c>
      <c r="AY228" s="18" t="s">
        <v>148</v>
      </c>
      <c r="BE228" s="217">
        <f>IF(N228="základní",J228,0)</f>
        <v>0</v>
      </c>
      <c r="BF228" s="217">
        <f>IF(N228="snížená",J228,0)</f>
        <v>0</v>
      </c>
      <c r="BG228" s="217">
        <f>IF(N228="zákl. přenesená",J228,0)</f>
        <v>0</v>
      </c>
      <c r="BH228" s="217">
        <f>IF(N228="sníž. přenesená",J228,0)</f>
        <v>0</v>
      </c>
      <c r="BI228" s="217">
        <f>IF(N228="nulová",J228,0)</f>
        <v>0</v>
      </c>
      <c r="BJ228" s="18" t="s">
        <v>82</v>
      </c>
      <c r="BK228" s="217">
        <f>ROUND(I228*H228,2)</f>
        <v>0</v>
      </c>
      <c r="BL228" s="18" t="s">
        <v>155</v>
      </c>
      <c r="BM228" s="216" t="s">
        <v>2549</v>
      </c>
    </row>
    <row r="229" s="2" customFormat="1">
      <c r="A229" s="39"/>
      <c r="B229" s="40"/>
      <c r="C229" s="41"/>
      <c r="D229" s="218" t="s">
        <v>157</v>
      </c>
      <c r="E229" s="41"/>
      <c r="F229" s="219" t="s">
        <v>2545</v>
      </c>
      <c r="G229" s="41"/>
      <c r="H229" s="41"/>
      <c r="I229" s="220"/>
      <c r="J229" s="41"/>
      <c r="K229" s="41"/>
      <c r="L229" s="45"/>
      <c r="M229" s="221"/>
      <c r="N229" s="222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157</v>
      </c>
      <c r="AU229" s="18" t="s">
        <v>82</v>
      </c>
    </row>
    <row r="230" s="2" customFormat="1" ht="37.8" customHeight="1">
      <c r="A230" s="39"/>
      <c r="B230" s="40"/>
      <c r="C230" s="256" t="s">
        <v>768</v>
      </c>
      <c r="D230" s="256" t="s">
        <v>226</v>
      </c>
      <c r="E230" s="257" t="s">
        <v>2550</v>
      </c>
      <c r="F230" s="258" t="s">
        <v>2551</v>
      </c>
      <c r="G230" s="259" t="s">
        <v>229</v>
      </c>
      <c r="H230" s="260">
        <v>50</v>
      </c>
      <c r="I230" s="261"/>
      <c r="J230" s="262">
        <f>ROUND(I230*H230,2)</f>
        <v>0</v>
      </c>
      <c r="K230" s="258" t="s">
        <v>154</v>
      </c>
      <c r="L230" s="263"/>
      <c r="M230" s="264" t="s">
        <v>19</v>
      </c>
      <c r="N230" s="265" t="s">
        <v>45</v>
      </c>
      <c r="O230" s="85"/>
      <c r="P230" s="214">
        <f>O230*H230</f>
        <v>0</v>
      </c>
      <c r="Q230" s="214">
        <v>0.00012</v>
      </c>
      <c r="R230" s="214">
        <f>Q230*H230</f>
        <v>0.0060000000000000001</v>
      </c>
      <c r="S230" s="214">
        <v>0</v>
      </c>
      <c r="T230" s="215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16" t="s">
        <v>207</v>
      </c>
      <c r="AT230" s="216" t="s">
        <v>226</v>
      </c>
      <c r="AU230" s="216" t="s">
        <v>82</v>
      </c>
      <c r="AY230" s="18" t="s">
        <v>148</v>
      </c>
      <c r="BE230" s="217">
        <f>IF(N230="základní",J230,0)</f>
        <v>0</v>
      </c>
      <c r="BF230" s="217">
        <f>IF(N230="snížená",J230,0)</f>
        <v>0</v>
      </c>
      <c r="BG230" s="217">
        <f>IF(N230="zákl. přenesená",J230,0)</f>
        <v>0</v>
      </c>
      <c r="BH230" s="217">
        <f>IF(N230="sníž. přenesená",J230,0)</f>
        <v>0</v>
      </c>
      <c r="BI230" s="217">
        <f>IF(N230="nulová",J230,0)</f>
        <v>0</v>
      </c>
      <c r="BJ230" s="18" t="s">
        <v>82</v>
      </c>
      <c r="BK230" s="217">
        <f>ROUND(I230*H230,2)</f>
        <v>0</v>
      </c>
      <c r="BL230" s="18" t="s">
        <v>155</v>
      </c>
      <c r="BM230" s="216" t="s">
        <v>2552</v>
      </c>
    </row>
    <row r="231" s="2" customFormat="1" ht="55.5" customHeight="1">
      <c r="A231" s="39"/>
      <c r="B231" s="40"/>
      <c r="C231" s="205" t="s">
        <v>773</v>
      </c>
      <c r="D231" s="205" t="s">
        <v>150</v>
      </c>
      <c r="E231" s="206" t="s">
        <v>2542</v>
      </c>
      <c r="F231" s="207" t="s">
        <v>2543</v>
      </c>
      <c r="G231" s="208" t="s">
        <v>229</v>
      </c>
      <c r="H231" s="209">
        <v>5</v>
      </c>
      <c r="I231" s="210"/>
      <c r="J231" s="211">
        <f>ROUND(I231*H231,2)</f>
        <v>0</v>
      </c>
      <c r="K231" s="207" t="s">
        <v>154</v>
      </c>
      <c r="L231" s="45"/>
      <c r="M231" s="212" t="s">
        <v>19</v>
      </c>
      <c r="N231" s="213" t="s">
        <v>45</v>
      </c>
      <c r="O231" s="85"/>
      <c r="P231" s="214">
        <f>O231*H231</f>
        <v>0</v>
      </c>
      <c r="Q231" s="214">
        <v>0</v>
      </c>
      <c r="R231" s="214">
        <f>Q231*H231</f>
        <v>0</v>
      </c>
      <c r="S231" s="214">
        <v>0</v>
      </c>
      <c r="T231" s="21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6" t="s">
        <v>155</v>
      </c>
      <c r="AT231" s="216" t="s">
        <v>150</v>
      </c>
      <c r="AU231" s="216" t="s">
        <v>82</v>
      </c>
      <c r="AY231" s="18" t="s">
        <v>148</v>
      </c>
      <c r="BE231" s="217">
        <f>IF(N231="základní",J231,0)</f>
        <v>0</v>
      </c>
      <c r="BF231" s="217">
        <f>IF(N231="snížená",J231,0)</f>
        <v>0</v>
      </c>
      <c r="BG231" s="217">
        <f>IF(N231="zákl. přenesená",J231,0)</f>
        <v>0</v>
      </c>
      <c r="BH231" s="217">
        <f>IF(N231="sníž. přenesená",J231,0)</f>
        <v>0</v>
      </c>
      <c r="BI231" s="217">
        <f>IF(N231="nulová",J231,0)</f>
        <v>0</v>
      </c>
      <c r="BJ231" s="18" t="s">
        <v>82</v>
      </c>
      <c r="BK231" s="217">
        <f>ROUND(I231*H231,2)</f>
        <v>0</v>
      </c>
      <c r="BL231" s="18" t="s">
        <v>155</v>
      </c>
      <c r="BM231" s="216" t="s">
        <v>2553</v>
      </c>
    </row>
    <row r="232" s="2" customFormat="1">
      <c r="A232" s="39"/>
      <c r="B232" s="40"/>
      <c r="C232" s="41"/>
      <c r="D232" s="218" t="s">
        <v>157</v>
      </c>
      <c r="E232" s="41"/>
      <c r="F232" s="219" t="s">
        <v>2545</v>
      </c>
      <c r="G232" s="41"/>
      <c r="H232" s="41"/>
      <c r="I232" s="220"/>
      <c r="J232" s="41"/>
      <c r="K232" s="41"/>
      <c r="L232" s="45"/>
      <c r="M232" s="221"/>
      <c r="N232" s="222"/>
      <c r="O232" s="85"/>
      <c r="P232" s="85"/>
      <c r="Q232" s="85"/>
      <c r="R232" s="85"/>
      <c r="S232" s="85"/>
      <c r="T232" s="86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157</v>
      </c>
      <c r="AU232" s="18" t="s">
        <v>82</v>
      </c>
    </row>
    <row r="233" s="2" customFormat="1" ht="37.8" customHeight="1">
      <c r="A233" s="39"/>
      <c r="B233" s="40"/>
      <c r="C233" s="256" t="s">
        <v>779</v>
      </c>
      <c r="D233" s="256" t="s">
        <v>226</v>
      </c>
      <c r="E233" s="257" t="s">
        <v>2554</v>
      </c>
      <c r="F233" s="258" t="s">
        <v>2555</v>
      </c>
      <c r="G233" s="259" t="s">
        <v>229</v>
      </c>
      <c r="H233" s="260">
        <v>5</v>
      </c>
      <c r="I233" s="261"/>
      <c r="J233" s="262">
        <f>ROUND(I233*H233,2)</f>
        <v>0</v>
      </c>
      <c r="K233" s="258" t="s">
        <v>154</v>
      </c>
      <c r="L233" s="263"/>
      <c r="M233" s="264" t="s">
        <v>19</v>
      </c>
      <c r="N233" s="265" t="s">
        <v>45</v>
      </c>
      <c r="O233" s="85"/>
      <c r="P233" s="214">
        <f>O233*H233</f>
        <v>0</v>
      </c>
      <c r="Q233" s="214">
        <v>0.00025000000000000001</v>
      </c>
      <c r="R233" s="214">
        <f>Q233*H233</f>
        <v>0.00125</v>
      </c>
      <c r="S233" s="214">
        <v>0</v>
      </c>
      <c r="T233" s="215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6" t="s">
        <v>207</v>
      </c>
      <c r="AT233" s="216" t="s">
        <v>226</v>
      </c>
      <c r="AU233" s="216" t="s">
        <v>82</v>
      </c>
      <c r="AY233" s="18" t="s">
        <v>148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18" t="s">
        <v>82</v>
      </c>
      <c r="BK233" s="217">
        <f>ROUND(I233*H233,2)</f>
        <v>0</v>
      </c>
      <c r="BL233" s="18" t="s">
        <v>155</v>
      </c>
      <c r="BM233" s="216" t="s">
        <v>2556</v>
      </c>
    </row>
    <row r="234" s="2" customFormat="1" ht="37.8" customHeight="1">
      <c r="A234" s="39"/>
      <c r="B234" s="40"/>
      <c r="C234" s="205" t="s">
        <v>783</v>
      </c>
      <c r="D234" s="205" t="s">
        <v>150</v>
      </c>
      <c r="E234" s="206" t="s">
        <v>2557</v>
      </c>
      <c r="F234" s="207" t="s">
        <v>2558</v>
      </c>
      <c r="G234" s="208" t="s">
        <v>222</v>
      </c>
      <c r="H234" s="209">
        <v>2</v>
      </c>
      <c r="I234" s="210"/>
      <c r="J234" s="211">
        <f>ROUND(I234*H234,2)</f>
        <v>0</v>
      </c>
      <c r="K234" s="207" t="s">
        <v>154</v>
      </c>
      <c r="L234" s="45"/>
      <c r="M234" s="212" t="s">
        <v>19</v>
      </c>
      <c r="N234" s="213" t="s">
        <v>45</v>
      </c>
      <c r="O234" s="85"/>
      <c r="P234" s="214">
        <f>O234*H234</f>
        <v>0</v>
      </c>
      <c r="Q234" s="214">
        <v>0</v>
      </c>
      <c r="R234" s="214">
        <f>Q234*H234</f>
        <v>0</v>
      </c>
      <c r="S234" s="214">
        <v>0</v>
      </c>
      <c r="T234" s="215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16" t="s">
        <v>155</v>
      </c>
      <c r="AT234" s="216" t="s">
        <v>150</v>
      </c>
      <c r="AU234" s="216" t="s">
        <v>82</v>
      </c>
      <c r="AY234" s="18" t="s">
        <v>148</v>
      </c>
      <c r="BE234" s="217">
        <f>IF(N234="základní",J234,0)</f>
        <v>0</v>
      </c>
      <c r="BF234" s="217">
        <f>IF(N234="snížená",J234,0)</f>
        <v>0</v>
      </c>
      <c r="BG234" s="217">
        <f>IF(N234="zákl. přenesená",J234,0)</f>
        <v>0</v>
      </c>
      <c r="BH234" s="217">
        <f>IF(N234="sníž. přenesená",J234,0)</f>
        <v>0</v>
      </c>
      <c r="BI234" s="217">
        <f>IF(N234="nulová",J234,0)</f>
        <v>0</v>
      </c>
      <c r="BJ234" s="18" t="s">
        <v>82</v>
      </c>
      <c r="BK234" s="217">
        <f>ROUND(I234*H234,2)</f>
        <v>0</v>
      </c>
      <c r="BL234" s="18" t="s">
        <v>155</v>
      </c>
      <c r="BM234" s="216" t="s">
        <v>2559</v>
      </c>
    </row>
    <row r="235" s="2" customFormat="1">
      <c r="A235" s="39"/>
      <c r="B235" s="40"/>
      <c r="C235" s="41"/>
      <c r="D235" s="218" t="s">
        <v>157</v>
      </c>
      <c r="E235" s="41"/>
      <c r="F235" s="219" t="s">
        <v>2560</v>
      </c>
      <c r="G235" s="41"/>
      <c r="H235" s="41"/>
      <c r="I235" s="220"/>
      <c r="J235" s="41"/>
      <c r="K235" s="41"/>
      <c r="L235" s="45"/>
      <c r="M235" s="221"/>
      <c r="N235" s="222"/>
      <c r="O235" s="85"/>
      <c r="P235" s="85"/>
      <c r="Q235" s="85"/>
      <c r="R235" s="85"/>
      <c r="S235" s="85"/>
      <c r="T235" s="86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157</v>
      </c>
      <c r="AU235" s="18" t="s">
        <v>82</v>
      </c>
    </row>
    <row r="236" s="2" customFormat="1" ht="37.8" customHeight="1">
      <c r="A236" s="39"/>
      <c r="B236" s="40"/>
      <c r="C236" s="205" t="s">
        <v>789</v>
      </c>
      <c r="D236" s="205" t="s">
        <v>150</v>
      </c>
      <c r="E236" s="206" t="s">
        <v>2561</v>
      </c>
      <c r="F236" s="207" t="s">
        <v>2562</v>
      </c>
      <c r="G236" s="208" t="s">
        <v>222</v>
      </c>
      <c r="H236" s="209">
        <v>14</v>
      </c>
      <c r="I236" s="210"/>
      <c r="J236" s="211">
        <f>ROUND(I236*H236,2)</f>
        <v>0</v>
      </c>
      <c r="K236" s="207" t="s">
        <v>154</v>
      </c>
      <c r="L236" s="45"/>
      <c r="M236" s="212" t="s">
        <v>19</v>
      </c>
      <c r="N236" s="213" t="s">
        <v>45</v>
      </c>
      <c r="O236" s="85"/>
      <c r="P236" s="214">
        <f>O236*H236</f>
        <v>0</v>
      </c>
      <c r="Q236" s="214">
        <v>0</v>
      </c>
      <c r="R236" s="214">
        <f>Q236*H236</f>
        <v>0</v>
      </c>
      <c r="S236" s="214">
        <v>0</v>
      </c>
      <c r="T236" s="215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16" t="s">
        <v>155</v>
      </c>
      <c r="AT236" s="216" t="s">
        <v>150</v>
      </c>
      <c r="AU236" s="216" t="s">
        <v>82</v>
      </c>
      <c r="AY236" s="18" t="s">
        <v>148</v>
      </c>
      <c r="BE236" s="217">
        <f>IF(N236="základní",J236,0)</f>
        <v>0</v>
      </c>
      <c r="BF236" s="217">
        <f>IF(N236="snížená",J236,0)</f>
        <v>0</v>
      </c>
      <c r="BG236" s="217">
        <f>IF(N236="zákl. přenesená",J236,0)</f>
        <v>0</v>
      </c>
      <c r="BH236" s="217">
        <f>IF(N236="sníž. přenesená",J236,0)</f>
        <v>0</v>
      </c>
      <c r="BI236" s="217">
        <f>IF(N236="nulová",J236,0)</f>
        <v>0</v>
      </c>
      <c r="BJ236" s="18" t="s">
        <v>82</v>
      </c>
      <c r="BK236" s="217">
        <f>ROUND(I236*H236,2)</f>
        <v>0</v>
      </c>
      <c r="BL236" s="18" t="s">
        <v>155</v>
      </c>
      <c r="BM236" s="216" t="s">
        <v>2563</v>
      </c>
    </row>
    <row r="237" s="2" customFormat="1">
      <c r="A237" s="39"/>
      <c r="B237" s="40"/>
      <c r="C237" s="41"/>
      <c r="D237" s="218" t="s">
        <v>157</v>
      </c>
      <c r="E237" s="41"/>
      <c r="F237" s="219" t="s">
        <v>2564</v>
      </c>
      <c r="G237" s="41"/>
      <c r="H237" s="41"/>
      <c r="I237" s="220"/>
      <c r="J237" s="41"/>
      <c r="K237" s="41"/>
      <c r="L237" s="45"/>
      <c r="M237" s="221"/>
      <c r="N237" s="222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157</v>
      </c>
      <c r="AU237" s="18" t="s">
        <v>82</v>
      </c>
    </row>
    <row r="238" s="2" customFormat="1" ht="37.8" customHeight="1">
      <c r="A238" s="39"/>
      <c r="B238" s="40"/>
      <c r="C238" s="205" t="s">
        <v>796</v>
      </c>
      <c r="D238" s="205" t="s">
        <v>150</v>
      </c>
      <c r="E238" s="206" t="s">
        <v>2565</v>
      </c>
      <c r="F238" s="207" t="s">
        <v>2566</v>
      </c>
      <c r="G238" s="208" t="s">
        <v>222</v>
      </c>
      <c r="H238" s="209">
        <v>2</v>
      </c>
      <c r="I238" s="210"/>
      <c r="J238" s="211">
        <f>ROUND(I238*H238,2)</f>
        <v>0</v>
      </c>
      <c r="K238" s="207" t="s">
        <v>154</v>
      </c>
      <c r="L238" s="45"/>
      <c r="M238" s="212" t="s">
        <v>19</v>
      </c>
      <c r="N238" s="213" t="s">
        <v>45</v>
      </c>
      <c r="O238" s="85"/>
      <c r="P238" s="214">
        <f>O238*H238</f>
        <v>0</v>
      </c>
      <c r="Q238" s="214">
        <v>0</v>
      </c>
      <c r="R238" s="214">
        <f>Q238*H238</f>
        <v>0</v>
      </c>
      <c r="S238" s="214">
        <v>0</v>
      </c>
      <c r="T238" s="215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16" t="s">
        <v>155</v>
      </c>
      <c r="AT238" s="216" t="s">
        <v>150</v>
      </c>
      <c r="AU238" s="216" t="s">
        <v>82</v>
      </c>
      <c r="AY238" s="18" t="s">
        <v>148</v>
      </c>
      <c r="BE238" s="217">
        <f>IF(N238="základní",J238,0)</f>
        <v>0</v>
      </c>
      <c r="BF238" s="217">
        <f>IF(N238="snížená",J238,0)</f>
        <v>0</v>
      </c>
      <c r="BG238" s="217">
        <f>IF(N238="zákl. přenesená",J238,0)</f>
        <v>0</v>
      </c>
      <c r="BH238" s="217">
        <f>IF(N238="sníž. přenesená",J238,0)</f>
        <v>0</v>
      </c>
      <c r="BI238" s="217">
        <f>IF(N238="nulová",J238,0)</f>
        <v>0</v>
      </c>
      <c r="BJ238" s="18" t="s">
        <v>82</v>
      </c>
      <c r="BK238" s="217">
        <f>ROUND(I238*H238,2)</f>
        <v>0</v>
      </c>
      <c r="BL238" s="18" t="s">
        <v>155</v>
      </c>
      <c r="BM238" s="216" t="s">
        <v>2567</v>
      </c>
    </row>
    <row r="239" s="2" customFormat="1">
      <c r="A239" s="39"/>
      <c r="B239" s="40"/>
      <c r="C239" s="41"/>
      <c r="D239" s="218" t="s">
        <v>157</v>
      </c>
      <c r="E239" s="41"/>
      <c r="F239" s="219" t="s">
        <v>2568</v>
      </c>
      <c r="G239" s="41"/>
      <c r="H239" s="41"/>
      <c r="I239" s="220"/>
      <c r="J239" s="41"/>
      <c r="K239" s="41"/>
      <c r="L239" s="45"/>
      <c r="M239" s="221"/>
      <c r="N239" s="222"/>
      <c r="O239" s="85"/>
      <c r="P239" s="85"/>
      <c r="Q239" s="85"/>
      <c r="R239" s="85"/>
      <c r="S239" s="85"/>
      <c r="T239" s="86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157</v>
      </c>
      <c r="AU239" s="18" t="s">
        <v>82</v>
      </c>
    </row>
    <row r="240" s="2" customFormat="1" ht="21.75" customHeight="1">
      <c r="A240" s="39"/>
      <c r="B240" s="40"/>
      <c r="C240" s="205" t="s">
        <v>801</v>
      </c>
      <c r="D240" s="205" t="s">
        <v>150</v>
      </c>
      <c r="E240" s="206" t="s">
        <v>2569</v>
      </c>
      <c r="F240" s="207" t="s">
        <v>2570</v>
      </c>
      <c r="G240" s="208" t="s">
        <v>222</v>
      </c>
      <c r="H240" s="209">
        <v>19</v>
      </c>
      <c r="I240" s="210"/>
      <c r="J240" s="211">
        <f>ROUND(I240*H240,2)</f>
        <v>0</v>
      </c>
      <c r="K240" s="207" t="s">
        <v>154</v>
      </c>
      <c r="L240" s="45"/>
      <c r="M240" s="212" t="s">
        <v>19</v>
      </c>
      <c r="N240" s="213" t="s">
        <v>45</v>
      </c>
      <c r="O240" s="85"/>
      <c r="P240" s="214">
        <f>O240*H240</f>
        <v>0</v>
      </c>
      <c r="Q240" s="214">
        <v>0</v>
      </c>
      <c r="R240" s="214">
        <f>Q240*H240</f>
        <v>0</v>
      </c>
      <c r="S240" s="214">
        <v>0</v>
      </c>
      <c r="T240" s="215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16" t="s">
        <v>155</v>
      </c>
      <c r="AT240" s="216" t="s">
        <v>150</v>
      </c>
      <c r="AU240" s="216" t="s">
        <v>82</v>
      </c>
      <c r="AY240" s="18" t="s">
        <v>148</v>
      </c>
      <c r="BE240" s="217">
        <f>IF(N240="základní",J240,0)</f>
        <v>0</v>
      </c>
      <c r="BF240" s="217">
        <f>IF(N240="snížená",J240,0)</f>
        <v>0</v>
      </c>
      <c r="BG240" s="217">
        <f>IF(N240="zákl. přenesená",J240,0)</f>
        <v>0</v>
      </c>
      <c r="BH240" s="217">
        <f>IF(N240="sníž. přenesená",J240,0)</f>
        <v>0</v>
      </c>
      <c r="BI240" s="217">
        <f>IF(N240="nulová",J240,0)</f>
        <v>0</v>
      </c>
      <c r="BJ240" s="18" t="s">
        <v>82</v>
      </c>
      <c r="BK240" s="217">
        <f>ROUND(I240*H240,2)</f>
        <v>0</v>
      </c>
      <c r="BL240" s="18" t="s">
        <v>155</v>
      </c>
      <c r="BM240" s="216" t="s">
        <v>2571</v>
      </c>
    </row>
    <row r="241" s="2" customFormat="1">
      <c r="A241" s="39"/>
      <c r="B241" s="40"/>
      <c r="C241" s="41"/>
      <c r="D241" s="218" t="s">
        <v>157</v>
      </c>
      <c r="E241" s="41"/>
      <c r="F241" s="219" t="s">
        <v>2572</v>
      </c>
      <c r="G241" s="41"/>
      <c r="H241" s="41"/>
      <c r="I241" s="220"/>
      <c r="J241" s="41"/>
      <c r="K241" s="41"/>
      <c r="L241" s="45"/>
      <c r="M241" s="221"/>
      <c r="N241" s="222"/>
      <c r="O241" s="85"/>
      <c r="P241" s="85"/>
      <c r="Q241" s="85"/>
      <c r="R241" s="85"/>
      <c r="S241" s="85"/>
      <c r="T241" s="86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157</v>
      </c>
      <c r="AU241" s="18" t="s">
        <v>82</v>
      </c>
    </row>
    <row r="242" s="2" customFormat="1" ht="16.5" customHeight="1">
      <c r="A242" s="39"/>
      <c r="B242" s="40"/>
      <c r="C242" s="256" t="s">
        <v>806</v>
      </c>
      <c r="D242" s="256" t="s">
        <v>226</v>
      </c>
      <c r="E242" s="257" t="s">
        <v>2573</v>
      </c>
      <c r="F242" s="258" t="s">
        <v>2574</v>
      </c>
      <c r="G242" s="259" t="s">
        <v>222</v>
      </c>
      <c r="H242" s="260">
        <v>19</v>
      </c>
      <c r="I242" s="261"/>
      <c r="J242" s="262">
        <f>ROUND(I242*H242,2)</f>
        <v>0</v>
      </c>
      <c r="K242" s="258" t="s">
        <v>154</v>
      </c>
      <c r="L242" s="263"/>
      <c r="M242" s="264" t="s">
        <v>19</v>
      </c>
      <c r="N242" s="265" t="s">
        <v>45</v>
      </c>
      <c r="O242" s="85"/>
      <c r="P242" s="214">
        <f>O242*H242</f>
        <v>0</v>
      </c>
      <c r="Q242" s="214">
        <v>0.00013999999999999999</v>
      </c>
      <c r="R242" s="214">
        <f>Q242*H242</f>
        <v>0.0026599999999999996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207</v>
      </c>
      <c r="AT242" s="216" t="s">
        <v>226</v>
      </c>
      <c r="AU242" s="216" t="s">
        <v>82</v>
      </c>
      <c r="AY242" s="18" t="s">
        <v>148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82</v>
      </c>
      <c r="BK242" s="217">
        <f>ROUND(I242*H242,2)</f>
        <v>0</v>
      </c>
      <c r="BL242" s="18" t="s">
        <v>155</v>
      </c>
      <c r="BM242" s="216" t="s">
        <v>2575</v>
      </c>
    </row>
    <row r="243" s="2" customFormat="1" ht="24.15" customHeight="1">
      <c r="A243" s="39"/>
      <c r="B243" s="40"/>
      <c r="C243" s="205" t="s">
        <v>813</v>
      </c>
      <c r="D243" s="205" t="s">
        <v>150</v>
      </c>
      <c r="E243" s="206" t="s">
        <v>2576</v>
      </c>
      <c r="F243" s="207" t="s">
        <v>2577</v>
      </c>
      <c r="G243" s="208" t="s">
        <v>222</v>
      </c>
      <c r="H243" s="209">
        <v>4</v>
      </c>
      <c r="I243" s="210"/>
      <c r="J243" s="211">
        <f>ROUND(I243*H243,2)</f>
        <v>0</v>
      </c>
      <c r="K243" s="207" t="s">
        <v>154</v>
      </c>
      <c r="L243" s="45"/>
      <c r="M243" s="212" t="s">
        <v>19</v>
      </c>
      <c r="N243" s="213" t="s">
        <v>45</v>
      </c>
      <c r="O243" s="85"/>
      <c r="P243" s="214">
        <f>O243*H243</f>
        <v>0</v>
      </c>
      <c r="Q243" s="214">
        <v>0</v>
      </c>
      <c r="R243" s="214">
        <f>Q243*H243</f>
        <v>0</v>
      </c>
      <c r="S243" s="214">
        <v>0</v>
      </c>
      <c r="T243" s="215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16" t="s">
        <v>155</v>
      </c>
      <c r="AT243" s="216" t="s">
        <v>150</v>
      </c>
      <c r="AU243" s="216" t="s">
        <v>82</v>
      </c>
      <c r="AY243" s="18" t="s">
        <v>148</v>
      </c>
      <c r="BE243" s="217">
        <f>IF(N243="základní",J243,0)</f>
        <v>0</v>
      </c>
      <c r="BF243" s="217">
        <f>IF(N243="snížená",J243,0)</f>
        <v>0</v>
      </c>
      <c r="BG243" s="217">
        <f>IF(N243="zákl. přenesená",J243,0)</f>
        <v>0</v>
      </c>
      <c r="BH243" s="217">
        <f>IF(N243="sníž. přenesená",J243,0)</f>
        <v>0</v>
      </c>
      <c r="BI243" s="217">
        <f>IF(N243="nulová",J243,0)</f>
        <v>0</v>
      </c>
      <c r="BJ243" s="18" t="s">
        <v>82</v>
      </c>
      <c r="BK243" s="217">
        <f>ROUND(I243*H243,2)</f>
        <v>0</v>
      </c>
      <c r="BL243" s="18" t="s">
        <v>155</v>
      </c>
      <c r="BM243" s="216" t="s">
        <v>2578</v>
      </c>
    </row>
    <row r="244" s="2" customFormat="1">
      <c r="A244" s="39"/>
      <c r="B244" s="40"/>
      <c r="C244" s="41"/>
      <c r="D244" s="218" t="s">
        <v>157</v>
      </c>
      <c r="E244" s="41"/>
      <c r="F244" s="219" t="s">
        <v>2579</v>
      </c>
      <c r="G244" s="41"/>
      <c r="H244" s="41"/>
      <c r="I244" s="220"/>
      <c r="J244" s="41"/>
      <c r="K244" s="41"/>
      <c r="L244" s="45"/>
      <c r="M244" s="221"/>
      <c r="N244" s="222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157</v>
      </c>
      <c r="AU244" s="18" t="s">
        <v>82</v>
      </c>
    </row>
    <row r="245" s="2" customFormat="1" ht="16.5" customHeight="1">
      <c r="A245" s="39"/>
      <c r="B245" s="40"/>
      <c r="C245" s="256" t="s">
        <v>820</v>
      </c>
      <c r="D245" s="256" t="s">
        <v>226</v>
      </c>
      <c r="E245" s="257" t="s">
        <v>2580</v>
      </c>
      <c r="F245" s="258" t="s">
        <v>2581</v>
      </c>
      <c r="G245" s="259" t="s">
        <v>222</v>
      </c>
      <c r="H245" s="260">
        <v>4</v>
      </c>
      <c r="I245" s="261"/>
      <c r="J245" s="262">
        <f>ROUND(I245*H245,2)</f>
        <v>0</v>
      </c>
      <c r="K245" s="258" t="s">
        <v>154</v>
      </c>
      <c r="L245" s="263"/>
      <c r="M245" s="264" t="s">
        <v>19</v>
      </c>
      <c r="N245" s="265" t="s">
        <v>45</v>
      </c>
      <c r="O245" s="85"/>
      <c r="P245" s="214">
        <f>O245*H245</f>
        <v>0</v>
      </c>
      <c r="Q245" s="214">
        <v>0.00029999999999999997</v>
      </c>
      <c r="R245" s="214">
        <f>Q245*H245</f>
        <v>0.0011999999999999999</v>
      </c>
      <c r="S245" s="214">
        <v>0</v>
      </c>
      <c r="T245" s="21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6" t="s">
        <v>207</v>
      </c>
      <c r="AT245" s="216" t="s">
        <v>226</v>
      </c>
      <c r="AU245" s="216" t="s">
        <v>82</v>
      </c>
      <c r="AY245" s="18" t="s">
        <v>148</v>
      </c>
      <c r="BE245" s="217">
        <f>IF(N245="základní",J245,0)</f>
        <v>0</v>
      </c>
      <c r="BF245" s="217">
        <f>IF(N245="snížená",J245,0)</f>
        <v>0</v>
      </c>
      <c r="BG245" s="217">
        <f>IF(N245="zákl. přenesená",J245,0)</f>
        <v>0</v>
      </c>
      <c r="BH245" s="217">
        <f>IF(N245="sníž. přenesená",J245,0)</f>
        <v>0</v>
      </c>
      <c r="BI245" s="217">
        <f>IF(N245="nulová",J245,0)</f>
        <v>0</v>
      </c>
      <c r="BJ245" s="18" t="s">
        <v>82</v>
      </c>
      <c r="BK245" s="217">
        <f>ROUND(I245*H245,2)</f>
        <v>0</v>
      </c>
      <c r="BL245" s="18" t="s">
        <v>155</v>
      </c>
      <c r="BM245" s="216" t="s">
        <v>2582</v>
      </c>
    </row>
    <row r="246" s="2" customFormat="1" ht="24.15" customHeight="1">
      <c r="A246" s="39"/>
      <c r="B246" s="40"/>
      <c r="C246" s="205" t="s">
        <v>825</v>
      </c>
      <c r="D246" s="205" t="s">
        <v>150</v>
      </c>
      <c r="E246" s="206" t="s">
        <v>2576</v>
      </c>
      <c r="F246" s="207" t="s">
        <v>2577</v>
      </c>
      <c r="G246" s="208" t="s">
        <v>222</v>
      </c>
      <c r="H246" s="209">
        <v>4</v>
      </c>
      <c r="I246" s="210"/>
      <c r="J246" s="211">
        <f>ROUND(I246*H246,2)</f>
        <v>0</v>
      </c>
      <c r="K246" s="207" t="s">
        <v>154</v>
      </c>
      <c r="L246" s="45"/>
      <c r="M246" s="212" t="s">
        <v>19</v>
      </c>
      <c r="N246" s="213" t="s">
        <v>45</v>
      </c>
      <c r="O246" s="85"/>
      <c r="P246" s="214">
        <f>O246*H246</f>
        <v>0</v>
      </c>
      <c r="Q246" s="214">
        <v>0</v>
      </c>
      <c r="R246" s="214">
        <f>Q246*H246</f>
        <v>0</v>
      </c>
      <c r="S246" s="214">
        <v>0</v>
      </c>
      <c r="T246" s="215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16" t="s">
        <v>155</v>
      </c>
      <c r="AT246" s="216" t="s">
        <v>150</v>
      </c>
      <c r="AU246" s="216" t="s">
        <v>82</v>
      </c>
      <c r="AY246" s="18" t="s">
        <v>148</v>
      </c>
      <c r="BE246" s="217">
        <f>IF(N246="základní",J246,0)</f>
        <v>0</v>
      </c>
      <c r="BF246" s="217">
        <f>IF(N246="snížená",J246,0)</f>
        <v>0</v>
      </c>
      <c r="BG246" s="217">
        <f>IF(N246="zákl. přenesená",J246,0)</f>
        <v>0</v>
      </c>
      <c r="BH246" s="217">
        <f>IF(N246="sníž. přenesená",J246,0)</f>
        <v>0</v>
      </c>
      <c r="BI246" s="217">
        <f>IF(N246="nulová",J246,0)</f>
        <v>0</v>
      </c>
      <c r="BJ246" s="18" t="s">
        <v>82</v>
      </c>
      <c r="BK246" s="217">
        <f>ROUND(I246*H246,2)</f>
        <v>0</v>
      </c>
      <c r="BL246" s="18" t="s">
        <v>155</v>
      </c>
      <c r="BM246" s="216" t="s">
        <v>2583</v>
      </c>
    </row>
    <row r="247" s="2" customFormat="1">
      <c r="A247" s="39"/>
      <c r="B247" s="40"/>
      <c r="C247" s="41"/>
      <c r="D247" s="218" t="s">
        <v>157</v>
      </c>
      <c r="E247" s="41"/>
      <c r="F247" s="219" t="s">
        <v>2579</v>
      </c>
      <c r="G247" s="41"/>
      <c r="H247" s="41"/>
      <c r="I247" s="220"/>
      <c r="J247" s="41"/>
      <c r="K247" s="41"/>
      <c r="L247" s="45"/>
      <c r="M247" s="221"/>
      <c r="N247" s="222"/>
      <c r="O247" s="85"/>
      <c r="P247" s="85"/>
      <c r="Q247" s="85"/>
      <c r="R247" s="85"/>
      <c r="S247" s="85"/>
      <c r="T247" s="86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157</v>
      </c>
      <c r="AU247" s="18" t="s">
        <v>82</v>
      </c>
    </row>
    <row r="248" s="2" customFormat="1" ht="16.5" customHeight="1">
      <c r="A248" s="39"/>
      <c r="B248" s="40"/>
      <c r="C248" s="256" t="s">
        <v>830</v>
      </c>
      <c r="D248" s="256" t="s">
        <v>226</v>
      </c>
      <c r="E248" s="257" t="s">
        <v>2584</v>
      </c>
      <c r="F248" s="258" t="s">
        <v>2585</v>
      </c>
      <c r="G248" s="259" t="s">
        <v>222</v>
      </c>
      <c r="H248" s="260">
        <v>4</v>
      </c>
      <c r="I248" s="261"/>
      <c r="J248" s="262">
        <f>ROUND(I248*H248,2)</f>
        <v>0</v>
      </c>
      <c r="K248" s="258" t="s">
        <v>154</v>
      </c>
      <c r="L248" s="263"/>
      <c r="M248" s="264" t="s">
        <v>19</v>
      </c>
      <c r="N248" s="265" t="s">
        <v>45</v>
      </c>
      <c r="O248" s="85"/>
      <c r="P248" s="214">
        <f>O248*H248</f>
        <v>0</v>
      </c>
      <c r="Q248" s="214">
        <v>0.00012</v>
      </c>
      <c r="R248" s="214">
        <f>Q248*H248</f>
        <v>0.00048000000000000001</v>
      </c>
      <c r="S248" s="214">
        <v>0</v>
      </c>
      <c r="T248" s="215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16" t="s">
        <v>207</v>
      </c>
      <c r="AT248" s="216" t="s">
        <v>226</v>
      </c>
      <c r="AU248" s="216" t="s">
        <v>82</v>
      </c>
      <c r="AY248" s="18" t="s">
        <v>148</v>
      </c>
      <c r="BE248" s="217">
        <f>IF(N248="základní",J248,0)</f>
        <v>0</v>
      </c>
      <c r="BF248" s="217">
        <f>IF(N248="snížená",J248,0)</f>
        <v>0</v>
      </c>
      <c r="BG248" s="217">
        <f>IF(N248="zákl. přenesená",J248,0)</f>
        <v>0</v>
      </c>
      <c r="BH248" s="217">
        <f>IF(N248="sníž. přenesená",J248,0)</f>
        <v>0</v>
      </c>
      <c r="BI248" s="217">
        <f>IF(N248="nulová",J248,0)</f>
        <v>0</v>
      </c>
      <c r="BJ248" s="18" t="s">
        <v>82</v>
      </c>
      <c r="BK248" s="217">
        <f>ROUND(I248*H248,2)</f>
        <v>0</v>
      </c>
      <c r="BL248" s="18" t="s">
        <v>155</v>
      </c>
      <c r="BM248" s="216" t="s">
        <v>2586</v>
      </c>
    </row>
    <row r="249" s="2" customFormat="1" ht="24.15" customHeight="1">
      <c r="A249" s="39"/>
      <c r="B249" s="40"/>
      <c r="C249" s="205" t="s">
        <v>835</v>
      </c>
      <c r="D249" s="205" t="s">
        <v>150</v>
      </c>
      <c r="E249" s="206" t="s">
        <v>2587</v>
      </c>
      <c r="F249" s="207" t="s">
        <v>2588</v>
      </c>
      <c r="G249" s="208" t="s">
        <v>222</v>
      </c>
      <c r="H249" s="209">
        <v>4</v>
      </c>
      <c r="I249" s="210"/>
      <c r="J249" s="211">
        <f>ROUND(I249*H249,2)</f>
        <v>0</v>
      </c>
      <c r="K249" s="207" t="s">
        <v>154</v>
      </c>
      <c r="L249" s="45"/>
      <c r="M249" s="212" t="s">
        <v>19</v>
      </c>
      <c r="N249" s="213" t="s">
        <v>45</v>
      </c>
      <c r="O249" s="85"/>
      <c r="P249" s="214">
        <f>O249*H249</f>
        <v>0</v>
      </c>
      <c r="Q249" s="214">
        <v>0</v>
      </c>
      <c r="R249" s="214">
        <f>Q249*H249</f>
        <v>0</v>
      </c>
      <c r="S249" s="214">
        <v>0</v>
      </c>
      <c r="T249" s="215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16" t="s">
        <v>155</v>
      </c>
      <c r="AT249" s="216" t="s">
        <v>150</v>
      </c>
      <c r="AU249" s="216" t="s">
        <v>82</v>
      </c>
      <c r="AY249" s="18" t="s">
        <v>148</v>
      </c>
      <c r="BE249" s="217">
        <f>IF(N249="základní",J249,0)</f>
        <v>0</v>
      </c>
      <c r="BF249" s="217">
        <f>IF(N249="snížená",J249,0)</f>
        <v>0</v>
      </c>
      <c r="BG249" s="217">
        <f>IF(N249="zákl. přenesená",J249,0)</f>
        <v>0</v>
      </c>
      <c r="BH249" s="217">
        <f>IF(N249="sníž. přenesená",J249,0)</f>
        <v>0</v>
      </c>
      <c r="BI249" s="217">
        <f>IF(N249="nulová",J249,0)</f>
        <v>0</v>
      </c>
      <c r="BJ249" s="18" t="s">
        <v>82</v>
      </c>
      <c r="BK249" s="217">
        <f>ROUND(I249*H249,2)</f>
        <v>0</v>
      </c>
      <c r="BL249" s="18" t="s">
        <v>155</v>
      </c>
      <c r="BM249" s="216" t="s">
        <v>2589</v>
      </c>
    </row>
    <row r="250" s="2" customFormat="1">
      <c r="A250" s="39"/>
      <c r="B250" s="40"/>
      <c r="C250" s="41"/>
      <c r="D250" s="218" t="s">
        <v>157</v>
      </c>
      <c r="E250" s="41"/>
      <c r="F250" s="219" t="s">
        <v>2590</v>
      </c>
      <c r="G250" s="41"/>
      <c r="H250" s="41"/>
      <c r="I250" s="220"/>
      <c r="J250" s="41"/>
      <c r="K250" s="41"/>
      <c r="L250" s="45"/>
      <c r="M250" s="221"/>
      <c r="N250" s="222"/>
      <c r="O250" s="85"/>
      <c r="P250" s="85"/>
      <c r="Q250" s="85"/>
      <c r="R250" s="85"/>
      <c r="S250" s="85"/>
      <c r="T250" s="86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18" t="s">
        <v>157</v>
      </c>
      <c r="AU250" s="18" t="s">
        <v>82</v>
      </c>
    </row>
    <row r="251" s="2" customFormat="1" ht="16.5" customHeight="1">
      <c r="A251" s="39"/>
      <c r="B251" s="40"/>
      <c r="C251" s="256" t="s">
        <v>841</v>
      </c>
      <c r="D251" s="256" t="s">
        <v>226</v>
      </c>
      <c r="E251" s="257" t="s">
        <v>2591</v>
      </c>
      <c r="F251" s="258" t="s">
        <v>2592</v>
      </c>
      <c r="G251" s="259" t="s">
        <v>222</v>
      </c>
      <c r="H251" s="260">
        <v>4</v>
      </c>
      <c r="I251" s="261"/>
      <c r="J251" s="262">
        <f>ROUND(I251*H251,2)</f>
        <v>0</v>
      </c>
      <c r="K251" s="258" t="s">
        <v>154</v>
      </c>
      <c r="L251" s="263"/>
      <c r="M251" s="264" t="s">
        <v>19</v>
      </c>
      <c r="N251" s="265" t="s">
        <v>45</v>
      </c>
      <c r="O251" s="85"/>
      <c r="P251" s="214">
        <f>O251*H251</f>
        <v>0</v>
      </c>
      <c r="Q251" s="214">
        <v>0</v>
      </c>
      <c r="R251" s="214">
        <f>Q251*H251</f>
        <v>0</v>
      </c>
      <c r="S251" s="214">
        <v>0</v>
      </c>
      <c r="T251" s="215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16" t="s">
        <v>207</v>
      </c>
      <c r="AT251" s="216" t="s">
        <v>226</v>
      </c>
      <c r="AU251" s="216" t="s">
        <v>82</v>
      </c>
      <c r="AY251" s="18" t="s">
        <v>148</v>
      </c>
      <c r="BE251" s="217">
        <f>IF(N251="základní",J251,0)</f>
        <v>0</v>
      </c>
      <c r="BF251" s="217">
        <f>IF(N251="snížená",J251,0)</f>
        <v>0</v>
      </c>
      <c r="BG251" s="217">
        <f>IF(N251="zákl. přenesená",J251,0)</f>
        <v>0</v>
      </c>
      <c r="BH251" s="217">
        <f>IF(N251="sníž. přenesená",J251,0)</f>
        <v>0</v>
      </c>
      <c r="BI251" s="217">
        <f>IF(N251="nulová",J251,0)</f>
        <v>0</v>
      </c>
      <c r="BJ251" s="18" t="s">
        <v>82</v>
      </c>
      <c r="BK251" s="217">
        <f>ROUND(I251*H251,2)</f>
        <v>0</v>
      </c>
      <c r="BL251" s="18" t="s">
        <v>155</v>
      </c>
      <c r="BM251" s="216" t="s">
        <v>2593</v>
      </c>
    </row>
    <row r="252" s="2" customFormat="1" ht="24.15" customHeight="1">
      <c r="A252" s="39"/>
      <c r="B252" s="40"/>
      <c r="C252" s="205" t="s">
        <v>846</v>
      </c>
      <c r="D252" s="205" t="s">
        <v>150</v>
      </c>
      <c r="E252" s="206" t="s">
        <v>2594</v>
      </c>
      <c r="F252" s="207" t="s">
        <v>2595</v>
      </c>
      <c r="G252" s="208" t="s">
        <v>222</v>
      </c>
      <c r="H252" s="209">
        <v>4</v>
      </c>
      <c r="I252" s="210"/>
      <c r="J252" s="211">
        <f>ROUND(I252*H252,2)</f>
        <v>0</v>
      </c>
      <c r="K252" s="207" t="s">
        <v>154</v>
      </c>
      <c r="L252" s="45"/>
      <c r="M252" s="212" t="s">
        <v>19</v>
      </c>
      <c r="N252" s="213" t="s">
        <v>45</v>
      </c>
      <c r="O252" s="85"/>
      <c r="P252" s="214">
        <f>O252*H252</f>
        <v>0</v>
      </c>
      <c r="Q252" s="214">
        <v>0</v>
      </c>
      <c r="R252" s="214">
        <f>Q252*H252</f>
        <v>0</v>
      </c>
      <c r="S252" s="214">
        <v>0</v>
      </c>
      <c r="T252" s="215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16" t="s">
        <v>155</v>
      </c>
      <c r="AT252" s="216" t="s">
        <v>150</v>
      </c>
      <c r="AU252" s="216" t="s">
        <v>82</v>
      </c>
      <c r="AY252" s="18" t="s">
        <v>148</v>
      </c>
      <c r="BE252" s="217">
        <f>IF(N252="základní",J252,0)</f>
        <v>0</v>
      </c>
      <c r="BF252" s="217">
        <f>IF(N252="snížená",J252,0)</f>
        <v>0</v>
      </c>
      <c r="BG252" s="217">
        <f>IF(N252="zákl. přenesená",J252,0)</f>
        <v>0</v>
      </c>
      <c r="BH252" s="217">
        <f>IF(N252="sníž. přenesená",J252,0)</f>
        <v>0</v>
      </c>
      <c r="BI252" s="217">
        <f>IF(N252="nulová",J252,0)</f>
        <v>0</v>
      </c>
      <c r="BJ252" s="18" t="s">
        <v>82</v>
      </c>
      <c r="BK252" s="217">
        <f>ROUND(I252*H252,2)</f>
        <v>0</v>
      </c>
      <c r="BL252" s="18" t="s">
        <v>155</v>
      </c>
      <c r="BM252" s="216" t="s">
        <v>2596</v>
      </c>
    </row>
    <row r="253" s="2" customFormat="1">
      <c r="A253" s="39"/>
      <c r="B253" s="40"/>
      <c r="C253" s="41"/>
      <c r="D253" s="218" t="s">
        <v>157</v>
      </c>
      <c r="E253" s="41"/>
      <c r="F253" s="219" t="s">
        <v>2597</v>
      </c>
      <c r="G253" s="41"/>
      <c r="H253" s="41"/>
      <c r="I253" s="220"/>
      <c r="J253" s="41"/>
      <c r="K253" s="41"/>
      <c r="L253" s="45"/>
      <c r="M253" s="221"/>
      <c r="N253" s="222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157</v>
      </c>
      <c r="AU253" s="18" t="s">
        <v>82</v>
      </c>
    </row>
    <row r="254" s="2" customFormat="1" ht="21.75" customHeight="1">
      <c r="A254" s="39"/>
      <c r="B254" s="40"/>
      <c r="C254" s="256" t="s">
        <v>850</v>
      </c>
      <c r="D254" s="256" t="s">
        <v>226</v>
      </c>
      <c r="E254" s="257" t="s">
        <v>2598</v>
      </c>
      <c r="F254" s="258" t="s">
        <v>2599</v>
      </c>
      <c r="G254" s="259" t="s">
        <v>222</v>
      </c>
      <c r="H254" s="260">
        <v>4</v>
      </c>
      <c r="I254" s="261"/>
      <c r="J254" s="262">
        <f>ROUND(I254*H254,2)</f>
        <v>0</v>
      </c>
      <c r="K254" s="258" t="s">
        <v>154</v>
      </c>
      <c r="L254" s="263"/>
      <c r="M254" s="264" t="s">
        <v>19</v>
      </c>
      <c r="N254" s="265" t="s">
        <v>45</v>
      </c>
      <c r="O254" s="85"/>
      <c r="P254" s="214">
        <f>O254*H254</f>
        <v>0</v>
      </c>
      <c r="Q254" s="214">
        <v>0.0041999999999999997</v>
      </c>
      <c r="R254" s="214">
        <f>Q254*H254</f>
        <v>0.016799999999999999</v>
      </c>
      <c r="S254" s="214">
        <v>0</v>
      </c>
      <c r="T254" s="215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16" t="s">
        <v>207</v>
      </c>
      <c r="AT254" s="216" t="s">
        <v>226</v>
      </c>
      <c r="AU254" s="216" t="s">
        <v>82</v>
      </c>
      <c r="AY254" s="18" t="s">
        <v>148</v>
      </c>
      <c r="BE254" s="217">
        <f>IF(N254="základní",J254,0)</f>
        <v>0</v>
      </c>
      <c r="BF254" s="217">
        <f>IF(N254="snížená",J254,0)</f>
        <v>0</v>
      </c>
      <c r="BG254" s="217">
        <f>IF(N254="zákl. přenesená",J254,0)</f>
        <v>0</v>
      </c>
      <c r="BH254" s="217">
        <f>IF(N254="sníž. přenesená",J254,0)</f>
        <v>0</v>
      </c>
      <c r="BI254" s="217">
        <f>IF(N254="nulová",J254,0)</f>
        <v>0</v>
      </c>
      <c r="BJ254" s="18" t="s">
        <v>82</v>
      </c>
      <c r="BK254" s="217">
        <f>ROUND(I254*H254,2)</f>
        <v>0</v>
      </c>
      <c r="BL254" s="18" t="s">
        <v>155</v>
      </c>
      <c r="BM254" s="216" t="s">
        <v>2600</v>
      </c>
    </row>
    <row r="255" s="2" customFormat="1" ht="16.5" customHeight="1">
      <c r="A255" s="39"/>
      <c r="B255" s="40"/>
      <c r="C255" s="256" t="s">
        <v>856</v>
      </c>
      <c r="D255" s="256" t="s">
        <v>226</v>
      </c>
      <c r="E255" s="257" t="s">
        <v>2601</v>
      </c>
      <c r="F255" s="258" t="s">
        <v>2602</v>
      </c>
      <c r="G255" s="259" t="s">
        <v>222</v>
      </c>
      <c r="H255" s="260">
        <v>8</v>
      </c>
      <c r="I255" s="261"/>
      <c r="J255" s="262">
        <f>ROUND(I255*H255,2)</f>
        <v>0</v>
      </c>
      <c r="K255" s="258" t="s">
        <v>154</v>
      </c>
      <c r="L255" s="263"/>
      <c r="M255" s="264" t="s">
        <v>19</v>
      </c>
      <c r="N255" s="265" t="s">
        <v>45</v>
      </c>
      <c r="O255" s="85"/>
      <c r="P255" s="214">
        <f>O255*H255</f>
        <v>0</v>
      </c>
      <c r="Q255" s="214">
        <v>0.00032000000000000003</v>
      </c>
      <c r="R255" s="214">
        <f>Q255*H255</f>
        <v>0.0025600000000000002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207</v>
      </c>
      <c r="AT255" s="216" t="s">
        <v>226</v>
      </c>
      <c r="AU255" s="216" t="s">
        <v>82</v>
      </c>
      <c r="AY255" s="18" t="s">
        <v>148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82</v>
      </c>
      <c r="BK255" s="217">
        <f>ROUND(I255*H255,2)</f>
        <v>0</v>
      </c>
      <c r="BL255" s="18" t="s">
        <v>155</v>
      </c>
      <c r="BM255" s="216" t="s">
        <v>2603</v>
      </c>
    </row>
    <row r="256" s="2" customFormat="1" ht="16.5" customHeight="1">
      <c r="A256" s="39"/>
      <c r="B256" s="40"/>
      <c r="C256" s="256" t="s">
        <v>861</v>
      </c>
      <c r="D256" s="256" t="s">
        <v>226</v>
      </c>
      <c r="E256" s="257" t="s">
        <v>2604</v>
      </c>
      <c r="F256" s="258" t="s">
        <v>2605</v>
      </c>
      <c r="G256" s="259" t="s">
        <v>222</v>
      </c>
      <c r="H256" s="260">
        <v>95</v>
      </c>
      <c r="I256" s="261"/>
      <c r="J256" s="262">
        <f>ROUND(I256*H256,2)</f>
        <v>0</v>
      </c>
      <c r="K256" s="258" t="s">
        <v>154</v>
      </c>
      <c r="L256" s="263"/>
      <c r="M256" s="264" t="s">
        <v>19</v>
      </c>
      <c r="N256" s="265" t="s">
        <v>45</v>
      </c>
      <c r="O256" s="85"/>
      <c r="P256" s="214">
        <f>O256*H256</f>
        <v>0</v>
      </c>
      <c r="Q256" s="214">
        <v>0.00013999999999999999</v>
      </c>
      <c r="R256" s="214">
        <f>Q256*H256</f>
        <v>0.013299999999999999</v>
      </c>
      <c r="S256" s="214">
        <v>0</v>
      </c>
      <c r="T256" s="215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16" t="s">
        <v>207</v>
      </c>
      <c r="AT256" s="216" t="s">
        <v>226</v>
      </c>
      <c r="AU256" s="216" t="s">
        <v>82</v>
      </c>
      <c r="AY256" s="18" t="s">
        <v>148</v>
      </c>
      <c r="BE256" s="217">
        <f>IF(N256="základní",J256,0)</f>
        <v>0</v>
      </c>
      <c r="BF256" s="217">
        <f>IF(N256="snížená",J256,0)</f>
        <v>0</v>
      </c>
      <c r="BG256" s="217">
        <f>IF(N256="zákl. přenesená",J256,0)</f>
        <v>0</v>
      </c>
      <c r="BH256" s="217">
        <f>IF(N256="sníž. přenesená",J256,0)</f>
        <v>0</v>
      </c>
      <c r="BI256" s="217">
        <f>IF(N256="nulová",J256,0)</f>
        <v>0</v>
      </c>
      <c r="BJ256" s="18" t="s">
        <v>82</v>
      </c>
      <c r="BK256" s="217">
        <f>ROUND(I256*H256,2)</f>
        <v>0</v>
      </c>
      <c r="BL256" s="18" t="s">
        <v>155</v>
      </c>
      <c r="BM256" s="216" t="s">
        <v>2606</v>
      </c>
    </row>
    <row r="257" s="2" customFormat="1" ht="24.15" customHeight="1">
      <c r="A257" s="39"/>
      <c r="B257" s="40"/>
      <c r="C257" s="205" t="s">
        <v>868</v>
      </c>
      <c r="D257" s="205" t="s">
        <v>150</v>
      </c>
      <c r="E257" s="206" t="s">
        <v>2576</v>
      </c>
      <c r="F257" s="207" t="s">
        <v>2577</v>
      </c>
      <c r="G257" s="208" t="s">
        <v>222</v>
      </c>
      <c r="H257" s="209">
        <v>6</v>
      </c>
      <c r="I257" s="210"/>
      <c r="J257" s="211">
        <f>ROUND(I257*H257,2)</f>
        <v>0</v>
      </c>
      <c r="K257" s="207" t="s">
        <v>154</v>
      </c>
      <c r="L257" s="45"/>
      <c r="M257" s="212" t="s">
        <v>19</v>
      </c>
      <c r="N257" s="213" t="s">
        <v>45</v>
      </c>
      <c r="O257" s="85"/>
      <c r="P257" s="214">
        <f>O257*H257</f>
        <v>0</v>
      </c>
      <c r="Q257" s="214">
        <v>0</v>
      </c>
      <c r="R257" s="214">
        <f>Q257*H257</f>
        <v>0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155</v>
      </c>
      <c r="AT257" s="216" t="s">
        <v>150</v>
      </c>
      <c r="AU257" s="216" t="s">
        <v>82</v>
      </c>
      <c r="AY257" s="18" t="s">
        <v>148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82</v>
      </c>
      <c r="BK257" s="217">
        <f>ROUND(I257*H257,2)</f>
        <v>0</v>
      </c>
      <c r="BL257" s="18" t="s">
        <v>155</v>
      </c>
      <c r="BM257" s="216" t="s">
        <v>2607</v>
      </c>
    </row>
    <row r="258" s="2" customFormat="1">
      <c r="A258" s="39"/>
      <c r="B258" s="40"/>
      <c r="C258" s="41"/>
      <c r="D258" s="218" t="s">
        <v>157</v>
      </c>
      <c r="E258" s="41"/>
      <c r="F258" s="219" t="s">
        <v>2579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157</v>
      </c>
      <c r="AU258" s="18" t="s">
        <v>82</v>
      </c>
    </row>
    <row r="259" s="2" customFormat="1" ht="24.15" customHeight="1">
      <c r="A259" s="39"/>
      <c r="B259" s="40"/>
      <c r="C259" s="256" t="s">
        <v>873</v>
      </c>
      <c r="D259" s="256" t="s">
        <v>226</v>
      </c>
      <c r="E259" s="257" t="s">
        <v>2608</v>
      </c>
      <c r="F259" s="258" t="s">
        <v>2609</v>
      </c>
      <c r="G259" s="259" t="s">
        <v>222</v>
      </c>
      <c r="H259" s="260">
        <v>6</v>
      </c>
      <c r="I259" s="261"/>
      <c r="J259" s="262">
        <f>ROUND(I259*H259,2)</f>
        <v>0</v>
      </c>
      <c r="K259" s="258" t="s">
        <v>154</v>
      </c>
      <c r="L259" s="263"/>
      <c r="M259" s="264" t="s">
        <v>19</v>
      </c>
      <c r="N259" s="265" t="s">
        <v>45</v>
      </c>
      <c r="O259" s="85"/>
      <c r="P259" s="214">
        <f>O259*H259</f>
        <v>0</v>
      </c>
      <c r="Q259" s="214">
        <v>0.00025999999999999998</v>
      </c>
      <c r="R259" s="214">
        <f>Q259*H259</f>
        <v>0.0015599999999999998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207</v>
      </c>
      <c r="AT259" s="216" t="s">
        <v>226</v>
      </c>
      <c r="AU259" s="216" t="s">
        <v>82</v>
      </c>
      <c r="AY259" s="18" t="s">
        <v>148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82</v>
      </c>
      <c r="BK259" s="217">
        <f>ROUND(I259*H259,2)</f>
        <v>0</v>
      </c>
      <c r="BL259" s="18" t="s">
        <v>155</v>
      </c>
      <c r="BM259" s="216" t="s">
        <v>2610</v>
      </c>
    </row>
    <row r="260" s="2" customFormat="1" ht="24.15" customHeight="1">
      <c r="A260" s="39"/>
      <c r="B260" s="40"/>
      <c r="C260" s="205" t="s">
        <v>879</v>
      </c>
      <c r="D260" s="205" t="s">
        <v>150</v>
      </c>
      <c r="E260" s="206" t="s">
        <v>2576</v>
      </c>
      <c r="F260" s="207" t="s">
        <v>2577</v>
      </c>
      <c r="G260" s="208" t="s">
        <v>222</v>
      </c>
      <c r="H260" s="209">
        <v>12</v>
      </c>
      <c r="I260" s="210"/>
      <c r="J260" s="211">
        <f>ROUND(I260*H260,2)</f>
        <v>0</v>
      </c>
      <c r="K260" s="207" t="s">
        <v>154</v>
      </c>
      <c r="L260" s="45"/>
      <c r="M260" s="212" t="s">
        <v>19</v>
      </c>
      <c r="N260" s="213" t="s">
        <v>45</v>
      </c>
      <c r="O260" s="85"/>
      <c r="P260" s="214">
        <f>O260*H260</f>
        <v>0</v>
      </c>
      <c r="Q260" s="214">
        <v>0</v>
      </c>
      <c r="R260" s="214">
        <f>Q260*H260</f>
        <v>0</v>
      </c>
      <c r="S260" s="214">
        <v>0</v>
      </c>
      <c r="T260" s="215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16" t="s">
        <v>155</v>
      </c>
      <c r="AT260" s="216" t="s">
        <v>150</v>
      </c>
      <c r="AU260" s="216" t="s">
        <v>82</v>
      </c>
      <c r="AY260" s="18" t="s">
        <v>148</v>
      </c>
      <c r="BE260" s="217">
        <f>IF(N260="základní",J260,0)</f>
        <v>0</v>
      </c>
      <c r="BF260" s="217">
        <f>IF(N260="snížená",J260,0)</f>
        <v>0</v>
      </c>
      <c r="BG260" s="217">
        <f>IF(N260="zákl. přenesená",J260,0)</f>
        <v>0</v>
      </c>
      <c r="BH260" s="217">
        <f>IF(N260="sníž. přenesená",J260,0)</f>
        <v>0</v>
      </c>
      <c r="BI260" s="217">
        <f>IF(N260="nulová",J260,0)</f>
        <v>0</v>
      </c>
      <c r="BJ260" s="18" t="s">
        <v>82</v>
      </c>
      <c r="BK260" s="217">
        <f>ROUND(I260*H260,2)</f>
        <v>0</v>
      </c>
      <c r="BL260" s="18" t="s">
        <v>155</v>
      </c>
      <c r="BM260" s="216" t="s">
        <v>2611</v>
      </c>
    </row>
    <row r="261" s="2" customFormat="1">
      <c r="A261" s="39"/>
      <c r="B261" s="40"/>
      <c r="C261" s="41"/>
      <c r="D261" s="218" t="s">
        <v>157</v>
      </c>
      <c r="E261" s="41"/>
      <c r="F261" s="219" t="s">
        <v>2579</v>
      </c>
      <c r="G261" s="41"/>
      <c r="H261" s="41"/>
      <c r="I261" s="220"/>
      <c r="J261" s="41"/>
      <c r="K261" s="41"/>
      <c r="L261" s="45"/>
      <c r="M261" s="221"/>
      <c r="N261" s="222"/>
      <c r="O261" s="85"/>
      <c r="P261" s="85"/>
      <c r="Q261" s="85"/>
      <c r="R261" s="85"/>
      <c r="S261" s="85"/>
      <c r="T261" s="86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18" t="s">
        <v>157</v>
      </c>
      <c r="AU261" s="18" t="s">
        <v>82</v>
      </c>
    </row>
    <row r="262" s="2" customFormat="1" ht="16.5" customHeight="1">
      <c r="A262" s="39"/>
      <c r="B262" s="40"/>
      <c r="C262" s="256" t="s">
        <v>886</v>
      </c>
      <c r="D262" s="256" t="s">
        <v>226</v>
      </c>
      <c r="E262" s="257" t="s">
        <v>2612</v>
      </c>
      <c r="F262" s="258" t="s">
        <v>2613</v>
      </c>
      <c r="G262" s="259" t="s">
        <v>222</v>
      </c>
      <c r="H262" s="260">
        <v>12</v>
      </c>
      <c r="I262" s="261"/>
      <c r="J262" s="262">
        <f>ROUND(I262*H262,2)</f>
        <v>0</v>
      </c>
      <c r="K262" s="258" t="s">
        <v>2612</v>
      </c>
      <c r="L262" s="263"/>
      <c r="M262" s="264" t="s">
        <v>19</v>
      </c>
      <c r="N262" s="265" t="s">
        <v>45</v>
      </c>
      <c r="O262" s="85"/>
      <c r="P262" s="214">
        <f>O262*H262</f>
        <v>0</v>
      </c>
      <c r="Q262" s="214">
        <v>0</v>
      </c>
      <c r="R262" s="214">
        <f>Q262*H262</f>
        <v>0</v>
      </c>
      <c r="S262" s="214">
        <v>0</v>
      </c>
      <c r="T262" s="215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16" t="s">
        <v>207</v>
      </c>
      <c r="AT262" s="216" t="s">
        <v>226</v>
      </c>
      <c r="AU262" s="216" t="s">
        <v>82</v>
      </c>
      <c r="AY262" s="18" t="s">
        <v>148</v>
      </c>
      <c r="BE262" s="217">
        <f>IF(N262="základní",J262,0)</f>
        <v>0</v>
      </c>
      <c r="BF262" s="217">
        <f>IF(N262="snížená",J262,0)</f>
        <v>0</v>
      </c>
      <c r="BG262" s="217">
        <f>IF(N262="zákl. přenesená",J262,0)</f>
        <v>0</v>
      </c>
      <c r="BH262" s="217">
        <f>IF(N262="sníž. přenesená",J262,0)</f>
        <v>0</v>
      </c>
      <c r="BI262" s="217">
        <f>IF(N262="nulová",J262,0)</f>
        <v>0</v>
      </c>
      <c r="BJ262" s="18" t="s">
        <v>82</v>
      </c>
      <c r="BK262" s="217">
        <f>ROUND(I262*H262,2)</f>
        <v>0</v>
      </c>
      <c r="BL262" s="18" t="s">
        <v>155</v>
      </c>
      <c r="BM262" s="216" t="s">
        <v>2614</v>
      </c>
    </row>
    <row r="263" s="2" customFormat="1" ht="33" customHeight="1">
      <c r="A263" s="39"/>
      <c r="B263" s="40"/>
      <c r="C263" s="205" t="s">
        <v>867</v>
      </c>
      <c r="D263" s="205" t="s">
        <v>150</v>
      </c>
      <c r="E263" s="206" t="s">
        <v>2615</v>
      </c>
      <c r="F263" s="207" t="s">
        <v>2616</v>
      </c>
      <c r="G263" s="208" t="s">
        <v>222</v>
      </c>
      <c r="H263" s="209">
        <v>1</v>
      </c>
      <c r="I263" s="210"/>
      <c r="J263" s="211">
        <f>ROUND(I263*H263,2)</f>
        <v>0</v>
      </c>
      <c r="K263" s="207" t="s">
        <v>154</v>
      </c>
      <c r="L263" s="45"/>
      <c r="M263" s="212" t="s">
        <v>19</v>
      </c>
      <c r="N263" s="213" t="s">
        <v>45</v>
      </c>
      <c r="O263" s="85"/>
      <c r="P263" s="214">
        <f>O263*H263</f>
        <v>0</v>
      </c>
      <c r="Q263" s="214">
        <v>0</v>
      </c>
      <c r="R263" s="214">
        <f>Q263*H263</f>
        <v>0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155</v>
      </c>
      <c r="AT263" s="216" t="s">
        <v>150</v>
      </c>
      <c r="AU263" s="216" t="s">
        <v>82</v>
      </c>
      <c r="AY263" s="18" t="s">
        <v>148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82</v>
      </c>
      <c r="BK263" s="217">
        <f>ROUND(I263*H263,2)</f>
        <v>0</v>
      </c>
      <c r="BL263" s="18" t="s">
        <v>155</v>
      </c>
      <c r="BM263" s="216" t="s">
        <v>2617</v>
      </c>
    </row>
    <row r="264" s="2" customFormat="1">
      <c r="A264" s="39"/>
      <c r="B264" s="40"/>
      <c r="C264" s="41"/>
      <c r="D264" s="218" t="s">
        <v>157</v>
      </c>
      <c r="E264" s="41"/>
      <c r="F264" s="219" t="s">
        <v>2618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157</v>
      </c>
      <c r="AU264" s="18" t="s">
        <v>82</v>
      </c>
    </row>
    <row r="265" s="2" customFormat="1" ht="24.15" customHeight="1">
      <c r="A265" s="39"/>
      <c r="B265" s="40"/>
      <c r="C265" s="256" t="s">
        <v>899</v>
      </c>
      <c r="D265" s="256" t="s">
        <v>226</v>
      </c>
      <c r="E265" s="257" t="s">
        <v>2619</v>
      </c>
      <c r="F265" s="258" t="s">
        <v>2620</v>
      </c>
      <c r="G265" s="259" t="s">
        <v>222</v>
      </c>
      <c r="H265" s="260">
        <v>1</v>
      </c>
      <c r="I265" s="261"/>
      <c r="J265" s="262">
        <f>ROUND(I265*H265,2)</f>
        <v>0</v>
      </c>
      <c r="K265" s="258" t="s">
        <v>2619</v>
      </c>
      <c r="L265" s="263"/>
      <c r="M265" s="264" t="s">
        <v>19</v>
      </c>
      <c r="N265" s="265" t="s">
        <v>45</v>
      </c>
      <c r="O265" s="85"/>
      <c r="P265" s="214">
        <f>O265*H265</f>
        <v>0</v>
      </c>
      <c r="Q265" s="214">
        <v>0</v>
      </c>
      <c r="R265" s="214">
        <f>Q265*H265</f>
        <v>0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207</v>
      </c>
      <c r="AT265" s="216" t="s">
        <v>226</v>
      </c>
      <c r="AU265" s="216" t="s">
        <v>82</v>
      </c>
      <c r="AY265" s="18" t="s">
        <v>148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82</v>
      </c>
      <c r="BK265" s="217">
        <f>ROUND(I265*H265,2)</f>
        <v>0</v>
      </c>
      <c r="BL265" s="18" t="s">
        <v>155</v>
      </c>
      <c r="BM265" s="216" t="s">
        <v>2621</v>
      </c>
    </row>
    <row r="266" s="2" customFormat="1" ht="16.5" customHeight="1">
      <c r="A266" s="39"/>
      <c r="B266" s="40"/>
      <c r="C266" s="205" t="s">
        <v>904</v>
      </c>
      <c r="D266" s="205" t="s">
        <v>150</v>
      </c>
      <c r="E266" s="206" t="s">
        <v>2622</v>
      </c>
      <c r="F266" s="207" t="s">
        <v>2623</v>
      </c>
      <c r="G266" s="208" t="s">
        <v>1352</v>
      </c>
      <c r="H266" s="209">
        <v>1</v>
      </c>
      <c r="I266" s="210"/>
      <c r="J266" s="211">
        <f>ROUND(I266*H266,2)</f>
        <v>0</v>
      </c>
      <c r="K266" s="207" t="s">
        <v>2622</v>
      </c>
      <c r="L266" s="45"/>
      <c r="M266" s="212" t="s">
        <v>19</v>
      </c>
      <c r="N266" s="213" t="s">
        <v>45</v>
      </c>
      <c r="O266" s="85"/>
      <c r="P266" s="214">
        <f>O266*H266</f>
        <v>0</v>
      </c>
      <c r="Q266" s="214">
        <v>0</v>
      </c>
      <c r="R266" s="214">
        <f>Q266*H266</f>
        <v>0</v>
      </c>
      <c r="S266" s="214">
        <v>0</v>
      </c>
      <c r="T266" s="215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16" t="s">
        <v>155</v>
      </c>
      <c r="AT266" s="216" t="s">
        <v>150</v>
      </c>
      <c r="AU266" s="216" t="s">
        <v>82</v>
      </c>
      <c r="AY266" s="18" t="s">
        <v>148</v>
      </c>
      <c r="BE266" s="217">
        <f>IF(N266="základní",J266,0)</f>
        <v>0</v>
      </c>
      <c r="BF266" s="217">
        <f>IF(N266="snížená",J266,0)</f>
        <v>0</v>
      </c>
      <c r="BG266" s="217">
        <f>IF(N266="zákl. přenesená",J266,0)</f>
        <v>0</v>
      </c>
      <c r="BH266" s="217">
        <f>IF(N266="sníž. přenesená",J266,0)</f>
        <v>0</v>
      </c>
      <c r="BI266" s="217">
        <f>IF(N266="nulová",J266,0)</f>
        <v>0</v>
      </c>
      <c r="BJ266" s="18" t="s">
        <v>82</v>
      </c>
      <c r="BK266" s="217">
        <f>ROUND(I266*H266,2)</f>
        <v>0</v>
      </c>
      <c r="BL266" s="18" t="s">
        <v>155</v>
      </c>
      <c r="BM266" s="216" t="s">
        <v>2624</v>
      </c>
    </row>
    <row r="267" s="2" customFormat="1" ht="16.5" customHeight="1">
      <c r="A267" s="39"/>
      <c r="B267" s="40"/>
      <c r="C267" s="256" t="s">
        <v>909</v>
      </c>
      <c r="D267" s="256" t="s">
        <v>226</v>
      </c>
      <c r="E267" s="257" t="s">
        <v>2625</v>
      </c>
      <c r="F267" s="258" t="s">
        <v>2626</v>
      </c>
      <c r="G267" s="259" t="s">
        <v>741</v>
      </c>
      <c r="H267" s="260">
        <v>3</v>
      </c>
      <c r="I267" s="261"/>
      <c r="J267" s="262">
        <f>ROUND(I267*H267,2)</f>
        <v>0</v>
      </c>
      <c r="K267" s="258" t="s">
        <v>2625</v>
      </c>
      <c r="L267" s="263"/>
      <c r="M267" s="264" t="s">
        <v>19</v>
      </c>
      <c r="N267" s="265" t="s">
        <v>45</v>
      </c>
      <c r="O267" s="85"/>
      <c r="P267" s="214">
        <f>O267*H267</f>
        <v>0</v>
      </c>
      <c r="Q267" s="214">
        <v>0</v>
      </c>
      <c r="R267" s="214">
        <f>Q267*H267</f>
        <v>0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207</v>
      </c>
      <c r="AT267" s="216" t="s">
        <v>226</v>
      </c>
      <c r="AU267" s="216" t="s">
        <v>82</v>
      </c>
      <c r="AY267" s="18" t="s">
        <v>148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82</v>
      </c>
      <c r="BK267" s="217">
        <f>ROUND(I267*H267,2)</f>
        <v>0</v>
      </c>
      <c r="BL267" s="18" t="s">
        <v>155</v>
      </c>
      <c r="BM267" s="216" t="s">
        <v>2627</v>
      </c>
    </row>
    <row r="268" s="2" customFormat="1" ht="33" customHeight="1">
      <c r="A268" s="39"/>
      <c r="B268" s="40"/>
      <c r="C268" s="205" t="s">
        <v>916</v>
      </c>
      <c r="D268" s="205" t="s">
        <v>150</v>
      </c>
      <c r="E268" s="206" t="s">
        <v>2628</v>
      </c>
      <c r="F268" s="207" t="s">
        <v>2629</v>
      </c>
      <c r="G268" s="208" t="s">
        <v>222</v>
      </c>
      <c r="H268" s="209">
        <v>8</v>
      </c>
      <c r="I268" s="210"/>
      <c r="J268" s="211">
        <f>ROUND(I268*H268,2)</f>
        <v>0</v>
      </c>
      <c r="K268" s="207" t="s">
        <v>154</v>
      </c>
      <c r="L268" s="45"/>
      <c r="M268" s="212" t="s">
        <v>19</v>
      </c>
      <c r="N268" s="213" t="s">
        <v>45</v>
      </c>
      <c r="O268" s="85"/>
      <c r="P268" s="214">
        <f>O268*H268</f>
        <v>0</v>
      </c>
      <c r="Q268" s="214">
        <v>0</v>
      </c>
      <c r="R268" s="214">
        <f>Q268*H268</f>
        <v>0</v>
      </c>
      <c r="S268" s="214">
        <v>0</v>
      </c>
      <c r="T268" s="215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16" t="s">
        <v>155</v>
      </c>
      <c r="AT268" s="216" t="s">
        <v>150</v>
      </c>
      <c r="AU268" s="216" t="s">
        <v>82</v>
      </c>
      <c r="AY268" s="18" t="s">
        <v>148</v>
      </c>
      <c r="BE268" s="217">
        <f>IF(N268="základní",J268,0)</f>
        <v>0</v>
      </c>
      <c r="BF268" s="217">
        <f>IF(N268="snížená",J268,0)</f>
        <v>0</v>
      </c>
      <c r="BG268" s="217">
        <f>IF(N268="zákl. přenesená",J268,0)</f>
        <v>0</v>
      </c>
      <c r="BH268" s="217">
        <f>IF(N268="sníž. přenesená",J268,0)</f>
        <v>0</v>
      </c>
      <c r="BI268" s="217">
        <f>IF(N268="nulová",J268,0)</f>
        <v>0</v>
      </c>
      <c r="BJ268" s="18" t="s">
        <v>82</v>
      </c>
      <c r="BK268" s="217">
        <f>ROUND(I268*H268,2)</f>
        <v>0</v>
      </c>
      <c r="BL268" s="18" t="s">
        <v>155</v>
      </c>
      <c r="BM268" s="216" t="s">
        <v>2630</v>
      </c>
    </row>
    <row r="269" s="2" customFormat="1">
      <c r="A269" s="39"/>
      <c r="B269" s="40"/>
      <c r="C269" s="41"/>
      <c r="D269" s="218" t="s">
        <v>157</v>
      </c>
      <c r="E269" s="41"/>
      <c r="F269" s="219" t="s">
        <v>2631</v>
      </c>
      <c r="G269" s="41"/>
      <c r="H269" s="41"/>
      <c r="I269" s="220"/>
      <c r="J269" s="41"/>
      <c r="K269" s="41"/>
      <c r="L269" s="45"/>
      <c r="M269" s="221"/>
      <c r="N269" s="222"/>
      <c r="O269" s="85"/>
      <c r="P269" s="85"/>
      <c r="Q269" s="85"/>
      <c r="R269" s="85"/>
      <c r="S269" s="85"/>
      <c r="T269" s="86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18" t="s">
        <v>157</v>
      </c>
      <c r="AU269" s="18" t="s">
        <v>82</v>
      </c>
    </row>
    <row r="270" s="12" customFormat="1" ht="25.92" customHeight="1">
      <c r="A270" s="12"/>
      <c r="B270" s="189"/>
      <c r="C270" s="190"/>
      <c r="D270" s="191" t="s">
        <v>73</v>
      </c>
      <c r="E270" s="192" t="s">
        <v>2632</v>
      </c>
      <c r="F270" s="192" t="s">
        <v>2633</v>
      </c>
      <c r="G270" s="190"/>
      <c r="H270" s="190"/>
      <c r="I270" s="193"/>
      <c r="J270" s="194">
        <f>BK270</f>
        <v>0</v>
      </c>
      <c r="K270" s="190"/>
      <c r="L270" s="195"/>
      <c r="M270" s="196"/>
      <c r="N270" s="197"/>
      <c r="O270" s="197"/>
      <c r="P270" s="198">
        <f>SUM(P271:P277)</f>
        <v>0</v>
      </c>
      <c r="Q270" s="197"/>
      <c r="R270" s="198">
        <f>SUM(R271:R277)</f>
        <v>0</v>
      </c>
      <c r="S270" s="197"/>
      <c r="T270" s="199">
        <f>SUM(T271:T277)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0" t="s">
        <v>82</v>
      </c>
      <c r="AT270" s="201" t="s">
        <v>73</v>
      </c>
      <c r="AU270" s="201" t="s">
        <v>74</v>
      </c>
      <c r="AY270" s="200" t="s">
        <v>148</v>
      </c>
      <c r="BK270" s="202">
        <f>SUM(BK271:BK277)</f>
        <v>0</v>
      </c>
    </row>
    <row r="271" s="2" customFormat="1" ht="44.25" customHeight="1">
      <c r="A271" s="39"/>
      <c r="B271" s="40"/>
      <c r="C271" s="205" t="s">
        <v>921</v>
      </c>
      <c r="D271" s="205" t="s">
        <v>150</v>
      </c>
      <c r="E271" s="206" t="s">
        <v>2634</v>
      </c>
      <c r="F271" s="207" t="s">
        <v>2635</v>
      </c>
      <c r="G271" s="208" t="s">
        <v>222</v>
      </c>
      <c r="H271" s="209">
        <v>10</v>
      </c>
      <c r="I271" s="210"/>
      <c r="J271" s="211">
        <f>ROUND(I271*H271,2)</f>
        <v>0</v>
      </c>
      <c r="K271" s="207" t="s">
        <v>154</v>
      </c>
      <c r="L271" s="45"/>
      <c r="M271" s="212" t="s">
        <v>19</v>
      </c>
      <c r="N271" s="213" t="s">
        <v>45</v>
      </c>
      <c r="O271" s="85"/>
      <c r="P271" s="214">
        <f>O271*H271</f>
        <v>0</v>
      </c>
      <c r="Q271" s="214">
        <v>0</v>
      </c>
      <c r="R271" s="214">
        <f>Q271*H271</f>
        <v>0</v>
      </c>
      <c r="S271" s="214">
        <v>0</v>
      </c>
      <c r="T271" s="215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16" t="s">
        <v>155</v>
      </c>
      <c r="AT271" s="216" t="s">
        <v>150</v>
      </c>
      <c r="AU271" s="216" t="s">
        <v>82</v>
      </c>
      <c r="AY271" s="18" t="s">
        <v>148</v>
      </c>
      <c r="BE271" s="217">
        <f>IF(N271="základní",J271,0)</f>
        <v>0</v>
      </c>
      <c r="BF271" s="217">
        <f>IF(N271="snížená",J271,0)</f>
        <v>0</v>
      </c>
      <c r="BG271" s="217">
        <f>IF(N271="zákl. přenesená",J271,0)</f>
        <v>0</v>
      </c>
      <c r="BH271" s="217">
        <f>IF(N271="sníž. přenesená",J271,0)</f>
        <v>0</v>
      </c>
      <c r="BI271" s="217">
        <f>IF(N271="nulová",J271,0)</f>
        <v>0</v>
      </c>
      <c r="BJ271" s="18" t="s">
        <v>82</v>
      </c>
      <c r="BK271" s="217">
        <f>ROUND(I271*H271,2)</f>
        <v>0</v>
      </c>
      <c r="BL271" s="18" t="s">
        <v>155</v>
      </c>
      <c r="BM271" s="216" t="s">
        <v>2636</v>
      </c>
    </row>
    <row r="272" s="2" customFormat="1">
      <c r="A272" s="39"/>
      <c r="B272" s="40"/>
      <c r="C272" s="41"/>
      <c r="D272" s="218" t="s">
        <v>157</v>
      </c>
      <c r="E272" s="41"/>
      <c r="F272" s="219" t="s">
        <v>2637</v>
      </c>
      <c r="G272" s="41"/>
      <c r="H272" s="41"/>
      <c r="I272" s="220"/>
      <c r="J272" s="41"/>
      <c r="K272" s="41"/>
      <c r="L272" s="45"/>
      <c r="M272" s="221"/>
      <c r="N272" s="222"/>
      <c r="O272" s="85"/>
      <c r="P272" s="85"/>
      <c r="Q272" s="85"/>
      <c r="R272" s="85"/>
      <c r="S272" s="85"/>
      <c r="T272" s="86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157</v>
      </c>
      <c r="AU272" s="18" t="s">
        <v>82</v>
      </c>
    </row>
    <row r="273" s="2" customFormat="1" ht="24.15" customHeight="1">
      <c r="A273" s="39"/>
      <c r="B273" s="40"/>
      <c r="C273" s="256" t="s">
        <v>927</v>
      </c>
      <c r="D273" s="256" t="s">
        <v>226</v>
      </c>
      <c r="E273" s="257" t="s">
        <v>2638</v>
      </c>
      <c r="F273" s="258" t="s">
        <v>2639</v>
      </c>
      <c r="G273" s="259" t="s">
        <v>222</v>
      </c>
      <c r="H273" s="260">
        <v>10</v>
      </c>
      <c r="I273" s="261"/>
      <c r="J273" s="262">
        <f>ROUND(I273*H273,2)</f>
        <v>0</v>
      </c>
      <c r="K273" s="258" t="s">
        <v>2638</v>
      </c>
      <c r="L273" s="263"/>
      <c r="M273" s="264" t="s">
        <v>19</v>
      </c>
      <c r="N273" s="265" t="s">
        <v>45</v>
      </c>
      <c r="O273" s="85"/>
      <c r="P273" s="214">
        <f>O273*H273</f>
        <v>0</v>
      </c>
      <c r="Q273" s="214">
        <v>0</v>
      </c>
      <c r="R273" s="214">
        <f>Q273*H273</f>
        <v>0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207</v>
      </c>
      <c r="AT273" s="216" t="s">
        <v>226</v>
      </c>
      <c r="AU273" s="216" t="s">
        <v>82</v>
      </c>
      <c r="AY273" s="18" t="s">
        <v>148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82</v>
      </c>
      <c r="BK273" s="217">
        <f>ROUND(I273*H273,2)</f>
        <v>0</v>
      </c>
      <c r="BL273" s="18" t="s">
        <v>155</v>
      </c>
      <c r="BM273" s="216" t="s">
        <v>2640</v>
      </c>
    </row>
    <row r="274" s="2" customFormat="1" ht="44.25" customHeight="1">
      <c r="A274" s="39"/>
      <c r="B274" s="40"/>
      <c r="C274" s="205" t="s">
        <v>932</v>
      </c>
      <c r="D274" s="205" t="s">
        <v>150</v>
      </c>
      <c r="E274" s="206" t="s">
        <v>2641</v>
      </c>
      <c r="F274" s="207" t="s">
        <v>2642</v>
      </c>
      <c r="G274" s="208" t="s">
        <v>222</v>
      </c>
      <c r="H274" s="209">
        <v>38</v>
      </c>
      <c r="I274" s="210"/>
      <c r="J274" s="211">
        <f>ROUND(I274*H274,2)</f>
        <v>0</v>
      </c>
      <c r="K274" s="207" t="s">
        <v>154</v>
      </c>
      <c r="L274" s="45"/>
      <c r="M274" s="212" t="s">
        <v>19</v>
      </c>
      <c r="N274" s="213" t="s">
        <v>45</v>
      </c>
      <c r="O274" s="85"/>
      <c r="P274" s="214">
        <f>O274*H274</f>
        <v>0</v>
      </c>
      <c r="Q274" s="214">
        <v>0</v>
      </c>
      <c r="R274" s="214">
        <f>Q274*H274</f>
        <v>0</v>
      </c>
      <c r="S274" s="214">
        <v>0</v>
      </c>
      <c r="T274" s="215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16" t="s">
        <v>155</v>
      </c>
      <c r="AT274" s="216" t="s">
        <v>150</v>
      </c>
      <c r="AU274" s="216" t="s">
        <v>82</v>
      </c>
      <c r="AY274" s="18" t="s">
        <v>148</v>
      </c>
      <c r="BE274" s="217">
        <f>IF(N274="základní",J274,0)</f>
        <v>0</v>
      </c>
      <c r="BF274" s="217">
        <f>IF(N274="snížená",J274,0)</f>
        <v>0</v>
      </c>
      <c r="BG274" s="217">
        <f>IF(N274="zákl. přenesená",J274,0)</f>
        <v>0</v>
      </c>
      <c r="BH274" s="217">
        <f>IF(N274="sníž. přenesená",J274,0)</f>
        <v>0</v>
      </c>
      <c r="BI274" s="217">
        <f>IF(N274="nulová",J274,0)</f>
        <v>0</v>
      </c>
      <c r="BJ274" s="18" t="s">
        <v>82</v>
      </c>
      <c r="BK274" s="217">
        <f>ROUND(I274*H274,2)</f>
        <v>0</v>
      </c>
      <c r="BL274" s="18" t="s">
        <v>155</v>
      </c>
      <c r="BM274" s="216" t="s">
        <v>2643</v>
      </c>
    </row>
    <row r="275" s="2" customFormat="1">
      <c r="A275" s="39"/>
      <c r="B275" s="40"/>
      <c r="C275" s="41"/>
      <c r="D275" s="218" t="s">
        <v>157</v>
      </c>
      <c r="E275" s="41"/>
      <c r="F275" s="219" t="s">
        <v>2644</v>
      </c>
      <c r="G275" s="41"/>
      <c r="H275" s="41"/>
      <c r="I275" s="220"/>
      <c r="J275" s="41"/>
      <c r="K275" s="41"/>
      <c r="L275" s="45"/>
      <c r="M275" s="221"/>
      <c r="N275" s="222"/>
      <c r="O275" s="85"/>
      <c r="P275" s="85"/>
      <c r="Q275" s="85"/>
      <c r="R275" s="85"/>
      <c r="S275" s="85"/>
      <c r="T275" s="86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18" t="s">
        <v>157</v>
      </c>
      <c r="AU275" s="18" t="s">
        <v>82</v>
      </c>
    </row>
    <row r="276" s="2" customFormat="1" ht="24.15" customHeight="1">
      <c r="A276" s="39"/>
      <c r="B276" s="40"/>
      <c r="C276" s="256" t="s">
        <v>938</v>
      </c>
      <c r="D276" s="256" t="s">
        <v>226</v>
      </c>
      <c r="E276" s="257" t="s">
        <v>2645</v>
      </c>
      <c r="F276" s="258" t="s">
        <v>2646</v>
      </c>
      <c r="G276" s="259" t="s">
        <v>222</v>
      </c>
      <c r="H276" s="260">
        <v>38</v>
      </c>
      <c r="I276" s="261"/>
      <c r="J276" s="262">
        <f>ROUND(I276*H276,2)</f>
        <v>0</v>
      </c>
      <c r="K276" s="258" t="s">
        <v>2645</v>
      </c>
      <c r="L276" s="263"/>
      <c r="M276" s="264" t="s">
        <v>19</v>
      </c>
      <c r="N276" s="265" t="s">
        <v>45</v>
      </c>
      <c r="O276" s="85"/>
      <c r="P276" s="214">
        <f>O276*H276</f>
        <v>0</v>
      </c>
      <c r="Q276" s="214">
        <v>0</v>
      </c>
      <c r="R276" s="214">
        <f>Q276*H276</f>
        <v>0</v>
      </c>
      <c r="S276" s="214">
        <v>0</v>
      </c>
      <c r="T276" s="215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6" t="s">
        <v>207</v>
      </c>
      <c r="AT276" s="216" t="s">
        <v>226</v>
      </c>
      <c r="AU276" s="216" t="s">
        <v>82</v>
      </c>
      <c r="AY276" s="18" t="s">
        <v>148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8" t="s">
        <v>82</v>
      </c>
      <c r="BK276" s="217">
        <f>ROUND(I276*H276,2)</f>
        <v>0</v>
      </c>
      <c r="BL276" s="18" t="s">
        <v>155</v>
      </c>
      <c r="BM276" s="216" t="s">
        <v>2647</v>
      </c>
    </row>
    <row r="277" s="2" customFormat="1" ht="21.75" customHeight="1">
      <c r="A277" s="39"/>
      <c r="B277" s="40"/>
      <c r="C277" s="256" t="s">
        <v>944</v>
      </c>
      <c r="D277" s="256" t="s">
        <v>226</v>
      </c>
      <c r="E277" s="257" t="s">
        <v>2648</v>
      </c>
      <c r="F277" s="258" t="s">
        <v>2649</v>
      </c>
      <c r="G277" s="259" t="s">
        <v>222</v>
      </c>
      <c r="H277" s="260">
        <v>48</v>
      </c>
      <c r="I277" s="261"/>
      <c r="J277" s="262">
        <f>ROUND(I277*H277,2)</f>
        <v>0</v>
      </c>
      <c r="K277" s="258" t="s">
        <v>2648</v>
      </c>
      <c r="L277" s="263"/>
      <c r="M277" s="264" t="s">
        <v>19</v>
      </c>
      <c r="N277" s="265" t="s">
        <v>45</v>
      </c>
      <c r="O277" s="85"/>
      <c r="P277" s="214">
        <f>O277*H277</f>
        <v>0</v>
      </c>
      <c r="Q277" s="214">
        <v>0</v>
      </c>
      <c r="R277" s="214">
        <f>Q277*H277</f>
        <v>0</v>
      </c>
      <c r="S277" s="214">
        <v>0</v>
      </c>
      <c r="T277" s="215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16" t="s">
        <v>207</v>
      </c>
      <c r="AT277" s="216" t="s">
        <v>226</v>
      </c>
      <c r="AU277" s="216" t="s">
        <v>82</v>
      </c>
      <c r="AY277" s="18" t="s">
        <v>148</v>
      </c>
      <c r="BE277" s="217">
        <f>IF(N277="základní",J277,0)</f>
        <v>0</v>
      </c>
      <c r="BF277" s="217">
        <f>IF(N277="snížená",J277,0)</f>
        <v>0</v>
      </c>
      <c r="BG277" s="217">
        <f>IF(N277="zákl. přenesená",J277,0)</f>
        <v>0</v>
      </c>
      <c r="BH277" s="217">
        <f>IF(N277="sníž. přenesená",J277,0)</f>
        <v>0</v>
      </c>
      <c r="BI277" s="217">
        <f>IF(N277="nulová",J277,0)</f>
        <v>0</v>
      </c>
      <c r="BJ277" s="18" t="s">
        <v>82</v>
      </c>
      <c r="BK277" s="217">
        <f>ROUND(I277*H277,2)</f>
        <v>0</v>
      </c>
      <c r="BL277" s="18" t="s">
        <v>155</v>
      </c>
      <c r="BM277" s="216" t="s">
        <v>2650</v>
      </c>
    </row>
    <row r="278" s="12" customFormat="1" ht="25.92" customHeight="1">
      <c r="A278" s="12"/>
      <c r="B278" s="189"/>
      <c r="C278" s="190"/>
      <c r="D278" s="191" t="s">
        <v>73</v>
      </c>
      <c r="E278" s="192" t="s">
        <v>2651</v>
      </c>
      <c r="F278" s="192" t="s">
        <v>2652</v>
      </c>
      <c r="G278" s="190"/>
      <c r="H278" s="190"/>
      <c r="I278" s="193"/>
      <c r="J278" s="194">
        <f>BK278</f>
        <v>0</v>
      </c>
      <c r="K278" s="190"/>
      <c r="L278" s="195"/>
      <c r="M278" s="196"/>
      <c r="N278" s="197"/>
      <c r="O278" s="197"/>
      <c r="P278" s="198">
        <f>SUM(P279:P280)</f>
        <v>0</v>
      </c>
      <c r="Q278" s="197"/>
      <c r="R278" s="198">
        <f>SUM(R279:R280)</f>
        <v>0</v>
      </c>
      <c r="S278" s="197"/>
      <c r="T278" s="199">
        <f>SUM(T279:T280)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0" t="s">
        <v>82</v>
      </c>
      <c r="AT278" s="201" t="s">
        <v>73</v>
      </c>
      <c r="AU278" s="201" t="s">
        <v>74</v>
      </c>
      <c r="AY278" s="200" t="s">
        <v>148</v>
      </c>
      <c r="BK278" s="202">
        <f>SUM(BK279:BK280)</f>
        <v>0</v>
      </c>
    </row>
    <row r="279" s="2" customFormat="1" ht="16.5" customHeight="1">
      <c r="A279" s="39"/>
      <c r="B279" s="40"/>
      <c r="C279" s="205" t="s">
        <v>949</v>
      </c>
      <c r="D279" s="205" t="s">
        <v>150</v>
      </c>
      <c r="E279" s="206" t="s">
        <v>2653</v>
      </c>
      <c r="F279" s="207" t="s">
        <v>2654</v>
      </c>
      <c r="G279" s="208" t="s">
        <v>1352</v>
      </c>
      <c r="H279" s="209">
        <v>1</v>
      </c>
      <c r="I279" s="210"/>
      <c r="J279" s="211">
        <f>ROUND(I279*H279,2)</f>
        <v>0</v>
      </c>
      <c r="K279" s="207" t="s">
        <v>2653</v>
      </c>
      <c r="L279" s="45"/>
      <c r="M279" s="212" t="s">
        <v>19</v>
      </c>
      <c r="N279" s="213" t="s">
        <v>45</v>
      </c>
      <c r="O279" s="85"/>
      <c r="P279" s="214">
        <f>O279*H279</f>
        <v>0</v>
      </c>
      <c r="Q279" s="214">
        <v>0</v>
      </c>
      <c r="R279" s="214">
        <f>Q279*H279</f>
        <v>0</v>
      </c>
      <c r="S279" s="214">
        <v>0</v>
      </c>
      <c r="T279" s="215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16" t="s">
        <v>155</v>
      </c>
      <c r="AT279" s="216" t="s">
        <v>150</v>
      </c>
      <c r="AU279" s="216" t="s">
        <v>82</v>
      </c>
      <c r="AY279" s="18" t="s">
        <v>148</v>
      </c>
      <c r="BE279" s="217">
        <f>IF(N279="základní",J279,0)</f>
        <v>0</v>
      </c>
      <c r="BF279" s="217">
        <f>IF(N279="snížená",J279,0)</f>
        <v>0</v>
      </c>
      <c r="BG279" s="217">
        <f>IF(N279="zákl. přenesená",J279,0)</f>
        <v>0</v>
      </c>
      <c r="BH279" s="217">
        <f>IF(N279="sníž. přenesená",J279,0)</f>
        <v>0</v>
      </c>
      <c r="BI279" s="217">
        <f>IF(N279="nulová",J279,0)</f>
        <v>0</v>
      </c>
      <c r="BJ279" s="18" t="s">
        <v>82</v>
      </c>
      <c r="BK279" s="217">
        <f>ROUND(I279*H279,2)</f>
        <v>0</v>
      </c>
      <c r="BL279" s="18" t="s">
        <v>155</v>
      </c>
      <c r="BM279" s="216" t="s">
        <v>2655</v>
      </c>
    </row>
    <row r="280" s="2" customFormat="1" ht="16.5" customHeight="1">
      <c r="A280" s="39"/>
      <c r="B280" s="40"/>
      <c r="C280" s="256" t="s">
        <v>955</v>
      </c>
      <c r="D280" s="256" t="s">
        <v>226</v>
      </c>
      <c r="E280" s="257" t="s">
        <v>2656</v>
      </c>
      <c r="F280" s="258" t="s">
        <v>2657</v>
      </c>
      <c r="G280" s="259" t="s">
        <v>222</v>
      </c>
      <c r="H280" s="260">
        <v>1</v>
      </c>
      <c r="I280" s="261"/>
      <c r="J280" s="262">
        <f>ROUND(I280*H280,2)</f>
        <v>0</v>
      </c>
      <c r="K280" s="258" t="s">
        <v>2656</v>
      </c>
      <c r="L280" s="263"/>
      <c r="M280" s="264" t="s">
        <v>19</v>
      </c>
      <c r="N280" s="265" t="s">
        <v>45</v>
      </c>
      <c r="O280" s="85"/>
      <c r="P280" s="214">
        <f>O280*H280</f>
        <v>0</v>
      </c>
      <c r="Q280" s="214">
        <v>0</v>
      </c>
      <c r="R280" s="214">
        <f>Q280*H280</f>
        <v>0</v>
      </c>
      <c r="S280" s="214">
        <v>0</v>
      </c>
      <c r="T280" s="215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16" t="s">
        <v>207</v>
      </c>
      <c r="AT280" s="216" t="s">
        <v>226</v>
      </c>
      <c r="AU280" s="216" t="s">
        <v>82</v>
      </c>
      <c r="AY280" s="18" t="s">
        <v>148</v>
      </c>
      <c r="BE280" s="217">
        <f>IF(N280="základní",J280,0)</f>
        <v>0</v>
      </c>
      <c r="BF280" s="217">
        <f>IF(N280="snížená",J280,0)</f>
        <v>0</v>
      </c>
      <c r="BG280" s="217">
        <f>IF(N280="zákl. přenesená",J280,0)</f>
        <v>0</v>
      </c>
      <c r="BH280" s="217">
        <f>IF(N280="sníž. přenesená",J280,0)</f>
        <v>0</v>
      </c>
      <c r="BI280" s="217">
        <f>IF(N280="nulová",J280,0)</f>
        <v>0</v>
      </c>
      <c r="BJ280" s="18" t="s">
        <v>82</v>
      </c>
      <c r="BK280" s="217">
        <f>ROUND(I280*H280,2)</f>
        <v>0</v>
      </c>
      <c r="BL280" s="18" t="s">
        <v>155</v>
      </c>
      <c r="BM280" s="216" t="s">
        <v>2658</v>
      </c>
    </row>
    <row r="281" s="12" customFormat="1" ht="25.92" customHeight="1">
      <c r="A281" s="12"/>
      <c r="B281" s="189"/>
      <c r="C281" s="190"/>
      <c r="D281" s="191" t="s">
        <v>73</v>
      </c>
      <c r="E281" s="192" t="s">
        <v>2659</v>
      </c>
      <c r="F281" s="192" t="s">
        <v>2660</v>
      </c>
      <c r="G281" s="190"/>
      <c r="H281" s="190"/>
      <c r="I281" s="193"/>
      <c r="J281" s="194">
        <f>BK281</f>
        <v>0</v>
      </c>
      <c r="K281" s="190"/>
      <c r="L281" s="195"/>
      <c r="M281" s="196"/>
      <c r="N281" s="197"/>
      <c r="O281" s="197"/>
      <c r="P281" s="198">
        <f>SUM(P282:P284)</f>
        <v>0</v>
      </c>
      <c r="Q281" s="197"/>
      <c r="R281" s="198">
        <f>SUM(R282:R284)</f>
        <v>0</v>
      </c>
      <c r="S281" s="197"/>
      <c r="T281" s="199">
        <f>SUM(T282:T284)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0" t="s">
        <v>82</v>
      </c>
      <c r="AT281" s="201" t="s">
        <v>73</v>
      </c>
      <c r="AU281" s="201" t="s">
        <v>74</v>
      </c>
      <c r="AY281" s="200" t="s">
        <v>148</v>
      </c>
      <c r="BK281" s="202">
        <f>SUM(BK282:BK284)</f>
        <v>0</v>
      </c>
    </row>
    <row r="282" s="2" customFormat="1" ht="49.05" customHeight="1">
      <c r="A282" s="39"/>
      <c r="B282" s="40"/>
      <c r="C282" s="205" t="s">
        <v>960</v>
      </c>
      <c r="D282" s="205" t="s">
        <v>150</v>
      </c>
      <c r="E282" s="206" t="s">
        <v>2661</v>
      </c>
      <c r="F282" s="207" t="s">
        <v>2662</v>
      </c>
      <c r="G282" s="208" t="s">
        <v>153</v>
      </c>
      <c r="H282" s="209">
        <v>0.10000000000000001</v>
      </c>
      <c r="I282" s="210"/>
      <c r="J282" s="211">
        <f>ROUND(I282*H282,2)</f>
        <v>0</v>
      </c>
      <c r="K282" s="207" t="s">
        <v>154</v>
      </c>
      <c r="L282" s="45"/>
      <c r="M282" s="212" t="s">
        <v>19</v>
      </c>
      <c r="N282" s="213" t="s">
        <v>45</v>
      </c>
      <c r="O282" s="85"/>
      <c r="P282" s="214">
        <f>O282*H282</f>
        <v>0</v>
      </c>
      <c r="Q282" s="214">
        <v>0</v>
      </c>
      <c r="R282" s="214">
        <f>Q282*H282</f>
        <v>0</v>
      </c>
      <c r="S282" s="214">
        <v>0</v>
      </c>
      <c r="T282" s="215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16" t="s">
        <v>155</v>
      </c>
      <c r="AT282" s="216" t="s">
        <v>150</v>
      </c>
      <c r="AU282" s="216" t="s">
        <v>82</v>
      </c>
      <c r="AY282" s="18" t="s">
        <v>148</v>
      </c>
      <c r="BE282" s="217">
        <f>IF(N282="základní",J282,0)</f>
        <v>0</v>
      </c>
      <c r="BF282" s="217">
        <f>IF(N282="snížená",J282,0)</f>
        <v>0</v>
      </c>
      <c r="BG282" s="217">
        <f>IF(N282="zákl. přenesená",J282,0)</f>
        <v>0</v>
      </c>
      <c r="BH282" s="217">
        <f>IF(N282="sníž. přenesená",J282,0)</f>
        <v>0</v>
      </c>
      <c r="BI282" s="217">
        <f>IF(N282="nulová",J282,0)</f>
        <v>0</v>
      </c>
      <c r="BJ282" s="18" t="s">
        <v>82</v>
      </c>
      <c r="BK282" s="217">
        <f>ROUND(I282*H282,2)</f>
        <v>0</v>
      </c>
      <c r="BL282" s="18" t="s">
        <v>155</v>
      </c>
      <c r="BM282" s="216" t="s">
        <v>2663</v>
      </c>
    </row>
    <row r="283" s="2" customFormat="1">
      <c r="A283" s="39"/>
      <c r="B283" s="40"/>
      <c r="C283" s="41"/>
      <c r="D283" s="218" t="s">
        <v>157</v>
      </c>
      <c r="E283" s="41"/>
      <c r="F283" s="219" t="s">
        <v>2664</v>
      </c>
      <c r="G283" s="41"/>
      <c r="H283" s="41"/>
      <c r="I283" s="220"/>
      <c r="J283" s="41"/>
      <c r="K283" s="41"/>
      <c r="L283" s="45"/>
      <c r="M283" s="221"/>
      <c r="N283" s="222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157</v>
      </c>
      <c r="AU283" s="18" t="s">
        <v>82</v>
      </c>
    </row>
    <row r="284" s="2" customFormat="1" ht="16.5" customHeight="1">
      <c r="A284" s="39"/>
      <c r="B284" s="40"/>
      <c r="C284" s="256" t="s">
        <v>965</v>
      </c>
      <c r="D284" s="256" t="s">
        <v>226</v>
      </c>
      <c r="E284" s="257" t="s">
        <v>2665</v>
      </c>
      <c r="F284" s="258" t="s">
        <v>2666</v>
      </c>
      <c r="G284" s="259" t="s">
        <v>153</v>
      </c>
      <c r="H284" s="260">
        <v>0.10000000000000001</v>
      </c>
      <c r="I284" s="261"/>
      <c r="J284" s="262">
        <f>ROUND(I284*H284,2)</f>
        <v>0</v>
      </c>
      <c r="K284" s="258" t="s">
        <v>2665</v>
      </c>
      <c r="L284" s="263"/>
      <c r="M284" s="264" t="s">
        <v>19</v>
      </c>
      <c r="N284" s="265" t="s">
        <v>45</v>
      </c>
      <c r="O284" s="85"/>
      <c r="P284" s="214">
        <f>O284*H284</f>
        <v>0</v>
      </c>
      <c r="Q284" s="214">
        <v>0</v>
      </c>
      <c r="R284" s="214">
        <f>Q284*H284</f>
        <v>0</v>
      </c>
      <c r="S284" s="214">
        <v>0</v>
      </c>
      <c r="T284" s="215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16" t="s">
        <v>207</v>
      </c>
      <c r="AT284" s="216" t="s">
        <v>226</v>
      </c>
      <c r="AU284" s="216" t="s">
        <v>82</v>
      </c>
      <c r="AY284" s="18" t="s">
        <v>148</v>
      </c>
      <c r="BE284" s="217">
        <f>IF(N284="základní",J284,0)</f>
        <v>0</v>
      </c>
      <c r="BF284" s="217">
        <f>IF(N284="snížená",J284,0)</f>
        <v>0</v>
      </c>
      <c r="BG284" s="217">
        <f>IF(N284="zákl. přenesená",J284,0)</f>
        <v>0</v>
      </c>
      <c r="BH284" s="217">
        <f>IF(N284="sníž. přenesená",J284,0)</f>
        <v>0</v>
      </c>
      <c r="BI284" s="217">
        <f>IF(N284="nulová",J284,0)</f>
        <v>0</v>
      </c>
      <c r="BJ284" s="18" t="s">
        <v>82</v>
      </c>
      <c r="BK284" s="217">
        <f>ROUND(I284*H284,2)</f>
        <v>0</v>
      </c>
      <c r="BL284" s="18" t="s">
        <v>155</v>
      </c>
      <c r="BM284" s="216" t="s">
        <v>2667</v>
      </c>
    </row>
    <row r="285" s="12" customFormat="1" ht="25.92" customHeight="1">
      <c r="A285" s="12"/>
      <c r="B285" s="189"/>
      <c r="C285" s="190"/>
      <c r="D285" s="191" t="s">
        <v>73</v>
      </c>
      <c r="E285" s="192" t="s">
        <v>2668</v>
      </c>
      <c r="F285" s="192" t="s">
        <v>2669</v>
      </c>
      <c r="G285" s="190"/>
      <c r="H285" s="190"/>
      <c r="I285" s="193"/>
      <c r="J285" s="194">
        <f>BK285</f>
        <v>0</v>
      </c>
      <c r="K285" s="190"/>
      <c r="L285" s="195"/>
      <c r="M285" s="196"/>
      <c r="N285" s="197"/>
      <c r="O285" s="197"/>
      <c r="P285" s="198">
        <f>SUM(P286:P338)</f>
        <v>0</v>
      </c>
      <c r="Q285" s="197"/>
      <c r="R285" s="198">
        <f>SUM(R286:R338)</f>
        <v>0.015180000000000001</v>
      </c>
      <c r="S285" s="197"/>
      <c r="T285" s="199">
        <f>SUM(T286:T338)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0" t="s">
        <v>82</v>
      </c>
      <c r="AT285" s="201" t="s">
        <v>73</v>
      </c>
      <c r="AU285" s="201" t="s">
        <v>74</v>
      </c>
      <c r="AY285" s="200" t="s">
        <v>148</v>
      </c>
      <c r="BK285" s="202">
        <f>SUM(BK286:BK338)</f>
        <v>0</v>
      </c>
    </row>
    <row r="286" s="2" customFormat="1" ht="49.05" customHeight="1">
      <c r="A286" s="39"/>
      <c r="B286" s="40"/>
      <c r="C286" s="205" t="s">
        <v>969</v>
      </c>
      <c r="D286" s="205" t="s">
        <v>150</v>
      </c>
      <c r="E286" s="206" t="s">
        <v>2670</v>
      </c>
      <c r="F286" s="207" t="s">
        <v>2671</v>
      </c>
      <c r="G286" s="208" t="s">
        <v>222</v>
      </c>
      <c r="H286" s="209">
        <v>17</v>
      </c>
      <c r="I286" s="210"/>
      <c r="J286" s="211">
        <f>ROUND(I286*H286,2)</f>
        <v>0</v>
      </c>
      <c r="K286" s="207" t="s">
        <v>154</v>
      </c>
      <c r="L286" s="45"/>
      <c r="M286" s="212" t="s">
        <v>19</v>
      </c>
      <c r="N286" s="213" t="s">
        <v>45</v>
      </c>
      <c r="O286" s="85"/>
      <c r="P286" s="214">
        <f>O286*H286</f>
        <v>0</v>
      </c>
      <c r="Q286" s="214">
        <v>0</v>
      </c>
      <c r="R286" s="214">
        <f>Q286*H286</f>
        <v>0</v>
      </c>
      <c r="S286" s="214">
        <v>0</v>
      </c>
      <c r="T286" s="21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155</v>
      </c>
      <c r="AT286" s="216" t="s">
        <v>150</v>
      </c>
      <c r="AU286" s="216" t="s">
        <v>82</v>
      </c>
      <c r="AY286" s="18" t="s">
        <v>148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82</v>
      </c>
      <c r="BK286" s="217">
        <f>ROUND(I286*H286,2)</f>
        <v>0</v>
      </c>
      <c r="BL286" s="18" t="s">
        <v>155</v>
      </c>
      <c r="BM286" s="216" t="s">
        <v>2672</v>
      </c>
    </row>
    <row r="287" s="2" customFormat="1">
      <c r="A287" s="39"/>
      <c r="B287" s="40"/>
      <c r="C287" s="41"/>
      <c r="D287" s="218" t="s">
        <v>157</v>
      </c>
      <c r="E287" s="41"/>
      <c r="F287" s="219" t="s">
        <v>2673</v>
      </c>
      <c r="G287" s="41"/>
      <c r="H287" s="41"/>
      <c r="I287" s="220"/>
      <c r="J287" s="41"/>
      <c r="K287" s="41"/>
      <c r="L287" s="45"/>
      <c r="M287" s="221"/>
      <c r="N287" s="222"/>
      <c r="O287" s="85"/>
      <c r="P287" s="85"/>
      <c r="Q287" s="85"/>
      <c r="R287" s="85"/>
      <c r="S287" s="85"/>
      <c r="T287" s="86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157</v>
      </c>
      <c r="AU287" s="18" t="s">
        <v>82</v>
      </c>
    </row>
    <row r="288" s="2" customFormat="1" ht="21.75" customHeight="1">
      <c r="A288" s="39"/>
      <c r="B288" s="40"/>
      <c r="C288" s="256" t="s">
        <v>974</v>
      </c>
      <c r="D288" s="256" t="s">
        <v>226</v>
      </c>
      <c r="E288" s="257" t="s">
        <v>2674</v>
      </c>
      <c r="F288" s="258" t="s">
        <v>2675</v>
      </c>
      <c r="G288" s="259" t="s">
        <v>222</v>
      </c>
      <c r="H288" s="260">
        <v>17</v>
      </c>
      <c r="I288" s="261"/>
      <c r="J288" s="262">
        <f>ROUND(I288*H288,2)</f>
        <v>0</v>
      </c>
      <c r="K288" s="258" t="s">
        <v>154</v>
      </c>
      <c r="L288" s="263"/>
      <c r="M288" s="264" t="s">
        <v>19</v>
      </c>
      <c r="N288" s="265" t="s">
        <v>45</v>
      </c>
      <c r="O288" s="85"/>
      <c r="P288" s="214">
        <f>O288*H288</f>
        <v>0</v>
      </c>
      <c r="Q288" s="214">
        <v>4.0000000000000003E-05</v>
      </c>
      <c r="R288" s="214">
        <f>Q288*H288</f>
        <v>0.00068000000000000005</v>
      </c>
      <c r="S288" s="214">
        <v>0</v>
      </c>
      <c r="T288" s="215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16" t="s">
        <v>207</v>
      </c>
      <c r="AT288" s="216" t="s">
        <v>226</v>
      </c>
      <c r="AU288" s="216" t="s">
        <v>82</v>
      </c>
      <c r="AY288" s="18" t="s">
        <v>148</v>
      </c>
      <c r="BE288" s="217">
        <f>IF(N288="základní",J288,0)</f>
        <v>0</v>
      </c>
      <c r="BF288" s="217">
        <f>IF(N288="snížená",J288,0)</f>
        <v>0</v>
      </c>
      <c r="BG288" s="217">
        <f>IF(N288="zákl. přenesená",J288,0)</f>
        <v>0</v>
      </c>
      <c r="BH288" s="217">
        <f>IF(N288="sníž. přenesená",J288,0)</f>
        <v>0</v>
      </c>
      <c r="BI288" s="217">
        <f>IF(N288="nulová",J288,0)</f>
        <v>0</v>
      </c>
      <c r="BJ288" s="18" t="s">
        <v>82</v>
      </c>
      <c r="BK288" s="217">
        <f>ROUND(I288*H288,2)</f>
        <v>0</v>
      </c>
      <c r="BL288" s="18" t="s">
        <v>155</v>
      </c>
      <c r="BM288" s="216" t="s">
        <v>2676</v>
      </c>
    </row>
    <row r="289" s="2" customFormat="1" ht="37.8" customHeight="1">
      <c r="A289" s="39"/>
      <c r="B289" s="40"/>
      <c r="C289" s="205" t="s">
        <v>981</v>
      </c>
      <c r="D289" s="205" t="s">
        <v>150</v>
      </c>
      <c r="E289" s="206" t="s">
        <v>2677</v>
      </c>
      <c r="F289" s="207" t="s">
        <v>2678</v>
      </c>
      <c r="G289" s="208" t="s">
        <v>222</v>
      </c>
      <c r="H289" s="209">
        <v>7</v>
      </c>
      <c r="I289" s="210"/>
      <c r="J289" s="211">
        <f>ROUND(I289*H289,2)</f>
        <v>0</v>
      </c>
      <c r="K289" s="207" t="s">
        <v>154</v>
      </c>
      <c r="L289" s="45"/>
      <c r="M289" s="212" t="s">
        <v>19</v>
      </c>
      <c r="N289" s="213" t="s">
        <v>45</v>
      </c>
      <c r="O289" s="85"/>
      <c r="P289" s="214">
        <f>O289*H289</f>
        <v>0</v>
      </c>
      <c r="Q289" s="214">
        <v>0</v>
      </c>
      <c r="R289" s="214">
        <f>Q289*H289</f>
        <v>0</v>
      </c>
      <c r="S289" s="214">
        <v>0</v>
      </c>
      <c r="T289" s="215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16" t="s">
        <v>155</v>
      </c>
      <c r="AT289" s="216" t="s">
        <v>150</v>
      </c>
      <c r="AU289" s="216" t="s">
        <v>82</v>
      </c>
      <c r="AY289" s="18" t="s">
        <v>148</v>
      </c>
      <c r="BE289" s="217">
        <f>IF(N289="základní",J289,0)</f>
        <v>0</v>
      </c>
      <c r="BF289" s="217">
        <f>IF(N289="snížená",J289,0)</f>
        <v>0</v>
      </c>
      <c r="BG289" s="217">
        <f>IF(N289="zákl. přenesená",J289,0)</f>
        <v>0</v>
      </c>
      <c r="BH289" s="217">
        <f>IF(N289="sníž. přenesená",J289,0)</f>
        <v>0</v>
      </c>
      <c r="BI289" s="217">
        <f>IF(N289="nulová",J289,0)</f>
        <v>0</v>
      </c>
      <c r="BJ289" s="18" t="s">
        <v>82</v>
      </c>
      <c r="BK289" s="217">
        <f>ROUND(I289*H289,2)</f>
        <v>0</v>
      </c>
      <c r="BL289" s="18" t="s">
        <v>155</v>
      </c>
      <c r="BM289" s="216" t="s">
        <v>2679</v>
      </c>
    </row>
    <row r="290" s="2" customFormat="1">
      <c r="A290" s="39"/>
      <c r="B290" s="40"/>
      <c r="C290" s="41"/>
      <c r="D290" s="218" t="s">
        <v>157</v>
      </c>
      <c r="E290" s="41"/>
      <c r="F290" s="219" t="s">
        <v>2680</v>
      </c>
      <c r="G290" s="41"/>
      <c r="H290" s="41"/>
      <c r="I290" s="220"/>
      <c r="J290" s="41"/>
      <c r="K290" s="41"/>
      <c r="L290" s="45"/>
      <c r="M290" s="221"/>
      <c r="N290" s="222"/>
      <c r="O290" s="85"/>
      <c r="P290" s="85"/>
      <c r="Q290" s="85"/>
      <c r="R290" s="85"/>
      <c r="S290" s="85"/>
      <c r="T290" s="86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157</v>
      </c>
      <c r="AU290" s="18" t="s">
        <v>82</v>
      </c>
    </row>
    <row r="291" s="2" customFormat="1" ht="21.75" customHeight="1">
      <c r="A291" s="39"/>
      <c r="B291" s="40"/>
      <c r="C291" s="256" t="s">
        <v>987</v>
      </c>
      <c r="D291" s="256" t="s">
        <v>226</v>
      </c>
      <c r="E291" s="257" t="s">
        <v>2681</v>
      </c>
      <c r="F291" s="258" t="s">
        <v>2682</v>
      </c>
      <c r="G291" s="259" t="s">
        <v>222</v>
      </c>
      <c r="H291" s="260">
        <v>7</v>
      </c>
      <c r="I291" s="261"/>
      <c r="J291" s="262">
        <f>ROUND(I291*H291,2)</f>
        <v>0</v>
      </c>
      <c r="K291" s="258" t="s">
        <v>2681</v>
      </c>
      <c r="L291" s="263"/>
      <c r="M291" s="264" t="s">
        <v>19</v>
      </c>
      <c r="N291" s="265" t="s">
        <v>45</v>
      </c>
      <c r="O291" s="85"/>
      <c r="P291" s="214">
        <f>O291*H291</f>
        <v>0</v>
      </c>
      <c r="Q291" s="214">
        <v>0</v>
      </c>
      <c r="R291" s="214">
        <f>Q291*H291</f>
        <v>0</v>
      </c>
      <c r="S291" s="214">
        <v>0</v>
      </c>
      <c r="T291" s="215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16" t="s">
        <v>207</v>
      </c>
      <c r="AT291" s="216" t="s">
        <v>226</v>
      </c>
      <c r="AU291" s="216" t="s">
        <v>82</v>
      </c>
      <c r="AY291" s="18" t="s">
        <v>148</v>
      </c>
      <c r="BE291" s="217">
        <f>IF(N291="základní",J291,0)</f>
        <v>0</v>
      </c>
      <c r="BF291" s="217">
        <f>IF(N291="snížená",J291,0)</f>
        <v>0</v>
      </c>
      <c r="BG291" s="217">
        <f>IF(N291="zákl. přenesená",J291,0)</f>
        <v>0</v>
      </c>
      <c r="BH291" s="217">
        <f>IF(N291="sníž. přenesená",J291,0)</f>
        <v>0</v>
      </c>
      <c r="BI291" s="217">
        <f>IF(N291="nulová",J291,0)</f>
        <v>0</v>
      </c>
      <c r="BJ291" s="18" t="s">
        <v>82</v>
      </c>
      <c r="BK291" s="217">
        <f>ROUND(I291*H291,2)</f>
        <v>0</v>
      </c>
      <c r="BL291" s="18" t="s">
        <v>155</v>
      </c>
      <c r="BM291" s="216" t="s">
        <v>2683</v>
      </c>
    </row>
    <row r="292" s="2" customFormat="1" ht="55.5" customHeight="1">
      <c r="A292" s="39"/>
      <c r="B292" s="40"/>
      <c r="C292" s="205" t="s">
        <v>991</v>
      </c>
      <c r="D292" s="205" t="s">
        <v>150</v>
      </c>
      <c r="E292" s="206" t="s">
        <v>2684</v>
      </c>
      <c r="F292" s="207" t="s">
        <v>2685</v>
      </c>
      <c r="G292" s="208" t="s">
        <v>222</v>
      </c>
      <c r="H292" s="209">
        <v>50</v>
      </c>
      <c r="I292" s="210"/>
      <c r="J292" s="211">
        <f>ROUND(I292*H292,2)</f>
        <v>0</v>
      </c>
      <c r="K292" s="207" t="s">
        <v>154</v>
      </c>
      <c r="L292" s="45"/>
      <c r="M292" s="212" t="s">
        <v>19</v>
      </c>
      <c r="N292" s="213" t="s">
        <v>45</v>
      </c>
      <c r="O292" s="85"/>
      <c r="P292" s="214">
        <f>O292*H292</f>
        <v>0</v>
      </c>
      <c r="Q292" s="214">
        <v>0</v>
      </c>
      <c r="R292" s="214">
        <f>Q292*H292</f>
        <v>0</v>
      </c>
      <c r="S292" s="214">
        <v>0</v>
      </c>
      <c r="T292" s="215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16" t="s">
        <v>155</v>
      </c>
      <c r="AT292" s="216" t="s">
        <v>150</v>
      </c>
      <c r="AU292" s="216" t="s">
        <v>82</v>
      </c>
      <c r="AY292" s="18" t="s">
        <v>148</v>
      </c>
      <c r="BE292" s="217">
        <f>IF(N292="základní",J292,0)</f>
        <v>0</v>
      </c>
      <c r="BF292" s="217">
        <f>IF(N292="snížená",J292,0)</f>
        <v>0</v>
      </c>
      <c r="BG292" s="217">
        <f>IF(N292="zákl. přenesená",J292,0)</f>
        <v>0</v>
      </c>
      <c r="BH292" s="217">
        <f>IF(N292="sníž. přenesená",J292,0)</f>
        <v>0</v>
      </c>
      <c r="BI292" s="217">
        <f>IF(N292="nulová",J292,0)</f>
        <v>0</v>
      </c>
      <c r="BJ292" s="18" t="s">
        <v>82</v>
      </c>
      <c r="BK292" s="217">
        <f>ROUND(I292*H292,2)</f>
        <v>0</v>
      </c>
      <c r="BL292" s="18" t="s">
        <v>155</v>
      </c>
      <c r="BM292" s="216" t="s">
        <v>2686</v>
      </c>
    </row>
    <row r="293" s="2" customFormat="1">
      <c r="A293" s="39"/>
      <c r="B293" s="40"/>
      <c r="C293" s="41"/>
      <c r="D293" s="218" t="s">
        <v>157</v>
      </c>
      <c r="E293" s="41"/>
      <c r="F293" s="219" t="s">
        <v>2687</v>
      </c>
      <c r="G293" s="41"/>
      <c r="H293" s="41"/>
      <c r="I293" s="220"/>
      <c r="J293" s="41"/>
      <c r="K293" s="41"/>
      <c r="L293" s="45"/>
      <c r="M293" s="221"/>
      <c r="N293" s="222"/>
      <c r="O293" s="85"/>
      <c r="P293" s="85"/>
      <c r="Q293" s="85"/>
      <c r="R293" s="85"/>
      <c r="S293" s="85"/>
      <c r="T293" s="86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157</v>
      </c>
      <c r="AU293" s="18" t="s">
        <v>82</v>
      </c>
    </row>
    <row r="294" s="2" customFormat="1" ht="16.5" customHeight="1">
      <c r="A294" s="39"/>
      <c r="B294" s="40"/>
      <c r="C294" s="256" t="s">
        <v>998</v>
      </c>
      <c r="D294" s="256" t="s">
        <v>226</v>
      </c>
      <c r="E294" s="257" t="s">
        <v>2688</v>
      </c>
      <c r="F294" s="258" t="s">
        <v>2689</v>
      </c>
      <c r="G294" s="259" t="s">
        <v>222</v>
      </c>
      <c r="H294" s="260">
        <v>50</v>
      </c>
      <c r="I294" s="261"/>
      <c r="J294" s="262">
        <f>ROUND(I294*H294,2)</f>
        <v>0</v>
      </c>
      <c r="K294" s="258" t="s">
        <v>154</v>
      </c>
      <c r="L294" s="263"/>
      <c r="M294" s="264" t="s">
        <v>19</v>
      </c>
      <c r="N294" s="265" t="s">
        <v>45</v>
      </c>
      <c r="O294" s="85"/>
      <c r="P294" s="214">
        <f>O294*H294</f>
        <v>0</v>
      </c>
      <c r="Q294" s="214">
        <v>0.00020000000000000001</v>
      </c>
      <c r="R294" s="214">
        <f>Q294*H294</f>
        <v>0.01</v>
      </c>
      <c r="S294" s="214">
        <v>0</v>
      </c>
      <c r="T294" s="215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16" t="s">
        <v>207</v>
      </c>
      <c r="AT294" s="216" t="s">
        <v>226</v>
      </c>
      <c r="AU294" s="216" t="s">
        <v>82</v>
      </c>
      <c r="AY294" s="18" t="s">
        <v>148</v>
      </c>
      <c r="BE294" s="217">
        <f>IF(N294="základní",J294,0)</f>
        <v>0</v>
      </c>
      <c r="BF294" s="217">
        <f>IF(N294="snížená",J294,0)</f>
        <v>0</v>
      </c>
      <c r="BG294" s="217">
        <f>IF(N294="zákl. přenesená",J294,0)</f>
        <v>0</v>
      </c>
      <c r="BH294" s="217">
        <f>IF(N294="sníž. přenesená",J294,0)</f>
        <v>0</v>
      </c>
      <c r="BI294" s="217">
        <f>IF(N294="nulová",J294,0)</f>
        <v>0</v>
      </c>
      <c r="BJ294" s="18" t="s">
        <v>82</v>
      </c>
      <c r="BK294" s="217">
        <f>ROUND(I294*H294,2)</f>
        <v>0</v>
      </c>
      <c r="BL294" s="18" t="s">
        <v>155</v>
      </c>
      <c r="BM294" s="216" t="s">
        <v>2690</v>
      </c>
    </row>
    <row r="295" s="2" customFormat="1" ht="55.5" customHeight="1">
      <c r="A295" s="39"/>
      <c r="B295" s="40"/>
      <c r="C295" s="205" t="s">
        <v>1003</v>
      </c>
      <c r="D295" s="205" t="s">
        <v>150</v>
      </c>
      <c r="E295" s="206" t="s">
        <v>2684</v>
      </c>
      <c r="F295" s="207" t="s">
        <v>2685</v>
      </c>
      <c r="G295" s="208" t="s">
        <v>222</v>
      </c>
      <c r="H295" s="209">
        <v>13</v>
      </c>
      <c r="I295" s="210"/>
      <c r="J295" s="211">
        <f>ROUND(I295*H295,2)</f>
        <v>0</v>
      </c>
      <c r="K295" s="207" t="s">
        <v>154</v>
      </c>
      <c r="L295" s="45"/>
      <c r="M295" s="212" t="s">
        <v>19</v>
      </c>
      <c r="N295" s="213" t="s">
        <v>45</v>
      </c>
      <c r="O295" s="85"/>
      <c r="P295" s="214">
        <f>O295*H295</f>
        <v>0</v>
      </c>
      <c r="Q295" s="214">
        <v>0</v>
      </c>
      <c r="R295" s="214">
        <f>Q295*H295</f>
        <v>0</v>
      </c>
      <c r="S295" s="214">
        <v>0</v>
      </c>
      <c r="T295" s="215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16" t="s">
        <v>155</v>
      </c>
      <c r="AT295" s="216" t="s">
        <v>150</v>
      </c>
      <c r="AU295" s="216" t="s">
        <v>82</v>
      </c>
      <c r="AY295" s="18" t="s">
        <v>148</v>
      </c>
      <c r="BE295" s="217">
        <f>IF(N295="základní",J295,0)</f>
        <v>0</v>
      </c>
      <c r="BF295" s="217">
        <f>IF(N295="snížená",J295,0)</f>
        <v>0</v>
      </c>
      <c r="BG295" s="217">
        <f>IF(N295="zákl. přenesená",J295,0)</f>
        <v>0</v>
      </c>
      <c r="BH295" s="217">
        <f>IF(N295="sníž. přenesená",J295,0)</f>
        <v>0</v>
      </c>
      <c r="BI295" s="217">
        <f>IF(N295="nulová",J295,0)</f>
        <v>0</v>
      </c>
      <c r="BJ295" s="18" t="s">
        <v>82</v>
      </c>
      <c r="BK295" s="217">
        <f>ROUND(I295*H295,2)</f>
        <v>0</v>
      </c>
      <c r="BL295" s="18" t="s">
        <v>155</v>
      </c>
      <c r="BM295" s="216" t="s">
        <v>2691</v>
      </c>
    </row>
    <row r="296" s="2" customFormat="1">
      <c r="A296" s="39"/>
      <c r="B296" s="40"/>
      <c r="C296" s="41"/>
      <c r="D296" s="218" t="s">
        <v>157</v>
      </c>
      <c r="E296" s="41"/>
      <c r="F296" s="219" t="s">
        <v>2687</v>
      </c>
      <c r="G296" s="41"/>
      <c r="H296" s="41"/>
      <c r="I296" s="220"/>
      <c r="J296" s="41"/>
      <c r="K296" s="41"/>
      <c r="L296" s="45"/>
      <c r="M296" s="221"/>
      <c r="N296" s="222"/>
      <c r="O296" s="85"/>
      <c r="P296" s="85"/>
      <c r="Q296" s="85"/>
      <c r="R296" s="85"/>
      <c r="S296" s="85"/>
      <c r="T296" s="86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T296" s="18" t="s">
        <v>157</v>
      </c>
      <c r="AU296" s="18" t="s">
        <v>82</v>
      </c>
    </row>
    <row r="297" s="2" customFormat="1" ht="24.15" customHeight="1">
      <c r="A297" s="39"/>
      <c r="B297" s="40"/>
      <c r="C297" s="256" t="s">
        <v>1011</v>
      </c>
      <c r="D297" s="256" t="s">
        <v>226</v>
      </c>
      <c r="E297" s="257" t="s">
        <v>2692</v>
      </c>
      <c r="F297" s="258" t="s">
        <v>2693</v>
      </c>
      <c r="G297" s="259" t="s">
        <v>222</v>
      </c>
      <c r="H297" s="260">
        <v>13</v>
      </c>
      <c r="I297" s="261"/>
      <c r="J297" s="262">
        <f>ROUND(I297*H297,2)</f>
        <v>0</v>
      </c>
      <c r="K297" s="258" t="s">
        <v>2443</v>
      </c>
      <c r="L297" s="263"/>
      <c r="M297" s="264" t="s">
        <v>19</v>
      </c>
      <c r="N297" s="265" t="s">
        <v>45</v>
      </c>
      <c r="O297" s="85"/>
      <c r="P297" s="214">
        <f>O297*H297</f>
        <v>0</v>
      </c>
      <c r="Q297" s="214">
        <v>0</v>
      </c>
      <c r="R297" s="214">
        <f>Q297*H297</f>
        <v>0</v>
      </c>
      <c r="S297" s="214">
        <v>0</v>
      </c>
      <c r="T297" s="215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16" t="s">
        <v>207</v>
      </c>
      <c r="AT297" s="216" t="s">
        <v>226</v>
      </c>
      <c r="AU297" s="216" t="s">
        <v>82</v>
      </c>
      <c r="AY297" s="18" t="s">
        <v>148</v>
      </c>
      <c r="BE297" s="217">
        <f>IF(N297="základní",J297,0)</f>
        <v>0</v>
      </c>
      <c r="BF297" s="217">
        <f>IF(N297="snížená",J297,0)</f>
        <v>0</v>
      </c>
      <c r="BG297" s="217">
        <f>IF(N297="zákl. přenesená",J297,0)</f>
        <v>0</v>
      </c>
      <c r="BH297" s="217">
        <f>IF(N297="sníž. přenesená",J297,0)</f>
        <v>0</v>
      </c>
      <c r="BI297" s="217">
        <f>IF(N297="nulová",J297,0)</f>
        <v>0</v>
      </c>
      <c r="BJ297" s="18" t="s">
        <v>82</v>
      </c>
      <c r="BK297" s="217">
        <f>ROUND(I297*H297,2)</f>
        <v>0</v>
      </c>
      <c r="BL297" s="18" t="s">
        <v>155</v>
      </c>
      <c r="BM297" s="216" t="s">
        <v>2694</v>
      </c>
    </row>
    <row r="298" s="2" customFormat="1" ht="62.7" customHeight="1">
      <c r="A298" s="39"/>
      <c r="B298" s="40"/>
      <c r="C298" s="205" t="s">
        <v>1018</v>
      </c>
      <c r="D298" s="205" t="s">
        <v>150</v>
      </c>
      <c r="E298" s="206" t="s">
        <v>2695</v>
      </c>
      <c r="F298" s="207" t="s">
        <v>2696</v>
      </c>
      <c r="G298" s="208" t="s">
        <v>222</v>
      </c>
      <c r="H298" s="209">
        <v>1</v>
      </c>
      <c r="I298" s="210"/>
      <c r="J298" s="211">
        <f>ROUND(I298*H298,2)</f>
        <v>0</v>
      </c>
      <c r="K298" s="207" t="s">
        <v>154</v>
      </c>
      <c r="L298" s="45"/>
      <c r="M298" s="212" t="s">
        <v>19</v>
      </c>
      <c r="N298" s="213" t="s">
        <v>45</v>
      </c>
      <c r="O298" s="85"/>
      <c r="P298" s="214">
        <f>O298*H298</f>
        <v>0</v>
      </c>
      <c r="Q298" s="214">
        <v>0</v>
      </c>
      <c r="R298" s="214">
        <f>Q298*H298</f>
        <v>0</v>
      </c>
      <c r="S298" s="214">
        <v>0</v>
      </c>
      <c r="T298" s="215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16" t="s">
        <v>155</v>
      </c>
      <c r="AT298" s="216" t="s">
        <v>150</v>
      </c>
      <c r="AU298" s="216" t="s">
        <v>82</v>
      </c>
      <c r="AY298" s="18" t="s">
        <v>148</v>
      </c>
      <c r="BE298" s="217">
        <f>IF(N298="základní",J298,0)</f>
        <v>0</v>
      </c>
      <c r="BF298" s="217">
        <f>IF(N298="snížená",J298,0)</f>
        <v>0</v>
      </c>
      <c r="BG298" s="217">
        <f>IF(N298="zákl. přenesená",J298,0)</f>
        <v>0</v>
      </c>
      <c r="BH298" s="217">
        <f>IF(N298="sníž. přenesená",J298,0)</f>
        <v>0</v>
      </c>
      <c r="BI298" s="217">
        <f>IF(N298="nulová",J298,0)</f>
        <v>0</v>
      </c>
      <c r="BJ298" s="18" t="s">
        <v>82</v>
      </c>
      <c r="BK298" s="217">
        <f>ROUND(I298*H298,2)</f>
        <v>0</v>
      </c>
      <c r="BL298" s="18" t="s">
        <v>155</v>
      </c>
      <c r="BM298" s="216" t="s">
        <v>2697</v>
      </c>
    </row>
    <row r="299" s="2" customFormat="1">
      <c r="A299" s="39"/>
      <c r="B299" s="40"/>
      <c r="C299" s="41"/>
      <c r="D299" s="218" t="s">
        <v>157</v>
      </c>
      <c r="E299" s="41"/>
      <c r="F299" s="219" t="s">
        <v>2698</v>
      </c>
      <c r="G299" s="41"/>
      <c r="H299" s="41"/>
      <c r="I299" s="220"/>
      <c r="J299" s="41"/>
      <c r="K299" s="41"/>
      <c r="L299" s="45"/>
      <c r="M299" s="221"/>
      <c r="N299" s="222"/>
      <c r="O299" s="85"/>
      <c r="P299" s="85"/>
      <c r="Q299" s="85"/>
      <c r="R299" s="85"/>
      <c r="S299" s="85"/>
      <c r="T299" s="86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T299" s="18" t="s">
        <v>157</v>
      </c>
      <c r="AU299" s="18" t="s">
        <v>82</v>
      </c>
    </row>
    <row r="300" s="2" customFormat="1" ht="37.8" customHeight="1">
      <c r="A300" s="39"/>
      <c r="B300" s="40"/>
      <c r="C300" s="256" t="s">
        <v>1026</v>
      </c>
      <c r="D300" s="256" t="s">
        <v>226</v>
      </c>
      <c r="E300" s="257" t="s">
        <v>2699</v>
      </c>
      <c r="F300" s="258" t="s">
        <v>2700</v>
      </c>
      <c r="G300" s="259" t="s">
        <v>222</v>
      </c>
      <c r="H300" s="260">
        <v>1</v>
      </c>
      <c r="I300" s="261"/>
      <c r="J300" s="262">
        <f>ROUND(I300*H300,2)</f>
        <v>0</v>
      </c>
      <c r="K300" s="258" t="s">
        <v>2699</v>
      </c>
      <c r="L300" s="263"/>
      <c r="M300" s="264" t="s">
        <v>19</v>
      </c>
      <c r="N300" s="265" t="s">
        <v>45</v>
      </c>
      <c r="O300" s="85"/>
      <c r="P300" s="214">
        <f>O300*H300</f>
        <v>0</v>
      </c>
      <c r="Q300" s="214">
        <v>0</v>
      </c>
      <c r="R300" s="214">
        <f>Q300*H300</f>
        <v>0</v>
      </c>
      <c r="S300" s="214">
        <v>0</v>
      </c>
      <c r="T300" s="215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16" t="s">
        <v>207</v>
      </c>
      <c r="AT300" s="216" t="s">
        <v>226</v>
      </c>
      <c r="AU300" s="216" t="s">
        <v>82</v>
      </c>
      <c r="AY300" s="18" t="s">
        <v>148</v>
      </c>
      <c r="BE300" s="217">
        <f>IF(N300="základní",J300,0)</f>
        <v>0</v>
      </c>
      <c r="BF300" s="217">
        <f>IF(N300="snížená",J300,0)</f>
        <v>0</v>
      </c>
      <c r="BG300" s="217">
        <f>IF(N300="zákl. přenesená",J300,0)</f>
        <v>0</v>
      </c>
      <c r="BH300" s="217">
        <f>IF(N300="sníž. přenesená",J300,0)</f>
        <v>0</v>
      </c>
      <c r="BI300" s="217">
        <f>IF(N300="nulová",J300,0)</f>
        <v>0</v>
      </c>
      <c r="BJ300" s="18" t="s">
        <v>82</v>
      </c>
      <c r="BK300" s="217">
        <f>ROUND(I300*H300,2)</f>
        <v>0</v>
      </c>
      <c r="BL300" s="18" t="s">
        <v>155</v>
      </c>
      <c r="BM300" s="216" t="s">
        <v>2701</v>
      </c>
    </row>
    <row r="301" s="2" customFormat="1" ht="44.25" customHeight="1">
      <c r="A301" s="39"/>
      <c r="B301" s="40"/>
      <c r="C301" s="205" t="s">
        <v>1031</v>
      </c>
      <c r="D301" s="205" t="s">
        <v>150</v>
      </c>
      <c r="E301" s="206" t="s">
        <v>2702</v>
      </c>
      <c r="F301" s="207" t="s">
        <v>2703</v>
      </c>
      <c r="G301" s="208" t="s">
        <v>229</v>
      </c>
      <c r="H301" s="209">
        <v>50</v>
      </c>
      <c r="I301" s="210"/>
      <c r="J301" s="211">
        <f>ROUND(I301*H301,2)</f>
        <v>0</v>
      </c>
      <c r="K301" s="207" t="s">
        <v>154</v>
      </c>
      <c r="L301" s="45"/>
      <c r="M301" s="212" t="s">
        <v>19</v>
      </c>
      <c r="N301" s="213" t="s">
        <v>45</v>
      </c>
      <c r="O301" s="85"/>
      <c r="P301" s="214">
        <f>O301*H301</f>
        <v>0</v>
      </c>
      <c r="Q301" s="214">
        <v>0</v>
      </c>
      <c r="R301" s="214">
        <f>Q301*H301</f>
        <v>0</v>
      </c>
      <c r="S301" s="214">
        <v>0</v>
      </c>
      <c r="T301" s="215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16" t="s">
        <v>155</v>
      </c>
      <c r="AT301" s="216" t="s">
        <v>150</v>
      </c>
      <c r="AU301" s="216" t="s">
        <v>82</v>
      </c>
      <c r="AY301" s="18" t="s">
        <v>148</v>
      </c>
      <c r="BE301" s="217">
        <f>IF(N301="základní",J301,0)</f>
        <v>0</v>
      </c>
      <c r="BF301" s="217">
        <f>IF(N301="snížená",J301,0)</f>
        <v>0</v>
      </c>
      <c r="BG301" s="217">
        <f>IF(N301="zákl. přenesená",J301,0)</f>
        <v>0</v>
      </c>
      <c r="BH301" s="217">
        <f>IF(N301="sníž. přenesená",J301,0)</f>
        <v>0</v>
      </c>
      <c r="BI301" s="217">
        <f>IF(N301="nulová",J301,0)</f>
        <v>0</v>
      </c>
      <c r="BJ301" s="18" t="s">
        <v>82</v>
      </c>
      <c r="BK301" s="217">
        <f>ROUND(I301*H301,2)</f>
        <v>0</v>
      </c>
      <c r="BL301" s="18" t="s">
        <v>155</v>
      </c>
      <c r="BM301" s="216" t="s">
        <v>2704</v>
      </c>
    </row>
    <row r="302" s="2" customFormat="1">
      <c r="A302" s="39"/>
      <c r="B302" s="40"/>
      <c r="C302" s="41"/>
      <c r="D302" s="218" t="s">
        <v>157</v>
      </c>
      <c r="E302" s="41"/>
      <c r="F302" s="219" t="s">
        <v>2705</v>
      </c>
      <c r="G302" s="41"/>
      <c r="H302" s="41"/>
      <c r="I302" s="220"/>
      <c r="J302" s="41"/>
      <c r="K302" s="41"/>
      <c r="L302" s="45"/>
      <c r="M302" s="221"/>
      <c r="N302" s="222"/>
      <c r="O302" s="85"/>
      <c r="P302" s="85"/>
      <c r="Q302" s="85"/>
      <c r="R302" s="85"/>
      <c r="S302" s="85"/>
      <c r="T302" s="86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157</v>
      </c>
      <c r="AU302" s="18" t="s">
        <v>82</v>
      </c>
    </row>
    <row r="303" s="2" customFormat="1" ht="37.8" customHeight="1">
      <c r="A303" s="39"/>
      <c r="B303" s="40"/>
      <c r="C303" s="256" t="s">
        <v>1047</v>
      </c>
      <c r="D303" s="256" t="s">
        <v>226</v>
      </c>
      <c r="E303" s="257" t="s">
        <v>2706</v>
      </c>
      <c r="F303" s="258" t="s">
        <v>2707</v>
      </c>
      <c r="G303" s="259" t="s">
        <v>229</v>
      </c>
      <c r="H303" s="260">
        <v>50</v>
      </c>
      <c r="I303" s="261"/>
      <c r="J303" s="262">
        <f>ROUND(I303*H303,2)</f>
        <v>0</v>
      </c>
      <c r="K303" s="258" t="s">
        <v>154</v>
      </c>
      <c r="L303" s="263"/>
      <c r="M303" s="264" t="s">
        <v>19</v>
      </c>
      <c r="N303" s="265" t="s">
        <v>45</v>
      </c>
      <c r="O303" s="85"/>
      <c r="P303" s="214">
        <f>O303*H303</f>
        <v>0</v>
      </c>
      <c r="Q303" s="214">
        <v>9.0000000000000006E-05</v>
      </c>
      <c r="R303" s="214">
        <f>Q303*H303</f>
        <v>0.0045000000000000005</v>
      </c>
      <c r="S303" s="214">
        <v>0</v>
      </c>
      <c r="T303" s="215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16" t="s">
        <v>207</v>
      </c>
      <c r="AT303" s="216" t="s">
        <v>226</v>
      </c>
      <c r="AU303" s="216" t="s">
        <v>82</v>
      </c>
      <c r="AY303" s="18" t="s">
        <v>148</v>
      </c>
      <c r="BE303" s="217">
        <f>IF(N303="základní",J303,0)</f>
        <v>0</v>
      </c>
      <c r="BF303" s="217">
        <f>IF(N303="snížená",J303,0)</f>
        <v>0</v>
      </c>
      <c r="BG303" s="217">
        <f>IF(N303="zákl. přenesená",J303,0)</f>
        <v>0</v>
      </c>
      <c r="BH303" s="217">
        <f>IF(N303="sníž. přenesená",J303,0)</f>
        <v>0</v>
      </c>
      <c r="BI303" s="217">
        <f>IF(N303="nulová",J303,0)</f>
        <v>0</v>
      </c>
      <c r="BJ303" s="18" t="s">
        <v>82</v>
      </c>
      <c r="BK303" s="217">
        <f>ROUND(I303*H303,2)</f>
        <v>0</v>
      </c>
      <c r="BL303" s="18" t="s">
        <v>155</v>
      </c>
      <c r="BM303" s="216" t="s">
        <v>2708</v>
      </c>
    </row>
    <row r="304" s="2" customFormat="1" ht="44.25" customHeight="1">
      <c r="A304" s="39"/>
      <c r="B304" s="40"/>
      <c r="C304" s="205" t="s">
        <v>1052</v>
      </c>
      <c r="D304" s="205" t="s">
        <v>150</v>
      </c>
      <c r="E304" s="206" t="s">
        <v>2709</v>
      </c>
      <c r="F304" s="207" t="s">
        <v>2710</v>
      </c>
      <c r="G304" s="208" t="s">
        <v>229</v>
      </c>
      <c r="H304" s="209">
        <v>12</v>
      </c>
      <c r="I304" s="210"/>
      <c r="J304" s="211">
        <f>ROUND(I304*H304,2)</f>
        <v>0</v>
      </c>
      <c r="K304" s="207" t="s">
        <v>154</v>
      </c>
      <c r="L304" s="45"/>
      <c r="M304" s="212" t="s">
        <v>19</v>
      </c>
      <c r="N304" s="213" t="s">
        <v>45</v>
      </c>
      <c r="O304" s="85"/>
      <c r="P304" s="214">
        <f>O304*H304</f>
        <v>0</v>
      </c>
      <c r="Q304" s="214">
        <v>0</v>
      </c>
      <c r="R304" s="214">
        <f>Q304*H304</f>
        <v>0</v>
      </c>
      <c r="S304" s="214">
        <v>0</v>
      </c>
      <c r="T304" s="215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16" t="s">
        <v>155</v>
      </c>
      <c r="AT304" s="216" t="s">
        <v>150</v>
      </c>
      <c r="AU304" s="216" t="s">
        <v>82</v>
      </c>
      <c r="AY304" s="18" t="s">
        <v>148</v>
      </c>
      <c r="BE304" s="217">
        <f>IF(N304="základní",J304,0)</f>
        <v>0</v>
      </c>
      <c r="BF304" s="217">
        <f>IF(N304="snížená",J304,0)</f>
        <v>0</v>
      </c>
      <c r="BG304" s="217">
        <f>IF(N304="zákl. přenesená",J304,0)</f>
        <v>0</v>
      </c>
      <c r="BH304" s="217">
        <f>IF(N304="sníž. přenesená",J304,0)</f>
        <v>0</v>
      </c>
      <c r="BI304" s="217">
        <f>IF(N304="nulová",J304,0)</f>
        <v>0</v>
      </c>
      <c r="BJ304" s="18" t="s">
        <v>82</v>
      </c>
      <c r="BK304" s="217">
        <f>ROUND(I304*H304,2)</f>
        <v>0</v>
      </c>
      <c r="BL304" s="18" t="s">
        <v>155</v>
      </c>
      <c r="BM304" s="216" t="s">
        <v>2711</v>
      </c>
    </row>
    <row r="305" s="2" customFormat="1">
      <c r="A305" s="39"/>
      <c r="B305" s="40"/>
      <c r="C305" s="41"/>
      <c r="D305" s="218" t="s">
        <v>157</v>
      </c>
      <c r="E305" s="41"/>
      <c r="F305" s="219" t="s">
        <v>2712</v>
      </c>
      <c r="G305" s="41"/>
      <c r="H305" s="41"/>
      <c r="I305" s="220"/>
      <c r="J305" s="41"/>
      <c r="K305" s="41"/>
      <c r="L305" s="45"/>
      <c r="M305" s="221"/>
      <c r="N305" s="222"/>
      <c r="O305" s="85"/>
      <c r="P305" s="85"/>
      <c r="Q305" s="85"/>
      <c r="R305" s="85"/>
      <c r="S305" s="85"/>
      <c r="T305" s="86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T305" s="18" t="s">
        <v>157</v>
      </c>
      <c r="AU305" s="18" t="s">
        <v>82</v>
      </c>
    </row>
    <row r="306" s="2" customFormat="1" ht="24.15" customHeight="1">
      <c r="A306" s="39"/>
      <c r="B306" s="40"/>
      <c r="C306" s="256" t="s">
        <v>1056</v>
      </c>
      <c r="D306" s="256" t="s">
        <v>226</v>
      </c>
      <c r="E306" s="257" t="s">
        <v>2713</v>
      </c>
      <c r="F306" s="258" t="s">
        <v>2714</v>
      </c>
      <c r="G306" s="259" t="s">
        <v>229</v>
      </c>
      <c r="H306" s="260">
        <v>12</v>
      </c>
      <c r="I306" s="261"/>
      <c r="J306" s="262">
        <f>ROUND(I306*H306,2)</f>
        <v>0</v>
      </c>
      <c r="K306" s="258" t="s">
        <v>2713</v>
      </c>
      <c r="L306" s="263"/>
      <c r="M306" s="264" t="s">
        <v>19</v>
      </c>
      <c r="N306" s="265" t="s">
        <v>45</v>
      </c>
      <c r="O306" s="85"/>
      <c r="P306" s="214">
        <f>O306*H306</f>
        <v>0</v>
      </c>
      <c r="Q306" s="214">
        <v>0</v>
      </c>
      <c r="R306" s="214">
        <f>Q306*H306</f>
        <v>0</v>
      </c>
      <c r="S306" s="214">
        <v>0</v>
      </c>
      <c r="T306" s="215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16" t="s">
        <v>207</v>
      </c>
      <c r="AT306" s="216" t="s">
        <v>226</v>
      </c>
      <c r="AU306" s="216" t="s">
        <v>82</v>
      </c>
      <c r="AY306" s="18" t="s">
        <v>148</v>
      </c>
      <c r="BE306" s="217">
        <f>IF(N306="základní",J306,0)</f>
        <v>0</v>
      </c>
      <c r="BF306" s="217">
        <f>IF(N306="snížená",J306,0)</f>
        <v>0</v>
      </c>
      <c r="BG306" s="217">
        <f>IF(N306="zákl. přenesená",J306,0)</f>
        <v>0</v>
      </c>
      <c r="BH306" s="217">
        <f>IF(N306="sníž. přenesená",J306,0)</f>
        <v>0</v>
      </c>
      <c r="BI306" s="217">
        <f>IF(N306="nulová",J306,0)</f>
        <v>0</v>
      </c>
      <c r="BJ306" s="18" t="s">
        <v>82</v>
      </c>
      <c r="BK306" s="217">
        <f>ROUND(I306*H306,2)</f>
        <v>0</v>
      </c>
      <c r="BL306" s="18" t="s">
        <v>155</v>
      </c>
      <c r="BM306" s="216" t="s">
        <v>2715</v>
      </c>
    </row>
    <row r="307" s="2" customFormat="1" ht="55.5" customHeight="1">
      <c r="A307" s="39"/>
      <c r="B307" s="40"/>
      <c r="C307" s="205" t="s">
        <v>1060</v>
      </c>
      <c r="D307" s="205" t="s">
        <v>150</v>
      </c>
      <c r="E307" s="206" t="s">
        <v>2716</v>
      </c>
      <c r="F307" s="207" t="s">
        <v>2717</v>
      </c>
      <c r="G307" s="208" t="s">
        <v>222</v>
      </c>
      <c r="H307" s="209">
        <v>1</v>
      </c>
      <c r="I307" s="210"/>
      <c r="J307" s="211">
        <f>ROUND(I307*H307,2)</f>
        <v>0</v>
      </c>
      <c r="K307" s="207" t="s">
        <v>154</v>
      </c>
      <c r="L307" s="45"/>
      <c r="M307" s="212" t="s">
        <v>19</v>
      </c>
      <c r="N307" s="213" t="s">
        <v>45</v>
      </c>
      <c r="O307" s="85"/>
      <c r="P307" s="214">
        <f>O307*H307</f>
        <v>0</v>
      </c>
      <c r="Q307" s="214">
        <v>0</v>
      </c>
      <c r="R307" s="214">
        <f>Q307*H307</f>
        <v>0</v>
      </c>
      <c r="S307" s="214">
        <v>0</v>
      </c>
      <c r="T307" s="215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16" t="s">
        <v>155</v>
      </c>
      <c r="AT307" s="216" t="s">
        <v>150</v>
      </c>
      <c r="AU307" s="216" t="s">
        <v>82</v>
      </c>
      <c r="AY307" s="18" t="s">
        <v>148</v>
      </c>
      <c r="BE307" s="217">
        <f>IF(N307="základní",J307,0)</f>
        <v>0</v>
      </c>
      <c r="BF307" s="217">
        <f>IF(N307="snížená",J307,0)</f>
        <v>0</v>
      </c>
      <c r="BG307" s="217">
        <f>IF(N307="zákl. přenesená",J307,0)</f>
        <v>0</v>
      </c>
      <c r="BH307" s="217">
        <f>IF(N307="sníž. přenesená",J307,0)</f>
        <v>0</v>
      </c>
      <c r="BI307" s="217">
        <f>IF(N307="nulová",J307,0)</f>
        <v>0</v>
      </c>
      <c r="BJ307" s="18" t="s">
        <v>82</v>
      </c>
      <c r="BK307" s="217">
        <f>ROUND(I307*H307,2)</f>
        <v>0</v>
      </c>
      <c r="BL307" s="18" t="s">
        <v>155</v>
      </c>
      <c r="BM307" s="216" t="s">
        <v>2718</v>
      </c>
    </row>
    <row r="308" s="2" customFormat="1">
      <c r="A308" s="39"/>
      <c r="B308" s="40"/>
      <c r="C308" s="41"/>
      <c r="D308" s="218" t="s">
        <v>157</v>
      </c>
      <c r="E308" s="41"/>
      <c r="F308" s="219" t="s">
        <v>2719</v>
      </c>
      <c r="G308" s="41"/>
      <c r="H308" s="41"/>
      <c r="I308" s="220"/>
      <c r="J308" s="41"/>
      <c r="K308" s="41"/>
      <c r="L308" s="45"/>
      <c r="M308" s="221"/>
      <c r="N308" s="222"/>
      <c r="O308" s="85"/>
      <c r="P308" s="85"/>
      <c r="Q308" s="85"/>
      <c r="R308" s="85"/>
      <c r="S308" s="85"/>
      <c r="T308" s="86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157</v>
      </c>
      <c r="AU308" s="18" t="s">
        <v>82</v>
      </c>
    </row>
    <row r="309" s="2" customFormat="1" ht="24.15" customHeight="1">
      <c r="A309" s="39"/>
      <c r="B309" s="40"/>
      <c r="C309" s="256" t="s">
        <v>1066</v>
      </c>
      <c r="D309" s="256" t="s">
        <v>226</v>
      </c>
      <c r="E309" s="257" t="s">
        <v>2720</v>
      </c>
      <c r="F309" s="258" t="s">
        <v>2721</v>
      </c>
      <c r="G309" s="259" t="s">
        <v>222</v>
      </c>
      <c r="H309" s="260">
        <v>1</v>
      </c>
      <c r="I309" s="261"/>
      <c r="J309" s="262">
        <f>ROUND(I309*H309,2)</f>
        <v>0</v>
      </c>
      <c r="K309" s="258" t="s">
        <v>2720</v>
      </c>
      <c r="L309" s="263"/>
      <c r="M309" s="264" t="s">
        <v>19</v>
      </c>
      <c r="N309" s="265" t="s">
        <v>45</v>
      </c>
      <c r="O309" s="85"/>
      <c r="P309" s="214">
        <f>O309*H309</f>
        <v>0</v>
      </c>
      <c r="Q309" s="214">
        <v>0</v>
      </c>
      <c r="R309" s="214">
        <f>Q309*H309</f>
        <v>0</v>
      </c>
      <c r="S309" s="214">
        <v>0</v>
      </c>
      <c r="T309" s="215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16" t="s">
        <v>207</v>
      </c>
      <c r="AT309" s="216" t="s">
        <v>226</v>
      </c>
      <c r="AU309" s="216" t="s">
        <v>82</v>
      </c>
      <c r="AY309" s="18" t="s">
        <v>148</v>
      </c>
      <c r="BE309" s="217">
        <f>IF(N309="základní",J309,0)</f>
        <v>0</v>
      </c>
      <c r="BF309" s="217">
        <f>IF(N309="snížená",J309,0)</f>
        <v>0</v>
      </c>
      <c r="BG309" s="217">
        <f>IF(N309="zákl. přenesená",J309,0)</f>
        <v>0</v>
      </c>
      <c r="BH309" s="217">
        <f>IF(N309="sníž. přenesená",J309,0)</f>
        <v>0</v>
      </c>
      <c r="BI309" s="217">
        <f>IF(N309="nulová",J309,0)</f>
        <v>0</v>
      </c>
      <c r="BJ309" s="18" t="s">
        <v>82</v>
      </c>
      <c r="BK309" s="217">
        <f>ROUND(I309*H309,2)</f>
        <v>0</v>
      </c>
      <c r="BL309" s="18" t="s">
        <v>155</v>
      </c>
      <c r="BM309" s="216" t="s">
        <v>2722</v>
      </c>
    </row>
    <row r="310" s="2" customFormat="1" ht="49.05" customHeight="1">
      <c r="A310" s="39"/>
      <c r="B310" s="40"/>
      <c r="C310" s="205" t="s">
        <v>1070</v>
      </c>
      <c r="D310" s="205" t="s">
        <v>150</v>
      </c>
      <c r="E310" s="206" t="s">
        <v>2723</v>
      </c>
      <c r="F310" s="207" t="s">
        <v>2724</v>
      </c>
      <c r="G310" s="208" t="s">
        <v>222</v>
      </c>
      <c r="H310" s="209">
        <v>4</v>
      </c>
      <c r="I310" s="210"/>
      <c r="J310" s="211">
        <f>ROUND(I310*H310,2)</f>
        <v>0</v>
      </c>
      <c r="K310" s="207" t="s">
        <v>154</v>
      </c>
      <c r="L310" s="45"/>
      <c r="M310" s="212" t="s">
        <v>19</v>
      </c>
      <c r="N310" s="213" t="s">
        <v>45</v>
      </c>
      <c r="O310" s="85"/>
      <c r="P310" s="214">
        <f>O310*H310</f>
        <v>0</v>
      </c>
      <c r="Q310" s="214">
        <v>0</v>
      </c>
      <c r="R310" s="214">
        <f>Q310*H310</f>
        <v>0</v>
      </c>
      <c r="S310" s="214">
        <v>0</v>
      </c>
      <c r="T310" s="215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16" t="s">
        <v>155</v>
      </c>
      <c r="AT310" s="216" t="s">
        <v>150</v>
      </c>
      <c r="AU310" s="216" t="s">
        <v>82</v>
      </c>
      <c r="AY310" s="18" t="s">
        <v>148</v>
      </c>
      <c r="BE310" s="217">
        <f>IF(N310="základní",J310,0)</f>
        <v>0</v>
      </c>
      <c r="BF310" s="217">
        <f>IF(N310="snížená",J310,0)</f>
        <v>0</v>
      </c>
      <c r="BG310" s="217">
        <f>IF(N310="zákl. přenesená",J310,0)</f>
        <v>0</v>
      </c>
      <c r="BH310" s="217">
        <f>IF(N310="sníž. přenesená",J310,0)</f>
        <v>0</v>
      </c>
      <c r="BI310" s="217">
        <f>IF(N310="nulová",J310,0)</f>
        <v>0</v>
      </c>
      <c r="BJ310" s="18" t="s">
        <v>82</v>
      </c>
      <c r="BK310" s="217">
        <f>ROUND(I310*H310,2)</f>
        <v>0</v>
      </c>
      <c r="BL310" s="18" t="s">
        <v>155</v>
      </c>
      <c r="BM310" s="216" t="s">
        <v>2725</v>
      </c>
    </row>
    <row r="311" s="2" customFormat="1">
      <c r="A311" s="39"/>
      <c r="B311" s="40"/>
      <c r="C311" s="41"/>
      <c r="D311" s="218" t="s">
        <v>157</v>
      </c>
      <c r="E311" s="41"/>
      <c r="F311" s="219" t="s">
        <v>2726</v>
      </c>
      <c r="G311" s="41"/>
      <c r="H311" s="41"/>
      <c r="I311" s="220"/>
      <c r="J311" s="41"/>
      <c r="K311" s="41"/>
      <c r="L311" s="45"/>
      <c r="M311" s="221"/>
      <c r="N311" s="222"/>
      <c r="O311" s="85"/>
      <c r="P311" s="85"/>
      <c r="Q311" s="85"/>
      <c r="R311" s="85"/>
      <c r="S311" s="85"/>
      <c r="T311" s="86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T311" s="18" t="s">
        <v>157</v>
      </c>
      <c r="AU311" s="18" t="s">
        <v>82</v>
      </c>
    </row>
    <row r="312" s="2" customFormat="1" ht="24.15" customHeight="1">
      <c r="A312" s="39"/>
      <c r="B312" s="40"/>
      <c r="C312" s="256" t="s">
        <v>1075</v>
      </c>
      <c r="D312" s="256" t="s">
        <v>226</v>
      </c>
      <c r="E312" s="257" t="s">
        <v>2727</v>
      </c>
      <c r="F312" s="258" t="s">
        <v>2728</v>
      </c>
      <c r="G312" s="259" t="s">
        <v>222</v>
      </c>
      <c r="H312" s="260">
        <v>4</v>
      </c>
      <c r="I312" s="261"/>
      <c r="J312" s="262">
        <f>ROUND(I312*H312,2)</f>
        <v>0</v>
      </c>
      <c r="K312" s="258" t="s">
        <v>2729</v>
      </c>
      <c r="L312" s="263"/>
      <c r="M312" s="264" t="s">
        <v>19</v>
      </c>
      <c r="N312" s="265" t="s">
        <v>45</v>
      </c>
      <c r="O312" s="85"/>
      <c r="P312" s="214">
        <f>O312*H312</f>
        <v>0</v>
      </c>
      <c r="Q312" s="214">
        <v>0</v>
      </c>
      <c r="R312" s="214">
        <f>Q312*H312</f>
        <v>0</v>
      </c>
      <c r="S312" s="214">
        <v>0</v>
      </c>
      <c r="T312" s="215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16" t="s">
        <v>207</v>
      </c>
      <c r="AT312" s="216" t="s">
        <v>226</v>
      </c>
      <c r="AU312" s="216" t="s">
        <v>82</v>
      </c>
      <c r="AY312" s="18" t="s">
        <v>148</v>
      </c>
      <c r="BE312" s="217">
        <f>IF(N312="základní",J312,0)</f>
        <v>0</v>
      </c>
      <c r="BF312" s="217">
        <f>IF(N312="snížená",J312,0)</f>
        <v>0</v>
      </c>
      <c r="BG312" s="217">
        <f>IF(N312="zákl. přenesená",J312,0)</f>
        <v>0</v>
      </c>
      <c r="BH312" s="217">
        <f>IF(N312="sníž. přenesená",J312,0)</f>
        <v>0</v>
      </c>
      <c r="BI312" s="217">
        <f>IF(N312="nulová",J312,0)</f>
        <v>0</v>
      </c>
      <c r="BJ312" s="18" t="s">
        <v>82</v>
      </c>
      <c r="BK312" s="217">
        <f>ROUND(I312*H312,2)</f>
        <v>0</v>
      </c>
      <c r="BL312" s="18" t="s">
        <v>155</v>
      </c>
      <c r="BM312" s="216" t="s">
        <v>2730</v>
      </c>
    </row>
    <row r="313" s="2" customFormat="1" ht="49.05" customHeight="1">
      <c r="A313" s="39"/>
      <c r="B313" s="40"/>
      <c r="C313" s="205" t="s">
        <v>1079</v>
      </c>
      <c r="D313" s="205" t="s">
        <v>150</v>
      </c>
      <c r="E313" s="206" t="s">
        <v>2731</v>
      </c>
      <c r="F313" s="207" t="s">
        <v>2732</v>
      </c>
      <c r="G313" s="208" t="s">
        <v>222</v>
      </c>
      <c r="H313" s="209">
        <v>4</v>
      </c>
      <c r="I313" s="210"/>
      <c r="J313" s="211">
        <f>ROUND(I313*H313,2)</f>
        <v>0</v>
      </c>
      <c r="K313" s="207" t="s">
        <v>154</v>
      </c>
      <c r="L313" s="45"/>
      <c r="M313" s="212" t="s">
        <v>19</v>
      </c>
      <c r="N313" s="213" t="s">
        <v>45</v>
      </c>
      <c r="O313" s="85"/>
      <c r="P313" s="214">
        <f>O313*H313</f>
        <v>0</v>
      </c>
      <c r="Q313" s="214">
        <v>0</v>
      </c>
      <c r="R313" s="214">
        <f>Q313*H313</f>
        <v>0</v>
      </c>
      <c r="S313" s="214">
        <v>0</v>
      </c>
      <c r="T313" s="215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16" t="s">
        <v>155</v>
      </c>
      <c r="AT313" s="216" t="s">
        <v>150</v>
      </c>
      <c r="AU313" s="216" t="s">
        <v>82</v>
      </c>
      <c r="AY313" s="18" t="s">
        <v>148</v>
      </c>
      <c r="BE313" s="217">
        <f>IF(N313="základní",J313,0)</f>
        <v>0</v>
      </c>
      <c r="BF313" s="217">
        <f>IF(N313="snížená",J313,0)</f>
        <v>0</v>
      </c>
      <c r="BG313" s="217">
        <f>IF(N313="zákl. přenesená",J313,0)</f>
        <v>0</v>
      </c>
      <c r="BH313" s="217">
        <f>IF(N313="sníž. přenesená",J313,0)</f>
        <v>0</v>
      </c>
      <c r="BI313" s="217">
        <f>IF(N313="nulová",J313,0)</f>
        <v>0</v>
      </c>
      <c r="BJ313" s="18" t="s">
        <v>82</v>
      </c>
      <c r="BK313" s="217">
        <f>ROUND(I313*H313,2)</f>
        <v>0</v>
      </c>
      <c r="BL313" s="18" t="s">
        <v>155</v>
      </c>
      <c r="BM313" s="216" t="s">
        <v>2733</v>
      </c>
    </row>
    <row r="314" s="2" customFormat="1">
      <c r="A314" s="39"/>
      <c r="B314" s="40"/>
      <c r="C314" s="41"/>
      <c r="D314" s="218" t="s">
        <v>157</v>
      </c>
      <c r="E314" s="41"/>
      <c r="F314" s="219" t="s">
        <v>2734</v>
      </c>
      <c r="G314" s="41"/>
      <c r="H314" s="41"/>
      <c r="I314" s="220"/>
      <c r="J314" s="41"/>
      <c r="K314" s="41"/>
      <c r="L314" s="45"/>
      <c r="M314" s="221"/>
      <c r="N314" s="222"/>
      <c r="O314" s="85"/>
      <c r="P314" s="85"/>
      <c r="Q314" s="85"/>
      <c r="R314" s="85"/>
      <c r="S314" s="85"/>
      <c r="T314" s="86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157</v>
      </c>
      <c r="AU314" s="18" t="s">
        <v>82</v>
      </c>
    </row>
    <row r="315" s="2" customFormat="1" ht="24.15" customHeight="1">
      <c r="A315" s="39"/>
      <c r="B315" s="40"/>
      <c r="C315" s="256" t="s">
        <v>1083</v>
      </c>
      <c r="D315" s="256" t="s">
        <v>226</v>
      </c>
      <c r="E315" s="257" t="s">
        <v>2735</v>
      </c>
      <c r="F315" s="258" t="s">
        <v>2736</v>
      </c>
      <c r="G315" s="259" t="s">
        <v>222</v>
      </c>
      <c r="H315" s="260">
        <v>4</v>
      </c>
      <c r="I315" s="261"/>
      <c r="J315" s="262">
        <f>ROUND(I315*H315,2)</f>
        <v>0</v>
      </c>
      <c r="K315" s="258" t="s">
        <v>2735</v>
      </c>
      <c r="L315" s="263"/>
      <c r="M315" s="264" t="s">
        <v>19</v>
      </c>
      <c r="N315" s="265" t="s">
        <v>45</v>
      </c>
      <c r="O315" s="85"/>
      <c r="P315" s="214">
        <f>O315*H315</f>
        <v>0</v>
      </c>
      <c r="Q315" s="214">
        <v>0</v>
      </c>
      <c r="R315" s="214">
        <f>Q315*H315</f>
        <v>0</v>
      </c>
      <c r="S315" s="214">
        <v>0</v>
      </c>
      <c r="T315" s="215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16" t="s">
        <v>207</v>
      </c>
      <c r="AT315" s="216" t="s">
        <v>226</v>
      </c>
      <c r="AU315" s="216" t="s">
        <v>82</v>
      </c>
      <c r="AY315" s="18" t="s">
        <v>148</v>
      </c>
      <c r="BE315" s="217">
        <f>IF(N315="základní",J315,0)</f>
        <v>0</v>
      </c>
      <c r="BF315" s="217">
        <f>IF(N315="snížená",J315,0)</f>
        <v>0</v>
      </c>
      <c r="BG315" s="217">
        <f>IF(N315="zákl. přenesená",J315,0)</f>
        <v>0</v>
      </c>
      <c r="BH315" s="217">
        <f>IF(N315="sníž. přenesená",J315,0)</f>
        <v>0</v>
      </c>
      <c r="BI315" s="217">
        <f>IF(N315="nulová",J315,0)</f>
        <v>0</v>
      </c>
      <c r="BJ315" s="18" t="s">
        <v>82</v>
      </c>
      <c r="BK315" s="217">
        <f>ROUND(I315*H315,2)</f>
        <v>0</v>
      </c>
      <c r="BL315" s="18" t="s">
        <v>155</v>
      </c>
      <c r="BM315" s="216" t="s">
        <v>2737</v>
      </c>
    </row>
    <row r="316" s="2" customFormat="1" ht="49.05" customHeight="1">
      <c r="A316" s="39"/>
      <c r="B316" s="40"/>
      <c r="C316" s="205" t="s">
        <v>1089</v>
      </c>
      <c r="D316" s="205" t="s">
        <v>150</v>
      </c>
      <c r="E316" s="206" t="s">
        <v>2738</v>
      </c>
      <c r="F316" s="207" t="s">
        <v>2739</v>
      </c>
      <c r="G316" s="208" t="s">
        <v>222</v>
      </c>
      <c r="H316" s="209">
        <v>1</v>
      </c>
      <c r="I316" s="210"/>
      <c r="J316" s="211">
        <f>ROUND(I316*H316,2)</f>
        <v>0</v>
      </c>
      <c r="K316" s="207" t="s">
        <v>154</v>
      </c>
      <c r="L316" s="45"/>
      <c r="M316" s="212" t="s">
        <v>19</v>
      </c>
      <c r="N316" s="213" t="s">
        <v>45</v>
      </c>
      <c r="O316" s="85"/>
      <c r="P316" s="214">
        <f>O316*H316</f>
        <v>0</v>
      </c>
      <c r="Q316" s="214">
        <v>0</v>
      </c>
      <c r="R316" s="214">
        <f>Q316*H316</f>
        <v>0</v>
      </c>
      <c r="S316" s="214">
        <v>0</v>
      </c>
      <c r="T316" s="215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16" t="s">
        <v>155</v>
      </c>
      <c r="AT316" s="216" t="s">
        <v>150</v>
      </c>
      <c r="AU316" s="216" t="s">
        <v>82</v>
      </c>
      <c r="AY316" s="18" t="s">
        <v>148</v>
      </c>
      <c r="BE316" s="217">
        <f>IF(N316="základní",J316,0)</f>
        <v>0</v>
      </c>
      <c r="BF316" s="217">
        <f>IF(N316="snížená",J316,0)</f>
        <v>0</v>
      </c>
      <c r="BG316" s="217">
        <f>IF(N316="zákl. přenesená",J316,0)</f>
        <v>0</v>
      </c>
      <c r="BH316" s="217">
        <f>IF(N316="sníž. přenesená",J316,0)</f>
        <v>0</v>
      </c>
      <c r="BI316" s="217">
        <f>IF(N316="nulová",J316,0)</f>
        <v>0</v>
      </c>
      <c r="BJ316" s="18" t="s">
        <v>82</v>
      </c>
      <c r="BK316" s="217">
        <f>ROUND(I316*H316,2)</f>
        <v>0</v>
      </c>
      <c r="BL316" s="18" t="s">
        <v>155</v>
      </c>
      <c r="BM316" s="216" t="s">
        <v>2740</v>
      </c>
    </row>
    <row r="317" s="2" customFormat="1">
      <c r="A317" s="39"/>
      <c r="B317" s="40"/>
      <c r="C317" s="41"/>
      <c r="D317" s="218" t="s">
        <v>157</v>
      </c>
      <c r="E317" s="41"/>
      <c r="F317" s="219" t="s">
        <v>2741</v>
      </c>
      <c r="G317" s="41"/>
      <c r="H317" s="41"/>
      <c r="I317" s="220"/>
      <c r="J317" s="41"/>
      <c r="K317" s="41"/>
      <c r="L317" s="45"/>
      <c r="M317" s="221"/>
      <c r="N317" s="222"/>
      <c r="O317" s="85"/>
      <c r="P317" s="85"/>
      <c r="Q317" s="85"/>
      <c r="R317" s="85"/>
      <c r="S317" s="85"/>
      <c r="T317" s="86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T317" s="18" t="s">
        <v>157</v>
      </c>
      <c r="AU317" s="18" t="s">
        <v>82</v>
      </c>
    </row>
    <row r="318" s="2" customFormat="1" ht="24.15" customHeight="1">
      <c r="A318" s="39"/>
      <c r="B318" s="40"/>
      <c r="C318" s="256" t="s">
        <v>1093</v>
      </c>
      <c r="D318" s="256" t="s">
        <v>226</v>
      </c>
      <c r="E318" s="257" t="s">
        <v>2742</v>
      </c>
      <c r="F318" s="258" t="s">
        <v>2743</v>
      </c>
      <c r="G318" s="259" t="s">
        <v>222</v>
      </c>
      <c r="H318" s="260">
        <v>1</v>
      </c>
      <c r="I318" s="261"/>
      <c r="J318" s="262">
        <f>ROUND(I318*H318,2)</f>
        <v>0</v>
      </c>
      <c r="K318" s="258" t="s">
        <v>2742</v>
      </c>
      <c r="L318" s="263"/>
      <c r="M318" s="264" t="s">
        <v>19</v>
      </c>
      <c r="N318" s="265" t="s">
        <v>45</v>
      </c>
      <c r="O318" s="85"/>
      <c r="P318" s="214">
        <f>O318*H318</f>
        <v>0</v>
      </c>
      <c r="Q318" s="214">
        <v>0</v>
      </c>
      <c r="R318" s="214">
        <f>Q318*H318</f>
        <v>0</v>
      </c>
      <c r="S318" s="214">
        <v>0</v>
      </c>
      <c r="T318" s="215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16" t="s">
        <v>207</v>
      </c>
      <c r="AT318" s="216" t="s">
        <v>226</v>
      </c>
      <c r="AU318" s="216" t="s">
        <v>82</v>
      </c>
      <c r="AY318" s="18" t="s">
        <v>148</v>
      </c>
      <c r="BE318" s="217">
        <f>IF(N318="základní",J318,0)</f>
        <v>0</v>
      </c>
      <c r="BF318" s="217">
        <f>IF(N318="snížená",J318,0)</f>
        <v>0</v>
      </c>
      <c r="BG318" s="217">
        <f>IF(N318="zákl. přenesená",J318,0)</f>
        <v>0</v>
      </c>
      <c r="BH318" s="217">
        <f>IF(N318="sníž. přenesená",J318,0)</f>
        <v>0</v>
      </c>
      <c r="BI318" s="217">
        <f>IF(N318="nulová",J318,0)</f>
        <v>0</v>
      </c>
      <c r="BJ318" s="18" t="s">
        <v>82</v>
      </c>
      <c r="BK318" s="217">
        <f>ROUND(I318*H318,2)</f>
        <v>0</v>
      </c>
      <c r="BL318" s="18" t="s">
        <v>155</v>
      </c>
      <c r="BM318" s="216" t="s">
        <v>2744</v>
      </c>
    </row>
    <row r="319" s="2" customFormat="1" ht="49.05" customHeight="1">
      <c r="A319" s="39"/>
      <c r="B319" s="40"/>
      <c r="C319" s="205" t="s">
        <v>1100</v>
      </c>
      <c r="D319" s="205" t="s">
        <v>150</v>
      </c>
      <c r="E319" s="206" t="s">
        <v>2745</v>
      </c>
      <c r="F319" s="207" t="s">
        <v>2746</v>
      </c>
      <c r="G319" s="208" t="s">
        <v>222</v>
      </c>
      <c r="H319" s="209">
        <v>1</v>
      </c>
      <c r="I319" s="210"/>
      <c r="J319" s="211">
        <f>ROUND(I319*H319,2)</f>
        <v>0</v>
      </c>
      <c r="K319" s="207" t="s">
        <v>154</v>
      </c>
      <c r="L319" s="45"/>
      <c r="M319" s="212" t="s">
        <v>19</v>
      </c>
      <c r="N319" s="213" t="s">
        <v>45</v>
      </c>
      <c r="O319" s="85"/>
      <c r="P319" s="214">
        <f>O319*H319</f>
        <v>0</v>
      </c>
      <c r="Q319" s="214">
        <v>0</v>
      </c>
      <c r="R319" s="214">
        <f>Q319*H319</f>
        <v>0</v>
      </c>
      <c r="S319" s="214">
        <v>0</v>
      </c>
      <c r="T319" s="215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16" t="s">
        <v>155</v>
      </c>
      <c r="AT319" s="216" t="s">
        <v>150</v>
      </c>
      <c r="AU319" s="216" t="s">
        <v>82</v>
      </c>
      <c r="AY319" s="18" t="s">
        <v>148</v>
      </c>
      <c r="BE319" s="217">
        <f>IF(N319="základní",J319,0)</f>
        <v>0</v>
      </c>
      <c r="BF319" s="217">
        <f>IF(N319="snížená",J319,0)</f>
        <v>0</v>
      </c>
      <c r="BG319" s="217">
        <f>IF(N319="zákl. přenesená",J319,0)</f>
        <v>0</v>
      </c>
      <c r="BH319" s="217">
        <f>IF(N319="sníž. přenesená",J319,0)</f>
        <v>0</v>
      </c>
      <c r="BI319" s="217">
        <f>IF(N319="nulová",J319,0)</f>
        <v>0</v>
      </c>
      <c r="BJ319" s="18" t="s">
        <v>82</v>
      </c>
      <c r="BK319" s="217">
        <f>ROUND(I319*H319,2)</f>
        <v>0</v>
      </c>
      <c r="BL319" s="18" t="s">
        <v>155</v>
      </c>
      <c r="BM319" s="216" t="s">
        <v>2747</v>
      </c>
    </row>
    <row r="320" s="2" customFormat="1">
      <c r="A320" s="39"/>
      <c r="B320" s="40"/>
      <c r="C320" s="41"/>
      <c r="D320" s="218" t="s">
        <v>157</v>
      </c>
      <c r="E320" s="41"/>
      <c r="F320" s="219" t="s">
        <v>2748</v>
      </c>
      <c r="G320" s="41"/>
      <c r="H320" s="41"/>
      <c r="I320" s="220"/>
      <c r="J320" s="41"/>
      <c r="K320" s="41"/>
      <c r="L320" s="45"/>
      <c r="M320" s="221"/>
      <c r="N320" s="222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157</v>
      </c>
      <c r="AU320" s="18" t="s">
        <v>82</v>
      </c>
    </row>
    <row r="321" s="2" customFormat="1" ht="24.15" customHeight="1">
      <c r="A321" s="39"/>
      <c r="B321" s="40"/>
      <c r="C321" s="256" t="s">
        <v>1107</v>
      </c>
      <c r="D321" s="256" t="s">
        <v>226</v>
      </c>
      <c r="E321" s="257" t="s">
        <v>2749</v>
      </c>
      <c r="F321" s="258" t="s">
        <v>2750</v>
      </c>
      <c r="G321" s="259" t="s">
        <v>222</v>
      </c>
      <c r="H321" s="260">
        <v>1</v>
      </c>
      <c r="I321" s="261"/>
      <c r="J321" s="262">
        <f>ROUND(I321*H321,2)</f>
        <v>0</v>
      </c>
      <c r="K321" s="258" t="s">
        <v>2749</v>
      </c>
      <c r="L321" s="263"/>
      <c r="M321" s="264" t="s">
        <v>19</v>
      </c>
      <c r="N321" s="265" t="s">
        <v>45</v>
      </c>
      <c r="O321" s="85"/>
      <c r="P321" s="214">
        <f>O321*H321</f>
        <v>0</v>
      </c>
      <c r="Q321" s="214">
        <v>0</v>
      </c>
      <c r="R321" s="214">
        <f>Q321*H321</f>
        <v>0</v>
      </c>
      <c r="S321" s="214">
        <v>0</v>
      </c>
      <c r="T321" s="215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16" t="s">
        <v>207</v>
      </c>
      <c r="AT321" s="216" t="s">
        <v>226</v>
      </c>
      <c r="AU321" s="216" t="s">
        <v>82</v>
      </c>
      <c r="AY321" s="18" t="s">
        <v>148</v>
      </c>
      <c r="BE321" s="217">
        <f>IF(N321="základní",J321,0)</f>
        <v>0</v>
      </c>
      <c r="BF321" s="217">
        <f>IF(N321="snížená",J321,0)</f>
        <v>0</v>
      </c>
      <c r="BG321" s="217">
        <f>IF(N321="zákl. přenesená",J321,0)</f>
        <v>0</v>
      </c>
      <c r="BH321" s="217">
        <f>IF(N321="sníž. přenesená",J321,0)</f>
        <v>0</v>
      </c>
      <c r="BI321" s="217">
        <f>IF(N321="nulová",J321,0)</f>
        <v>0</v>
      </c>
      <c r="BJ321" s="18" t="s">
        <v>82</v>
      </c>
      <c r="BK321" s="217">
        <f>ROUND(I321*H321,2)</f>
        <v>0</v>
      </c>
      <c r="BL321" s="18" t="s">
        <v>155</v>
      </c>
      <c r="BM321" s="216" t="s">
        <v>2751</v>
      </c>
    </row>
    <row r="322" s="2" customFormat="1" ht="49.05" customHeight="1">
      <c r="A322" s="39"/>
      <c r="B322" s="40"/>
      <c r="C322" s="205" t="s">
        <v>2752</v>
      </c>
      <c r="D322" s="205" t="s">
        <v>150</v>
      </c>
      <c r="E322" s="206" t="s">
        <v>2753</v>
      </c>
      <c r="F322" s="207" t="s">
        <v>2754</v>
      </c>
      <c r="G322" s="208" t="s">
        <v>222</v>
      </c>
      <c r="H322" s="209">
        <v>3</v>
      </c>
      <c r="I322" s="210"/>
      <c r="J322" s="211">
        <f>ROUND(I322*H322,2)</f>
        <v>0</v>
      </c>
      <c r="K322" s="207" t="s">
        <v>154</v>
      </c>
      <c r="L322" s="45"/>
      <c r="M322" s="212" t="s">
        <v>19</v>
      </c>
      <c r="N322" s="213" t="s">
        <v>45</v>
      </c>
      <c r="O322" s="85"/>
      <c r="P322" s="214">
        <f>O322*H322</f>
        <v>0</v>
      </c>
      <c r="Q322" s="214">
        <v>0</v>
      </c>
      <c r="R322" s="214">
        <f>Q322*H322</f>
        <v>0</v>
      </c>
      <c r="S322" s="214">
        <v>0</v>
      </c>
      <c r="T322" s="215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16" t="s">
        <v>155</v>
      </c>
      <c r="AT322" s="216" t="s">
        <v>150</v>
      </c>
      <c r="AU322" s="216" t="s">
        <v>82</v>
      </c>
      <c r="AY322" s="18" t="s">
        <v>148</v>
      </c>
      <c r="BE322" s="217">
        <f>IF(N322="základní",J322,0)</f>
        <v>0</v>
      </c>
      <c r="BF322" s="217">
        <f>IF(N322="snížená",J322,0)</f>
        <v>0</v>
      </c>
      <c r="BG322" s="217">
        <f>IF(N322="zákl. přenesená",J322,0)</f>
        <v>0</v>
      </c>
      <c r="BH322" s="217">
        <f>IF(N322="sníž. přenesená",J322,0)</f>
        <v>0</v>
      </c>
      <c r="BI322" s="217">
        <f>IF(N322="nulová",J322,0)</f>
        <v>0</v>
      </c>
      <c r="BJ322" s="18" t="s">
        <v>82</v>
      </c>
      <c r="BK322" s="217">
        <f>ROUND(I322*H322,2)</f>
        <v>0</v>
      </c>
      <c r="BL322" s="18" t="s">
        <v>155</v>
      </c>
      <c r="BM322" s="216" t="s">
        <v>2755</v>
      </c>
    </row>
    <row r="323" s="2" customFormat="1">
      <c r="A323" s="39"/>
      <c r="B323" s="40"/>
      <c r="C323" s="41"/>
      <c r="D323" s="218" t="s">
        <v>157</v>
      </c>
      <c r="E323" s="41"/>
      <c r="F323" s="219" t="s">
        <v>2756</v>
      </c>
      <c r="G323" s="41"/>
      <c r="H323" s="41"/>
      <c r="I323" s="220"/>
      <c r="J323" s="41"/>
      <c r="K323" s="41"/>
      <c r="L323" s="45"/>
      <c r="M323" s="221"/>
      <c r="N323" s="222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157</v>
      </c>
      <c r="AU323" s="18" t="s">
        <v>82</v>
      </c>
    </row>
    <row r="324" s="2" customFormat="1" ht="21.75" customHeight="1">
      <c r="A324" s="39"/>
      <c r="B324" s="40"/>
      <c r="C324" s="256" t="s">
        <v>1111</v>
      </c>
      <c r="D324" s="256" t="s">
        <v>226</v>
      </c>
      <c r="E324" s="257" t="s">
        <v>2757</v>
      </c>
      <c r="F324" s="258" t="s">
        <v>2758</v>
      </c>
      <c r="G324" s="259" t="s">
        <v>222</v>
      </c>
      <c r="H324" s="260">
        <v>3</v>
      </c>
      <c r="I324" s="261"/>
      <c r="J324" s="262">
        <f>ROUND(I324*H324,2)</f>
        <v>0</v>
      </c>
      <c r="K324" s="258" t="s">
        <v>2757</v>
      </c>
      <c r="L324" s="263"/>
      <c r="M324" s="264" t="s">
        <v>19</v>
      </c>
      <c r="N324" s="265" t="s">
        <v>45</v>
      </c>
      <c r="O324" s="85"/>
      <c r="P324" s="214">
        <f>O324*H324</f>
        <v>0</v>
      </c>
      <c r="Q324" s="214">
        <v>0</v>
      </c>
      <c r="R324" s="214">
        <f>Q324*H324</f>
        <v>0</v>
      </c>
      <c r="S324" s="214">
        <v>0</v>
      </c>
      <c r="T324" s="215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16" t="s">
        <v>207</v>
      </c>
      <c r="AT324" s="216" t="s">
        <v>226</v>
      </c>
      <c r="AU324" s="216" t="s">
        <v>82</v>
      </c>
      <c r="AY324" s="18" t="s">
        <v>148</v>
      </c>
      <c r="BE324" s="217">
        <f>IF(N324="základní",J324,0)</f>
        <v>0</v>
      </c>
      <c r="BF324" s="217">
        <f>IF(N324="snížená",J324,0)</f>
        <v>0</v>
      </c>
      <c r="BG324" s="217">
        <f>IF(N324="zákl. přenesená",J324,0)</f>
        <v>0</v>
      </c>
      <c r="BH324" s="217">
        <f>IF(N324="sníž. přenesená",J324,0)</f>
        <v>0</v>
      </c>
      <c r="BI324" s="217">
        <f>IF(N324="nulová",J324,0)</f>
        <v>0</v>
      </c>
      <c r="BJ324" s="18" t="s">
        <v>82</v>
      </c>
      <c r="BK324" s="217">
        <f>ROUND(I324*H324,2)</f>
        <v>0</v>
      </c>
      <c r="BL324" s="18" t="s">
        <v>155</v>
      </c>
      <c r="BM324" s="216" t="s">
        <v>2759</v>
      </c>
    </row>
    <row r="325" s="2" customFormat="1" ht="44.25" customHeight="1">
      <c r="A325" s="39"/>
      <c r="B325" s="40"/>
      <c r="C325" s="205" t="s">
        <v>1118</v>
      </c>
      <c r="D325" s="205" t="s">
        <v>150</v>
      </c>
      <c r="E325" s="206" t="s">
        <v>2760</v>
      </c>
      <c r="F325" s="207" t="s">
        <v>2761</v>
      </c>
      <c r="G325" s="208" t="s">
        <v>222</v>
      </c>
      <c r="H325" s="209">
        <v>13</v>
      </c>
      <c r="I325" s="210"/>
      <c r="J325" s="211">
        <f>ROUND(I325*H325,2)</f>
        <v>0</v>
      </c>
      <c r="K325" s="207" t="s">
        <v>154</v>
      </c>
      <c r="L325" s="45"/>
      <c r="M325" s="212" t="s">
        <v>19</v>
      </c>
      <c r="N325" s="213" t="s">
        <v>45</v>
      </c>
      <c r="O325" s="85"/>
      <c r="P325" s="214">
        <f>O325*H325</f>
        <v>0</v>
      </c>
      <c r="Q325" s="214">
        <v>0</v>
      </c>
      <c r="R325" s="214">
        <f>Q325*H325</f>
        <v>0</v>
      </c>
      <c r="S325" s="214">
        <v>0</v>
      </c>
      <c r="T325" s="215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16" t="s">
        <v>155</v>
      </c>
      <c r="AT325" s="216" t="s">
        <v>150</v>
      </c>
      <c r="AU325" s="216" t="s">
        <v>82</v>
      </c>
      <c r="AY325" s="18" t="s">
        <v>148</v>
      </c>
      <c r="BE325" s="217">
        <f>IF(N325="základní",J325,0)</f>
        <v>0</v>
      </c>
      <c r="BF325" s="217">
        <f>IF(N325="snížená",J325,0)</f>
        <v>0</v>
      </c>
      <c r="BG325" s="217">
        <f>IF(N325="zákl. přenesená",J325,0)</f>
        <v>0</v>
      </c>
      <c r="BH325" s="217">
        <f>IF(N325="sníž. přenesená",J325,0)</f>
        <v>0</v>
      </c>
      <c r="BI325" s="217">
        <f>IF(N325="nulová",J325,0)</f>
        <v>0</v>
      </c>
      <c r="BJ325" s="18" t="s">
        <v>82</v>
      </c>
      <c r="BK325" s="217">
        <f>ROUND(I325*H325,2)</f>
        <v>0</v>
      </c>
      <c r="BL325" s="18" t="s">
        <v>155</v>
      </c>
      <c r="BM325" s="216" t="s">
        <v>2762</v>
      </c>
    </row>
    <row r="326" s="2" customFormat="1">
      <c r="A326" s="39"/>
      <c r="B326" s="40"/>
      <c r="C326" s="41"/>
      <c r="D326" s="218" t="s">
        <v>157</v>
      </c>
      <c r="E326" s="41"/>
      <c r="F326" s="219" t="s">
        <v>2763</v>
      </c>
      <c r="G326" s="41"/>
      <c r="H326" s="41"/>
      <c r="I326" s="220"/>
      <c r="J326" s="41"/>
      <c r="K326" s="41"/>
      <c r="L326" s="45"/>
      <c r="M326" s="221"/>
      <c r="N326" s="222"/>
      <c r="O326" s="85"/>
      <c r="P326" s="85"/>
      <c r="Q326" s="85"/>
      <c r="R326" s="85"/>
      <c r="S326" s="85"/>
      <c r="T326" s="86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T326" s="18" t="s">
        <v>157</v>
      </c>
      <c r="AU326" s="18" t="s">
        <v>82</v>
      </c>
    </row>
    <row r="327" s="2" customFormat="1" ht="24.15" customHeight="1">
      <c r="A327" s="39"/>
      <c r="B327" s="40"/>
      <c r="C327" s="256" t="s">
        <v>1122</v>
      </c>
      <c r="D327" s="256" t="s">
        <v>226</v>
      </c>
      <c r="E327" s="257" t="s">
        <v>2764</v>
      </c>
      <c r="F327" s="258" t="s">
        <v>2765</v>
      </c>
      <c r="G327" s="259" t="s">
        <v>222</v>
      </c>
      <c r="H327" s="260">
        <v>13</v>
      </c>
      <c r="I327" s="261"/>
      <c r="J327" s="262">
        <f>ROUND(I327*H327,2)</f>
        <v>0</v>
      </c>
      <c r="K327" s="258" t="s">
        <v>2764</v>
      </c>
      <c r="L327" s="263"/>
      <c r="M327" s="264" t="s">
        <v>19</v>
      </c>
      <c r="N327" s="265" t="s">
        <v>45</v>
      </c>
      <c r="O327" s="85"/>
      <c r="P327" s="214">
        <f>O327*H327</f>
        <v>0</v>
      </c>
      <c r="Q327" s="214">
        <v>0</v>
      </c>
      <c r="R327" s="214">
        <f>Q327*H327</f>
        <v>0</v>
      </c>
      <c r="S327" s="214">
        <v>0</v>
      </c>
      <c r="T327" s="215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16" t="s">
        <v>207</v>
      </c>
      <c r="AT327" s="216" t="s">
        <v>226</v>
      </c>
      <c r="AU327" s="216" t="s">
        <v>82</v>
      </c>
      <c r="AY327" s="18" t="s">
        <v>148</v>
      </c>
      <c r="BE327" s="217">
        <f>IF(N327="základní",J327,0)</f>
        <v>0</v>
      </c>
      <c r="BF327" s="217">
        <f>IF(N327="snížená",J327,0)</f>
        <v>0</v>
      </c>
      <c r="BG327" s="217">
        <f>IF(N327="zákl. přenesená",J327,0)</f>
        <v>0</v>
      </c>
      <c r="BH327" s="217">
        <f>IF(N327="sníž. přenesená",J327,0)</f>
        <v>0</v>
      </c>
      <c r="BI327" s="217">
        <f>IF(N327="nulová",J327,0)</f>
        <v>0</v>
      </c>
      <c r="BJ327" s="18" t="s">
        <v>82</v>
      </c>
      <c r="BK327" s="217">
        <f>ROUND(I327*H327,2)</f>
        <v>0</v>
      </c>
      <c r="BL327" s="18" t="s">
        <v>155</v>
      </c>
      <c r="BM327" s="216" t="s">
        <v>2766</v>
      </c>
    </row>
    <row r="328" s="2" customFormat="1" ht="24.15" customHeight="1">
      <c r="A328" s="39"/>
      <c r="B328" s="40"/>
      <c r="C328" s="205" t="s">
        <v>2767</v>
      </c>
      <c r="D328" s="205" t="s">
        <v>150</v>
      </c>
      <c r="E328" s="206" t="s">
        <v>2768</v>
      </c>
      <c r="F328" s="207" t="s">
        <v>2769</v>
      </c>
      <c r="G328" s="208" t="s">
        <v>222</v>
      </c>
      <c r="H328" s="209">
        <v>1</v>
      </c>
      <c r="I328" s="210"/>
      <c r="J328" s="211">
        <f>ROUND(I328*H328,2)</f>
        <v>0</v>
      </c>
      <c r="K328" s="207" t="s">
        <v>154</v>
      </c>
      <c r="L328" s="45"/>
      <c r="M328" s="212" t="s">
        <v>19</v>
      </c>
      <c r="N328" s="213" t="s">
        <v>45</v>
      </c>
      <c r="O328" s="85"/>
      <c r="P328" s="214">
        <f>O328*H328</f>
        <v>0</v>
      </c>
      <c r="Q328" s="214">
        <v>0</v>
      </c>
      <c r="R328" s="214">
        <f>Q328*H328</f>
        <v>0</v>
      </c>
      <c r="S328" s="214">
        <v>0</v>
      </c>
      <c r="T328" s="215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16" t="s">
        <v>155</v>
      </c>
      <c r="AT328" s="216" t="s">
        <v>150</v>
      </c>
      <c r="AU328" s="216" t="s">
        <v>82</v>
      </c>
      <c r="AY328" s="18" t="s">
        <v>148</v>
      </c>
      <c r="BE328" s="217">
        <f>IF(N328="základní",J328,0)</f>
        <v>0</v>
      </c>
      <c r="BF328" s="217">
        <f>IF(N328="snížená",J328,0)</f>
        <v>0</v>
      </c>
      <c r="BG328" s="217">
        <f>IF(N328="zákl. přenesená",J328,0)</f>
        <v>0</v>
      </c>
      <c r="BH328" s="217">
        <f>IF(N328="sníž. přenesená",J328,0)</f>
        <v>0</v>
      </c>
      <c r="BI328" s="217">
        <f>IF(N328="nulová",J328,0)</f>
        <v>0</v>
      </c>
      <c r="BJ328" s="18" t="s">
        <v>82</v>
      </c>
      <c r="BK328" s="217">
        <f>ROUND(I328*H328,2)</f>
        <v>0</v>
      </c>
      <c r="BL328" s="18" t="s">
        <v>155</v>
      </c>
      <c r="BM328" s="216" t="s">
        <v>2770</v>
      </c>
    </row>
    <row r="329" s="2" customFormat="1">
      <c r="A329" s="39"/>
      <c r="B329" s="40"/>
      <c r="C329" s="41"/>
      <c r="D329" s="218" t="s">
        <v>157</v>
      </c>
      <c r="E329" s="41"/>
      <c r="F329" s="219" t="s">
        <v>2771</v>
      </c>
      <c r="G329" s="41"/>
      <c r="H329" s="41"/>
      <c r="I329" s="220"/>
      <c r="J329" s="41"/>
      <c r="K329" s="41"/>
      <c r="L329" s="45"/>
      <c r="M329" s="221"/>
      <c r="N329" s="222"/>
      <c r="O329" s="85"/>
      <c r="P329" s="85"/>
      <c r="Q329" s="85"/>
      <c r="R329" s="85"/>
      <c r="S329" s="85"/>
      <c r="T329" s="86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T329" s="18" t="s">
        <v>157</v>
      </c>
      <c r="AU329" s="18" t="s">
        <v>82</v>
      </c>
    </row>
    <row r="330" s="2" customFormat="1" ht="24.15" customHeight="1">
      <c r="A330" s="39"/>
      <c r="B330" s="40"/>
      <c r="C330" s="256" t="s">
        <v>1133</v>
      </c>
      <c r="D330" s="256" t="s">
        <v>226</v>
      </c>
      <c r="E330" s="257" t="s">
        <v>2772</v>
      </c>
      <c r="F330" s="258" t="s">
        <v>2773</v>
      </c>
      <c r="G330" s="259" t="s">
        <v>222</v>
      </c>
      <c r="H330" s="260">
        <v>1</v>
      </c>
      <c r="I330" s="261"/>
      <c r="J330" s="262">
        <f>ROUND(I330*H330,2)</f>
        <v>0</v>
      </c>
      <c r="K330" s="258" t="s">
        <v>2774</v>
      </c>
      <c r="L330" s="263"/>
      <c r="M330" s="264" t="s">
        <v>19</v>
      </c>
      <c r="N330" s="265" t="s">
        <v>45</v>
      </c>
      <c r="O330" s="85"/>
      <c r="P330" s="214">
        <f>O330*H330</f>
        <v>0</v>
      </c>
      <c r="Q330" s="214">
        <v>0</v>
      </c>
      <c r="R330" s="214">
        <f>Q330*H330</f>
        <v>0</v>
      </c>
      <c r="S330" s="214">
        <v>0</v>
      </c>
      <c r="T330" s="215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16" t="s">
        <v>207</v>
      </c>
      <c r="AT330" s="216" t="s">
        <v>226</v>
      </c>
      <c r="AU330" s="216" t="s">
        <v>82</v>
      </c>
      <c r="AY330" s="18" t="s">
        <v>148</v>
      </c>
      <c r="BE330" s="217">
        <f>IF(N330="základní",J330,0)</f>
        <v>0</v>
      </c>
      <c r="BF330" s="217">
        <f>IF(N330="snížená",J330,0)</f>
        <v>0</v>
      </c>
      <c r="BG330" s="217">
        <f>IF(N330="zákl. přenesená",J330,0)</f>
        <v>0</v>
      </c>
      <c r="BH330" s="217">
        <f>IF(N330="sníž. přenesená",J330,0)</f>
        <v>0</v>
      </c>
      <c r="BI330" s="217">
        <f>IF(N330="nulová",J330,0)</f>
        <v>0</v>
      </c>
      <c r="BJ330" s="18" t="s">
        <v>82</v>
      </c>
      <c r="BK330" s="217">
        <f>ROUND(I330*H330,2)</f>
        <v>0</v>
      </c>
      <c r="BL330" s="18" t="s">
        <v>155</v>
      </c>
      <c r="BM330" s="216" t="s">
        <v>2775</v>
      </c>
    </row>
    <row r="331" s="2" customFormat="1" ht="49.05" customHeight="1">
      <c r="A331" s="39"/>
      <c r="B331" s="40"/>
      <c r="C331" s="205" t="s">
        <v>1140</v>
      </c>
      <c r="D331" s="205" t="s">
        <v>150</v>
      </c>
      <c r="E331" s="206" t="s">
        <v>2776</v>
      </c>
      <c r="F331" s="207" t="s">
        <v>2746</v>
      </c>
      <c r="G331" s="208" t="s">
        <v>222</v>
      </c>
      <c r="H331" s="209">
        <v>1</v>
      </c>
      <c r="I331" s="210"/>
      <c r="J331" s="211">
        <f>ROUND(I331*H331,2)</f>
        <v>0</v>
      </c>
      <c r="K331" s="207" t="s">
        <v>154</v>
      </c>
      <c r="L331" s="45"/>
      <c r="M331" s="212" t="s">
        <v>19</v>
      </c>
      <c r="N331" s="213" t="s">
        <v>45</v>
      </c>
      <c r="O331" s="85"/>
      <c r="P331" s="214">
        <f>O331*H331</f>
        <v>0</v>
      </c>
      <c r="Q331" s="214">
        <v>0</v>
      </c>
      <c r="R331" s="214">
        <f>Q331*H331</f>
        <v>0</v>
      </c>
      <c r="S331" s="214">
        <v>0</v>
      </c>
      <c r="T331" s="215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16" t="s">
        <v>155</v>
      </c>
      <c r="AT331" s="216" t="s">
        <v>150</v>
      </c>
      <c r="AU331" s="216" t="s">
        <v>82</v>
      </c>
      <c r="AY331" s="18" t="s">
        <v>148</v>
      </c>
      <c r="BE331" s="217">
        <f>IF(N331="základní",J331,0)</f>
        <v>0</v>
      </c>
      <c r="BF331" s="217">
        <f>IF(N331="snížená",J331,0)</f>
        <v>0</v>
      </c>
      <c r="BG331" s="217">
        <f>IF(N331="zákl. přenesená",J331,0)</f>
        <v>0</v>
      </c>
      <c r="BH331" s="217">
        <f>IF(N331="sníž. přenesená",J331,0)</f>
        <v>0</v>
      </c>
      <c r="BI331" s="217">
        <f>IF(N331="nulová",J331,0)</f>
        <v>0</v>
      </c>
      <c r="BJ331" s="18" t="s">
        <v>82</v>
      </c>
      <c r="BK331" s="217">
        <f>ROUND(I331*H331,2)</f>
        <v>0</v>
      </c>
      <c r="BL331" s="18" t="s">
        <v>155</v>
      </c>
      <c r="BM331" s="216" t="s">
        <v>2777</v>
      </c>
    </row>
    <row r="332" s="2" customFormat="1">
      <c r="A332" s="39"/>
      <c r="B332" s="40"/>
      <c r="C332" s="41"/>
      <c r="D332" s="218" t="s">
        <v>157</v>
      </c>
      <c r="E332" s="41"/>
      <c r="F332" s="219" t="s">
        <v>2778</v>
      </c>
      <c r="G332" s="41"/>
      <c r="H332" s="41"/>
      <c r="I332" s="220"/>
      <c r="J332" s="41"/>
      <c r="K332" s="41"/>
      <c r="L332" s="45"/>
      <c r="M332" s="221"/>
      <c r="N332" s="222"/>
      <c r="O332" s="85"/>
      <c r="P332" s="85"/>
      <c r="Q332" s="85"/>
      <c r="R332" s="85"/>
      <c r="S332" s="85"/>
      <c r="T332" s="86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T332" s="18" t="s">
        <v>157</v>
      </c>
      <c r="AU332" s="18" t="s">
        <v>82</v>
      </c>
    </row>
    <row r="333" s="2" customFormat="1" ht="24.15" customHeight="1">
      <c r="A333" s="39"/>
      <c r="B333" s="40"/>
      <c r="C333" s="256" t="s">
        <v>1145</v>
      </c>
      <c r="D333" s="256" t="s">
        <v>226</v>
      </c>
      <c r="E333" s="257" t="s">
        <v>2779</v>
      </c>
      <c r="F333" s="258" t="s">
        <v>2780</v>
      </c>
      <c r="G333" s="259" t="s">
        <v>222</v>
      </c>
      <c r="H333" s="260">
        <v>1</v>
      </c>
      <c r="I333" s="261"/>
      <c r="J333" s="262">
        <f>ROUND(I333*H333,2)</f>
        <v>0</v>
      </c>
      <c r="K333" s="258" t="s">
        <v>2779</v>
      </c>
      <c r="L333" s="263"/>
      <c r="M333" s="264" t="s">
        <v>19</v>
      </c>
      <c r="N333" s="265" t="s">
        <v>45</v>
      </c>
      <c r="O333" s="85"/>
      <c r="P333" s="214">
        <f>O333*H333</f>
        <v>0</v>
      </c>
      <c r="Q333" s="214">
        <v>0</v>
      </c>
      <c r="R333" s="214">
        <f>Q333*H333</f>
        <v>0</v>
      </c>
      <c r="S333" s="214">
        <v>0</v>
      </c>
      <c r="T333" s="215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16" t="s">
        <v>207</v>
      </c>
      <c r="AT333" s="216" t="s">
        <v>226</v>
      </c>
      <c r="AU333" s="216" t="s">
        <v>82</v>
      </c>
      <c r="AY333" s="18" t="s">
        <v>148</v>
      </c>
      <c r="BE333" s="217">
        <f>IF(N333="základní",J333,0)</f>
        <v>0</v>
      </c>
      <c r="BF333" s="217">
        <f>IF(N333="snížená",J333,0)</f>
        <v>0</v>
      </c>
      <c r="BG333" s="217">
        <f>IF(N333="zákl. přenesená",J333,0)</f>
        <v>0</v>
      </c>
      <c r="BH333" s="217">
        <f>IF(N333="sníž. přenesená",J333,0)</f>
        <v>0</v>
      </c>
      <c r="BI333" s="217">
        <f>IF(N333="nulová",J333,0)</f>
        <v>0</v>
      </c>
      <c r="BJ333" s="18" t="s">
        <v>82</v>
      </c>
      <c r="BK333" s="217">
        <f>ROUND(I333*H333,2)</f>
        <v>0</v>
      </c>
      <c r="BL333" s="18" t="s">
        <v>155</v>
      </c>
      <c r="BM333" s="216" t="s">
        <v>2781</v>
      </c>
    </row>
    <row r="334" s="2" customFormat="1" ht="16.5" customHeight="1">
      <c r="A334" s="39"/>
      <c r="B334" s="40"/>
      <c r="C334" s="205" t="s">
        <v>1155</v>
      </c>
      <c r="D334" s="205" t="s">
        <v>150</v>
      </c>
      <c r="E334" s="206" t="s">
        <v>2782</v>
      </c>
      <c r="F334" s="207" t="s">
        <v>2783</v>
      </c>
      <c r="G334" s="208" t="s">
        <v>1352</v>
      </c>
      <c r="H334" s="209">
        <v>0.69999999999999996</v>
      </c>
      <c r="I334" s="210"/>
      <c r="J334" s="211">
        <f>ROUND(I334*H334,2)</f>
        <v>0</v>
      </c>
      <c r="K334" s="207" t="s">
        <v>2622</v>
      </c>
      <c r="L334" s="45"/>
      <c r="M334" s="212" t="s">
        <v>19</v>
      </c>
      <c r="N334" s="213" t="s">
        <v>45</v>
      </c>
      <c r="O334" s="85"/>
      <c r="P334" s="214">
        <f>O334*H334</f>
        <v>0</v>
      </c>
      <c r="Q334" s="214">
        <v>0</v>
      </c>
      <c r="R334" s="214">
        <f>Q334*H334</f>
        <v>0</v>
      </c>
      <c r="S334" s="214">
        <v>0</v>
      </c>
      <c r="T334" s="215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16" t="s">
        <v>155</v>
      </c>
      <c r="AT334" s="216" t="s">
        <v>150</v>
      </c>
      <c r="AU334" s="216" t="s">
        <v>82</v>
      </c>
      <c r="AY334" s="18" t="s">
        <v>148</v>
      </c>
      <c r="BE334" s="217">
        <f>IF(N334="základní",J334,0)</f>
        <v>0</v>
      </c>
      <c r="BF334" s="217">
        <f>IF(N334="snížená",J334,0)</f>
        <v>0</v>
      </c>
      <c r="BG334" s="217">
        <f>IF(N334="zákl. přenesená",J334,0)</f>
        <v>0</v>
      </c>
      <c r="BH334" s="217">
        <f>IF(N334="sníž. přenesená",J334,0)</f>
        <v>0</v>
      </c>
      <c r="BI334" s="217">
        <f>IF(N334="nulová",J334,0)</f>
        <v>0</v>
      </c>
      <c r="BJ334" s="18" t="s">
        <v>82</v>
      </c>
      <c r="BK334" s="217">
        <f>ROUND(I334*H334,2)</f>
        <v>0</v>
      </c>
      <c r="BL334" s="18" t="s">
        <v>155</v>
      </c>
      <c r="BM334" s="216" t="s">
        <v>2784</v>
      </c>
    </row>
    <row r="335" s="2" customFormat="1" ht="16.5" customHeight="1">
      <c r="A335" s="39"/>
      <c r="B335" s="40"/>
      <c r="C335" s="256" t="s">
        <v>1160</v>
      </c>
      <c r="D335" s="256" t="s">
        <v>226</v>
      </c>
      <c r="E335" s="257" t="s">
        <v>2785</v>
      </c>
      <c r="F335" s="258" t="s">
        <v>2786</v>
      </c>
      <c r="G335" s="259" t="s">
        <v>222</v>
      </c>
      <c r="H335" s="260">
        <v>1</v>
      </c>
      <c r="I335" s="261"/>
      <c r="J335" s="262">
        <f>ROUND(I335*H335,2)</f>
        <v>0</v>
      </c>
      <c r="K335" s="258" t="s">
        <v>2785</v>
      </c>
      <c r="L335" s="263"/>
      <c r="M335" s="264" t="s">
        <v>19</v>
      </c>
      <c r="N335" s="265" t="s">
        <v>45</v>
      </c>
      <c r="O335" s="85"/>
      <c r="P335" s="214">
        <f>O335*H335</f>
        <v>0</v>
      </c>
      <c r="Q335" s="214">
        <v>0</v>
      </c>
      <c r="R335" s="214">
        <f>Q335*H335</f>
        <v>0</v>
      </c>
      <c r="S335" s="214">
        <v>0</v>
      </c>
      <c r="T335" s="215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16" t="s">
        <v>207</v>
      </c>
      <c r="AT335" s="216" t="s">
        <v>226</v>
      </c>
      <c r="AU335" s="216" t="s">
        <v>82</v>
      </c>
      <c r="AY335" s="18" t="s">
        <v>148</v>
      </c>
      <c r="BE335" s="217">
        <f>IF(N335="základní",J335,0)</f>
        <v>0</v>
      </c>
      <c r="BF335" s="217">
        <f>IF(N335="snížená",J335,0)</f>
        <v>0</v>
      </c>
      <c r="BG335" s="217">
        <f>IF(N335="zákl. přenesená",J335,0)</f>
        <v>0</v>
      </c>
      <c r="BH335" s="217">
        <f>IF(N335="sníž. přenesená",J335,0)</f>
        <v>0</v>
      </c>
      <c r="BI335" s="217">
        <f>IF(N335="nulová",J335,0)</f>
        <v>0</v>
      </c>
      <c r="BJ335" s="18" t="s">
        <v>82</v>
      </c>
      <c r="BK335" s="217">
        <f>ROUND(I335*H335,2)</f>
        <v>0</v>
      </c>
      <c r="BL335" s="18" t="s">
        <v>155</v>
      </c>
      <c r="BM335" s="216" t="s">
        <v>2787</v>
      </c>
    </row>
    <row r="336" s="2" customFormat="1" ht="24.15" customHeight="1">
      <c r="A336" s="39"/>
      <c r="B336" s="40"/>
      <c r="C336" s="205" t="s">
        <v>1166</v>
      </c>
      <c r="D336" s="205" t="s">
        <v>150</v>
      </c>
      <c r="E336" s="206" t="s">
        <v>2788</v>
      </c>
      <c r="F336" s="207" t="s">
        <v>2789</v>
      </c>
      <c r="G336" s="208" t="s">
        <v>222</v>
      </c>
      <c r="H336" s="209">
        <v>1</v>
      </c>
      <c r="I336" s="210"/>
      <c r="J336" s="211">
        <f>ROUND(I336*H336,2)</f>
        <v>0</v>
      </c>
      <c r="K336" s="207" t="s">
        <v>154</v>
      </c>
      <c r="L336" s="45"/>
      <c r="M336" s="212" t="s">
        <v>19</v>
      </c>
      <c r="N336" s="213" t="s">
        <v>45</v>
      </c>
      <c r="O336" s="85"/>
      <c r="P336" s="214">
        <f>O336*H336</f>
        <v>0</v>
      </c>
      <c r="Q336" s="214">
        <v>0</v>
      </c>
      <c r="R336" s="214">
        <f>Q336*H336</f>
        <v>0</v>
      </c>
      <c r="S336" s="214">
        <v>0</v>
      </c>
      <c r="T336" s="215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16" t="s">
        <v>155</v>
      </c>
      <c r="AT336" s="216" t="s">
        <v>150</v>
      </c>
      <c r="AU336" s="216" t="s">
        <v>82</v>
      </c>
      <c r="AY336" s="18" t="s">
        <v>148</v>
      </c>
      <c r="BE336" s="217">
        <f>IF(N336="základní",J336,0)</f>
        <v>0</v>
      </c>
      <c r="BF336" s="217">
        <f>IF(N336="snížená",J336,0)</f>
        <v>0</v>
      </c>
      <c r="BG336" s="217">
        <f>IF(N336="zákl. přenesená",J336,0)</f>
        <v>0</v>
      </c>
      <c r="BH336" s="217">
        <f>IF(N336="sníž. přenesená",J336,0)</f>
        <v>0</v>
      </c>
      <c r="BI336" s="217">
        <f>IF(N336="nulová",J336,0)</f>
        <v>0</v>
      </c>
      <c r="BJ336" s="18" t="s">
        <v>82</v>
      </c>
      <c r="BK336" s="217">
        <f>ROUND(I336*H336,2)</f>
        <v>0</v>
      </c>
      <c r="BL336" s="18" t="s">
        <v>155</v>
      </c>
      <c r="BM336" s="216" t="s">
        <v>2790</v>
      </c>
    </row>
    <row r="337" s="2" customFormat="1">
      <c r="A337" s="39"/>
      <c r="B337" s="40"/>
      <c r="C337" s="41"/>
      <c r="D337" s="218" t="s">
        <v>157</v>
      </c>
      <c r="E337" s="41"/>
      <c r="F337" s="219" t="s">
        <v>2791</v>
      </c>
      <c r="G337" s="41"/>
      <c r="H337" s="41"/>
      <c r="I337" s="220"/>
      <c r="J337" s="41"/>
      <c r="K337" s="41"/>
      <c r="L337" s="45"/>
      <c r="M337" s="221"/>
      <c r="N337" s="222"/>
      <c r="O337" s="85"/>
      <c r="P337" s="85"/>
      <c r="Q337" s="85"/>
      <c r="R337" s="85"/>
      <c r="S337" s="85"/>
      <c r="T337" s="86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18" t="s">
        <v>157</v>
      </c>
      <c r="AU337" s="18" t="s">
        <v>82</v>
      </c>
    </row>
    <row r="338" s="2" customFormat="1" ht="37.8" customHeight="1">
      <c r="A338" s="39"/>
      <c r="B338" s="40"/>
      <c r="C338" s="256" t="s">
        <v>1171</v>
      </c>
      <c r="D338" s="256" t="s">
        <v>226</v>
      </c>
      <c r="E338" s="257" t="s">
        <v>2792</v>
      </c>
      <c r="F338" s="258" t="s">
        <v>2793</v>
      </c>
      <c r="G338" s="259" t="s">
        <v>222</v>
      </c>
      <c r="H338" s="260">
        <v>1</v>
      </c>
      <c r="I338" s="261"/>
      <c r="J338" s="262">
        <f>ROUND(I338*H338,2)</f>
        <v>0</v>
      </c>
      <c r="K338" s="258" t="s">
        <v>2792</v>
      </c>
      <c r="L338" s="263"/>
      <c r="M338" s="264" t="s">
        <v>19</v>
      </c>
      <c r="N338" s="265" t="s">
        <v>45</v>
      </c>
      <c r="O338" s="85"/>
      <c r="P338" s="214">
        <f>O338*H338</f>
        <v>0</v>
      </c>
      <c r="Q338" s="214">
        <v>0</v>
      </c>
      <c r="R338" s="214">
        <f>Q338*H338</f>
        <v>0</v>
      </c>
      <c r="S338" s="214">
        <v>0</v>
      </c>
      <c r="T338" s="215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16" t="s">
        <v>207</v>
      </c>
      <c r="AT338" s="216" t="s">
        <v>226</v>
      </c>
      <c r="AU338" s="216" t="s">
        <v>82</v>
      </c>
      <c r="AY338" s="18" t="s">
        <v>148</v>
      </c>
      <c r="BE338" s="217">
        <f>IF(N338="základní",J338,0)</f>
        <v>0</v>
      </c>
      <c r="BF338" s="217">
        <f>IF(N338="snížená",J338,0)</f>
        <v>0</v>
      </c>
      <c r="BG338" s="217">
        <f>IF(N338="zákl. přenesená",J338,0)</f>
        <v>0</v>
      </c>
      <c r="BH338" s="217">
        <f>IF(N338="sníž. přenesená",J338,0)</f>
        <v>0</v>
      </c>
      <c r="BI338" s="217">
        <f>IF(N338="nulová",J338,0)</f>
        <v>0</v>
      </c>
      <c r="BJ338" s="18" t="s">
        <v>82</v>
      </c>
      <c r="BK338" s="217">
        <f>ROUND(I338*H338,2)</f>
        <v>0</v>
      </c>
      <c r="BL338" s="18" t="s">
        <v>155</v>
      </c>
      <c r="BM338" s="216" t="s">
        <v>2794</v>
      </c>
    </row>
    <row r="339" s="12" customFormat="1" ht="25.92" customHeight="1">
      <c r="A339" s="12"/>
      <c r="B339" s="189"/>
      <c r="C339" s="190"/>
      <c r="D339" s="191" t="s">
        <v>73</v>
      </c>
      <c r="E339" s="192" t="s">
        <v>2795</v>
      </c>
      <c r="F339" s="192" t="s">
        <v>2796</v>
      </c>
      <c r="G339" s="190"/>
      <c r="H339" s="190"/>
      <c r="I339" s="193"/>
      <c r="J339" s="194">
        <f>BK339</f>
        <v>0</v>
      </c>
      <c r="K339" s="190"/>
      <c r="L339" s="195"/>
      <c r="M339" s="196"/>
      <c r="N339" s="197"/>
      <c r="O339" s="197"/>
      <c r="P339" s="198">
        <f>SUM(P340:P341)</f>
        <v>0</v>
      </c>
      <c r="Q339" s="197"/>
      <c r="R339" s="198">
        <f>SUM(R340:R341)</f>
        <v>0</v>
      </c>
      <c r="S339" s="197"/>
      <c r="T339" s="199">
        <f>SUM(T340:T341)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0" t="s">
        <v>82</v>
      </c>
      <c r="AT339" s="201" t="s">
        <v>73</v>
      </c>
      <c r="AU339" s="201" t="s">
        <v>74</v>
      </c>
      <c r="AY339" s="200" t="s">
        <v>148</v>
      </c>
      <c r="BK339" s="202">
        <f>SUM(BK340:BK341)</f>
        <v>0</v>
      </c>
    </row>
    <row r="340" s="2" customFormat="1" ht="24.15" customHeight="1">
      <c r="A340" s="39"/>
      <c r="B340" s="40"/>
      <c r="C340" s="205" t="s">
        <v>1176</v>
      </c>
      <c r="D340" s="205" t="s">
        <v>150</v>
      </c>
      <c r="E340" s="206" t="s">
        <v>2797</v>
      </c>
      <c r="F340" s="207" t="s">
        <v>2798</v>
      </c>
      <c r="G340" s="208" t="s">
        <v>1352</v>
      </c>
      <c r="H340" s="209">
        <v>2</v>
      </c>
      <c r="I340" s="210"/>
      <c r="J340" s="211">
        <f>ROUND(I340*H340,2)</f>
        <v>0</v>
      </c>
      <c r="K340" s="207" t="s">
        <v>2653</v>
      </c>
      <c r="L340" s="45"/>
      <c r="M340" s="212" t="s">
        <v>19</v>
      </c>
      <c r="N340" s="213" t="s">
        <v>45</v>
      </c>
      <c r="O340" s="85"/>
      <c r="P340" s="214">
        <f>O340*H340</f>
        <v>0</v>
      </c>
      <c r="Q340" s="214">
        <v>0</v>
      </c>
      <c r="R340" s="214">
        <f>Q340*H340</f>
        <v>0</v>
      </c>
      <c r="S340" s="214">
        <v>0</v>
      </c>
      <c r="T340" s="215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16" t="s">
        <v>155</v>
      </c>
      <c r="AT340" s="216" t="s">
        <v>150</v>
      </c>
      <c r="AU340" s="216" t="s">
        <v>82</v>
      </c>
      <c r="AY340" s="18" t="s">
        <v>148</v>
      </c>
      <c r="BE340" s="217">
        <f>IF(N340="základní",J340,0)</f>
        <v>0</v>
      </c>
      <c r="BF340" s="217">
        <f>IF(N340="snížená",J340,0)</f>
        <v>0</v>
      </c>
      <c r="BG340" s="217">
        <f>IF(N340="zákl. přenesená",J340,0)</f>
        <v>0</v>
      </c>
      <c r="BH340" s="217">
        <f>IF(N340="sníž. přenesená",J340,0)</f>
        <v>0</v>
      </c>
      <c r="BI340" s="217">
        <f>IF(N340="nulová",J340,0)</f>
        <v>0</v>
      </c>
      <c r="BJ340" s="18" t="s">
        <v>82</v>
      </c>
      <c r="BK340" s="217">
        <f>ROUND(I340*H340,2)</f>
        <v>0</v>
      </c>
      <c r="BL340" s="18" t="s">
        <v>155</v>
      </c>
      <c r="BM340" s="216" t="s">
        <v>2799</v>
      </c>
    </row>
    <row r="341" s="2" customFormat="1" ht="44.25" customHeight="1">
      <c r="A341" s="39"/>
      <c r="B341" s="40"/>
      <c r="C341" s="205" t="s">
        <v>1181</v>
      </c>
      <c r="D341" s="205" t="s">
        <v>150</v>
      </c>
      <c r="E341" s="206" t="s">
        <v>2800</v>
      </c>
      <c r="F341" s="207" t="s">
        <v>2801</v>
      </c>
      <c r="G341" s="208" t="s">
        <v>1352</v>
      </c>
      <c r="H341" s="209">
        <v>4</v>
      </c>
      <c r="I341" s="210"/>
      <c r="J341" s="211">
        <f>ROUND(I341*H341,2)</f>
        <v>0</v>
      </c>
      <c r="K341" s="207" t="s">
        <v>2800</v>
      </c>
      <c r="L341" s="45"/>
      <c r="M341" s="212" t="s">
        <v>19</v>
      </c>
      <c r="N341" s="213" t="s">
        <v>45</v>
      </c>
      <c r="O341" s="85"/>
      <c r="P341" s="214">
        <f>O341*H341</f>
        <v>0</v>
      </c>
      <c r="Q341" s="214">
        <v>0</v>
      </c>
      <c r="R341" s="214">
        <f>Q341*H341</f>
        <v>0</v>
      </c>
      <c r="S341" s="214">
        <v>0</v>
      </c>
      <c r="T341" s="215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16" t="s">
        <v>155</v>
      </c>
      <c r="AT341" s="216" t="s">
        <v>150</v>
      </c>
      <c r="AU341" s="216" t="s">
        <v>82</v>
      </c>
      <c r="AY341" s="18" t="s">
        <v>148</v>
      </c>
      <c r="BE341" s="217">
        <f>IF(N341="základní",J341,0)</f>
        <v>0</v>
      </c>
      <c r="BF341" s="217">
        <f>IF(N341="snížená",J341,0)</f>
        <v>0</v>
      </c>
      <c r="BG341" s="217">
        <f>IF(N341="zákl. přenesená",J341,0)</f>
        <v>0</v>
      </c>
      <c r="BH341" s="217">
        <f>IF(N341="sníž. přenesená",J341,0)</f>
        <v>0</v>
      </c>
      <c r="BI341" s="217">
        <f>IF(N341="nulová",J341,0)</f>
        <v>0</v>
      </c>
      <c r="BJ341" s="18" t="s">
        <v>82</v>
      </c>
      <c r="BK341" s="217">
        <f>ROUND(I341*H341,2)</f>
        <v>0</v>
      </c>
      <c r="BL341" s="18" t="s">
        <v>155</v>
      </c>
      <c r="BM341" s="216" t="s">
        <v>2802</v>
      </c>
    </row>
    <row r="342" s="12" customFormat="1" ht="25.92" customHeight="1">
      <c r="A342" s="12"/>
      <c r="B342" s="189"/>
      <c r="C342" s="190"/>
      <c r="D342" s="191" t="s">
        <v>73</v>
      </c>
      <c r="E342" s="192" t="s">
        <v>2803</v>
      </c>
      <c r="F342" s="192" t="s">
        <v>2804</v>
      </c>
      <c r="G342" s="190"/>
      <c r="H342" s="190"/>
      <c r="I342" s="193"/>
      <c r="J342" s="194">
        <f>BK342</f>
        <v>0</v>
      </c>
      <c r="K342" s="190"/>
      <c r="L342" s="195"/>
      <c r="M342" s="196"/>
      <c r="N342" s="197"/>
      <c r="O342" s="197"/>
      <c r="P342" s="198">
        <f>SUM(P343:P381)</f>
        <v>0</v>
      </c>
      <c r="Q342" s="197"/>
      <c r="R342" s="198">
        <f>SUM(R343:R381)</f>
        <v>7.0989394999999993</v>
      </c>
      <c r="S342" s="197"/>
      <c r="T342" s="199">
        <f>SUM(T343:T381)</f>
        <v>1.77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0" t="s">
        <v>82</v>
      </c>
      <c r="AT342" s="201" t="s">
        <v>73</v>
      </c>
      <c r="AU342" s="201" t="s">
        <v>74</v>
      </c>
      <c r="AY342" s="200" t="s">
        <v>148</v>
      </c>
      <c r="BK342" s="202">
        <f>SUM(BK343:BK381)</f>
        <v>0</v>
      </c>
    </row>
    <row r="343" s="2" customFormat="1" ht="24.15" customHeight="1">
      <c r="A343" s="39"/>
      <c r="B343" s="40"/>
      <c r="C343" s="205" t="s">
        <v>1190</v>
      </c>
      <c r="D343" s="205" t="s">
        <v>150</v>
      </c>
      <c r="E343" s="206" t="s">
        <v>2805</v>
      </c>
      <c r="F343" s="207" t="s">
        <v>2806</v>
      </c>
      <c r="G343" s="208" t="s">
        <v>2807</v>
      </c>
      <c r="H343" s="209">
        <v>0.025000000000000001</v>
      </c>
      <c r="I343" s="210"/>
      <c r="J343" s="211">
        <f>ROUND(I343*H343,2)</f>
        <v>0</v>
      </c>
      <c r="K343" s="207" t="s">
        <v>154</v>
      </c>
      <c r="L343" s="45"/>
      <c r="M343" s="212" t="s">
        <v>19</v>
      </c>
      <c r="N343" s="213" t="s">
        <v>45</v>
      </c>
      <c r="O343" s="85"/>
      <c r="P343" s="214">
        <f>O343*H343</f>
        <v>0</v>
      </c>
      <c r="Q343" s="214">
        <v>0.0088000000000000005</v>
      </c>
      <c r="R343" s="214">
        <f>Q343*H343</f>
        <v>0.00022000000000000004</v>
      </c>
      <c r="S343" s="214">
        <v>0</v>
      </c>
      <c r="T343" s="215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16" t="s">
        <v>155</v>
      </c>
      <c r="AT343" s="216" t="s">
        <v>150</v>
      </c>
      <c r="AU343" s="216" t="s">
        <v>82</v>
      </c>
      <c r="AY343" s="18" t="s">
        <v>148</v>
      </c>
      <c r="BE343" s="217">
        <f>IF(N343="základní",J343,0)</f>
        <v>0</v>
      </c>
      <c r="BF343" s="217">
        <f>IF(N343="snížená",J343,0)</f>
        <v>0</v>
      </c>
      <c r="BG343" s="217">
        <f>IF(N343="zákl. přenesená",J343,0)</f>
        <v>0</v>
      </c>
      <c r="BH343" s="217">
        <f>IF(N343="sníž. přenesená",J343,0)</f>
        <v>0</v>
      </c>
      <c r="BI343" s="217">
        <f>IF(N343="nulová",J343,0)</f>
        <v>0</v>
      </c>
      <c r="BJ343" s="18" t="s">
        <v>82</v>
      </c>
      <c r="BK343" s="217">
        <f>ROUND(I343*H343,2)</f>
        <v>0</v>
      </c>
      <c r="BL343" s="18" t="s">
        <v>155</v>
      </c>
      <c r="BM343" s="216" t="s">
        <v>2808</v>
      </c>
    </row>
    <row r="344" s="2" customFormat="1">
      <c r="A344" s="39"/>
      <c r="B344" s="40"/>
      <c r="C344" s="41"/>
      <c r="D344" s="218" t="s">
        <v>157</v>
      </c>
      <c r="E344" s="41"/>
      <c r="F344" s="219" t="s">
        <v>2809</v>
      </c>
      <c r="G344" s="41"/>
      <c r="H344" s="41"/>
      <c r="I344" s="220"/>
      <c r="J344" s="41"/>
      <c r="K344" s="41"/>
      <c r="L344" s="45"/>
      <c r="M344" s="221"/>
      <c r="N344" s="222"/>
      <c r="O344" s="85"/>
      <c r="P344" s="85"/>
      <c r="Q344" s="85"/>
      <c r="R344" s="85"/>
      <c r="S344" s="85"/>
      <c r="T344" s="86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T344" s="18" t="s">
        <v>157</v>
      </c>
      <c r="AU344" s="18" t="s">
        <v>82</v>
      </c>
    </row>
    <row r="345" s="2" customFormat="1" ht="21.75" customHeight="1">
      <c r="A345" s="39"/>
      <c r="B345" s="40"/>
      <c r="C345" s="205" t="s">
        <v>1195</v>
      </c>
      <c r="D345" s="205" t="s">
        <v>150</v>
      </c>
      <c r="E345" s="206" t="s">
        <v>2810</v>
      </c>
      <c r="F345" s="207" t="s">
        <v>2811</v>
      </c>
      <c r="G345" s="208" t="s">
        <v>2807</v>
      </c>
      <c r="H345" s="209">
        <v>0.025000000000000001</v>
      </c>
      <c r="I345" s="210"/>
      <c r="J345" s="211">
        <f>ROUND(I345*H345,2)</f>
        <v>0</v>
      </c>
      <c r="K345" s="207" t="s">
        <v>154</v>
      </c>
      <c r="L345" s="45"/>
      <c r="M345" s="212" t="s">
        <v>19</v>
      </c>
      <c r="N345" s="213" t="s">
        <v>45</v>
      </c>
      <c r="O345" s="85"/>
      <c r="P345" s="214">
        <f>O345*H345</f>
        <v>0</v>
      </c>
      <c r="Q345" s="214">
        <v>0.0099000000000000008</v>
      </c>
      <c r="R345" s="214">
        <f>Q345*H345</f>
        <v>0.00024750000000000005</v>
      </c>
      <c r="S345" s="214">
        <v>0</v>
      </c>
      <c r="T345" s="215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16" t="s">
        <v>155</v>
      </c>
      <c r="AT345" s="216" t="s">
        <v>150</v>
      </c>
      <c r="AU345" s="216" t="s">
        <v>82</v>
      </c>
      <c r="AY345" s="18" t="s">
        <v>148</v>
      </c>
      <c r="BE345" s="217">
        <f>IF(N345="základní",J345,0)</f>
        <v>0</v>
      </c>
      <c r="BF345" s="217">
        <f>IF(N345="snížená",J345,0)</f>
        <v>0</v>
      </c>
      <c r="BG345" s="217">
        <f>IF(N345="zákl. přenesená",J345,0)</f>
        <v>0</v>
      </c>
      <c r="BH345" s="217">
        <f>IF(N345="sníž. přenesená",J345,0)</f>
        <v>0</v>
      </c>
      <c r="BI345" s="217">
        <f>IF(N345="nulová",J345,0)</f>
        <v>0</v>
      </c>
      <c r="BJ345" s="18" t="s">
        <v>82</v>
      </c>
      <c r="BK345" s="217">
        <f>ROUND(I345*H345,2)</f>
        <v>0</v>
      </c>
      <c r="BL345" s="18" t="s">
        <v>155</v>
      </c>
      <c r="BM345" s="216" t="s">
        <v>2812</v>
      </c>
    </row>
    <row r="346" s="2" customFormat="1">
      <c r="A346" s="39"/>
      <c r="B346" s="40"/>
      <c r="C346" s="41"/>
      <c r="D346" s="218" t="s">
        <v>157</v>
      </c>
      <c r="E346" s="41"/>
      <c r="F346" s="219" t="s">
        <v>2813</v>
      </c>
      <c r="G346" s="41"/>
      <c r="H346" s="41"/>
      <c r="I346" s="220"/>
      <c r="J346" s="41"/>
      <c r="K346" s="41"/>
      <c r="L346" s="45"/>
      <c r="M346" s="221"/>
      <c r="N346" s="222"/>
      <c r="O346" s="85"/>
      <c r="P346" s="85"/>
      <c r="Q346" s="85"/>
      <c r="R346" s="85"/>
      <c r="S346" s="85"/>
      <c r="T346" s="86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18" t="s">
        <v>157</v>
      </c>
      <c r="AU346" s="18" t="s">
        <v>82</v>
      </c>
    </row>
    <row r="347" s="2" customFormat="1" ht="62.7" customHeight="1">
      <c r="A347" s="39"/>
      <c r="B347" s="40"/>
      <c r="C347" s="205" t="s">
        <v>1201</v>
      </c>
      <c r="D347" s="205" t="s">
        <v>150</v>
      </c>
      <c r="E347" s="206" t="s">
        <v>2814</v>
      </c>
      <c r="F347" s="207" t="s">
        <v>2815</v>
      </c>
      <c r="G347" s="208" t="s">
        <v>229</v>
      </c>
      <c r="H347" s="209">
        <v>13</v>
      </c>
      <c r="I347" s="210"/>
      <c r="J347" s="211">
        <f>ROUND(I347*H347,2)</f>
        <v>0</v>
      </c>
      <c r="K347" s="207" t="s">
        <v>154</v>
      </c>
      <c r="L347" s="45"/>
      <c r="M347" s="212" t="s">
        <v>19</v>
      </c>
      <c r="N347" s="213" t="s">
        <v>45</v>
      </c>
      <c r="O347" s="85"/>
      <c r="P347" s="214">
        <f>O347*H347</f>
        <v>0</v>
      </c>
      <c r="Q347" s="214">
        <v>0</v>
      </c>
      <c r="R347" s="214">
        <f>Q347*H347</f>
        <v>0</v>
      </c>
      <c r="S347" s="214">
        <v>0</v>
      </c>
      <c r="T347" s="215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16" t="s">
        <v>155</v>
      </c>
      <c r="AT347" s="216" t="s">
        <v>150</v>
      </c>
      <c r="AU347" s="216" t="s">
        <v>82</v>
      </c>
      <c r="AY347" s="18" t="s">
        <v>148</v>
      </c>
      <c r="BE347" s="217">
        <f>IF(N347="základní",J347,0)</f>
        <v>0</v>
      </c>
      <c r="BF347" s="217">
        <f>IF(N347="snížená",J347,0)</f>
        <v>0</v>
      </c>
      <c r="BG347" s="217">
        <f>IF(N347="zákl. přenesená",J347,0)</f>
        <v>0</v>
      </c>
      <c r="BH347" s="217">
        <f>IF(N347="sníž. přenesená",J347,0)</f>
        <v>0</v>
      </c>
      <c r="BI347" s="217">
        <f>IF(N347="nulová",J347,0)</f>
        <v>0</v>
      </c>
      <c r="BJ347" s="18" t="s">
        <v>82</v>
      </c>
      <c r="BK347" s="217">
        <f>ROUND(I347*H347,2)</f>
        <v>0</v>
      </c>
      <c r="BL347" s="18" t="s">
        <v>155</v>
      </c>
      <c r="BM347" s="216" t="s">
        <v>2816</v>
      </c>
    </row>
    <row r="348" s="2" customFormat="1">
      <c r="A348" s="39"/>
      <c r="B348" s="40"/>
      <c r="C348" s="41"/>
      <c r="D348" s="218" t="s">
        <v>157</v>
      </c>
      <c r="E348" s="41"/>
      <c r="F348" s="219" t="s">
        <v>2817</v>
      </c>
      <c r="G348" s="41"/>
      <c r="H348" s="41"/>
      <c r="I348" s="220"/>
      <c r="J348" s="41"/>
      <c r="K348" s="41"/>
      <c r="L348" s="45"/>
      <c r="M348" s="221"/>
      <c r="N348" s="222"/>
      <c r="O348" s="85"/>
      <c r="P348" s="85"/>
      <c r="Q348" s="85"/>
      <c r="R348" s="85"/>
      <c r="S348" s="85"/>
      <c r="T348" s="86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T348" s="18" t="s">
        <v>157</v>
      </c>
      <c r="AU348" s="18" t="s">
        <v>82</v>
      </c>
    </row>
    <row r="349" s="2" customFormat="1" ht="55.5" customHeight="1">
      <c r="A349" s="39"/>
      <c r="B349" s="40"/>
      <c r="C349" s="205" t="s">
        <v>1204</v>
      </c>
      <c r="D349" s="205" t="s">
        <v>150</v>
      </c>
      <c r="E349" s="206" t="s">
        <v>2818</v>
      </c>
      <c r="F349" s="207" t="s">
        <v>2819</v>
      </c>
      <c r="G349" s="208" t="s">
        <v>229</v>
      </c>
      <c r="H349" s="209">
        <v>13</v>
      </c>
      <c r="I349" s="210"/>
      <c r="J349" s="211">
        <f>ROUND(I349*H349,2)</f>
        <v>0</v>
      </c>
      <c r="K349" s="207" t="s">
        <v>154</v>
      </c>
      <c r="L349" s="45"/>
      <c r="M349" s="212" t="s">
        <v>19</v>
      </c>
      <c r="N349" s="213" t="s">
        <v>45</v>
      </c>
      <c r="O349" s="85"/>
      <c r="P349" s="214">
        <f>O349*H349</f>
        <v>0</v>
      </c>
      <c r="Q349" s="214">
        <v>0</v>
      </c>
      <c r="R349" s="214">
        <f>Q349*H349</f>
        <v>0</v>
      </c>
      <c r="S349" s="214">
        <v>0</v>
      </c>
      <c r="T349" s="215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16" t="s">
        <v>155</v>
      </c>
      <c r="AT349" s="216" t="s">
        <v>150</v>
      </c>
      <c r="AU349" s="216" t="s">
        <v>82</v>
      </c>
      <c r="AY349" s="18" t="s">
        <v>148</v>
      </c>
      <c r="BE349" s="217">
        <f>IF(N349="základní",J349,0)</f>
        <v>0</v>
      </c>
      <c r="BF349" s="217">
        <f>IF(N349="snížená",J349,0)</f>
        <v>0</v>
      </c>
      <c r="BG349" s="217">
        <f>IF(N349="zákl. přenesená",J349,0)</f>
        <v>0</v>
      </c>
      <c r="BH349" s="217">
        <f>IF(N349="sníž. přenesená",J349,0)</f>
        <v>0</v>
      </c>
      <c r="BI349" s="217">
        <f>IF(N349="nulová",J349,0)</f>
        <v>0</v>
      </c>
      <c r="BJ349" s="18" t="s">
        <v>82</v>
      </c>
      <c r="BK349" s="217">
        <f>ROUND(I349*H349,2)</f>
        <v>0</v>
      </c>
      <c r="BL349" s="18" t="s">
        <v>155</v>
      </c>
      <c r="BM349" s="216" t="s">
        <v>2820</v>
      </c>
    </row>
    <row r="350" s="2" customFormat="1">
      <c r="A350" s="39"/>
      <c r="B350" s="40"/>
      <c r="C350" s="41"/>
      <c r="D350" s="218" t="s">
        <v>157</v>
      </c>
      <c r="E350" s="41"/>
      <c r="F350" s="219" t="s">
        <v>2821</v>
      </c>
      <c r="G350" s="41"/>
      <c r="H350" s="41"/>
      <c r="I350" s="220"/>
      <c r="J350" s="41"/>
      <c r="K350" s="41"/>
      <c r="L350" s="45"/>
      <c r="M350" s="221"/>
      <c r="N350" s="222"/>
      <c r="O350" s="85"/>
      <c r="P350" s="85"/>
      <c r="Q350" s="85"/>
      <c r="R350" s="85"/>
      <c r="S350" s="85"/>
      <c r="T350" s="86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18" t="s">
        <v>157</v>
      </c>
      <c r="AU350" s="18" t="s">
        <v>82</v>
      </c>
    </row>
    <row r="351" s="2" customFormat="1" ht="66.75" customHeight="1">
      <c r="A351" s="39"/>
      <c r="B351" s="40"/>
      <c r="C351" s="205" t="s">
        <v>1209</v>
      </c>
      <c r="D351" s="205" t="s">
        <v>150</v>
      </c>
      <c r="E351" s="206" t="s">
        <v>2822</v>
      </c>
      <c r="F351" s="207" t="s">
        <v>2823</v>
      </c>
      <c r="G351" s="208" t="s">
        <v>229</v>
      </c>
      <c r="H351" s="209">
        <v>12</v>
      </c>
      <c r="I351" s="210"/>
      <c r="J351" s="211">
        <f>ROUND(I351*H351,2)</f>
        <v>0</v>
      </c>
      <c r="K351" s="207" t="s">
        <v>154</v>
      </c>
      <c r="L351" s="45"/>
      <c r="M351" s="212" t="s">
        <v>19</v>
      </c>
      <c r="N351" s="213" t="s">
        <v>45</v>
      </c>
      <c r="O351" s="85"/>
      <c r="P351" s="214">
        <f>O351*H351</f>
        <v>0</v>
      </c>
      <c r="Q351" s="214">
        <v>0</v>
      </c>
      <c r="R351" s="214">
        <f>Q351*H351</f>
        <v>0</v>
      </c>
      <c r="S351" s="214">
        <v>0</v>
      </c>
      <c r="T351" s="215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16" t="s">
        <v>155</v>
      </c>
      <c r="AT351" s="216" t="s">
        <v>150</v>
      </c>
      <c r="AU351" s="216" t="s">
        <v>82</v>
      </c>
      <c r="AY351" s="18" t="s">
        <v>148</v>
      </c>
      <c r="BE351" s="217">
        <f>IF(N351="základní",J351,0)</f>
        <v>0</v>
      </c>
      <c r="BF351" s="217">
        <f>IF(N351="snížená",J351,0)</f>
        <v>0</v>
      </c>
      <c r="BG351" s="217">
        <f>IF(N351="zákl. přenesená",J351,0)</f>
        <v>0</v>
      </c>
      <c r="BH351" s="217">
        <f>IF(N351="sníž. přenesená",J351,0)</f>
        <v>0</v>
      </c>
      <c r="BI351" s="217">
        <f>IF(N351="nulová",J351,0)</f>
        <v>0</v>
      </c>
      <c r="BJ351" s="18" t="s">
        <v>82</v>
      </c>
      <c r="BK351" s="217">
        <f>ROUND(I351*H351,2)</f>
        <v>0</v>
      </c>
      <c r="BL351" s="18" t="s">
        <v>155</v>
      </c>
      <c r="BM351" s="216" t="s">
        <v>2824</v>
      </c>
    </row>
    <row r="352" s="2" customFormat="1">
      <c r="A352" s="39"/>
      <c r="B352" s="40"/>
      <c r="C352" s="41"/>
      <c r="D352" s="218" t="s">
        <v>157</v>
      </c>
      <c r="E352" s="41"/>
      <c r="F352" s="219" t="s">
        <v>2825</v>
      </c>
      <c r="G352" s="41"/>
      <c r="H352" s="41"/>
      <c r="I352" s="220"/>
      <c r="J352" s="41"/>
      <c r="K352" s="41"/>
      <c r="L352" s="45"/>
      <c r="M352" s="221"/>
      <c r="N352" s="222"/>
      <c r="O352" s="85"/>
      <c r="P352" s="85"/>
      <c r="Q352" s="85"/>
      <c r="R352" s="85"/>
      <c r="S352" s="85"/>
      <c r="T352" s="86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T352" s="18" t="s">
        <v>157</v>
      </c>
      <c r="AU352" s="18" t="s">
        <v>82</v>
      </c>
    </row>
    <row r="353" s="2" customFormat="1" ht="55.5" customHeight="1">
      <c r="A353" s="39"/>
      <c r="B353" s="40"/>
      <c r="C353" s="205" t="s">
        <v>1212</v>
      </c>
      <c r="D353" s="205" t="s">
        <v>150</v>
      </c>
      <c r="E353" s="206" t="s">
        <v>2826</v>
      </c>
      <c r="F353" s="207" t="s">
        <v>2827</v>
      </c>
      <c r="G353" s="208" t="s">
        <v>229</v>
      </c>
      <c r="H353" s="209">
        <v>12</v>
      </c>
      <c r="I353" s="210"/>
      <c r="J353" s="211">
        <f>ROUND(I353*H353,2)</f>
        <v>0</v>
      </c>
      <c r="K353" s="207" t="s">
        <v>154</v>
      </c>
      <c r="L353" s="45"/>
      <c r="M353" s="212" t="s">
        <v>19</v>
      </c>
      <c r="N353" s="213" t="s">
        <v>45</v>
      </c>
      <c r="O353" s="85"/>
      <c r="P353" s="214">
        <f>O353*H353</f>
        <v>0</v>
      </c>
      <c r="Q353" s="214">
        <v>0</v>
      </c>
      <c r="R353" s="214">
        <f>Q353*H353</f>
        <v>0</v>
      </c>
      <c r="S353" s="214">
        <v>0</v>
      </c>
      <c r="T353" s="215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16" t="s">
        <v>155</v>
      </c>
      <c r="AT353" s="216" t="s">
        <v>150</v>
      </c>
      <c r="AU353" s="216" t="s">
        <v>82</v>
      </c>
      <c r="AY353" s="18" t="s">
        <v>148</v>
      </c>
      <c r="BE353" s="217">
        <f>IF(N353="základní",J353,0)</f>
        <v>0</v>
      </c>
      <c r="BF353" s="217">
        <f>IF(N353="snížená",J353,0)</f>
        <v>0</v>
      </c>
      <c r="BG353" s="217">
        <f>IF(N353="zákl. přenesená",J353,0)</f>
        <v>0</v>
      </c>
      <c r="BH353" s="217">
        <f>IF(N353="sníž. přenesená",J353,0)</f>
        <v>0</v>
      </c>
      <c r="BI353" s="217">
        <f>IF(N353="nulová",J353,0)</f>
        <v>0</v>
      </c>
      <c r="BJ353" s="18" t="s">
        <v>82</v>
      </c>
      <c r="BK353" s="217">
        <f>ROUND(I353*H353,2)</f>
        <v>0</v>
      </c>
      <c r="BL353" s="18" t="s">
        <v>155</v>
      </c>
      <c r="BM353" s="216" t="s">
        <v>2828</v>
      </c>
    </row>
    <row r="354" s="2" customFormat="1">
      <c r="A354" s="39"/>
      <c r="B354" s="40"/>
      <c r="C354" s="41"/>
      <c r="D354" s="218" t="s">
        <v>157</v>
      </c>
      <c r="E354" s="41"/>
      <c r="F354" s="219" t="s">
        <v>2829</v>
      </c>
      <c r="G354" s="41"/>
      <c r="H354" s="41"/>
      <c r="I354" s="220"/>
      <c r="J354" s="41"/>
      <c r="K354" s="41"/>
      <c r="L354" s="45"/>
      <c r="M354" s="221"/>
      <c r="N354" s="222"/>
      <c r="O354" s="85"/>
      <c r="P354" s="85"/>
      <c r="Q354" s="85"/>
      <c r="R354" s="85"/>
      <c r="S354" s="85"/>
      <c r="T354" s="86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18" t="s">
        <v>157</v>
      </c>
      <c r="AU354" s="18" t="s">
        <v>82</v>
      </c>
    </row>
    <row r="355" s="2" customFormat="1" ht="37.8" customHeight="1">
      <c r="A355" s="39"/>
      <c r="B355" s="40"/>
      <c r="C355" s="205" t="s">
        <v>1217</v>
      </c>
      <c r="D355" s="205" t="s">
        <v>150</v>
      </c>
      <c r="E355" s="206" t="s">
        <v>2830</v>
      </c>
      <c r="F355" s="207" t="s">
        <v>2831</v>
      </c>
      <c r="G355" s="208" t="s">
        <v>229</v>
      </c>
      <c r="H355" s="209">
        <v>13</v>
      </c>
      <c r="I355" s="210"/>
      <c r="J355" s="211">
        <f>ROUND(I355*H355,2)</f>
        <v>0</v>
      </c>
      <c r="K355" s="207" t="s">
        <v>154</v>
      </c>
      <c r="L355" s="45"/>
      <c r="M355" s="212" t="s">
        <v>19</v>
      </c>
      <c r="N355" s="213" t="s">
        <v>45</v>
      </c>
      <c r="O355" s="85"/>
      <c r="P355" s="214">
        <f>O355*H355</f>
        <v>0</v>
      </c>
      <c r="Q355" s="214">
        <v>0.22345999999999999</v>
      </c>
      <c r="R355" s="214">
        <f>Q355*H355</f>
        <v>2.9049800000000001</v>
      </c>
      <c r="S355" s="214">
        <v>0</v>
      </c>
      <c r="T355" s="215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16" t="s">
        <v>155</v>
      </c>
      <c r="AT355" s="216" t="s">
        <v>150</v>
      </c>
      <c r="AU355" s="216" t="s">
        <v>82</v>
      </c>
      <c r="AY355" s="18" t="s">
        <v>148</v>
      </c>
      <c r="BE355" s="217">
        <f>IF(N355="základní",J355,0)</f>
        <v>0</v>
      </c>
      <c r="BF355" s="217">
        <f>IF(N355="snížená",J355,0)</f>
        <v>0</v>
      </c>
      <c r="BG355" s="217">
        <f>IF(N355="zákl. přenesená",J355,0)</f>
        <v>0</v>
      </c>
      <c r="BH355" s="217">
        <f>IF(N355="sníž. přenesená",J355,0)</f>
        <v>0</v>
      </c>
      <c r="BI355" s="217">
        <f>IF(N355="nulová",J355,0)</f>
        <v>0</v>
      </c>
      <c r="BJ355" s="18" t="s">
        <v>82</v>
      </c>
      <c r="BK355" s="217">
        <f>ROUND(I355*H355,2)</f>
        <v>0</v>
      </c>
      <c r="BL355" s="18" t="s">
        <v>155</v>
      </c>
      <c r="BM355" s="216" t="s">
        <v>2832</v>
      </c>
    </row>
    <row r="356" s="2" customFormat="1">
      <c r="A356" s="39"/>
      <c r="B356" s="40"/>
      <c r="C356" s="41"/>
      <c r="D356" s="218" t="s">
        <v>157</v>
      </c>
      <c r="E356" s="41"/>
      <c r="F356" s="219" t="s">
        <v>2833</v>
      </c>
      <c r="G356" s="41"/>
      <c r="H356" s="41"/>
      <c r="I356" s="220"/>
      <c r="J356" s="41"/>
      <c r="K356" s="41"/>
      <c r="L356" s="45"/>
      <c r="M356" s="221"/>
      <c r="N356" s="222"/>
      <c r="O356" s="85"/>
      <c r="P356" s="85"/>
      <c r="Q356" s="85"/>
      <c r="R356" s="85"/>
      <c r="S356" s="85"/>
      <c r="T356" s="86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T356" s="18" t="s">
        <v>157</v>
      </c>
      <c r="AU356" s="18" t="s">
        <v>82</v>
      </c>
    </row>
    <row r="357" s="2" customFormat="1" ht="16.5" customHeight="1">
      <c r="A357" s="39"/>
      <c r="B357" s="40"/>
      <c r="C357" s="256" t="s">
        <v>1224</v>
      </c>
      <c r="D357" s="256" t="s">
        <v>226</v>
      </c>
      <c r="E357" s="257" t="s">
        <v>2834</v>
      </c>
      <c r="F357" s="258" t="s">
        <v>2835</v>
      </c>
      <c r="G357" s="259" t="s">
        <v>163</v>
      </c>
      <c r="H357" s="260">
        <v>1.3</v>
      </c>
      <c r="I357" s="261"/>
      <c r="J357" s="262">
        <f>ROUND(I357*H357,2)</f>
        <v>0</v>
      </c>
      <c r="K357" s="258" t="s">
        <v>2834</v>
      </c>
      <c r="L357" s="263"/>
      <c r="M357" s="264" t="s">
        <v>19</v>
      </c>
      <c r="N357" s="265" t="s">
        <v>45</v>
      </c>
      <c r="O357" s="85"/>
      <c r="P357" s="214">
        <f>O357*H357</f>
        <v>0</v>
      </c>
      <c r="Q357" s="214">
        <v>0</v>
      </c>
      <c r="R357" s="214">
        <f>Q357*H357</f>
        <v>0</v>
      </c>
      <c r="S357" s="214">
        <v>0</v>
      </c>
      <c r="T357" s="215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16" t="s">
        <v>207</v>
      </c>
      <c r="AT357" s="216" t="s">
        <v>226</v>
      </c>
      <c r="AU357" s="216" t="s">
        <v>82</v>
      </c>
      <c r="AY357" s="18" t="s">
        <v>148</v>
      </c>
      <c r="BE357" s="217">
        <f>IF(N357="základní",J357,0)</f>
        <v>0</v>
      </c>
      <c r="BF357" s="217">
        <f>IF(N357="snížená",J357,0)</f>
        <v>0</v>
      </c>
      <c r="BG357" s="217">
        <f>IF(N357="zákl. přenesená",J357,0)</f>
        <v>0</v>
      </c>
      <c r="BH357" s="217">
        <f>IF(N357="sníž. přenesená",J357,0)</f>
        <v>0</v>
      </c>
      <c r="BI357" s="217">
        <f>IF(N357="nulová",J357,0)</f>
        <v>0</v>
      </c>
      <c r="BJ357" s="18" t="s">
        <v>82</v>
      </c>
      <c r="BK357" s="217">
        <f>ROUND(I357*H357,2)</f>
        <v>0</v>
      </c>
      <c r="BL357" s="18" t="s">
        <v>155</v>
      </c>
      <c r="BM357" s="216" t="s">
        <v>2836</v>
      </c>
    </row>
    <row r="358" s="2" customFormat="1" ht="24.15" customHeight="1">
      <c r="A358" s="39"/>
      <c r="B358" s="40"/>
      <c r="C358" s="205" t="s">
        <v>1229</v>
      </c>
      <c r="D358" s="205" t="s">
        <v>150</v>
      </c>
      <c r="E358" s="206" t="s">
        <v>2837</v>
      </c>
      <c r="F358" s="207" t="s">
        <v>2838</v>
      </c>
      <c r="G358" s="208" t="s">
        <v>222</v>
      </c>
      <c r="H358" s="209">
        <v>182</v>
      </c>
      <c r="I358" s="210"/>
      <c r="J358" s="211">
        <f>ROUND(I358*H358,2)</f>
        <v>0</v>
      </c>
      <c r="K358" s="207" t="s">
        <v>2443</v>
      </c>
      <c r="L358" s="45"/>
      <c r="M358" s="212" t="s">
        <v>19</v>
      </c>
      <c r="N358" s="213" t="s">
        <v>45</v>
      </c>
      <c r="O358" s="85"/>
      <c r="P358" s="214">
        <f>O358*H358</f>
        <v>0</v>
      </c>
      <c r="Q358" s="214">
        <v>0</v>
      </c>
      <c r="R358" s="214">
        <f>Q358*H358</f>
        <v>0</v>
      </c>
      <c r="S358" s="214">
        <v>0</v>
      </c>
      <c r="T358" s="215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16" t="s">
        <v>155</v>
      </c>
      <c r="AT358" s="216" t="s">
        <v>150</v>
      </c>
      <c r="AU358" s="216" t="s">
        <v>82</v>
      </c>
      <c r="AY358" s="18" t="s">
        <v>148</v>
      </c>
      <c r="BE358" s="217">
        <f>IF(N358="základní",J358,0)</f>
        <v>0</v>
      </c>
      <c r="BF358" s="217">
        <f>IF(N358="snížená",J358,0)</f>
        <v>0</v>
      </c>
      <c r="BG358" s="217">
        <f>IF(N358="zákl. přenesená",J358,0)</f>
        <v>0</v>
      </c>
      <c r="BH358" s="217">
        <f>IF(N358="sníž. přenesená",J358,0)</f>
        <v>0</v>
      </c>
      <c r="BI358" s="217">
        <f>IF(N358="nulová",J358,0)</f>
        <v>0</v>
      </c>
      <c r="BJ358" s="18" t="s">
        <v>82</v>
      </c>
      <c r="BK358" s="217">
        <f>ROUND(I358*H358,2)</f>
        <v>0</v>
      </c>
      <c r="BL358" s="18" t="s">
        <v>155</v>
      </c>
      <c r="BM358" s="216" t="s">
        <v>2839</v>
      </c>
    </row>
    <row r="359" s="2" customFormat="1">
      <c r="A359" s="39"/>
      <c r="B359" s="40"/>
      <c r="C359" s="41"/>
      <c r="D359" s="218" t="s">
        <v>157</v>
      </c>
      <c r="E359" s="41"/>
      <c r="F359" s="219" t="s">
        <v>2840</v>
      </c>
      <c r="G359" s="41"/>
      <c r="H359" s="41"/>
      <c r="I359" s="220"/>
      <c r="J359" s="41"/>
      <c r="K359" s="41"/>
      <c r="L359" s="45"/>
      <c r="M359" s="221"/>
      <c r="N359" s="222"/>
      <c r="O359" s="85"/>
      <c r="P359" s="85"/>
      <c r="Q359" s="85"/>
      <c r="R359" s="85"/>
      <c r="S359" s="85"/>
      <c r="T359" s="86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18" t="s">
        <v>157</v>
      </c>
      <c r="AU359" s="18" t="s">
        <v>82</v>
      </c>
    </row>
    <row r="360" s="2" customFormat="1" ht="37.8" customHeight="1">
      <c r="A360" s="39"/>
      <c r="B360" s="40"/>
      <c r="C360" s="205" t="s">
        <v>1235</v>
      </c>
      <c r="D360" s="205" t="s">
        <v>150</v>
      </c>
      <c r="E360" s="206" t="s">
        <v>2841</v>
      </c>
      <c r="F360" s="207" t="s">
        <v>2842</v>
      </c>
      <c r="G360" s="208" t="s">
        <v>229</v>
      </c>
      <c r="H360" s="209">
        <v>12</v>
      </c>
      <c r="I360" s="210"/>
      <c r="J360" s="211">
        <f>ROUND(I360*H360,2)</f>
        <v>0</v>
      </c>
      <c r="K360" s="207" t="s">
        <v>154</v>
      </c>
      <c r="L360" s="45"/>
      <c r="M360" s="212" t="s">
        <v>19</v>
      </c>
      <c r="N360" s="213" t="s">
        <v>45</v>
      </c>
      <c r="O360" s="85"/>
      <c r="P360" s="214">
        <f>O360*H360</f>
        <v>0</v>
      </c>
      <c r="Q360" s="214">
        <v>9.0000000000000006E-05</v>
      </c>
      <c r="R360" s="214">
        <f>Q360*H360</f>
        <v>0.00108</v>
      </c>
      <c r="S360" s="214">
        <v>0</v>
      </c>
      <c r="T360" s="215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16" t="s">
        <v>155</v>
      </c>
      <c r="AT360" s="216" t="s">
        <v>150</v>
      </c>
      <c r="AU360" s="216" t="s">
        <v>82</v>
      </c>
      <c r="AY360" s="18" t="s">
        <v>148</v>
      </c>
      <c r="BE360" s="217">
        <f>IF(N360="základní",J360,0)</f>
        <v>0</v>
      </c>
      <c r="BF360" s="217">
        <f>IF(N360="snížená",J360,0)</f>
        <v>0</v>
      </c>
      <c r="BG360" s="217">
        <f>IF(N360="zákl. přenesená",J360,0)</f>
        <v>0</v>
      </c>
      <c r="BH360" s="217">
        <f>IF(N360="sníž. přenesená",J360,0)</f>
        <v>0</v>
      </c>
      <c r="BI360" s="217">
        <f>IF(N360="nulová",J360,0)</f>
        <v>0</v>
      </c>
      <c r="BJ360" s="18" t="s">
        <v>82</v>
      </c>
      <c r="BK360" s="217">
        <f>ROUND(I360*H360,2)</f>
        <v>0</v>
      </c>
      <c r="BL360" s="18" t="s">
        <v>155</v>
      </c>
      <c r="BM360" s="216" t="s">
        <v>2843</v>
      </c>
    </row>
    <row r="361" s="2" customFormat="1">
      <c r="A361" s="39"/>
      <c r="B361" s="40"/>
      <c r="C361" s="41"/>
      <c r="D361" s="218" t="s">
        <v>157</v>
      </c>
      <c r="E361" s="41"/>
      <c r="F361" s="219" t="s">
        <v>2844</v>
      </c>
      <c r="G361" s="41"/>
      <c r="H361" s="41"/>
      <c r="I361" s="220"/>
      <c r="J361" s="41"/>
      <c r="K361" s="41"/>
      <c r="L361" s="45"/>
      <c r="M361" s="221"/>
      <c r="N361" s="222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157</v>
      </c>
      <c r="AU361" s="18" t="s">
        <v>82</v>
      </c>
    </row>
    <row r="362" s="2" customFormat="1" ht="24.15" customHeight="1">
      <c r="A362" s="39"/>
      <c r="B362" s="40"/>
      <c r="C362" s="256" t="s">
        <v>1240</v>
      </c>
      <c r="D362" s="256" t="s">
        <v>226</v>
      </c>
      <c r="E362" s="257" t="s">
        <v>2845</v>
      </c>
      <c r="F362" s="258" t="s">
        <v>2846</v>
      </c>
      <c r="G362" s="259" t="s">
        <v>229</v>
      </c>
      <c r="H362" s="260">
        <v>12</v>
      </c>
      <c r="I362" s="261"/>
      <c r="J362" s="262">
        <f>ROUND(I362*H362,2)</f>
        <v>0</v>
      </c>
      <c r="K362" s="258" t="s">
        <v>19</v>
      </c>
      <c r="L362" s="263"/>
      <c r="M362" s="264" t="s">
        <v>19</v>
      </c>
      <c r="N362" s="265" t="s">
        <v>45</v>
      </c>
      <c r="O362" s="85"/>
      <c r="P362" s="214">
        <f>O362*H362</f>
        <v>0</v>
      </c>
      <c r="Q362" s="214">
        <v>2.0000000000000002E-05</v>
      </c>
      <c r="R362" s="214">
        <f>Q362*H362</f>
        <v>0.00024000000000000003</v>
      </c>
      <c r="S362" s="214">
        <v>0</v>
      </c>
      <c r="T362" s="215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16" t="s">
        <v>207</v>
      </c>
      <c r="AT362" s="216" t="s">
        <v>226</v>
      </c>
      <c r="AU362" s="216" t="s">
        <v>82</v>
      </c>
      <c r="AY362" s="18" t="s">
        <v>148</v>
      </c>
      <c r="BE362" s="217">
        <f>IF(N362="základní",J362,0)</f>
        <v>0</v>
      </c>
      <c r="BF362" s="217">
        <f>IF(N362="snížená",J362,0)</f>
        <v>0</v>
      </c>
      <c r="BG362" s="217">
        <f>IF(N362="zákl. přenesená",J362,0)</f>
        <v>0</v>
      </c>
      <c r="BH362" s="217">
        <f>IF(N362="sníž. přenesená",J362,0)</f>
        <v>0</v>
      </c>
      <c r="BI362" s="217">
        <f>IF(N362="nulová",J362,0)</f>
        <v>0</v>
      </c>
      <c r="BJ362" s="18" t="s">
        <v>82</v>
      </c>
      <c r="BK362" s="217">
        <f>ROUND(I362*H362,2)</f>
        <v>0</v>
      </c>
      <c r="BL362" s="18" t="s">
        <v>155</v>
      </c>
      <c r="BM362" s="216" t="s">
        <v>2847</v>
      </c>
    </row>
    <row r="363" s="2" customFormat="1" ht="16.5" customHeight="1">
      <c r="A363" s="39"/>
      <c r="B363" s="40"/>
      <c r="C363" s="205" t="s">
        <v>1245</v>
      </c>
      <c r="D363" s="205" t="s">
        <v>150</v>
      </c>
      <c r="E363" s="206" t="s">
        <v>2848</v>
      </c>
      <c r="F363" s="207" t="s">
        <v>2849</v>
      </c>
      <c r="G363" s="208" t="s">
        <v>1352</v>
      </c>
      <c r="H363" s="209">
        <v>4</v>
      </c>
      <c r="I363" s="210"/>
      <c r="J363" s="211">
        <f>ROUND(I363*H363,2)</f>
        <v>0</v>
      </c>
      <c r="K363" s="207" t="s">
        <v>2848</v>
      </c>
      <c r="L363" s="45"/>
      <c r="M363" s="212" t="s">
        <v>19</v>
      </c>
      <c r="N363" s="213" t="s">
        <v>45</v>
      </c>
      <c r="O363" s="85"/>
      <c r="P363" s="214">
        <f>O363*H363</f>
        <v>0</v>
      </c>
      <c r="Q363" s="214">
        <v>0</v>
      </c>
      <c r="R363" s="214">
        <f>Q363*H363</f>
        <v>0</v>
      </c>
      <c r="S363" s="214">
        <v>0</v>
      </c>
      <c r="T363" s="215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16" t="s">
        <v>155</v>
      </c>
      <c r="AT363" s="216" t="s">
        <v>150</v>
      </c>
      <c r="AU363" s="216" t="s">
        <v>82</v>
      </c>
      <c r="AY363" s="18" t="s">
        <v>148</v>
      </c>
      <c r="BE363" s="217">
        <f>IF(N363="základní",J363,0)</f>
        <v>0</v>
      </c>
      <c r="BF363" s="217">
        <f>IF(N363="snížená",J363,0)</f>
        <v>0</v>
      </c>
      <c r="BG363" s="217">
        <f>IF(N363="zákl. přenesená",J363,0)</f>
        <v>0</v>
      </c>
      <c r="BH363" s="217">
        <f>IF(N363="sníž. přenesená",J363,0)</f>
        <v>0</v>
      </c>
      <c r="BI363" s="217">
        <f>IF(N363="nulová",J363,0)</f>
        <v>0</v>
      </c>
      <c r="BJ363" s="18" t="s">
        <v>82</v>
      </c>
      <c r="BK363" s="217">
        <f>ROUND(I363*H363,2)</f>
        <v>0</v>
      </c>
      <c r="BL363" s="18" t="s">
        <v>155</v>
      </c>
      <c r="BM363" s="216" t="s">
        <v>2850</v>
      </c>
    </row>
    <row r="364" s="2" customFormat="1" ht="24.15" customHeight="1">
      <c r="A364" s="39"/>
      <c r="B364" s="40"/>
      <c r="C364" s="256" t="s">
        <v>1250</v>
      </c>
      <c r="D364" s="256" t="s">
        <v>226</v>
      </c>
      <c r="E364" s="257" t="s">
        <v>2851</v>
      </c>
      <c r="F364" s="258" t="s">
        <v>2852</v>
      </c>
      <c r="G364" s="259" t="s">
        <v>222</v>
      </c>
      <c r="H364" s="260">
        <v>6</v>
      </c>
      <c r="I364" s="261"/>
      <c r="J364" s="262">
        <f>ROUND(I364*H364,2)</f>
        <v>0</v>
      </c>
      <c r="K364" s="258" t="s">
        <v>19</v>
      </c>
      <c r="L364" s="263"/>
      <c r="M364" s="264" t="s">
        <v>19</v>
      </c>
      <c r="N364" s="265" t="s">
        <v>45</v>
      </c>
      <c r="O364" s="85"/>
      <c r="P364" s="214">
        <f>O364*H364</f>
        <v>0</v>
      </c>
      <c r="Q364" s="214">
        <v>0.00084000000000000003</v>
      </c>
      <c r="R364" s="214">
        <f>Q364*H364</f>
        <v>0.0050400000000000002</v>
      </c>
      <c r="S364" s="214">
        <v>0</v>
      </c>
      <c r="T364" s="215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16" t="s">
        <v>207</v>
      </c>
      <c r="AT364" s="216" t="s">
        <v>226</v>
      </c>
      <c r="AU364" s="216" t="s">
        <v>82</v>
      </c>
      <c r="AY364" s="18" t="s">
        <v>148</v>
      </c>
      <c r="BE364" s="217">
        <f>IF(N364="základní",J364,0)</f>
        <v>0</v>
      </c>
      <c r="BF364" s="217">
        <f>IF(N364="snížená",J364,0)</f>
        <v>0</v>
      </c>
      <c r="BG364" s="217">
        <f>IF(N364="zákl. přenesená",J364,0)</f>
        <v>0</v>
      </c>
      <c r="BH364" s="217">
        <f>IF(N364="sníž. přenesená",J364,0)</f>
        <v>0</v>
      </c>
      <c r="BI364" s="217">
        <f>IF(N364="nulová",J364,0)</f>
        <v>0</v>
      </c>
      <c r="BJ364" s="18" t="s">
        <v>82</v>
      </c>
      <c r="BK364" s="217">
        <f>ROUND(I364*H364,2)</f>
        <v>0</v>
      </c>
      <c r="BL364" s="18" t="s">
        <v>155</v>
      </c>
      <c r="BM364" s="216" t="s">
        <v>2853</v>
      </c>
    </row>
    <row r="365" s="2" customFormat="1" ht="33" customHeight="1">
      <c r="A365" s="39"/>
      <c r="B365" s="40"/>
      <c r="C365" s="205" t="s">
        <v>1257</v>
      </c>
      <c r="D365" s="205" t="s">
        <v>150</v>
      </c>
      <c r="E365" s="206" t="s">
        <v>2854</v>
      </c>
      <c r="F365" s="207" t="s">
        <v>2855</v>
      </c>
      <c r="G365" s="208" t="s">
        <v>163</v>
      </c>
      <c r="H365" s="209">
        <v>1.6000000000000001</v>
      </c>
      <c r="I365" s="210"/>
      <c r="J365" s="211">
        <f>ROUND(I365*H365,2)</f>
        <v>0</v>
      </c>
      <c r="K365" s="207" t="s">
        <v>154</v>
      </c>
      <c r="L365" s="45"/>
      <c r="M365" s="212" t="s">
        <v>19</v>
      </c>
      <c r="N365" s="213" t="s">
        <v>45</v>
      </c>
      <c r="O365" s="85"/>
      <c r="P365" s="214">
        <f>O365*H365</f>
        <v>0</v>
      </c>
      <c r="Q365" s="214">
        <v>2.3010199999999998</v>
      </c>
      <c r="R365" s="214">
        <f>Q365*H365</f>
        <v>3.681632</v>
      </c>
      <c r="S365" s="214">
        <v>0</v>
      </c>
      <c r="T365" s="215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16" t="s">
        <v>155</v>
      </c>
      <c r="AT365" s="216" t="s">
        <v>150</v>
      </c>
      <c r="AU365" s="216" t="s">
        <v>82</v>
      </c>
      <c r="AY365" s="18" t="s">
        <v>148</v>
      </c>
      <c r="BE365" s="217">
        <f>IF(N365="základní",J365,0)</f>
        <v>0</v>
      </c>
      <c r="BF365" s="217">
        <f>IF(N365="snížená",J365,0)</f>
        <v>0</v>
      </c>
      <c r="BG365" s="217">
        <f>IF(N365="zákl. přenesená",J365,0)</f>
        <v>0</v>
      </c>
      <c r="BH365" s="217">
        <f>IF(N365="sníž. přenesená",J365,0)</f>
        <v>0</v>
      </c>
      <c r="BI365" s="217">
        <f>IF(N365="nulová",J365,0)</f>
        <v>0</v>
      </c>
      <c r="BJ365" s="18" t="s">
        <v>82</v>
      </c>
      <c r="BK365" s="217">
        <f>ROUND(I365*H365,2)</f>
        <v>0</v>
      </c>
      <c r="BL365" s="18" t="s">
        <v>155</v>
      </c>
      <c r="BM365" s="216" t="s">
        <v>2856</v>
      </c>
    </row>
    <row r="366" s="2" customFormat="1">
      <c r="A366" s="39"/>
      <c r="B366" s="40"/>
      <c r="C366" s="41"/>
      <c r="D366" s="218" t="s">
        <v>157</v>
      </c>
      <c r="E366" s="41"/>
      <c r="F366" s="219" t="s">
        <v>2857</v>
      </c>
      <c r="G366" s="41"/>
      <c r="H366" s="41"/>
      <c r="I366" s="220"/>
      <c r="J366" s="41"/>
      <c r="K366" s="41"/>
      <c r="L366" s="45"/>
      <c r="M366" s="221"/>
      <c r="N366" s="222"/>
      <c r="O366" s="85"/>
      <c r="P366" s="85"/>
      <c r="Q366" s="85"/>
      <c r="R366" s="85"/>
      <c r="S366" s="85"/>
      <c r="T366" s="86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18" t="s">
        <v>157</v>
      </c>
      <c r="AU366" s="18" t="s">
        <v>82</v>
      </c>
    </row>
    <row r="367" s="2" customFormat="1" ht="16.5" customHeight="1">
      <c r="A367" s="39"/>
      <c r="B367" s="40"/>
      <c r="C367" s="256" t="s">
        <v>1262</v>
      </c>
      <c r="D367" s="256" t="s">
        <v>226</v>
      </c>
      <c r="E367" s="257" t="s">
        <v>2858</v>
      </c>
      <c r="F367" s="258" t="s">
        <v>2859</v>
      </c>
      <c r="G367" s="259" t="s">
        <v>163</v>
      </c>
      <c r="H367" s="260">
        <v>1.6000000000000001</v>
      </c>
      <c r="I367" s="261"/>
      <c r="J367" s="262">
        <f>ROUND(I367*H367,2)</f>
        <v>0</v>
      </c>
      <c r="K367" s="258" t="s">
        <v>2858</v>
      </c>
      <c r="L367" s="263"/>
      <c r="M367" s="264" t="s">
        <v>19</v>
      </c>
      <c r="N367" s="265" t="s">
        <v>45</v>
      </c>
      <c r="O367" s="85"/>
      <c r="P367" s="214">
        <f>O367*H367</f>
        <v>0</v>
      </c>
      <c r="Q367" s="214">
        <v>0</v>
      </c>
      <c r="R367" s="214">
        <f>Q367*H367</f>
        <v>0</v>
      </c>
      <c r="S367" s="214">
        <v>0</v>
      </c>
      <c r="T367" s="215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16" t="s">
        <v>207</v>
      </c>
      <c r="AT367" s="216" t="s">
        <v>226</v>
      </c>
      <c r="AU367" s="216" t="s">
        <v>82</v>
      </c>
      <c r="AY367" s="18" t="s">
        <v>148</v>
      </c>
      <c r="BE367" s="217">
        <f>IF(N367="základní",J367,0)</f>
        <v>0</v>
      </c>
      <c r="BF367" s="217">
        <f>IF(N367="snížená",J367,0)</f>
        <v>0</v>
      </c>
      <c r="BG367" s="217">
        <f>IF(N367="zákl. přenesená",J367,0)</f>
        <v>0</v>
      </c>
      <c r="BH367" s="217">
        <f>IF(N367="sníž. přenesená",J367,0)</f>
        <v>0</v>
      </c>
      <c r="BI367" s="217">
        <f>IF(N367="nulová",J367,0)</f>
        <v>0</v>
      </c>
      <c r="BJ367" s="18" t="s">
        <v>82</v>
      </c>
      <c r="BK367" s="217">
        <f>ROUND(I367*H367,2)</f>
        <v>0</v>
      </c>
      <c r="BL367" s="18" t="s">
        <v>155</v>
      </c>
      <c r="BM367" s="216" t="s">
        <v>2860</v>
      </c>
    </row>
    <row r="368" s="2" customFormat="1" ht="55.5" customHeight="1">
      <c r="A368" s="39"/>
      <c r="B368" s="40"/>
      <c r="C368" s="205" t="s">
        <v>1267</v>
      </c>
      <c r="D368" s="205" t="s">
        <v>150</v>
      </c>
      <c r="E368" s="206" t="s">
        <v>2861</v>
      </c>
      <c r="F368" s="207" t="s">
        <v>2862</v>
      </c>
      <c r="G368" s="208" t="s">
        <v>153</v>
      </c>
      <c r="H368" s="209">
        <v>6</v>
      </c>
      <c r="I368" s="210"/>
      <c r="J368" s="211">
        <f>ROUND(I368*H368,2)</f>
        <v>0</v>
      </c>
      <c r="K368" s="207" t="s">
        <v>154</v>
      </c>
      <c r="L368" s="45"/>
      <c r="M368" s="212" t="s">
        <v>19</v>
      </c>
      <c r="N368" s="213" t="s">
        <v>45</v>
      </c>
      <c r="O368" s="85"/>
      <c r="P368" s="214">
        <f>O368*H368</f>
        <v>0</v>
      </c>
      <c r="Q368" s="214">
        <v>0</v>
      </c>
      <c r="R368" s="214">
        <f>Q368*H368</f>
        <v>0</v>
      </c>
      <c r="S368" s="214">
        <v>0.29499999999999998</v>
      </c>
      <c r="T368" s="215">
        <f>S368*H368</f>
        <v>1.77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16" t="s">
        <v>155</v>
      </c>
      <c r="AT368" s="216" t="s">
        <v>150</v>
      </c>
      <c r="AU368" s="216" t="s">
        <v>82</v>
      </c>
      <c r="AY368" s="18" t="s">
        <v>148</v>
      </c>
      <c r="BE368" s="217">
        <f>IF(N368="základní",J368,0)</f>
        <v>0</v>
      </c>
      <c r="BF368" s="217">
        <f>IF(N368="snížená",J368,0)</f>
        <v>0</v>
      </c>
      <c r="BG368" s="217">
        <f>IF(N368="zákl. přenesená",J368,0)</f>
        <v>0</v>
      </c>
      <c r="BH368" s="217">
        <f>IF(N368="sníž. přenesená",J368,0)</f>
        <v>0</v>
      </c>
      <c r="BI368" s="217">
        <f>IF(N368="nulová",J368,0)</f>
        <v>0</v>
      </c>
      <c r="BJ368" s="18" t="s">
        <v>82</v>
      </c>
      <c r="BK368" s="217">
        <f>ROUND(I368*H368,2)</f>
        <v>0</v>
      </c>
      <c r="BL368" s="18" t="s">
        <v>155</v>
      </c>
      <c r="BM368" s="216" t="s">
        <v>2863</v>
      </c>
    </row>
    <row r="369" s="2" customFormat="1">
      <c r="A369" s="39"/>
      <c r="B369" s="40"/>
      <c r="C369" s="41"/>
      <c r="D369" s="218" t="s">
        <v>157</v>
      </c>
      <c r="E369" s="41"/>
      <c r="F369" s="219" t="s">
        <v>2864</v>
      </c>
      <c r="G369" s="41"/>
      <c r="H369" s="41"/>
      <c r="I369" s="220"/>
      <c r="J369" s="41"/>
      <c r="K369" s="41"/>
      <c r="L369" s="45"/>
      <c r="M369" s="221"/>
      <c r="N369" s="222"/>
      <c r="O369" s="85"/>
      <c r="P369" s="85"/>
      <c r="Q369" s="85"/>
      <c r="R369" s="85"/>
      <c r="S369" s="85"/>
      <c r="T369" s="86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157</v>
      </c>
      <c r="AU369" s="18" t="s">
        <v>82</v>
      </c>
    </row>
    <row r="370" s="2" customFormat="1" ht="55.5" customHeight="1">
      <c r="A370" s="39"/>
      <c r="B370" s="40"/>
      <c r="C370" s="205" t="s">
        <v>1272</v>
      </c>
      <c r="D370" s="205" t="s">
        <v>150</v>
      </c>
      <c r="E370" s="206" t="s">
        <v>2865</v>
      </c>
      <c r="F370" s="207" t="s">
        <v>2866</v>
      </c>
      <c r="G370" s="208" t="s">
        <v>153</v>
      </c>
      <c r="H370" s="209">
        <v>6</v>
      </c>
      <c r="I370" s="210"/>
      <c r="J370" s="211">
        <f>ROUND(I370*H370,2)</f>
        <v>0</v>
      </c>
      <c r="K370" s="207" t="s">
        <v>154</v>
      </c>
      <c r="L370" s="45"/>
      <c r="M370" s="212" t="s">
        <v>19</v>
      </c>
      <c r="N370" s="213" t="s">
        <v>45</v>
      </c>
      <c r="O370" s="85"/>
      <c r="P370" s="214">
        <f>O370*H370</f>
        <v>0</v>
      </c>
      <c r="Q370" s="214">
        <v>0.084250000000000005</v>
      </c>
      <c r="R370" s="214">
        <f>Q370*H370</f>
        <v>0.50550000000000006</v>
      </c>
      <c r="S370" s="214">
        <v>0</v>
      </c>
      <c r="T370" s="215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16" t="s">
        <v>155</v>
      </c>
      <c r="AT370" s="216" t="s">
        <v>150</v>
      </c>
      <c r="AU370" s="216" t="s">
        <v>82</v>
      </c>
      <c r="AY370" s="18" t="s">
        <v>148</v>
      </c>
      <c r="BE370" s="217">
        <f>IF(N370="základní",J370,0)</f>
        <v>0</v>
      </c>
      <c r="BF370" s="217">
        <f>IF(N370="snížená",J370,0)</f>
        <v>0</v>
      </c>
      <c r="BG370" s="217">
        <f>IF(N370="zákl. přenesená",J370,0)</f>
        <v>0</v>
      </c>
      <c r="BH370" s="217">
        <f>IF(N370="sníž. přenesená",J370,0)</f>
        <v>0</v>
      </c>
      <c r="BI370" s="217">
        <f>IF(N370="nulová",J370,0)</f>
        <v>0</v>
      </c>
      <c r="BJ370" s="18" t="s">
        <v>82</v>
      </c>
      <c r="BK370" s="217">
        <f>ROUND(I370*H370,2)</f>
        <v>0</v>
      </c>
      <c r="BL370" s="18" t="s">
        <v>155</v>
      </c>
      <c r="BM370" s="216" t="s">
        <v>2867</v>
      </c>
    </row>
    <row r="371" s="2" customFormat="1">
      <c r="A371" s="39"/>
      <c r="B371" s="40"/>
      <c r="C371" s="41"/>
      <c r="D371" s="218" t="s">
        <v>157</v>
      </c>
      <c r="E371" s="41"/>
      <c r="F371" s="219" t="s">
        <v>2868</v>
      </c>
      <c r="G371" s="41"/>
      <c r="H371" s="41"/>
      <c r="I371" s="220"/>
      <c r="J371" s="41"/>
      <c r="K371" s="41"/>
      <c r="L371" s="45"/>
      <c r="M371" s="221"/>
      <c r="N371" s="222"/>
      <c r="O371" s="85"/>
      <c r="P371" s="85"/>
      <c r="Q371" s="85"/>
      <c r="R371" s="85"/>
      <c r="S371" s="85"/>
      <c r="T371" s="86"/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T371" s="18" t="s">
        <v>157</v>
      </c>
      <c r="AU371" s="18" t="s">
        <v>82</v>
      </c>
    </row>
    <row r="372" s="2" customFormat="1" ht="62.7" customHeight="1">
      <c r="A372" s="39"/>
      <c r="B372" s="40"/>
      <c r="C372" s="205" t="s">
        <v>1279</v>
      </c>
      <c r="D372" s="205" t="s">
        <v>150</v>
      </c>
      <c r="E372" s="206" t="s">
        <v>2869</v>
      </c>
      <c r="F372" s="207" t="s">
        <v>2870</v>
      </c>
      <c r="G372" s="208" t="s">
        <v>153</v>
      </c>
      <c r="H372" s="209">
        <v>6</v>
      </c>
      <c r="I372" s="210"/>
      <c r="J372" s="211">
        <f>ROUND(I372*H372,2)</f>
        <v>0</v>
      </c>
      <c r="K372" s="207" t="s">
        <v>154</v>
      </c>
      <c r="L372" s="45"/>
      <c r="M372" s="212" t="s">
        <v>19</v>
      </c>
      <c r="N372" s="213" t="s">
        <v>45</v>
      </c>
      <c r="O372" s="85"/>
      <c r="P372" s="214">
        <f>O372*H372</f>
        <v>0</v>
      </c>
      <c r="Q372" s="214">
        <v>0</v>
      </c>
      <c r="R372" s="214">
        <f>Q372*H372</f>
        <v>0</v>
      </c>
      <c r="S372" s="214">
        <v>0</v>
      </c>
      <c r="T372" s="215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16" t="s">
        <v>155</v>
      </c>
      <c r="AT372" s="216" t="s">
        <v>150</v>
      </c>
      <c r="AU372" s="216" t="s">
        <v>82</v>
      </c>
      <c r="AY372" s="18" t="s">
        <v>148</v>
      </c>
      <c r="BE372" s="217">
        <f>IF(N372="základní",J372,0)</f>
        <v>0</v>
      </c>
      <c r="BF372" s="217">
        <f>IF(N372="snížená",J372,0)</f>
        <v>0</v>
      </c>
      <c r="BG372" s="217">
        <f>IF(N372="zákl. přenesená",J372,0)</f>
        <v>0</v>
      </c>
      <c r="BH372" s="217">
        <f>IF(N372="sníž. přenesená",J372,0)</f>
        <v>0</v>
      </c>
      <c r="BI372" s="217">
        <f>IF(N372="nulová",J372,0)</f>
        <v>0</v>
      </c>
      <c r="BJ372" s="18" t="s">
        <v>82</v>
      </c>
      <c r="BK372" s="217">
        <f>ROUND(I372*H372,2)</f>
        <v>0</v>
      </c>
      <c r="BL372" s="18" t="s">
        <v>155</v>
      </c>
      <c r="BM372" s="216" t="s">
        <v>2871</v>
      </c>
    </row>
    <row r="373" s="2" customFormat="1">
      <c r="A373" s="39"/>
      <c r="B373" s="40"/>
      <c r="C373" s="41"/>
      <c r="D373" s="218" t="s">
        <v>157</v>
      </c>
      <c r="E373" s="41"/>
      <c r="F373" s="219" t="s">
        <v>2872</v>
      </c>
      <c r="G373" s="41"/>
      <c r="H373" s="41"/>
      <c r="I373" s="220"/>
      <c r="J373" s="41"/>
      <c r="K373" s="41"/>
      <c r="L373" s="45"/>
      <c r="M373" s="221"/>
      <c r="N373" s="222"/>
      <c r="O373" s="85"/>
      <c r="P373" s="85"/>
      <c r="Q373" s="85"/>
      <c r="R373" s="85"/>
      <c r="S373" s="85"/>
      <c r="T373" s="86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18" t="s">
        <v>157</v>
      </c>
      <c r="AU373" s="18" t="s">
        <v>82</v>
      </c>
    </row>
    <row r="374" s="2" customFormat="1" ht="16.5" customHeight="1">
      <c r="A374" s="39"/>
      <c r="B374" s="40"/>
      <c r="C374" s="205" t="s">
        <v>1285</v>
      </c>
      <c r="D374" s="205" t="s">
        <v>150</v>
      </c>
      <c r="E374" s="206" t="s">
        <v>2873</v>
      </c>
      <c r="F374" s="207" t="s">
        <v>2874</v>
      </c>
      <c r="G374" s="208" t="s">
        <v>1352</v>
      </c>
      <c r="H374" s="209">
        <v>6</v>
      </c>
      <c r="I374" s="210"/>
      <c r="J374" s="211">
        <f>ROUND(I374*H374,2)</f>
        <v>0</v>
      </c>
      <c r="K374" s="207" t="s">
        <v>2873</v>
      </c>
      <c r="L374" s="45"/>
      <c r="M374" s="212" t="s">
        <v>19</v>
      </c>
      <c r="N374" s="213" t="s">
        <v>45</v>
      </c>
      <c r="O374" s="85"/>
      <c r="P374" s="214">
        <f>O374*H374</f>
        <v>0</v>
      </c>
      <c r="Q374" s="214">
        <v>0</v>
      </c>
      <c r="R374" s="214">
        <f>Q374*H374</f>
        <v>0</v>
      </c>
      <c r="S374" s="214">
        <v>0</v>
      </c>
      <c r="T374" s="215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16" t="s">
        <v>155</v>
      </c>
      <c r="AT374" s="216" t="s">
        <v>150</v>
      </c>
      <c r="AU374" s="216" t="s">
        <v>82</v>
      </c>
      <c r="AY374" s="18" t="s">
        <v>148</v>
      </c>
      <c r="BE374" s="217">
        <f>IF(N374="základní",J374,0)</f>
        <v>0</v>
      </c>
      <c r="BF374" s="217">
        <f>IF(N374="snížená",J374,0)</f>
        <v>0</v>
      </c>
      <c r="BG374" s="217">
        <f>IF(N374="zákl. přenesená",J374,0)</f>
        <v>0</v>
      </c>
      <c r="BH374" s="217">
        <f>IF(N374="sníž. přenesená",J374,0)</f>
        <v>0</v>
      </c>
      <c r="BI374" s="217">
        <f>IF(N374="nulová",J374,0)</f>
        <v>0</v>
      </c>
      <c r="BJ374" s="18" t="s">
        <v>82</v>
      </c>
      <c r="BK374" s="217">
        <f>ROUND(I374*H374,2)</f>
        <v>0</v>
      </c>
      <c r="BL374" s="18" t="s">
        <v>155</v>
      </c>
      <c r="BM374" s="216" t="s">
        <v>2875</v>
      </c>
    </row>
    <row r="375" s="2" customFormat="1" ht="44.25" customHeight="1">
      <c r="A375" s="39"/>
      <c r="B375" s="40"/>
      <c r="C375" s="205" t="s">
        <v>1291</v>
      </c>
      <c r="D375" s="205" t="s">
        <v>150</v>
      </c>
      <c r="E375" s="206" t="s">
        <v>2876</v>
      </c>
      <c r="F375" s="207" t="s">
        <v>2877</v>
      </c>
      <c r="G375" s="208" t="s">
        <v>163</v>
      </c>
      <c r="H375" s="209">
        <v>2.5</v>
      </c>
      <c r="I375" s="210"/>
      <c r="J375" s="211">
        <f>ROUND(I375*H375,2)</f>
        <v>0</v>
      </c>
      <c r="K375" s="207" t="s">
        <v>154</v>
      </c>
      <c r="L375" s="45"/>
      <c r="M375" s="212" t="s">
        <v>19</v>
      </c>
      <c r="N375" s="213" t="s">
        <v>45</v>
      </c>
      <c r="O375" s="85"/>
      <c r="P375" s="214">
        <f>O375*H375</f>
        <v>0</v>
      </c>
      <c r="Q375" s="214">
        <v>0</v>
      </c>
      <c r="R375" s="214">
        <f>Q375*H375</f>
        <v>0</v>
      </c>
      <c r="S375" s="214">
        <v>0</v>
      </c>
      <c r="T375" s="215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16" t="s">
        <v>155</v>
      </c>
      <c r="AT375" s="216" t="s">
        <v>150</v>
      </c>
      <c r="AU375" s="216" t="s">
        <v>82</v>
      </c>
      <c r="AY375" s="18" t="s">
        <v>148</v>
      </c>
      <c r="BE375" s="217">
        <f>IF(N375="základní",J375,0)</f>
        <v>0</v>
      </c>
      <c r="BF375" s="217">
        <f>IF(N375="snížená",J375,0)</f>
        <v>0</v>
      </c>
      <c r="BG375" s="217">
        <f>IF(N375="zákl. přenesená",J375,0)</f>
        <v>0</v>
      </c>
      <c r="BH375" s="217">
        <f>IF(N375="sníž. přenesená",J375,0)</f>
        <v>0</v>
      </c>
      <c r="BI375" s="217">
        <f>IF(N375="nulová",J375,0)</f>
        <v>0</v>
      </c>
      <c r="BJ375" s="18" t="s">
        <v>82</v>
      </c>
      <c r="BK375" s="217">
        <f>ROUND(I375*H375,2)</f>
        <v>0</v>
      </c>
      <c r="BL375" s="18" t="s">
        <v>155</v>
      </c>
      <c r="BM375" s="216" t="s">
        <v>2878</v>
      </c>
    </row>
    <row r="376" s="2" customFormat="1">
      <c r="A376" s="39"/>
      <c r="B376" s="40"/>
      <c r="C376" s="41"/>
      <c r="D376" s="218" t="s">
        <v>157</v>
      </c>
      <c r="E376" s="41"/>
      <c r="F376" s="219" t="s">
        <v>2879</v>
      </c>
      <c r="G376" s="41"/>
      <c r="H376" s="41"/>
      <c r="I376" s="220"/>
      <c r="J376" s="41"/>
      <c r="K376" s="41"/>
      <c r="L376" s="45"/>
      <c r="M376" s="221"/>
      <c r="N376" s="222"/>
      <c r="O376" s="85"/>
      <c r="P376" s="85"/>
      <c r="Q376" s="85"/>
      <c r="R376" s="85"/>
      <c r="S376" s="85"/>
      <c r="T376" s="86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18" t="s">
        <v>157</v>
      </c>
      <c r="AU376" s="18" t="s">
        <v>82</v>
      </c>
    </row>
    <row r="377" s="2" customFormat="1" ht="55.5" customHeight="1">
      <c r="A377" s="39"/>
      <c r="B377" s="40"/>
      <c r="C377" s="205" t="s">
        <v>1296</v>
      </c>
      <c r="D377" s="205" t="s">
        <v>150</v>
      </c>
      <c r="E377" s="206" t="s">
        <v>2880</v>
      </c>
      <c r="F377" s="207" t="s">
        <v>2881</v>
      </c>
      <c r="G377" s="208" t="s">
        <v>163</v>
      </c>
      <c r="H377" s="209">
        <v>47.5</v>
      </c>
      <c r="I377" s="210"/>
      <c r="J377" s="211">
        <f>ROUND(I377*H377,2)</f>
        <v>0</v>
      </c>
      <c r="K377" s="207" t="s">
        <v>154</v>
      </c>
      <c r="L377" s="45"/>
      <c r="M377" s="212" t="s">
        <v>19</v>
      </c>
      <c r="N377" s="213" t="s">
        <v>45</v>
      </c>
      <c r="O377" s="85"/>
      <c r="P377" s="214">
        <f>O377*H377</f>
        <v>0</v>
      </c>
      <c r="Q377" s="214">
        <v>0</v>
      </c>
      <c r="R377" s="214">
        <f>Q377*H377</f>
        <v>0</v>
      </c>
      <c r="S377" s="214">
        <v>0</v>
      </c>
      <c r="T377" s="215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16" t="s">
        <v>155</v>
      </c>
      <c r="AT377" s="216" t="s">
        <v>150</v>
      </c>
      <c r="AU377" s="216" t="s">
        <v>82</v>
      </c>
      <c r="AY377" s="18" t="s">
        <v>148</v>
      </c>
      <c r="BE377" s="217">
        <f>IF(N377="základní",J377,0)</f>
        <v>0</v>
      </c>
      <c r="BF377" s="217">
        <f>IF(N377="snížená",J377,0)</f>
        <v>0</v>
      </c>
      <c r="BG377" s="217">
        <f>IF(N377="zákl. přenesená",J377,0)</f>
        <v>0</v>
      </c>
      <c r="BH377" s="217">
        <f>IF(N377="sníž. přenesená",J377,0)</f>
        <v>0</v>
      </c>
      <c r="BI377" s="217">
        <f>IF(N377="nulová",J377,0)</f>
        <v>0</v>
      </c>
      <c r="BJ377" s="18" t="s">
        <v>82</v>
      </c>
      <c r="BK377" s="217">
        <f>ROUND(I377*H377,2)</f>
        <v>0</v>
      </c>
      <c r="BL377" s="18" t="s">
        <v>155</v>
      </c>
      <c r="BM377" s="216" t="s">
        <v>2882</v>
      </c>
    </row>
    <row r="378" s="2" customFormat="1">
      <c r="A378" s="39"/>
      <c r="B378" s="40"/>
      <c r="C378" s="41"/>
      <c r="D378" s="218" t="s">
        <v>157</v>
      </c>
      <c r="E378" s="41"/>
      <c r="F378" s="219" t="s">
        <v>2883</v>
      </c>
      <c r="G378" s="41"/>
      <c r="H378" s="41"/>
      <c r="I378" s="220"/>
      <c r="J378" s="41"/>
      <c r="K378" s="41"/>
      <c r="L378" s="45"/>
      <c r="M378" s="221"/>
      <c r="N378" s="222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157</v>
      </c>
      <c r="AU378" s="18" t="s">
        <v>82</v>
      </c>
    </row>
    <row r="379" s="2" customFormat="1" ht="44.25" customHeight="1">
      <c r="A379" s="39"/>
      <c r="B379" s="40"/>
      <c r="C379" s="205" t="s">
        <v>1301</v>
      </c>
      <c r="D379" s="205" t="s">
        <v>150</v>
      </c>
      <c r="E379" s="206" t="s">
        <v>2884</v>
      </c>
      <c r="F379" s="207" t="s">
        <v>2885</v>
      </c>
      <c r="G379" s="208" t="s">
        <v>203</v>
      </c>
      <c r="H379" s="209">
        <v>90.25</v>
      </c>
      <c r="I379" s="210"/>
      <c r="J379" s="211">
        <f>ROUND(I379*H379,2)</f>
        <v>0</v>
      </c>
      <c r="K379" s="207" t="s">
        <v>154</v>
      </c>
      <c r="L379" s="45"/>
      <c r="M379" s="212" t="s">
        <v>19</v>
      </c>
      <c r="N379" s="213" t="s">
        <v>45</v>
      </c>
      <c r="O379" s="85"/>
      <c r="P379" s="214">
        <f>O379*H379</f>
        <v>0</v>
      </c>
      <c r="Q379" s="214">
        <v>0</v>
      </c>
      <c r="R379" s="214">
        <f>Q379*H379</f>
        <v>0</v>
      </c>
      <c r="S379" s="214">
        <v>0</v>
      </c>
      <c r="T379" s="215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16" t="s">
        <v>155</v>
      </c>
      <c r="AT379" s="216" t="s">
        <v>150</v>
      </c>
      <c r="AU379" s="216" t="s">
        <v>82</v>
      </c>
      <c r="AY379" s="18" t="s">
        <v>148</v>
      </c>
      <c r="BE379" s="217">
        <f>IF(N379="základní",J379,0)</f>
        <v>0</v>
      </c>
      <c r="BF379" s="217">
        <f>IF(N379="snížená",J379,0)</f>
        <v>0</v>
      </c>
      <c r="BG379" s="217">
        <f>IF(N379="zákl. přenesená",J379,0)</f>
        <v>0</v>
      </c>
      <c r="BH379" s="217">
        <f>IF(N379="sníž. přenesená",J379,0)</f>
        <v>0</v>
      </c>
      <c r="BI379" s="217">
        <f>IF(N379="nulová",J379,0)</f>
        <v>0</v>
      </c>
      <c r="BJ379" s="18" t="s">
        <v>82</v>
      </c>
      <c r="BK379" s="217">
        <f>ROUND(I379*H379,2)</f>
        <v>0</v>
      </c>
      <c r="BL379" s="18" t="s">
        <v>155</v>
      </c>
      <c r="BM379" s="216" t="s">
        <v>2886</v>
      </c>
    </row>
    <row r="380" s="2" customFormat="1">
      <c r="A380" s="39"/>
      <c r="B380" s="40"/>
      <c r="C380" s="41"/>
      <c r="D380" s="218" t="s">
        <v>157</v>
      </c>
      <c r="E380" s="41"/>
      <c r="F380" s="219" t="s">
        <v>2887</v>
      </c>
      <c r="G380" s="41"/>
      <c r="H380" s="41"/>
      <c r="I380" s="220"/>
      <c r="J380" s="41"/>
      <c r="K380" s="41"/>
      <c r="L380" s="45"/>
      <c r="M380" s="221"/>
      <c r="N380" s="222"/>
      <c r="O380" s="85"/>
      <c r="P380" s="85"/>
      <c r="Q380" s="85"/>
      <c r="R380" s="85"/>
      <c r="S380" s="85"/>
      <c r="T380" s="86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18" t="s">
        <v>157</v>
      </c>
      <c r="AU380" s="18" t="s">
        <v>82</v>
      </c>
    </row>
    <row r="381" s="2" customFormat="1" ht="16.5" customHeight="1">
      <c r="A381" s="39"/>
      <c r="B381" s="40"/>
      <c r="C381" s="205" t="s">
        <v>1306</v>
      </c>
      <c r="D381" s="205" t="s">
        <v>150</v>
      </c>
      <c r="E381" s="206" t="s">
        <v>2888</v>
      </c>
      <c r="F381" s="207" t="s">
        <v>2889</v>
      </c>
      <c r="G381" s="208" t="s">
        <v>222</v>
      </c>
      <c r="H381" s="209">
        <v>1</v>
      </c>
      <c r="I381" s="210"/>
      <c r="J381" s="211">
        <f>ROUND(I381*H381,2)</f>
        <v>0</v>
      </c>
      <c r="K381" s="207" t="s">
        <v>2888</v>
      </c>
      <c r="L381" s="45"/>
      <c r="M381" s="212" t="s">
        <v>19</v>
      </c>
      <c r="N381" s="213" t="s">
        <v>45</v>
      </c>
      <c r="O381" s="85"/>
      <c r="P381" s="214">
        <f>O381*H381</f>
        <v>0</v>
      </c>
      <c r="Q381" s="214">
        <v>0</v>
      </c>
      <c r="R381" s="214">
        <f>Q381*H381</f>
        <v>0</v>
      </c>
      <c r="S381" s="214">
        <v>0</v>
      </c>
      <c r="T381" s="215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16" t="s">
        <v>155</v>
      </c>
      <c r="AT381" s="216" t="s">
        <v>150</v>
      </c>
      <c r="AU381" s="216" t="s">
        <v>82</v>
      </c>
      <c r="AY381" s="18" t="s">
        <v>148</v>
      </c>
      <c r="BE381" s="217">
        <f>IF(N381="základní",J381,0)</f>
        <v>0</v>
      </c>
      <c r="BF381" s="217">
        <f>IF(N381="snížená",J381,0)</f>
        <v>0</v>
      </c>
      <c r="BG381" s="217">
        <f>IF(N381="zákl. přenesená",J381,0)</f>
        <v>0</v>
      </c>
      <c r="BH381" s="217">
        <f>IF(N381="sníž. přenesená",J381,0)</f>
        <v>0</v>
      </c>
      <c r="BI381" s="217">
        <f>IF(N381="nulová",J381,0)</f>
        <v>0</v>
      </c>
      <c r="BJ381" s="18" t="s">
        <v>82</v>
      </c>
      <c r="BK381" s="217">
        <f>ROUND(I381*H381,2)</f>
        <v>0</v>
      </c>
      <c r="BL381" s="18" t="s">
        <v>155</v>
      </c>
      <c r="BM381" s="216" t="s">
        <v>2890</v>
      </c>
    </row>
    <row r="382" s="12" customFormat="1" ht="25.92" customHeight="1">
      <c r="A382" s="12"/>
      <c r="B382" s="189"/>
      <c r="C382" s="190"/>
      <c r="D382" s="191" t="s">
        <v>73</v>
      </c>
      <c r="E382" s="192" t="s">
        <v>2891</v>
      </c>
      <c r="F382" s="192" t="s">
        <v>2892</v>
      </c>
      <c r="G382" s="190"/>
      <c r="H382" s="190"/>
      <c r="I382" s="193"/>
      <c r="J382" s="194">
        <f>BK382</f>
        <v>0</v>
      </c>
      <c r="K382" s="190"/>
      <c r="L382" s="195"/>
      <c r="M382" s="196"/>
      <c r="N382" s="197"/>
      <c r="O382" s="197"/>
      <c r="P382" s="198">
        <f>SUM(P383:P390)</f>
        <v>0</v>
      </c>
      <c r="Q382" s="197"/>
      <c r="R382" s="198">
        <f>SUM(R383:R390)</f>
        <v>0</v>
      </c>
      <c r="S382" s="197"/>
      <c r="T382" s="199">
        <f>SUM(T383:T390)</f>
        <v>0</v>
      </c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R382" s="200" t="s">
        <v>82</v>
      </c>
      <c r="AT382" s="201" t="s">
        <v>73</v>
      </c>
      <c r="AU382" s="201" t="s">
        <v>74</v>
      </c>
      <c r="AY382" s="200" t="s">
        <v>148</v>
      </c>
      <c r="BK382" s="202">
        <f>SUM(BK383:BK390)</f>
        <v>0</v>
      </c>
    </row>
    <row r="383" s="2" customFormat="1" ht="76.35" customHeight="1">
      <c r="A383" s="39"/>
      <c r="B383" s="40"/>
      <c r="C383" s="256" t="s">
        <v>1313</v>
      </c>
      <c r="D383" s="256" t="s">
        <v>226</v>
      </c>
      <c r="E383" s="257" t="s">
        <v>2893</v>
      </c>
      <c r="F383" s="258" t="s">
        <v>2894</v>
      </c>
      <c r="G383" s="259" t="s">
        <v>222</v>
      </c>
      <c r="H383" s="260">
        <v>1</v>
      </c>
      <c r="I383" s="261"/>
      <c r="J383" s="262">
        <f>ROUND(I383*H383,2)</f>
        <v>0</v>
      </c>
      <c r="K383" s="258" t="s">
        <v>2893</v>
      </c>
      <c r="L383" s="263"/>
      <c r="M383" s="264" t="s">
        <v>19</v>
      </c>
      <c r="N383" s="265" t="s">
        <v>45</v>
      </c>
      <c r="O383" s="85"/>
      <c r="P383" s="214">
        <f>O383*H383</f>
        <v>0</v>
      </c>
      <c r="Q383" s="214">
        <v>0</v>
      </c>
      <c r="R383" s="214">
        <f>Q383*H383</f>
        <v>0</v>
      </c>
      <c r="S383" s="214">
        <v>0</v>
      </c>
      <c r="T383" s="215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16" t="s">
        <v>207</v>
      </c>
      <c r="AT383" s="216" t="s">
        <v>226</v>
      </c>
      <c r="AU383" s="216" t="s">
        <v>82</v>
      </c>
      <c r="AY383" s="18" t="s">
        <v>148</v>
      </c>
      <c r="BE383" s="217">
        <f>IF(N383="základní",J383,0)</f>
        <v>0</v>
      </c>
      <c r="BF383" s="217">
        <f>IF(N383="snížená",J383,0)</f>
        <v>0</v>
      </c>
      <c r="BG383" s="217">
        <f>IF(N383="zákl. přenesená",J383,0)</f>
        <v>0</v>
      </c>
      <c r="BH383" s="217">
        <f>IF(N383="sníž. přenesená",J383,0)</f>
        <v>0</v>
      </c>
      <c r="BI383" s="217">
        <f>IF(N383="nulová",J383,0)</f>
        <v>0</v>
      </c>
      <c r="BJ383" s="18" t="s">
        <v>82</v>
      </c>
      <c r="BK383" s="217">
        <f>ROUND(I383*H383,2)</f>
        <v>0</v>
      </c>
      <c r="BL383" s="18" t="s">
        <v>155</v>
      </c>
      <c r="BM383" s="216" t="s">
        <v>2895</v>
      </c>
    </row>
    <row r="384" s="2" customFormat="1" ht="16.5" customHeight="1">
      <c r="A384" s="39"/>
      <c r="B384" s="40"/>
      <c r="C384" s="205" t="s">
        <v>1318</v>
      </c>
      <c r="D384" s="205" t="s">
        <v>150</v>
      </c>
      <c r="E384" s="206" t="s">
        <v>2896</v>
      </c>
      <c r="F384" s="207" t="s">
        <v>2897</v>
      </c>
      <c r="G384" s="208" t="s">
        <v>1352</v>
      </c>
      <c r="H384" s="209">
        <v>5</v>
      </c>
      <c r="I384" s="210"/>
      <c r="J384" s="211">
        <f>ROUND(I384*H384,2)</f>
        <v>0</v>
      </c>
      <c r="K384" s="207" t="s">
        <v>2898</v>
      </c>
      <c r="L384" s="45"/>
      <c r="M384" s="212" t="s">
        <v>19</v>
      </c>
      <c r="N384" s="213" t="s">
        <v>45</v>
      </c>
      <c r="O384" s="85"/>
      <c r="P384" s="214">
        <f>O384*H384</f>
        <v>0</v>
      </c>
      <c r="Q384" s="214">
        <v>0</v>
      </c>
      <c r="R384" s="214">
        <f>Q384*H384</f>
        <v>0</v>
      </c>
      <c r="S384" s="214">
        <v>0</v>
      </c>
      <c r="T384" s="215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16" t="s">
        <v>155</v>
      </c>
      <c r="AT384" s="216" t="s">
        <v>150</v>
      </c>
      <c r="AU384" s="216" t="s">
        <v>82</v>
      </c>
      <c r="AY384" s="18" t="s">
        <v>148</v>
      </c>
      <c r="BE384" s="217">
        <f>IF(N384="základní",J384,0)</f>
        <v>0</v>
      </c>
      <c r="BF384" s="217">
        <f>IF(N384="snížená",J384,0)</f>
        <v>0</v>
      </c>
      <c r="BG384" s="217">
        <f>IF(N384="zákl. přenesená",J384,0)</f>
        <v>0</v>
      </c>
      <c r="BH384" s="217">
        <f>IF(N384="sníž. přenesená",J384,0)</f>
        <v>0</v>
      </c>
      <c r="BI384" s="217">
        <f>IF(N384="nulová",J384,0)</f>
        <v>0</v>
      </c>
      <c r="BJ384" s="18" t="s">
        <v>82</v>
      </c>
      <c r="BK384" s="217">
        <f>ROUND(I384*H384,2)</f>
        <v>0</v>
      </c>
      <c r="BL384" s="18" t="s">
        <v>155</v>
      </c>
      <c r="BM384" s="216" t="s">
        <v>2899</v>
      </c>
    </row>
    <row r="385" s="2" customFormat="1" ht="16.5" customHeight="1">
      <c r="A385" s="39"/>
      <c r="B385" s="40"/>
      <c r="C385" s="205" t="s">
        <v>1323</v>
      </c>
      <c r="D385" s="205" t="s">
        <v>150</v>
      </c>
      <c r="E385" s="206" t="s">
        <v>2900</v>
      </c>
      <c r="F385" s="207" t="s">
        <v>2901</v>
      </c>
      <c r="G385" s="208" t="s">
        <v>1352</v>
      </c>
      <c r="H385" s="209">
        <v>3</v>
      </c>
      <c r="I385" s="210"/>
      <c r="J385" s="211">
        <f>ROUND(I385*H385,2)</f>
        <v>0</v>
      </c>
      <c r="K385" s="207" t="s">
        <v>2902</v>
      </c>
      <c r="L385" s="45"/>
      <c r="M385" s="212" t="s">
        <v>19</v>
      </c>
      <c r="N385" s="213" t="s">
        <v>45</v>
      </c>
      <c r="O385" s="85"/>
      <c r="P385" s="214">
        <f>O385*H385</f>
        <v>0</v>
      </c>
      <c r="Q385" s="214">
        <v>0</v>
      </c>
      <c r="R385" s="214">
        <f>Q385*H385</f>
        <v>0</v>
      </c>
      <c r="S385" s="214">
        <v>0</v>
      </c>
      <c r="T385" s="215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16" t="s">
        <v>155</v>
      </c>
      <c r="AT385" s="216" t="s">
        <v>150</v>
      </c>
      <c r="AU385" s="216" t="s">
        <v>82</v>
      </c>
      <c r="AY385" s="18" t="s">
        <v>148</v>
      </c>
      <c r="BE385" s="217">
        <f>IF(N385="základní",J385,0)</f>
        <v>0</v>
      </c>
      <c r="BF385" s="217">
        <f>IF(N385="snížená",J385,0)</f>
        <v>0</v>
      </c>
      <c r="BG385" s="217">
        <f>IF(N385="zákl. přenesená",J385,0)</f>
        <v>0</v>
      </c>
      <c r="BH385" s="217">
        <f>IF(N385="sníž. přenesená",J385,0)</f>
        <v>0</v>
      </c>
      <c r="BI385" s="217">
        <f>IF(N385="nulová",J385,0)</f>
        <v>0</v>
      </c>
      <c r="BJ385" s="18" t="s">
        <v>82</v>
      </c>
      <c r="BK385" s="217">
        <f>ROUND(I385*H385,2)</f>
        <v>0</v>
      </c>
      <c r="BL385" s="18" t="s">
        <v>155</v>
      </c>
      <c r="BM385" s="216" t="s">
        <v>2903</v>
      </c>
    </row>
    <row r="386" s="2" customFormat="1" ht="33" customHeight="1">
      <c r="A386" s="39"/>
      <c r="B386" s="40"/>
      <c r="C386" s="205" t="s">
        <v>1328</v>
      </c>
      <c r="D386" s="205" t="s">
        <v>150</v>
      </c>
      <c r="E386" s="206" t="s">
        <v>2904</v>
      </c>
      <c r="F386" s="207" t="s">
        <v>2905</v>
      </c>
      <c r="G386" s="208" t="s">
        <v>1352</v>
      </c>
      <c r="H386" s="209">
        <v>64</v>
      </c>
      <c r="I386" s="210"/>
      <c r="J386" s="211">
        <f>ROUND(I386*H386,2)</f>
        <v>0</v>
      </c>
      <c r="K386" s="207" t="s">
        <v>2906</v>
      </c>
      <c r="L386" s="45"/>
      <c r="M386" s="212" t="s">
        <v>19</v>
      </c>
      <c r="N386" s="213" t="s">
        <v>45</v>
      </c>
      <c r="O386" s="85"/>
      <c r="P386" s="214">
        <f>O386*H386</f>
        <v>0</v>
      </c>
      <c r="Q386" s="214">
        <v>0</v>
      </c>
      <c r="R386" s="214">
        <f>Q386*H386</f>
        <v>0</v>
      </c>
      <c r="S386" s="214">
        <v>0</v>
      </c>
      <c r="T386" s="215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16" t="s">
        <v>155</v>
      </c>
      <c r="AT386" s="216" t="s">
        <v>150</v>
      </c>
      <c r="AU386" s="216" t="s">
        <v>82</v>
      </c>
      <c r="AY386" s="18" t="s">
        <v>148</v>
      </c>
      <c r="BE386" s="217">
        <f>IF(N386="základní",J386,0)</f>
        <v>0</v>
      </c>
      <c r="BF386" s="217">
        <f>IF(N386="snížená",J386,0)</f>
        <v>0</v>
      </c>
      <c r="BG386" s="217">
        <f>IF(N386="zákl. přenesená",J386,0)</f>
        <v>0</v>
      </c>
      <c r="BH386" s="217">
        <f>IF(N386="sníž. přenesená",J386,0)</f>
        <v>0</v>
      </c>
      <c r="BI386" s="217">
        <f>IF(N386="nulová",J386,0)</f>
        <v>0</v>
      </c>
      <c r="BJ386" s="18" t="s">
        <v>82</v>
      </c>
      <c r="BK386" s="217">
        <f>ROUND(I386*H386,2)</f>
        <v>0</v>
      </c>
      <c r="BL386" s="18" t="s">
        <v>155</v>
      </c>
      <c r="BM386" s="216" t="s">
        <v>2907</v>
      </c>
    </row>
    <row r="387" s="2" customFormat="1" ht="44.25" customHeight="1">
      <c r="A387" s="39"/>
      <c r="B387" s="40"/>
      <c r="C387" s="205" t="s">
        <v>1333</v>
      </c>
      <c r="D387" s="205" t="s">
        <v>150</v>
      </c>
      <c r="E387" s="206" t="s">
        <v>2908</v>
      </c>
      <c r="F387" s="207" t="s">
        <v>2909</v>
      </c>
      <c r="G387" s="208" t="s">
        <v>222</v>
      </c>
      <c r="H387" s="209">
        <v>1</v>
      </c>
      <c r="I387" s="210"/>
      <c r="J387" s="211">
        <f>ROUND(I387*H387,2)</f>
        <v>0</v>
      </c>
      <c r="K387" s="207" t="s">
        <v>154</v>
      </c>
      <c r="L387" s="45"/>
      <c r="M387" s="212" t="s">
        <v>19</v>
      </c>
      <c r="N387" s="213" t="s">
        <v>45</v>
      </c>
      <c r="O387" s="85"/>
      <c r="P387" s="214">
        <f>O387*H387</f>
        <v>0</v>
      </c>
      <c r="Q387" s="214">
        <v>0</v>
      </c>
      <c r="R387" s="214">
        <f>Q387*H387</f>
        <v>0</v>
      </c>
      <c r="S387" s="214">
        <v>0</v>
      </c>
      <c r="T387" s="215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16" t="s">
        <v>155</v>
      </c>
      <c r="AT387" s="216" t="s">
        <v>150</v>
      </c>
      <c r="AU387" s="216" t="s">
        <v>82</v>
      </c>
      <c r="AY387" s="18" t="s">
        <v>148</v>
      </c>
      <c r="BE387" s="217">
        <f>IF(N387="základní",J387,0)</f>
        <v>0</v>
      </c>
      <c r="BF387" s="217">
        <f>IF(N387="snížená",J387,0)</f>
        <v>0</v>
      </c>
      <c r="BG387" s="217">
        <f>IF(N387="zákl. přenesená",J387,0)</f>
        <v>0</v>
      </c>
      <c r="BH387" s="217">
        <f>IF(N387="sníž. přenesená",J387,0)</f>
        <v>0</v>
      </c>
      <c r="BI387" s="217">
        <f>IF(N387="nulová",J387,0)</f>
        <v>0</v>
      </c>
      <c r="BJ387" s="18" t="s">
        <v>82</v>
      </c>
      <c r="BK387" s="217">
        <f>ROUND(I387*H387,2)</f>
        <v>0</v>
      </c>
      <c r="BL387" s="18" t="s">
        <v>155</v>
      </c>
      <c r="BM387" s="216" t="s">
        <v>2910</v>
      </c>
    </row>
    <row r="388" s="2" customFormat="1">
      <c r="A388" s="39"/>
      <c r="B388" s="40"/>
      <c r="C388" s="41"/>
      <c r="D388" s="218" t="s">
        <v>157</v>
      </c>
      <c r="E388" s="41"/>
      <c r="F388" s="219" t="s">
        <v>2911</v>
      </c>
      <c r="G388" s="41"/>
      <c r="H388" s="41"/>
      <c r="I388" s="220"/>
      <c r="J388" s="41"/>
      <c r="K388" s="41"/>
      <c r="L388" s="45"/>
      <c r="M388" s="221"/>
      <c r="N388" s="222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157</v>
      </c>
      <c r="AU388" s="18" t="s">
        <v>82</v>
      </c>
    </row>
    <row r="389" s="2" customFormat="1" ht="24.15" customHeight="1">
      <c r="A389" s="39"/>
      <c r="B389" s="40"/>
      <c r="C389" s="205" t="s">
        <v>1336</v>
      </c>
      <c r="D389" s="205" t="s">
        <v>150</v>
      </c>
      <c r="E389" s="206" t="s">
        <v>2912</v>
      </c>
      <c r="F389" s="207" t="s">
        <v>2913</v>
      </c>
      <c r="G389" s="208" t="s">
        <v>222</v>
      </c>
      <c r="H389" s="209">
        <v>1</v>
      </c>
      <c r="I389" s="210"/>
      <c r="J389" s="211">
        <f>ROUND(I389*H389,2)</f>
        <v>0</v>
      </c>
      <c r="K389" s="207" t="s">
        <v>154</v>
      </c>
      <c r="L389" s="45"/>
      <c r="M389" s="212" t="s">
        <v>19</v>
      </c>
      <c r="N389" s="213" t="s">
        <v>45</v>
      </c>
      <c r="O389" s="85"/>
      <c r="P389" s="214">
        <f>O389*H389</f>
        <v>0</v>
      </c>
      <c r="Q389" s="214">
        <v>0</v>
      </c>
      <c r="R389" s="214">
        <f>Q389*H389</f>
        <v>0</v>
      </c>
      <c r="S389" s="214">
        <v>0</v>
      </c>
      <c r="T389" s="215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16" t="s">
        <v>155</v>
      </c>
      <c r="AT389" s="216" t="s">
        <v>150</v>
      </c>
      <c r="AU389" s="216" t="s">
        <v>82</v>
      </c>
      <c r="AY389" s="18" t="s">
        <v>148</v>
      </c>
      <c r="BE389" s="217">
        <f>IF(N389="základní",J389,0)</f>
        <v>0</v>
      </c>
      <c r="BF389" s="217">
        <f>IF(N389="snížená",J389,0)</f>
        <v>0</v>
      </c>
      <c r="BG389" s="217">
        <f>IF(N389="zákl. přenesená",J389,0)</f>
        <v>0</v>
      </c>
      <c r="BH389" s="217">
        <f>IF(N389="sníž. přenesená",J389,0)</f>
        <v>0</v>
      </c>
      <c r="BI389" s="217">
        <f>IF(N389="nulová",J389,0)</f>
        <v>0</v>
      </c>
      <c r="BJ389" s="18" t="s">
        <v>82</v>
      </c>
      <c r="BK389" s="217">
        <f>ROUND(I389*H389,2)</f>
        <v>0</v>
      </c>
      <c r="BL389" s="18" t="s">
        <v>155</v>
      </c>
      <c r="BM389" s="216" t="s">
        <v>2914</v>
      </c>
    </row>
    <row r="390" s="2" customFormat="1">
      <c r="A390" s="39"/>
      <c r="B390" s="40"/>
      <c r="C390" s="41"/>
      <c r="D390" s="218" t="s">
        <v>157</v>
      </c>
      <c r="E390" s="41"/>
      <c r="F390" s="219" t="s">
        <v>2915</v>
      </c>
      <c r="G390" s="41"/>
      <c r="H390" s="41"/>
      <c r="I390" s="220"/>
      <c r="J390" s="41"/>
      <c r="K390" s="41"/>
      <c r="L390" s="45"/>
      <c r="M390" s="287"/>
      <c r="N390" s="288"/>
      <c r="O390" s="269"/>
      <c r="P390" s="269"/>
      <c r="Q390" s="269"/>
      <c r="R390" s="269"/>
      <c r="S390" s="269"/>
      <c r="T390" s="289"/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T390" s="18" t="s">
        <v>157</v>
      </c>
      <c r="AU390" s="18" t="s">
        <v>82</v>
      </c>
    </row>
    <row r="391" s="2" customFormat="1" ht="6.96" customHeight="1">
      <c r="A391" s="39"/>
      <c r="B391" s="60"/>
      <c r="C391" s="61"/>
      <c r="D391" s="61"/>
      <c r="E391" s="61"/>
      <c r="F391" s="61"/>
      <c r="G391" s="61"/>
      <c r="H391" s="61"/>
      <c r="I391" s="61"/>
      <c r="J391" s="61"/>
      <c r="K391" s="61"/>
      <c r="L391" s="45"/>
      <c r="M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</row>
  </sheetData>
  <sheetProtection sheet="1" autoFilter="0" formatColumns="0" formatRows="0" objects="1" scenarios="1" spinCount="100000" saltValue="7RyhGuXS84hzgTWmdcQ9f8TZetU2RuEg7H1X6TRfcuO7UIkXDsNzFGjSfu5GMq1ReFFcqwgxE9RfsbtsydGCKw==" hashValue="YJKPFXe+hRXQR3PQ1/V964FfVhe6NMiZVia63C9Z7QNWxZhj8lW+r3Zq3AqDeCBTpMlloYlaTkTzIQdeK4z9Tg==" algorithmName="SHA-512" password="CC35"/>
  <autoFilter ref="C89:K390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3" r:id="rId1" display="https://podminky.urs.cz/item/CS_URS_2025_02/741210002"/>
    <hyperlink ref="F96" r:id="rId2" display="https://podminky.urs.cz/item/CS_URS_2025_02/741330507"/>
    <hyperlink ref="F99" r:id="rId3" display="https://podminky.urs.cz/item/CS_URS_2025_02/741330301"/>
    <hyperlink ref="F102" r:id="rId4" display="https://podminky.urs.cz/item/CS_URS_2025_02/741320173"/>
    <hyperlink ref="F111" r:id="rId5" display="https://podminky.urs.cz/item/CS_URS_2025_02/741320101"/>
    <hyperlink ref="F117" r:id="rId6" display="https://podminky.urs.cz/item/CS_URS_2025_02/741320161"/>
    <hyperlink ref="F120" r:id="rId7" display="https://podminky.urs.cz/item/CS_URS_2025_02/741320173"/>
    <hyperlink ref="F123" r:id="rId8" display="https://podminky.urs.cz/item/CS_URS_2025_02/741321002"/>
    <hyperlink ref="F127" r:id="rId9" display="https://podminky.urs.cz/item/CS_URS_2025_02/741350001"/>
    <hyperlink ref="F130" r:id="rId10" display="https://podminky.urs.cz/item/CS_URS_2025_02/741322111"/>
    <hyperlink ref="F133" r:id="rId11" display="https://podminky.urs.cz/item/CS_URS_2025_02/741231001"/>
    <hyperlink ref="F140" r:id="rId12" display="https://podminky.urs.cz/item/CS_URS_2025_02/741231002"/>
    <hyperlink ref="F148" r:id="rId13" display="https://podminky.urs.cz/item/CS_URS_2025_02/741210001"/>
    <hyperlink ref="F151" r:id="rId14" display="https://podminky.urs.cz/item/CS_URS_2025_02/741231001"/>
    <hyperlink ref="F157" r:id="rId15" display="https://podminky.urs.cz/item/CS_URS_2025_02/741231007"/>
    <hyperlink ref="F166" r:id="rId16" display="https://podminky.urs.cz/item/CS_URS_2025_02/741122611"/>
    <hyperlink ref="F169" r:id="rId17" display="https://podminky.urs.cz/item/CS_URS_2025_02/741122011"/>
    <hyperlink ref="F172" r:id="rId18" display="https://podminky.urs.cz/item/CS_URS_2025_02/741122015"/>
    <hyperlink ref="F175" r:id="rId19" display="https://podminky.urs.cz/item/CS_URS_2025_02/741122015"/>
    <hyperlink ref="F178" r:id="rId20" display="https://podminky.urs.cz/item/CS_URS_2025_02/741122016"/>
    <hyperlink ref="F181" r:id="rId21" display="https://podminky.urs.cz/item/CS_URS_2025_02/741122021"/>
    <hyperlink ref="F184" r:id="rId22" display="https://podminky.urs.cz/item/CS_URS_2025_02/741122031"/>
    <hyperlink ref="F187" r:id="rId23" display="https://podminky.urs.cz/item/CS_URS_2025_02/741122031"/>
    <hyperlink ref="F190" r:id="rId24" display="https://podminky.urs.cz/item/CS_URS_2025_02/741122032"/>
    <hyperlink ref="F193" r:id="rId25" display="https://podminky.urs.cz/item/CS_URS_2025_02/741123313"/>
    <hyperlink ref="F196" r:id="rId26" display="https://podminky.urs.cz/item/CS_URS_2025_02/741122232"/>
    <hyperlink ref="F199" r:id="rId27" display="https://podminky.urs.cz/item/CS_URS_2025_02/741122231"/>
    <hyperlink ref="F202" r:id="rId28" display="https://podminky.urs.cz/item/CS_URS_2025_01/741123313.1"/>
    <hyperlink ref="F206" r:id="rId29" display="https://podminky.urs.cz/item/CS_URS_2025_02/741132103"/>
    <hyperlink ref="F208" r:id="rId30" display="https://podminky.urs.cz/item/CS_URS_2025_02/741132145"/>
    <hyperlink ref="F210" r:id="rId31" display="https://podminky.urs.cz/item/CS_URS_2025_02/741132146"/>
    <hyperlink ref="F212" r:id="rId32" display="https://podminky.urs.cz/item/CS_URS_2025_02/741132101"/>
    <hyperlink ref="F214" r:id="rId33" display="https://podminky.urs.cz/item/CS_URS_2025_02/741132135"/>
    <hyperlink ref="F217" r:id="rId34" display="https://podminky.urs.cz/item/CS_URS_2025_02/741410021"/>
    <hyperlink ref="F220" r:id="rId35" display="https://podminky.urs.cz/item/CS_URS_2025_02/741420011"/>
    <hyperlink ref="F223" r:id="rId36" display="https://podminky.urs.cz/item/CS_URS_2025_02/741420011"/>
    <hyperlink ref="F226" r:id="rId37" display="https://podminky.urs.cz/item/CS_URS_2025_02/741120301"/>
    <hyperlink ref="F229" r:id="rId38" display="https://podminky.urs.cz/item/CS_URS_2025_02/741120301"/>
    <hyperlink ref="F232" r:id="rId39" display="https://podminky.urs.cz/item/CS_URS_2025_02/741120301"/>
    <hyperlink ref="F235" r:id="rId40" display="https://podminky.urs.cz/item/CS_URS_2025_02/741130022"/>
    <hyperlink ref="F237" r:id="rId41" display="https://podminky.urs.cz/item/CS_URS_2025_02/741130023"/>
    <hyperlink ref="F239" r:id="rId42" display="https://podminky.urs.cz/item/CS_URS_2025_02/741130025"/>
    <hyperlink ref="F241" r:id="rId43" display="https://podminky.urs.cz/item/CS_URS_2025_02/741420021"/>
    <hyperlink ref="F244" r:id="rId44" display="https://podminky.urs.cz/item/CS_URS_2025_02/741420022"/>
    <hyperlink ref="F247" r:id="rId45" display="https://podminky.urs.cz/item/CS_URS_2025_02/741420022"/>
    <hyperlink ref="F250" r:id="rId46" display="https://podminky.urs.cz/item/CS_URS_2025_02/741420083"/>
    <hyperlink ref="F253" r:id="rId47" display="https://podminky.urs.cz/item/CS_URS_2025_02/741420052"/>
    <hyperlink ref="F258" r:id="rId48" display="https://podminky.urs.cz/item/CS_URS_2025_02/741420022"/>
    <hyperlink ref="F261" r:id="rId49" display="https://podminky.urs.cz/item/CS_URS_2025_02/741420022"/>
    <hyperlink ref="F264" r:id="rId50" display="https://podminky.urs.cz/item/CS_URS_2025_02/741231014"/>
    <hyperlink ref="F269" r:id="rId51" display="https://podminky.urs.cz/item/CS_URS_2025_02/741420082"/>
    <hyperlink ref="F272" r:id="rId52" display="https://podminky.urs.cz/item/CS_URS_2025_02/741372061"/>
    <hyperlink ref="F275" r:id="rId53" display="https://podminky.urs.cz/item/CS_URS_2025_02/741372062"/>
    <hyperlink ref="F283" r:id="rId54" display="https://podminky.urs.cz/item/CS_URS_2025_02/741920052"/>
    <hyperlink ref="F287" r:id="rId55" display="https://podminky.urs.cz/item/CS_URS_2025_02/741112061"/>
    <hyperlink ref="F290" r:id="rId56" display="https://podminky.urs.cz/item/CS_URS_2025_02/741112072"/>
    <hyperlink ref="F293" r:id="rId57" display="https://podminky.urs.cz/item/CS_URS_2025_02/741112101"/>
    <hyperlink ref="F296" r:id="rId58" display="https://podminky.urs.cz/item/CS_URS_2025_02/741112101"/>
    <hyperlink ref="F299" r:id="rId59" display="https://podminky.urs.cz/item/CS_URS_2025_02/741112111"/>
    <hyperlink ref="F302" r:id="rId60" display="https://podminky.urs.cz/item/CS_URS_2025_02/741110061"/>
    <hyperlink ref="F305" r:id="rId61" display="https://podminky.urs.cz/item/CS_URS_2025_02/741110063"/>
    <hyperlink ref="F308" r:id="rId62" display="https://podminky.urs.cz/item/CS_URS_2025_02/741310211"/>
    <hyperlink ref="F311" r:id="rId63" display="https://podminky.urs.cz/item/CS_URS_2025_02/741310231"/>
    <hyperlink ref="F314" r:id="rId64" display="https://podminky.urs.cz/item/CS_URS_2025_02/741310233"/>
    <hyperlink ref="F317" r:id="rId65" display="https://podminky.urs.cz/item/CS_URS_2025_02/741310239"/>
    <hyperlink ref="F320" r:id="rId66" display="https://podminky.urs.cz/item/CS_URS_2025_02/741310251"/>
    <hyperlink ref="F323" r:id="rId67" display="https://podminky.urs.cz/item/CS_URS_2025_02/741313042"/>
    <hyperlink ref="F326" r:id="rId68" display="https://podminky.urs.cz/item/CS_URS_2025_02/741313043"/>
    <hyperlink ref="F329" r:id="rId69" display="https://podminky.urs.cz/item/CS_URS_2025_02/741330371"/>
    <hyperlink ref="F332" r:id="rId70" display="https://podminky.urs.cz/item/CS_URS_2025_02/741310251.1"/>
    <hyperlink ref="F337" r:id="rId71" display="https://podminky.urs.cz/item/CS_URS_2025_02/741320183"/>
    <hyperlink ref="F344" r:id="rId72" display="https://podminky.urs.cz/item/CS_URS_2025_02/460010024"/>
    <hyperlink ref="F346" r:id="rId73" display="https://podminky.urs.cz/item/CS_URS_2025_02/460010025"/>
    <hyperlink ref="F348" r:id="rId74" display="https://podminky.urs.cz/item/CS_URS_2025_02/460171262"/>
    <hyperlink ref="F350" r:id="rId75" display="https://podminky.urs.cz/item/CS_URS_2025_02/460431262"/>
    <hyperlink ref="F352" r:id="rId76" display="https://podminky.urs.cz/item/CS_URS_2025_02/460181322"/>
    <hyperlink ref="F354" r:id="rId77" display="https://podminky.urs.cz/item/CS_URS_2025_02/460431312"/>
    <hyperlink ref="F356" r:id="rId78" display="https://podminky.urs.cz/item/CS_URS_2025_02/460661213"/>
    <hyperlink ref="F359" r:id="rId79" display="https://podminky.urs.cz/item/CS_URS_2025_01/59521244"/>
    <hyperlink ref="F361" r:id="rId80" display="https://podminky.urs.cz/item/CS_URS_2025_02/460671113"/>
    <hyperlink ref="F366" r:id="rId81" display="https://podminky.urs.cz/item/CS_URS_2025_02/460641112"/>
    <hyperlink ref="F369" r:id="rId82" display="https://podminky.urs.cz/item/CS_URS_2025_02/468021221"/>
    <hyperlink ref="F371" r:id="rId83" display="https://podminky.urs.cz/item/CS_URS_2025_02/460921222"/>
    <hyperlink ref="F373" r:id="rId84" display="https://podminky.urs.cz/item/CS_URS_2025_02/460911122"/>
    <hyperlink ref="F376" r:id="rId85" display="https://podminky.urs.cz/item/CS_URS_2025_02/460341113"/>
    <hyperlink ref="F378" r:id="rId86" display="https://podminky.urs.cz/item/CS_URS_2025_02/460341121"/>
    <hyperlink ref="F380" r:id="rId87" display="https://podminky.urs.cz/item/CS_URS_2025_02/469973116"/>
    <hyperlink ref="F388" r:id="rId88" display="https://podminky.urs.cz/item/CS_URS_2025_02/741810001"/>
    <hyperlink ref="F390" r:id="rId89" display="https://podminky.urs.cz/item/CS_URS_2025_02/74182010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90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depozitáře ZČM - UMPRUM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2916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28. 7. 2025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39"/>
      <c r="B27" s="140"/>
      <c r="C27" s="139"/>
      <c r="D27" s="139"/>
      <c r="E27" s="141" t="s">
        <v>39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ROUND(J81,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ROUND((SUM(BE81:BE216)),  2)</f>
        <v>0</v>
      </c>
      <c r="G33" s="39"/>
      <c r="H33" s="39"/>
      <c r="I33" s="149">
        <v>0.20999999999999999</v>
      </c>
      <c r="J33" s="148">
        <f>ROUND(((SUM(BE81:BE216))*I33),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ROUND((SUM(BF81:BF216)),  2)</f>
        <v>0</v>
      </c>
      <c r="G34" s="39"/>
      <c r="H34" s="39"/>
      <c r="I34" s="149">
        <v>0.12</v>
      </c>
      <c r="J34" s="148">
        <f>ROUND(((SUM(BF81:BF216))*I34),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ROUND((SUM(BG81:BG216)),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ROUND((SUM(BH81:BH216)),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ROUND((SUM(BI81:BI216)),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106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1" t="str">
        <f>E7</f>
        <v>Výstavba depozitáře ZČM - UMPRUM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D.2.5 - Systémy technické ochrany(EPS, EZS)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p.č.: 72/1, Plzeň</v>
      </c>
      <c r="G52" s="41"/>
      <c r="H52" s="41"/>
      <c r="I52" s="33" t="s">
        <v>23</v>
      </c>
      <c r="J52" s="73" t="str">
        <f>IF(J12="","",J12)</f>
        <v>28. 7. 2025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Západočeské muzeum v Plzni</v>
      </c>
      <c r="G54" s="41"/>
      <c r="H54" s="41"/>
      <c r="I54" s="33" t="s">
        <v>33</v>
      </c>
      <c r="J54" s="37" t="str">
        <f>E21</f>
        <v>Pavel Sutnar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2" t="s">
        <v>107</v>
      </c>
      <c r="D57" s="163"/>
      <c r="E57" s="163"/>
      <c r="F57" s="163"/>
      <c r="G57" s="163"/>
      <c r="H57" s="163"/>
      <c r="I57" s="163"/>
      <c r="J57" s="164" t="s">
        <v>108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J81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109</v>
      </c>
    </row>
    <row r="60" hidden="1" s="9" customFormat="1" ht="24.96" customHeight="1">
      <c r="A60" s="9"/>
      <c r="B60" s="166"/>
      <c r="C60" s="167"/>
      <c r="D60" s="168" t="s">
        <v>2917</v>
      </c>
      <c r="E60" s="169"/>
      <c r="F60" s="169"/>
      <c r="G60" s="169"/>
      <c r="H60" s="169"/>
      <c r="I60" s="169"/>
      <c r="J60" s="170">
        <f>J82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9" customFormat="1" ht="24.96" customHeight="1">
      <c r="A61" s="9"/>
      <c r="B61" s="166"/>
      <c r="C61" s="167"/>
      <c r="D61" s="168" t="s">
        <v>2918</v>
      </c>
      <c r="E61" s="169"/>
      <c r="F61" s="169"/>
      <c r="G61" s="169"/>
      <c r="H61" s="169"/>
      <c r="I61" s="169"/>
      <c r="J61" s="170">
        <f>J163</f>
        <v>0</v>
      </c>
      <c r="K61" s="167"/>
      <c r="L61" s="171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2" customFormat="1" ht="21.84" customHeight="1">
      <c r="A62" s="39"/>
      <c r="B62" s="40"/>
      <c r="C62" s="41"/>
      <c r="D62" s="41"/>
      <c r="E62" s="41"/>
      <c r="F62" s="41"/>
      <c r="G62" s="41"/>
      <c r="H62" s="41"/>
      <c r="I62" s="41"/>
      <c r="J62" s="41"/>
      <c r="K62" s="41"/>
      <c r="L62" s="135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hidden="1" s="2" customFormat="1" ht="6.96" customHeight="1">
      <c r="A63" s="39"/>
      <c r="B63" s="60"/>
      <c r="C63" s="61"/>
      <c r="D63" s="61"/>
      <c r="E63" s="61"/>
      <c r="F63" s="61"/>
      <c r="G63" s="61"/>
      <c r="H63" s="61"/>
      <c r="I63" s="61"/>
      <c r="J63" s="61"/>
      <c r="K63" s="61"/>
      <c r="L63" s="135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4" hidden="1"/>
    <row r="65" hidden="1"/>
    <row r="66" hidden="1"/>
    <row r="67" s="2" customFormat="1" ht="6.96" customHeight="1">
      <c r="A67" s="39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133</v>
      </c>
      <c r="D68" s="41"/>
      <c r="E68" s="41"/>
      <c r="F68" s="41"/>
      <c r="G68" s="41"/>
      <c r="H68" s="41"/>
      <c r="I68" s="41"/>
      <c r="J68" s="41"/>
      <c r="K68" s="4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5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16</v>
      </c>
      <c r="D70" s="41"/>
      <c r="E70" s="41"/>
      <c r="F70" s="41"/>
      <c r="G70" s="41"/>
      <c r="H70" s="41"/>
      <c r="I70" s="41"/>
      <c r="J70" s="41"/>
      <c r="K70" s="41"/>
      <c r="L70" s="135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41"/>
      <c r="D71" s="41"/>
      <c r="E71" s="161" t="str">
        <f>E7</f>
        <v>Výstavba depozitáře ZČM - UMPRUM</v>
      </c>
      <c r="F71" s="33"/>
      <c r="G71" s="33"/>
      <c r="H71" s="33"/>
      <c r="I71" s="41"/>
      <c r="J71" s="41"/>
      <c r="K71" s="41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104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41"/>
      <c r="D73" s="41"/>
      <c r="E73" s="70" t="str">
        <f>E9</f>
        <v>D.2.5 - Systémy technické ochrany(EPS, EZS)</v>
      </c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41"/>
      <c r="E75" s="41"/>
      <c r="F75" s="28" t="str">
        <f>F12</f>
        <v>p.č.: 72/1, Plzeň</v>
      </c>
      <c r="G75" s="41"/>
      <c r="H75" s="41"/>
      <c r="I75" s="33" t="s">
        <v>23</v>
      </c>
      <c r="J75" s="73" t="str">
        <f>IF(J12="","",J12)</f>
        <v>28. 7. 2025</v>
      </c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5.15" customHeight="1">
      <c r="A77" s="39"/>
      <c r="B77" s="40"/>
      <c r="C77" s="33" t="s">
        <v>25</v>
      </c>
      <c r="D77" s="41"/>
      <c r="E77" s="41"/>
      <c r="F77" s="28" t="str">
        <f>E15</f>
        <v>Západočeské muzeum v Plzni</v>
      </c>
      <c r="G77" s="41"/>
      <c r="H77" s="41"/>
      <c r="I77" s="33" t="s">
        <v>33</v>
      </c>
      <c r="J77" s="37" t="str">
        <f>E21</f>
        <v>Pavel Sutnar</v>
      </c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31</v>
      </c>
      <c r="D78" s="41"/>
      <c r="E78" s="41"/>
      <c r="F78" s="28" t="str">
        <f>IF(E18="","",E18)</f>
        <v>Vyplň údaj</v>
      </c>
      <c r="G78" s="41"/>
      <c r="H78" s="41"/>
      <c r="I78" s="33" t="s">
        <v>36</v>
      </c>
      <c r="J78" s="37" t="str">
        <f>E24</f>
        <v xml:space="preserve"> </v>
      </c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78"/>
      <c r="B80" s="179"/>
      <c r="C80" s="180" t="s">
        <v>134</v>
      </c>
      <c r="D80" s="181" t="s">
        <v>59</v>
      </c>
      <c r="E80" s="181" t="s">
        <v>55</v>
      </c>
      <c r="F80" s="181" t="s">
        <v>56</v>
      </c>
      <c r="G80" s="181" t="s">
        <v>135</v>
      </c>
      <c r="H80" s="181" t="s">
        <v>136</v>
      </c>
      <c r="I80" s="181" t="s">
        <v>137</v>
      </c>
      <c r="J80" s="181" t="s">
        <v>108</v>
      </c>
      <c r="K80" s="182" t="s">
        <v>138</v>
      </c>
      <c r="L80" s="183"/>
      <c r="M80" s="93" t="s">
        <v>19</v>
      </c>
      <c r="N80" s="94" t="s">
        <v>44</v>
      </c>
      <c r="O80" s="94" t="s">
        <v>139</v>
      </c>
      <c r="P80" s="94" t="s">
        <v>140</v>
      </c>
      <c r="Q80" s="94" t="s">
        <v>141</v>
      </c>
      <c r="R80" s="94" t="s">
        <v>142</v>
      </c>
      <c r="S80" s="94" t="s">
        <v>143</v>
      </c>
      <c r="T80" s="95" t="s">
        <v>144</v>
      </c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</row>
    <row r="81" s="2" customFormat="1" ht="22.8" customHeight="1">
      <c r="A81" s="39"/>
      <c r="B81" s="40"/>
      <c r="C81" s="100" t="s">
        <v>145</v>
      </c>
      <c r="D81" s="41"/>
      <c r="E81" s="41"/>
      <c r="F81" s="41"/>
      <c r="G81" s="41"/>
      <c r="H81" s="41"/>
      <c r="I81" s="41"/>
      <c r="J81" s="184">
        <f>BK81</f>
        <v>0</v>
      </c>
      <c r="K81" s="41"/>
      <c r="L81" s="45"/>
      <c r="M81" s="96"/>
      <c r="N81" s="185"/>
      <c r="O81" s="97"/>
      <c r="P81" s="186">
        <f>P82+P163</f>
        <v>0</v>
      </c>
      <c r="Q81" s="97"/>
      <c r="R81" s="186">
        <f>R82+R163</f>
        <v>0.0041244000000000003</v>
      </c>
      <c r="S81" s="97"/>
      <c r="T81" s="187">
        <f>T82+T163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18" t="s">
        <v>73</v>
      </c>
      <c r="AU81" s="18" t="s">
        <v>109</v>
      </c>
      <c r="BK81" s="188">
        <f>BK82+BK163</f>
        <v>0</v>
      </c>
    </row>
    <row r="82" s="12" customFormat="1" ht="25.92" customHeight="1">
      <c r="A82" s="12"/>
      <c r="B82" s="189"/>
      <c r="C82" s="190"/>
      <c r="D82" s="191" t="s">
        <v>73</v>
      </c>
      <c r="E82" s="192" t="s">
        <v>79</v>
      </c>
      <c r="F82" s="192" t="s">
        <v>2919</v>
      </c>
      <c r="G82" s="190"/>
      <c r="H82" s="190"/>
      <c r="I82" s="193"/>
      <c r="J82" s="194">
        <f>BK82</f>
        <v>0</v>
      </c>
      <c r="K82" s="190"/>
      <c r="L82" s="195"/>
      <c r="M82" s="196"/>
      <c r="N82" s="197"/>
      <c r="O82" s="197"/>
      <c r="P82" s="198">
        <f>SUM(P83:P162)</f>
        <v>0</v>
      </c>
      <c r="Q82" s="197"/>
      <c r="R82" s="198">
        <f>SUM(R83:R162)</f>
        <v>0.0035244000000000004</v>
      </c>
      <c r="S82" s="197"/>
      <c r="T82" s="199">
        <f>SUM(T83:T162)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0" t="s">
        <v>82</v>
      </c>
      <c r="AT82" s="201" t="s">
        <v>73</v>
      </c>
      <c r="AU82" s="201" t="s">
        <v>74</v>
      </c>
      <c r="AY82" s="200" t="s">
        <v>148</v>
      </c>
      <c r="BK82" s="202">
        <f>SUM(BK83:BK162)</f>
        <v>0</v>
      </c>
    </row>
    <row r="83" s="2" customFormat="1" ht="16.5" customHeight="1">
      <c r="A83" s="39"/>
      <c r="B83" s="40"/>
      <c r="C83" s="205" t="s">
        <v>82</v>
      </c>
      <c r="D83" s="205" t="s">
        <v>150</v>
      </c>
      <c r="E83" s="206" t="s">
        <v>2920</v>
      </c>
      <c r="F83" s="207" t="s">
        <v>2921</v>
      </c>
      <c r="G83" s="208" t="s">
        <v>748</v>
      </c>
      <c r="H83" s="209">
        <v>1</v>
      </c>
      <c r="I83" s="210"/>
      <c r="J83" s="211">
        <f>ROUND(I83*H83,2)</f>
        <v>0</v>
      </c>
      <c r="K83" s="207" t="s">
        <v>19</v>
      </c>
      <c r="L83" s="45"/>
      <c r="M83" s="212" t="s">
        <v>19</v>
      </c>
      <c r="N83" s="213" t="s">
        <v>45</v>
      </c>
      <c r="O83" s="85"/>
      <c r="P83" s="214">
        <f>O83*H83</f>
        <v>0</v>
      </c>
      <c r="Q83" s="214">
        <v>0</v>
      </c>
      <c r="R83" s="214">
        <f>Q83*H83</f>
        <v>0</v>
      </c>
      <c r="S83" s="214">
        <v>0</v>
      </c>
      <c r="T83" s="215">
        <f>S83*H83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R83" s="216" t="s">
        <v>155</v>
      </c>
      <c r="AT83" s="216" t="s">
        <v>150</v>
      </c>
      <c r="AU83" s="216" t="s">
        <v>82</v>
      </c>
      <c r="AY83" s="18" t="s">
        <v>148</v>
      </c>
      <c r="BE83" s="217">
        <f>IF(N83="základní",J83,0)</f>
        <v>0</v>
      </c>
      <c r="BF83" s="217">
        <f>IF(N83="snížená",J83,0)</f>
        <v>0</v>
      </c>
      <c r="BG83" s="217">
        <f>IF(N83="zákl. přenesená",J83,0)</f>
        <v>0</v>
      </c>
      <c r="BH83" s="217">
        <f>IF(N83="sníž. přenesená",J83,0)</f>
        <v>0</v>
      </c>
      <c r="BI83" s="217">
        <f>IF(N83="nulová",J83,0)</f>
        <v>0</v>
      </c>
      <c r="BJ83" s="18" t="s">
        <v>82</v>
      </c>
      <c r="BK83" s="217">
        <f>ROUND(I83*H83,2)</f>
        <v>0</v>
      </c>
      <c r="BL83" s="18" t="s">
        <v>155</v>
      </c>
      <c r="BM83" s="216" t="s">
        <v>2922</v>
      </c>
    </row>
    <row r="84" s="2" customFormat="1" ht="16.5" customHeight="1">
      <c r="A84" s="39"/>
      <c r="B84" s="40"/>
      <c r="C84" s="205" t="s">
        <v>84</v>
      </c>
      <c r="D84" s="205" t="s">
        <v>150</v>
      </c>
      <c r="E84" s="206" t="s">
        <v>2923</v>
      </c>
      <c r="F84" s="207" t="s">
        <v>2924</v>
      </c>
      <c r="G84" s="208" t="s">
        <v>748</v>
      </c>
      <c r="H84" s="209">
        <v>6</v>
      </c>
      <c r="I84" s="210"/>
      <c r="J84" s="211">
        <f>ROUND(I84*H84,2)</f>
        <v>0</v>
      </c>
      <c r="K84" s="207" t="s">
        <v>19</v>
      </c>
      <c r="L84" s="45"/>
      <c r="M84" s="212" t="s">
        <v>19</v>
      </c>
      <c r="N84" s="213" t="s">
        <v>45</v>
      </c>
      <c r="O84" s="85"/>
      <c r="P84" s="214">
        <f>O84*H84</f>
        <v>0</v>
      </c>
      <c r="Q84" s="214">
        <v>0</v>
      </c>
      <c r="R84" s="214">
        <f>Q84*H84</f>
        <v>0</v>
      </c>
      <c r="S84" s="214">
        <v>0</v>
      </c>
      <c r="T84" s="215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216" t="s">
        <v>155</v>
      </c>
      <c r="AT84" s="216" t="s">
        <v>150</v>
      </c>
      <c r="AU84" s="216" t="s">
        <v>82</v>
      </c>
      <c r="AY84" s="18" t="s">
        <v>148</v>
      </c>
      <c r="BE84" s="217">
        <f>IF(N84="základní",J84,0)</f>
        <v>0</v>
      </c>
      <c r="BF84" s="217">
        <f>IF(N84="snížená",J84,0)</f>
        <v>0</v>
      </c>
      <c r="BG84" s="217">
        <f>IF(N84="zákl. přenesená",J84,0)</f>
        <v>0</v>
      </c>
      <c r="BH84" s="217">
        <f>IF(N84="sníž. přenesená",J84,0)</f>
        <v>0</v>
      </c>
      <c r="BI84" s="217">
        <f>IF(N84="nulová",J84,0)</f>
        <v>0</v>
      </c>
      <c r="BJ84" s="18" t="s">
        <v>82</v>
      </c>
      <c r="BK84" s="217">
        <f>ROUND(I84*H84,2)</f>
        <v>0</v>
      </c>
      <c r="BL84" s="18" t="s">
        <v>155</v>
      </c>
      <c r="BM84" s="216" t="s">
        <v>2925</v>
      </c>
    </row>
    <row r="85" s="2" customFormat="1" ht="16.5" customHeight="1">
      <c r="A85" s="39"/>
      <c r="B85" s="40"/>
      <c r="C85" s="205" t="s">
        <v>174</v>
      </c>
      <c r="D85" s="205" t="s">
        <v>150</v>
      </c>
      <c r="E85" s="206" t="s">
        <v>2926</v>
      </c>
      <c r="F85" s="207" t="s">
        <v>2927</v>
      </c>
      <c r="G85" s="208" t="s">
        <v>748</v>
      </c>
      <c r="H85" s="209">
        <v>1</v>
      </c>
      <c r="I85" s="210"/>
      <c r="J85" s="211">
        <f>ROUND(I85*H85,2)</f>
        <v>0</v>
      </c>
      <c r="K85" s="207" t="s">
        <v>19</v>
      </c>
      <c r="L85" s="45"/>
      <c r="M85" s="212" t="s">
        <v>19</v>
      </c>
      <c r="N85" s="213" t="s">
        <v>45</v>
      </c>
      <c r="O85" s="85"/>
      <c r="P85" s="214">
        <f>O85*H85</f>
        <v>0</v>
      </c>
      <c r="Q85" s="214">
        <v>0</v>
      </c>
      <c r="R85" s="214">
        <f>Q85*H85</f>
        <v>0</v>
      </c>
      <c r="S85" s="214">
        <v>0</v>
      </c>
      <c r="T85" s="215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216" t="s">
        <v>155</v>
      </c>
      <c r="AT85" s="216" t="s">
        <v>150</v>
      </c>
      <c r="AU85" s="216" t="s">
        <v>82</v>
      </c>
      <c r="AY85" s="18" t="s">
        <v>148</v>
      </c>
      <c r="BE85" s="217">
        <f>IF(N85="základní",J85,0)</f>
        <v>0</v>
      </c>
      <c r="BF85" s="217">
        <f>IF(N85="snížená",J85,0)</f>
        <v>0</v>
      </c>
      <c r="BG85" s="217">
        <f>IF(N85="zákl. přenesená",J85,0)</f>
        <v>0</v>
      </c>
      <c r="BH85" s="217">
        <f>IF(N85="sníž. přenesená",J85,0)</f>
        <v>0</v>
      </c>
      <c r="BI85" s="217">
        <f>IF(N85="nulová",J85,0)</f>
        <v>0</v>
      </c>
      <c r="BJ85" s="18" t="s">
        <v>82</v>
      </c>
      <c r="BK85" s="217">
        <f>ROUND(I85*H85,2)</f>
        <v>0</v>
      </c>
      <c r="BL85" s="18" t="s">
        <v>155</v>
      </c>
      <c r="BM85" s="216" t="s">
        <v>2928</v>
      </c>
    </row>
    <row r="86" s="2" customFormat="1" ht="16.5" customHeight="1">
      <c r="A86" s="39"/>
      <c r="B86" s="40"/>
      <c r="C86" s="205" t="s">
        <v>155</v>
      </c>
      <c r="D86" s="205" t="s">
        <v>150</v>
      </c>
      <c r="E86" s="206" t="s">
        <v>2929</v>
      </c>
      <c r="F86" s="207" t="s">
        <v>2930</v>
      </c>
      <c r="G86" s="208" t="s">
        <v>229</v>
      </c>
      <c r="H86" s="209">
        <v>702</v>
      </c>
      <c r="I86" s="210"/>
      <c r="J86" s="211">
        <f>ROUND(I86*H86,2)</f>
        <v>0</v>
      </c>
      <c r="K86" s="207" t="s">
        <v>19</v>
      </c>
      <c r="L86" s="45"/>
      <c r="M86" s="212" t="s">
        <v>19</v>
      </c>
      <c r="N86" s="213" t="s">
        <v>45</v>
      </c>
      <c r="O86" s="85"/>
      <c r="P86" s="214">
        <f>O86*H86</f>
        <v>0</v>
      </c>
      <c r="Q86" s="214">
        <v>0</v>
      </c>
      <c r="R86" s="214">
        <f>Q86*H86</f>
        <v>0</v>
      </c>
      <c r="S86" s="214">
        <v>0</v>
      </c>
      <c r="T86" s="215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216" t="s">
        <v>155</v>
      </c>
      <c r="AT86" s="216" t="s">
        <v>150</v>
      </c>
      <c r="AU86" s="216" t="s">
        <v>82</v>
      </c>
      <c r="AY86" s="18" t="s">
        <v>148</v>
      </c>
      <c r="BE86" s="217">
        <f>IF(N86="základní",J86,0)</f>
        <v>0</v>
      </c>
      <c r="BF86" s="217">
        <f>IF(N86="snížená",J86,0)</f>
        <v>0</v>
      </c>
      <c r="BG86" s="217">
        <f>IF(N86="zákl. přenesená",J86,0)</f>
        <v>0</v>
      </c>
      <c r="BH86" s="217">
        <f>IF(N86="sníž. přenesená",J86,0)</f>
        <v>0</v>
      </c>
      <c r="BI86" s="217">
        <f>IF(N86="nulová",J86,0)</f>
        <v>0</v>
      </c>
      <c r="BJ86" s="18" t="s">
        <v>82</v>
      </c>
      <c r="BK86" s="217">
        <f>ROUND(I86*H86,2)</f>
        <v>0</v>
      </c>
      <c r="BL86" s="18" t="s">
        <v>155</v>
      </c>
      <c r="BM86" s="216" t="s">
        <v>2931</v>
      </c>
    </row>
    <row r="87" s="2" customFormat="1" ht="16.5" customHeight="1">
      <c r="A87" s="39"/>
      <c r="B87" s="40"/>
      <c r="C87" s="205" t="s">
        <v>188</v>
      </c>
      <c r="D87" s="205" t="s">
        <v>150</v>
      </c>
      <c r="E87" s="206" t="s">
        <v>2932</v>
      </c>
      <c r="F87" s="207" t="s">
        <v>2933</v>
      </c>
      <c r="G87" s="208" t="s">
        <v>748</v>
      </c>
      <c r="H87" s="209">
        <v>2</v>
      </c>
      <c r="I87" s="210"/>
      <c r="J87" s="211">
        <f>ROUND(I87*H87,2)</f>
        <v>0</v>
      </c>
      <c r="K87" s="207" t="s">
        <v>19</v>
      </c>
      <c r="L87" s="45"/>
      <c r="M87" s="212" t="s">
        <v>19</v>
      </c>
      <c r="N87" s="213" t="s">
        <v>45</v>
      </c>
      <c r="O87" s="85"/>
      <c r="P87" s="214">
        <f>O87*H87</f>
        <v>0</v>
      </c>
      <c r="Q87" s="214">
        <v>0</v>
      </c>
      <c r="R87" s="214">
        <f>Q87*H87</f>
        <v>0</v>
      </c>
      <c r="S87" s="214">
        <v>0</v>
      </c>
      <c r="T87" s="215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216" t="s">
        <v>155</v>
      </c>
      <c r="AT87" s="216" t="s">
        <v>150</v>
      </c>
      <c r="AU87" s="216" t="s">
        <v>82</v>
      </c>
      <c r="AY87" s="18" t="s">
        <v>148</v>
      </c>
      <c r="BE87" s="217">
        <f>IF(N87="základní",J87,0)</f>
        <v>0</v>
      </c>
      <c r="BF87" s="217">
        <f>IF(N87="snížená",J87,0)</f>
        <v>0</v>
      </c>
      <c r="BG87" s="217">
        <f>IF(N87="zákl. přenesená",J87,0)</f>
        <v>0</v>
      </c>
      <c r="BH87" s="217">
        <f>IF(N87="sníž. přenesená",J87,0)</f>
        <v>0</v>
      </c>
      <c r="BI87" s="217">
        <f>IF(N87="nulová",J87,0)</f>
        <v>0</v>
      </c>
      <c r="BJ87" s="18" t="s">
        <v>82</v>
      </c>
      <c r="BK87" s="217">
        <f>ROUND(I87*H87,2)</f>
        <v>0</v>
      </c>
      <c r="BL87" s="18" t="s">
        <v>155</v>
      </c>
      <c r="BM87" s="216" t="s">
        <v>2934</v>
      </c>
    </row>
    <row r="88" s="2" customFormat="1" ht="16.5" customHeight="1">
      <c r="A88" s="39"/>
      <c r="B88" s="40"/>
      <c r="C88" s="205" t="s">
        <v>194</v>
      </c>
      <c r="D88" s="205" t="s">
        <v>150</v>
      </c>
      <c r="E88" s="206" t="s">
        <v>2935</v>
      </c>
      <c r="F88" s="207" t="s">
        <v>2936</v>
      </c>
      <c r="G88" s="208" t="s">
        <v>748</v>
      </c>
      <c r="H88" s="209">
        <v>12</v>
      </c>
      <c r="I88" s="210"/>
      <c r="J88" s="211">
        <f>ROUND(I88*H88,2)</f>
        <v>0</v>
      </c>
      <c r="K88" s="207" t="s">
        <v>19</v>
      </c>
      <c r="L88" s="45"/>
      <c r="M88" s="212" t="s">
        <v>19</v>
      </c>
      <c r="N88" s="213" t="s">
        <v>45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155</v>
      </c>
      <c r="AT88" s="216" t="s">
        <v>150</v>
      </c>
      <c r="AU88" s="216" t="s">
        <v>82</v>
      </c>
      <c r="AY88" s="18" t="s">
        <v>148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82</v>
      </c>
      <c r="BK88" s="217">
        <f>ROUND(I88*H88,2)</f>
        <v>0</v>
      </c>
      <c r="BL88" s="18" t="s">
        <v>155</v>
      </c>
      <c r="BM88" s="216" t="s">
        <v>2937</v>
      </c>
    </row>
    <row r="89" s="2" customFormat="1" ht="16.5" customHeight="1">
      <c r="A89" s="39"/>
      <c r="B89" s="40"/>
      <c r="C89" s="205" t="s">
        <v>200</v>
      </c>
      <c r="D89" s="205" t="s">
        <v>150</v>
      </c>
      <c r="E89" s="206" t="s">
        <v>2938</v>
      </c>
      <c r="F89" s="207" t="s">
        <v>2939</v>
      </c>
      <c r="G89" s="208" t="s">
        <v>229</v>
      </c>
      <c r="H89" s="209">
        <v>126</v>
      </c>
      <c r="I89" s="210"/>
      <c r="J89" s="211">
        <f>ROUND(I89*H89,2)</f>
        <v>0</v>
      </c>
      <c r="K89" s="207" t="s">
        <v>19</v>
      </c>
      <c r="L89" s="45"/>
      <c r="M89" s="212" t="s">
        <v>19</v>
      </c>
      <c r="N89" s="213" t="s">
        <v>45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155</v>
      </c>
      <c r="AT89" s="216" t="s">
        <v>150</v>
      </c>
      <c r="AU89" s="216" t="s">
        <v>82</v>
      </c>
      <c r="AY89" s="18" t="s">
        <v>148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82</v>
      </c>
      <c r="BK89" s="217">
        <f>ROUND(I89*H89,2)</f>
        <v>0</v>
      </c>
      <c r="BL89" s="18" t="s">
        <v>155</v>
      </c>
      <c r="BM89" s="216" t="s">
        <v>2940</v>
      </c>
    </row>
    <row r="90" s="2" customFormat="1" ht="16.5" customHeight="1">
      <c r="A90" s="39"/>
      <c r="B90" s="40"/>
      <c r="C90" s="205" t="s">
        <v>207</v>
      </c>
      <c r="D90" s="205" t="s">
        <v>150</v>
      </c>
      <c r="E90" s="206" t="s">
        <v>2941</v>
      </c>
      <c r="F90" s="207" t="s">
        <v>2942</v>
      </c>
      <c r="G90" s="208" t="s">
        <v>748</v>
      </c>
      <c r="H90" s="209">
        <v>16</v>
      </c>
      <c r="I90" s="210"/>
      <c r="J90" s="211">
        <f>ROUND(I90*H90,2)</f>
        <v>0</v>
      </c>
      <c r="K90" s="207" t="s">
        <v>19</v>
      </c>
      <c r="L90" s="45"/>
      <c r="M90" s="212" t="s">
        <v>19</v>
      </c>
      <c r="N90" s="213" t="s">
        <v>45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155</v>
      </c>
      <c r="AT90" s="216" t="s">
        <v>150</v>
      </c>
      <c r="AU90" s="216" t="s">
        <v>82</v>
      </c>
      <c r="AY90" s="18" t="s">
        <v>148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82</v>
      </c>
      <c r="BK90" s="217">
        <f>ROUND(I90*H90,2)</f>
        <v>0</v>
      </c>
      <c r="BL90" s="18" t="s">
        <v>155</v>
      </c>
      <c r="BM90" s="216" t="s">
        <v>2943</v>
      </c>
    </row>
    <row r="91" s="2" customFormat="1" ht="16.5" customHeight="1">
      <c r="A91" s="39"/>
      <c r="B91" s="40"/>
      <c r="C91" s="205" t="s">
        <v>212</v>
      </c>
      <c r="D91" s="205" t="s">
        <v>150</v>
      </c>
      <c r="E91" s="206" t="s">
        <v>2944</v>
      </c>
      <c r="F91" s="207" t="s">
        <v>2945</v>
      </c>
      <c r="G91" s="208" t="s">
        <v>748</v>
      </c>
      <c r="H91" s="209">
        <v>2</v>
      </c>
      <c r="I91" s="210"/>
      <c r="J91" s="211">
        <f>ROUND(I91*H91,2)</f>
        <v>0</v>
      </c>
      <c r="K91" s="207" t="s">
        <v>19</v>
      </c>
      <c r="L91" s="45"/>
      <c r="M91" s="212" t="s">
        <v>19</v>
      </c>
      <c r="N91" s="213" t="s">
        <v>45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155</v>
      </c>
      <c r="AT91" s="216" t="s">
        <v>150</v>
      </c>
      <c r="AU91" s="216" t="s">
        <v>82</v>
      </c>
      <c r="AY91" s="18" t="s">
        <v>148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82</v>
      </c>
      <c r="BK91" s="217">
        <f>ROUND(I91*H91,2)</f>
        <v>0</v>
      </c>
      <c r="BL91" s="18" t="s">
        <v>155</v>
      </c>
      <c r="BM91" s="216" t="s">
        <v>2946</v>
      </c>
    </row>
    <row r="92" s="2" customFormat="1" ht="16.5" customHeight="1">
      <c r="A92" s="39"/>
      <c r="B92" s="40"/>
      <c r="C92" s="205" t="s">
        <v>219</v>
      </c>
      <c r="D92" s="205" t="s">
        <v>150</v>
      </c>
      <c r="E92" s="206" t="s">
        <v>2947</v>
      </c>
      <c r="F92" s="207" t="s">
        <v>2948</v>
      </c>
      <c r="G92" s="208" t="s">
        <v>748</v>
      </c>
      <c r="H92" s="209">
        <v>16</v>
      </c>
      <c r="I92" s="210"/>
      <c r="J92" s="211">
        <f>ROUND(I92*H92,2)</f>
        <v>0</v>
      </c>
      <c r="K92" s="207" t="s">
        <v>19</v>
      </c>
      <c r="L92" s="45"/>
      <c r="M92" s="212" t="s">
        <v>19</v>
      </c>
      <c r="N92" s="213" t="s">
        <v>45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155</v>
      </c>
      <c r="AT92" s="216" t="s">
        <v>150</v>
      </c>
      <c r="AU92" s="216" t="s">
        <v>82</v>
      </c>
      <c r="AY92" s="18" t="s">
        <v>148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82</v>
      </c>
      <c r="BK92" s="217">
        <f>ROUND(I92*H92,2)</f>
        <v>0</v>
      </c>
      <c r="BL92" s="18" t="s">
        <v>155</v>
      </c>
      <c r="BM92" s="216" t="s">
        <v>2949</v>
      </c>
    </row>
    <row r="93" s="2" customFormat="1" ht="21.75" customHeight="1">
      <c r="A93" s="39"/>
      <c r="B93" s="40"/>
      <c r="C93" s="205" t="s">
        <v>225</v>
      </c>
      <c r="D93" s="205" t="s">
        <v>150</v>
      </c>
      <c r="E93" s="206" t="s">
        <v>2950</v>
      </c>
      <c r="F93" s="207" t="s">
        <v>2951</v>
      </c>
      <c r="G93" s="208" t="s">
        <v>748</v>
      </c>
      <c r="H93" s="209">
        <v>4</v>
      </c>
      <c r="I93" s="210"/>
      <c r="J93" s="211">
        <f>ROUND(I93*H93,2)</f>
        <v>0</v>
      </c>
      <c r="K93" s="207" t="s">
        <v>19</v>
      </c>
      <c r="L93" s="45"/>
      <c r="M93" s="212" t="s">
        <v>19</v>
      </c>
      <c r="N93" s="213" t="s">
        <v>45</v>
      </c>
      <c r="O93" s="85"/>
      <c r="P93" s="214">
        <f>O93*H93</f>
        <v>0</v>
      </c>
      <c r="Q93" s="214">
        <v>0</v>
      </c>
      <c r="R93" s="214">
        <f>Q93*H93</f>
        <v>0</v>
      </c>
      <c r="S93" s="214">
        <v>0</v>
      </c>
      <c r="T93" s="215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6" t="s">
        <v>155</v>
      </c>
      <c r="AT93" s="216" t="s">
        <v>150</v>
      </c>
      <c r="AU93" s="216" t="s">
        <v>82</v>
      </c>
      <c r="AY93" s="18" t="s">
        <v>148</v>
      </c>
      <c r="BE93" s="217">
        <f>IF(N93="základní",J93,0)</f>
        <v>0</v>
      </c>
      <c r="BF93" s="217">
        <f>IF(N93="snížená",J93,0)</f>
        <v>0</v>
      </c>
      <c r="BG93" s="217">
        <f>IF(N93="zákl. přenesená",J93,0)</f>
        <v>0</v>
      </c>
      <c r="BH93" s="217">
        <f>IF(N93="sníž. přenesená",J93,0)</f>
        <v>0</v>
      </c>
      <c r="BI93" s="217">
        <f>IF(N93="nulová",J93,0)</f>
        <v>0</v>
      </c>
      <c r="BJ93" s="18" t="s">
        <v>82</v>
      </c>
      <c r="BK93" s="217">
        <f>ROUND(I93*H93,2)</f>
        <v>0</v>
      </c>
      <c r="BL93" s="18" t="s">
        <v>155</v>
      </c>
      <c r="BM93" s="216" t="s">
        <v>2952</v>
      </c>
    </row>
    <row r="94" s="2" customFormat="1" ht="16.5" customHeight="1">
      <c r="A94" s="39"/>
      <c r="B94" s="40"/>
      <c r="C94" s="205" t="s">
        <v>8</v>
      </c>
      <c r="D94" s="205" t="s">
        <v>150</v>
      </c>
      <c r="E94" s="206" t="s">
        <v>2953</v>
      </c>
      <c r="F94" s="207" t="s">
        <v>2954</v>
      </c>
      <c r="G94" s="208" t="s">
        <v>748</v>
      </c>
      <c r="H94" s="209">
        <v>1</v>
      </c>
      <c r="I94" s="210"/>
      <c r="J94" s="211">
        <f>ROUND(I94*H94,2)</f>
        <v>0</v>
      </c>
      <c r="K94" s="207" t="s">
        <v>19</v>
      </c>
      <c r="L94" s="45"/>
      <c r="M94" s="212" t="s">
        <v>19</v>
      </c>
      <c r="N94" s="213" t="s">
        <v>45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155</v>
      </c>
      <c r="AT94" s="216" t="s">
        <v>150</v>
      </c>
      <c r="AU94" s="216" t="s">
        <v>82</v>
      </c>
      <c r="AY94" s="18" t="s">
        <v>148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82</v>
      </c>
      <c r="BK94" s="217">
        <f>ROUND(I94*H94,2)</f>
        <v>0</v>
      </c>
      <c r="BL94" s="18" t="s">
        <v>155</v>
      </c>
      <c r="BM94" s="216" t="s">
        <v>2955</v>
      </c>
    </row>
    <row r="95" s="2" customFormat="1" ht="16.5" customHeight="1">
      <c r="A95" s="39"/>
      <c r="B95" s="40"/>
      <c r="C95" s="205" t="s">
        <v>236</v>
      </c>
      <c r="D95" s="205" t="s">
        <v>150</v>
      </c>
      <c r="E95" s="206" t="s">
        <v>2956</v>
      </c>
      <c r="F95" s="207" t="s">
        <v>2957</v>
      </c>
      <c r="G95" s="208" t="s">
        <v>748</v>
      </c>
      <c r="H95" s="209">
        <v>12</v>
      </c>
      <c r="I95" s="210"/>
      <c r="J95" s="211">
        <f>ROUND(I95*H95,2)</f>
        <v>0</v>
      </c>
      <c r="K95" s="207" t="s">
        <v>19</v>
      </c>
      <c r="L95" s="45"/>
      <c r="M95" s="212" t="s">
        <v>19</v>
      </c>
      <c r="N95" s="213" t="s">
        <v>45</v>
      </c>
      <c r="O95" s="85"/>
      <c r="P95" s="214">
        <f>O95*H95</f>
        <v>0</v>
      </c>
      <c r="Q95" s="214">
        <v>0</v>
      </c>
      <c r="R95" s="214">
        <f>Q95*H95</f>
        <v>0</v>
      </c>
      <c r="S95" s="214">
        <v>0</v>
      </c>
      <c r="T95" s="215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6" t="s">
        <v>155</v>
      </c>
      <c r="AT95" s="216" t="s">
        <v>150</v>
      </c>
      <c r="AU95" s="216" t="s">
        <v>82</v>
      </c>
      <c r="AY95" s="18" t="s">
        <v>148</v>
      </c>
      <c r="BE95" s="217">
        <f>IF(N95="základní",J95,0)</f>
        <v>0</v>
      </c>
      <c r="BF95" s="217">
        <f>IF(N95="snížená",J95,0)</f>
        <v>0</v>
      </c>
      <c r="BG95" s="217">
        <f>IF(N95="zákl. přenesená",J95,0)</f>
        <v>0</v>
      </c>
      <c r="BH95" s="217">
        <f>IF(N95="sníž. přenesená",J95,0)</f>
        <v>0</v>
      </c>
      <c r="BI95" s="217">
        <f>IF(N95="nulová",J95,0)</f>
        <v>0</v>
      </c>
      <c r="BJ95" s="18" t="s">
        <v>82</v>
      </c>
      <c r="BK95" s="217">
        <f>ROUND(I95*H95,2)</f>
        <v>0</v>
      </c>
      <c r="BL95" s="18" t="s">
        <v>155</v>
      </c>
      <c r="BM95" s="216" t="s">
        <v>2958</v>
      </c>
    </row>
    <row r="96" s="2" customFormat="1" ht="24.15" customHeight="1">
      <c r="A96" s="39"/>
      <c r="B96" s="40"/>
      <c r="C96" s="205" t="s">
        <v>242</v>
      </c>
      <c r="D96" s="205" t="s">
        <v>150</v>
      </c>
      <c r="E96" s="206" t="s">
        <v>2959</v>
      </c>
      <c r="F96" s="207" t="s">
        <v>2960</v>
      </c>
      <c r="G96" s="208" t="s">
        <v>748</v>
      </c>
      <c r="H96" s="209">
        <v>1</v>
      </c>
      <c r="I96" s="210"/>
      <c r="J96" s="211">
        <f>ROUND(I96*H96,2)</f>
        <v>0</v>
      </c>
      <c r="K96" s="207" t="s">
        <v>19</v>
      </c>
      <c r="L96" s="45"/>
      <c r="M96" s="212" t="s">
        <v>19</v>
      </c>
      <c r="N96" s="213" t="s">
        <v>45</v>
      </c>
      <c r="O96" s="85"/>
      <c r="P96" s="214">
        <f>O96*H96</f>
        <v>0</v>
      </c>
      <c r="Q96" s="214">
        <v>0</v>
      </c>
      <c r="R96" s="214">
        <f>Q96*H96</f>
        <v>0</v>
      </c>
      <c r="S96" s="214">
        <v>0</v>
      </c>
      <c r="T96" s="215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6" t="s">
        <v>155</v>
      </c>
      <c r="AT96" s="216" t="s">
        <v>150</v>
      </c>
      <c r="AU96" s="216" t="s">
        <v>82</v>
      </c>
      <c r="AY96" s="18" t="s">
        <v>148</v>
      </c>
      <c r="BE96" s="217">
        <f>IF(N96="základní",J96,0)</f>
        <v>0</v>
      </c>
      <c r="BF96" s="217">
        <f>IF(N96="snížená",J96,0)</f>
        <v>0</v>
      </c>
      <c r="BG96" s="217">
        <f>IF(N96="zákl. přenesená",J96,0)</f>
        <v>0</v>
      </c>
      <c r="BH96" s="217">
        <f>IF(N96="sníž. přenesená",J96,0)</f>
        <v>0</v>
      </c>
      <c r="BI96" s="217">
        <f>IF(N96="nulová",J96,0)</f>
        <v>0</v>
      </c>
      <c r="BJ96" s="18" t="s">
        <v>82</v>
      </c>
      <c r="BK96" s="217">
        <f>ROUND(I96*H96,2)</f>
        <v>0</v>
      </c>
      <c r="BL96" s="18" t="s">
        <v>155</v>
      </c>
      <c r="BM96" s="216" t="s">
        <v>2961</v>
      </c>
    </row>
    <row r="97" s="2" customFormat="1" ht="16.5" customHeight="1">
      <c r="A97" s="39"/>
      <c r="B97" s="40"/>
      <c r="C97" s="205" t="s">
        <v>248</v>
      </c>
      <c r="D97" s="205" t="s">
        <v>150</v>
      </c>
      <c r="E97" s="206" t="s">
        <v>2962</v>
      </c>
      <c r="F97" s="207" t="s">
        <v>2963</v>
      </c>
      <c r="G97" s="208" t="s">
        <v>229</v>
      </c>
      <c r="H97" s="209">
        <v>46</v>
      </c>
      <c r="I97" s="210"/>
      <c r="J97" s="211">
        <f>ROUND(I97*H97,2)</f>
        <v>0</v>
      </c>
      <c r="K97" s="207" t="s">
        <v>19</v>
      </c>
      <c r="L97" s="45"/>
      <c r="M97" s="212" t="s">
        <v>19</v>
      </c>
      <c r="N97" s="213" t="s">
        <v>45</v>
      </c>
      <c r="O97" s="85"/>
      <c r="P97" s="214">
        <f>O97*H97</f>
        <v>0</v>
      </c>
      <c r="Q97" s="214">
        <v>0</v>
      </c>
      <c r="R97" s="214">
        <f>Q97*H97</f>
        <v>0</v>
      </c>
      <c r="S97" s="214">
        <v>0</v>
      </c>
      <c r="T97" s="215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6" t="s">
        <v>155</v>
      </c>
      <c r="AT97" s="216" t="s">
        <v>150</v>
      </c>
      <c r="AU97" s="216" t="s">
        <v>82</v>
      </c>
      <c r="AY97" s="18" t="s">
        <v>148</v>
      </c>
      <c r="BE97" s="217">
        <f>IF(N97="základní",J97,0)</f>
        <v>0</v>
      </c>
      <c r="BF97" s="217">
        <f>IF(N97="snížená",J97,0)</f>
        <v>0</v>
      </c>
      <c r="BG97" s="217">
        <f>IF(N97="zákl. přenesená",J97,0)</f>
        <v>0</v>
      </c>
      <c r="BH97" s="217">
        <f>IF(N97="sníž. přenesená",J97,0)</f>
        <v>0</v>
      </c>
      <c r="BI97" s="217">
        <f>IF(N97="nulová",J97,0)</f>
        <v>0</v>
      </c>
      <c r="BJ97" s="18" t="s">
        <v>82</v>
      </c>
      <c r="BK97" s="217">
        <f>ROUND(I97*H97,2)</f>
        <v>0</v>
      </c>
      <c r="BL97" s="18" t="s">
        <v>155</v>
      </c>
      <c r="BM97" s="216" t="s">
        <v>2964</v>
      </c>
    </row>
    <row r="98" s="2" customFormat="1" ht="16.5" customHeight="1">
      <c r="A98" s="39"/>
      <c r="B98" s="40"/>
      <c r="C98" s="205" t="s">
        <v>253</v>
      </c>
      <c r="D98" s="205" t="s">
        <v>150</v>
      </c>
      <c r="E98" s="206" t="s">
        <v>2965</v>
      </c>
      <c r="F98" s="207" t="s">
        <v>2966</v>
      </c>
      <c r="G98" s="208" t="s">
        <v>229</v>
      </c>
      <c r="H98" s="209">
        <v>16</v>
      </c>
      <c r="I98" s="210"/>
      <c r="J98" s="211">
        <f>ROUND(I98*H98,2)</f>
        <v>0</v>
      </c>
      <c r="K98" s="207" t="s">
        <v>19</v>
      </c>
      <c r="L98" s="45"/>
      <c r="M98" s="212" t="s">
        <v>19</v>
      </c>
      <c r="N98" s="213" t="s">
        <v>45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155</v>
      </c>
      <c r="AT98" s="216" t="s">
        <v>150</v>
      </c>
      <c r="AU98" s="216" t="s">
        <v>82</v>
      </c>
      <c r="AY98" s="18" t="s">
        <v>148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82</v>
      </c>
      <c r="BK98" s="217">
        <f>ROUND(I98*H98,2)</f>
        <v>0</v>
      </c>
      <c r="BL98" s="18" t="s">
        <v>155</v>
      </c>
      <c r="BM98" s="216" t="s">
        <v>2967</v>
      </c>
    </row>
    <row r="99" s="2" customFormat="1" ht="16.5" customHeight="1">
      <c r="A99" s="39"/>
      <c r="B99" s="40"/>
      <c r="C99" s="205" t="s">
        <v>261</v>
      </c>
      <c r="D99" s="205" t="s">
        <v>150</v>
      </c>
      <c r="E99" s="206" t="s">
        <v>2968</v>
      </c>
      <c r="F99" s="207" t="s">
        <v>2969</v>
      </c>
      <c r="G99" s="208" t="s">
        <v>229</v>
      </c>
      <c r="H99" s="209">
        <v>62</v>
      </c>
      <c r="I99" s="210"/>
      <c r="J99" s="211">
        <f>ROUND(I99*H99,2)</f>
        <v>0</v>
      </c>
      <c r="K99" s="207" t="s">
        <v>19</v>
      </c>
      <c r="L99" s="45"/>
      <c r="M99" s="212" t="s">
        <v>19</v>
      </c>
      <c r="N99" s="213" t="s">
        <v>45</v>
      </c>
      <c r="O99" s="85"/>
      <c r="P99" s="214">
        <f>O99*H99</f>
        <v>0</v>
      </c>
      <c r="Q99" s="214">
        <v>0</v>
      </c>
      <c r="R99" s="214">
        <f>Q99*H99</f>
        <v>0</v>
      </c>
      <c r="S99" s="214">
        <v>0</v>
      </c>
      <c r="T99" s="215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6" t="s">
        <v>155</v>
      </c>
      <c r="AT99" s="216" t="s">
        <v>150</v>
      </c>
      <c r="AU99" s="216" t="s">
        <v>82</v>
      </c>
      <c r="AY99" s="18" t="s">
        <v>148</v>
      </c>
      <c r="BE99" s="217">
        <f>IF(N99="základní",J99,0)</f>
        <v>0</v>
      </c>
      <c r="BF99" s="217">
        <f>IF(N99="snížená",J99,0)</f>
        <v>0</v>
      </c>
      <c r="BG99" s="217">
        <f>IF(N99="zákl. přenesená",J99,0)</f>
        <v>0</v>
      </c>
      <c r="BH99" s="217">
        <f>IF(N99="sníž. přenesená",J99,0)</f>
        <v>0</v>
      </c>
      <c r="BI99" s="217">
        <f>IF(N99="nulová",J99,0)</f>
        <v>0</v>
      </c>
      <c r="BJ99" s="18" t="s">
        <v>82</v>
      </c>
      <c r="BK99" s="217">
        <f>ROUND(I99*H99,2)</f>
        <v>0</v>
      </c>
      <c r="BL99" s="18" t="s">
        <v>155</v>
      </c>
      <c r="BM99" s="216" t="s">
        <v>2970</v>
      </c>
    </row>
    <row r="100" s="2" customFormat="1" ht="16.5" customHeight="1">
      <c r="A100" s="39"/>
      <c r="B100" s="40"/>
      <c r="C100" s="205" t="s">
        <v>270</v>
      </c>
      <c r="D100" s="205" t="s">
        <v>150</v>
      </c>
      <c r="E100" s="206" t="s">
        <v>2971</v>
      </c>
      <c r="F100" s="207" t="s">
        <v>2972</v>
      </c>
      <c r="G100" s="208" t="s">
        <v>229</v>
      </c>
      <c r="H100" s="209">
        <v>10</v>
      </c>
      <c r="I100" s="210"/>
      <c r="J100" s="211">
        <f>ROUND(I100*H100,2)</f>
        <v>0</v>
      </c>
      <c r="K100" s="207" t="s">
        <v>19</v>
      </c>
      <c r="L100" s="45"/>
      <c r="M100" s="212" t="s">
        <v>19</v>
      </c>
      <c r="N100" s="213" t="s">
        <v>45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155</v>
      </c>
      <c r="AT100" s="216" t="s">
        <v>150</v>
      </c>
      <c r="AU100" s="216" t="s">
        <v>82</v>
      </c>
      <c r="AY100" s="18" t="s">
        <v>148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82</v>
      </c>
      <c r="BK100" s="217">
        <f>ROUND(I100*H100,2)</f>
        <v>0</v>
      </c>
      <c r="BL100" s="18" t="s">
        <v>155</v>
      </c>
      <c r="BM100" s="216" t="s">
        <v>2973</v>
      </c>
    </row>
    <row r="101" s="2" customFormat="1" ht="16.5" customHeight="1">
      <c r="A101" s="39"/>
      <c r="B101" s="40"/>
      <c r="C101" s="205" t="s">
        <v>278</v>
      </c>
      <c r="D101" s="205" t="s">
        <v>150</v>
      </c>
      <c r="E101" s="206" t="s">
        <v>2974</v>
      </c>
      <c r="F101" s="207" t="s">
        <v>2975</v>
      </c>
      <c r="G101" s="208" t="s">
        <v>748</v>
      </c>
      <c r="H101" s="209">
        <v>2</v>
      </c>
      <c r="I101" s="210"/>
      <c r="J101" s="211">
        <f>ROUND(I101*H101,2)</f>
        <v>0</v>
      </c>
      <c r="K101" s="207" t="s">
        <v>19</v>
      </c>
      <c r="L101" s="45"/>
      <c r="M101" s="212" t="s">
        <v>19</v>
      </c>
      <c r="N101" s="213" t="s">
        <v>45</v>
      </c>
      <c r="O101" s="85"/>
      <c r="P101" s="214">
        <f>O101*H101</f>
        <v>0</v>
      </c>
      <c r="Q101" s="214">
        <v>0</v>
      </c>
      <c r="R101" s="214">
        <f>Q101*H101</f>
        <v>0</v>
      </c>
      <c r="S101" s="214">
        <v>0</v>
      </c>
      <c r="T101" s="215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6" t="s">
        <v>155</v>
      </c>
      <c r="AT101" s="216" t="s">
        <v>150</v>
      </c>
      <c r="AU101" s="216" t="s">
        <v>82</v>
      </c>
      <c r="AY101" s="18" t="s">
        <v>148</v>
      </c>
      <c r="BE101" s="217">
        <f>IF(N101="základní",J101,0)</f>
        <v>0</v>
      </c>
      <c r="BF101" s="217">
        <f>IF(N101="snížená",J101,0)</f>
        <v>0</v>
      </c>
      <c r="BG101" s="217">
        <f>IF(N101="zákl. přenesená",J101,0)</f>
        <v>0</v>
      </c>
      <c r="BH101" s="217">
        <f>IF(N101="sníž. přenesená",J101,0)</f>
        <v>0</v>
      </c>
      <c r="BI101" s="217">
        <f>IF(N101="nulová",J101,0)</f>
        <v>0</v>
      </c>
      <c r="BJ101" s="18" t="s">
        <v>82</v>
      </c>
      <c r="BK101" s="217">
        <f>ROUND(I101*H101,2)</f>
        <v>0</v>
      </c>
      <c r="BL101" s="18" t="s">
        <v>155</v>
      </c>
      <c r="BM101" s="216" t="s">
        <v>2976</v>
      </c>
    </row>
    <row r="102" s="2" customFormat="1" ht="16.5" customHeight="1">
      <c r="A102" s="39"/>
      <c r="B102" s="40"/>
      <c r="C102" s="205" t="s">
        <v>286</v>
      </c>
      <c r="D102" s="205" t="s">
        <v>150</v>
      </c>
      <c r="E102" s="206" t="s">
        <v>2977</v>
      </c>
      <c r="F102" s="207" t="s">
        <v>2978</v>
      </c>
      <c r="G102" s="208" t="s">
        <v>748</v>
      </c>
      <c r="H102" s="209">
        <v>4</v>
      </c>
      <c r="I102" s="210"/>
      <c r="J102" s="211">
        <f>ROUND(I102*H102,2)</f>
        <v>0</v>
      </c>
      <c r="K102" s="207" t="s">
        <v>19</v>
      </c>
      <c r="L102" s="45"/>
      <c r="M102" s="212" t="s">
        <v>19</v>
      </c>
      <c r="N102" s="213" t="s">
        <v>45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155</v>
      </c>
      <c r="AT102" s="216" t="s">
        <v>150</v>
      </c>
      <c r="AU102" s="216" t="s">
        <v>82</v>
      </c>
      <c r="AY102" s="18" t="s">
        <v>148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82</v>
      </c>
      <c r="BK102" s="217">
        <f>ROUND(I102*H102,2)</f>
        <v>0</v>
      </c>
      <c r="BL102" s="18" t="s">
        <v>155</v>
      </c>
      <c r="BM102" s="216" t="s">
        <v>2979</v>
      </c>
    </row>
    <row r="103" s="2" customFormat="1" ht="16.5" customHeight="1">
      <c r="A103" s="39"/>
      <c r="B103" s="40"/>
      <c r="C103" s="205" t="s">
        <v>7</v>
      </c>
      <c r="D103" s="205" t="s">
        <v>150</v>
      </c>
      <c r="E103" s="206" t="s">
        <v>2980</v>
      </c>
      <c r="F103" s="207" t="s">
        <v>2981</v>
      </c>
      <c r="G103" s="208" t="s">
        <v>748</v>
      </c>
      <c r="H103" s="209">
        <v>2</v>
      </c>
      <c r="I103" s="210"/>
      <c r="J103" s="211">
        <f>ROUND(I103*H103,2)</f>
        <v>0</v>
      </c>
      <c r="K103" s="207" t="s">
        <v>19</v>
      </c>
      <c r="L103" s="45"/>
      <c r="M103" s="212" t="s">
        <v>19</v>
      </c>
      <c r="N103" s="213" t="s">
        <v>45</v>
      </c>
      <c r="O103" s="85"/>
      <c r="P103" s="214">
        <f>O103*H103</f>
        <v>0</v>
      </c>
      <c r="Q103" s="214">
        <v>0</v>
      </c>
      <c r="R103" s="214">
        <f>Q103*H103</f>
        <v>0</v>
      </c>
      <c r="S103" s="214">
        <v>0</v>
      </c>
      <c r="T103" s="215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6" t="s">
        <v>155</v>
      </c>
      <c r="AT103" s="216" t="s">
        <v>150</v>
      </c>
      <c r="AU103" s="216" t="s">
        <v>82</v>
      </c>
      <c r="AY103" s="18" t="s">
        <v>148</v>
      </c>
      <c r="BE103" s="217">
        <f>IF(N103="základní",J103,0)</f>
        <v>0</v>
      </c>
      <c r="BF103" s="217">
        <f>IF(N103="snížená",J103,0)</f>
        <v>0</v>
      </c>
      <c r="BG103" s="217">
        <f>IF(N103="zákl. přenesená",J103,0)</f>
        <v>0</v>
      </c>
      <c r="BH103" s="217">
        <f>IF(N103="sníž. přenesená",J103,0)</f>
        <v>0</v>
      </c>
      <c r="BI103" s="217">
        <f>IF(N103="nulová",J103,0)</f>
        <v>0</v>
      </c>
      <c r="BJ103" s="18" t="s">
        <v>82</v>
      </c>
      <c r="BK103" s="217">
        <f>ROUND(I103*H103,2)</f>
        <v>0</v>
      </c>
      <c r="BL103" s="18" t="s">
        <v>155</v>
      </c>
      <c r="BM103" s="216" t="s">
        <v>2982</v>
      </c>
    </row>
    <row r="104" s="2" customFormat="1" ht="16.5" customHeight="1">
      <c r="A104" s="39"/>
      <c r="B104" s="40"/>
      <c r="C104" s="205" t="s">
        <v>300</v>
      </c>
      <c r="D104" s="205" t="s">
        <v>150</v>
      </c>
      <c r="E104" s="206" t="s">
        <v>2983</v>
      </c>
      <c r="F104" s="207" t="s">
        <v>2984</v>
      </c>
      <c r="G104" s="208" t="s">
        <v>748</v>
      </c>
      <c r="H104" s="209">
        <v>8</v>
      </c>
      <c r="I104" s="210"/>
      <c r="J104" s="211">
        <f>ROUND(I104*H104,2)</f>
        <v>0</v>
      </c>
      <c r="K104" s="207" t="s">
        <v>19</v>
      </c>
      <c r="L104" s="45"/>
      <c r="M104" s="212" t="s">
        <v>19</v>
      </c>
      <c r="N104" s="213" t="s">
        <v>45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155</v>
      </c>
      <c r="AT104" s="216" t="s">
        <v>150</v>
      </c>
      <c r="AU104" s="216" t="s">
        <v>82</v>
      </c>
      <c r="AY104" s="18" t="s">
        <v>148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82</v>
      </c>
      <c r="BK104" s="217">
        <f>ROUND(I104*H104,2)</f>
        <v>0</v>
      </c>
      <c r="BL104" s="18" t="s">
        <v>155</v>
      </c>
      <c r="BM104" s="216" t="s">
        <v>2985</v>
      </c>
    </row>
    <row r="105" s="2" customFormat="1" ht="16.5" customHeight="1">
      <c r="A105" s="39"/>
      <c r="B105" s="40"/>
      <c r="C105" s="205" t="s">
        <v>309</v>
      </c>
      <c r="D105" s="205" t="s">
        <v>150</v>
      </c>
      <c r="E105" s="206" t="s">
        <v>2986</v>
      </c>
      <c r="F105" s="207" t="s">
        <v>2987</v>
      </c>
      <c r="G105" s="208" t="s">
        <v>229</v>
      </c>
      <c r="H105" s="209">
        <v>120</v>
      </c>
      <c r="I105" s="210"/>
      <c r="J105" s="211">
        <f>ROUND(I105*H105,2)</f>
        <v>0</v>
      </c>
      <c r="K105" s="207" t="s">
        <v>19</v>
      </c>
      <c r="L105" s="45"/>
      <c r="M105" s="212" t="s">
        <v>19</v>
      </c>
      <c r="N105" s="213" t="s">
        <v>45</v>
      </c>
      <c r="O105" s="85"/>
      <c r="P105" s="214">
        <f>O105*H105</f>
        <v>0</v>
      </c>
      <c r="Q105" s="214">
        <v>0</v>
      </c>
      <c r="R105" s="214">
        <f>Q105*H105</f>
        <v>0</v>
      </c>
      <c r="S105" s="214">
        <v>0</v>
      </c>
      <c r="T105" s="215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6" t="s">
        <v>155</v>
      </c>
      <c r="AT105" s="216" t="s">
        <v>150</v>
      </c>
      <c r="AU105" s="216" t="s">
        <v>82</v>
      </c>
      <c r="AY105" s="18" t="s">
        <v>148</v>
      </c>
      <c r="BE105" s="217">
        <f>IF(N105="základní",J105,0)</f>
        <v>0</v>
      </c>
      <c r="BF105" s="217">
        <f>IF(N105="snížená",J105,0)</f>
        <v>0</v>
      </c>
      <c r="BG105" s="217">
        <f>IF(N105="zákl. přenesená",J105,0)</f>
        <v>0</v>
      </c>
      <c r="BH105" s="217">
        <f>IF(N105="sníž. přenesená",J105,0)</f>
        <v>0</v>
      </c>
      <c r="BI105" s="217">
        <f>IF(N105="nulová",J105,0)</f>
        <v>0</v>
      </c>
      <c r="BJ105" s="18" t="s">
        <v>82</v>
      </c>
      <c r="BK105" s="217">
        <f>ROUND(I105*H105,2)</f>
        <v>0</v>
      </c>
      <c r="BL105" s="18" t="s">
        <v>155</v>
      </c>
      <c r="BM105" s="216" t="s">
        <v>2988</v>
      </c>
    </row>
    <row r="106" s="2" customFormat="1" ht="16.5" customHeight="1">
      <c r="A106" s="39"/>
      <c r="B106" s="40"/>
      <c r="C106" s="205" t="s">
        <v>320</v>
      </c>
      <c r="D106" s="205" t="s">
        <v>150</v>
      </c>
      <c r="E106" s="206" t="s">
        <v>2989</v>
      </c>
      <c r="F106" s="207" t="s">
        <v>2990</v>
      </c>
      <c r="G106" s="208" t="s">
        <v>229</v>
      </c>
      <c r="H106" s="209">
        <v>100</v>
      </c>
      <c r="I106" s="210"/>
      <c r="J106" s="211">
        <f>ROUND(I106*H106,2)</f>
        <v>0</v>
      </c>
      <c r="K106" s="207" t="s">
        <v>19</v>
      </c>
      <c r="L106" s="45"/>
      <c r="M106" s="212" t="s">
        <v>19</v>
      </c>
      <c r="N106" s="213" t="s">
        <v>45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</v>
      </c>
      <c r="T106" s="215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155</v>
      </c>
      <c r="AT106" s="216" t="s">
        <v>150</v>
      </c>
      <c r="AU106" s="216" t="s">
        <v>82</v>
      </c>
      <c r="AY106" s="18" t="s">
        <v>148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82</v>
      </c>
      <c r="BK106" s="217">
        <f>ROUND(I106*H106,2)</f>
        <v>0</v>
      </c>
      <c r="BL106" s="18" t="s">
        <v>155</v>
      </c>
      <c r="BM106" s="216" t="s">
        <v>2991</v>
      </c>
    </row>
    <row r="107" s="2" customFormat="1" ht="16.5" customHeight="1">
      <c r="A107" s="39"/>
      <c r="B107" s="40"/>
      <c r="C107" s="205" t="s">
        <v>325</v>
      </c>
      <c r="D107" s="205" t="s">
        <v>150</v>
      </c>
      <c r="E107" s="206" t="s">
        <v>2992</v>
      </c>
      <c r="F107" s="207" t="s">
        <v>2993</v>
      </c>
      <c r="G107" s="208" t="s">
        <v>748</v>
      </c>
      <c r="H107" s="209">
        <v>4</v>
      </c>
      <c r="I107" s="210"/>
      <c r="J107" s="211">
        <f>ROUND(I107*H107,2)</f>
        <v>0</v>
      </c>
      <c r="K107" s="207" t="s">
        <v>19</v>
      </c>
      <c r="L107" s="45"/>
      <c r="M107" s="212" t="s">
        <v>19</v>
      </c>
      <c r="N107" s="213" t="s">
        <v>45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155</v>
      </c>
      <c r="AT107" s="216" t="s">
        <v>150</v>
      </c>
      <c r="AU107" s="216" t="s">
        <v>82</v>
      </c>
      <c r="AY107" s="18" t="s">
        <v>148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82</v>
      </c>
      <c r="BK107" s="217">
        <f>ROUND(I107*H107,2)</f>
        <v>0</v>
      </c>
      <c r="BL107" s="18" t="s">
        <v>155</v>
      </c>
      <c r="BM107" s="216" t="s">
        <v>2994</v>
      </c>
    </row>
    <row r="108" s="2" customFormat="1" ht="16.5" customHeight="1">
      <c r="A108" s="39"/>
      <c r="B108" s="40"/>
      <c r="C108" s="205" t="s">
        <v>331</v>
      </c>
      <c r="D108" s="205" t="s">
        <v>150</v>
      </c>
      <c r="E108" s="206" t="s">
        <v>2995</v>
      </c>
      <c r="F108" s="207" t="s">
        <v>2996</v>
      </c>
      <c r="G108" s="208" t="s">
        <v>229</v>
      </c>
      <c r="H108" s="209">
        <v>290</v>
      </c>
      <c r="I108" s="210"/>
      <c r="J108" s="211">
        <f>ROUND(I108*H108,2)</f>
        <v>0</v>
      </c>
      <c r="K108" s="207" t="s">
        <v>19</v>
      </c>
      <c r="L108" s="45"/>
      <c r="M108" s="212" t="s">
        <v>19</v>
      </c>
      <c r="N108" s="213" t="s">
        <v>45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</v>
      </c>
      <c r="T108" s="215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155</v>
      </c>
      <c r="AT108" s="216" t="s">
        <v>150</v>
      </c>
      <c r="AU108" s="216" t="s">
        <v>82</v>
      </c>
      <c r="AY108" s="18" t="s">
        <v>148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82</v>
      </c>
      <c r="BK108" s="217">
        <f>ROUND(I108*H108,2)</f>
        <v>0</v>
      </c>
      <c r="BL108" s="18" t="s">
        <v>155</v>
      </c>
      <c r="BM108" s="216" t="s">
        <v>2997</v>
      </c>
    </row>
    <row r="109" s="2" customFormat="1" ht="16.5" customHeight="1">
      <c r="A109" s="39"/>
      <c r="B109" s="40"/>
      <c r="C109" s="205" t="s">
        <v>337</v>
      </c>
      <c r="D109" s="205" t="s">
        <v>150</v>
      </c>
      <c r="E109" s="206" t="s">
        <v>2998</v>
      </c>
      <c r="F109" s="207" t="s">
        <v>2999</v>
      </c>
      <c r="G109" s="208" t="s">
        <v>748</v>
      </c>
      <c r="H109" s="209">
        <v>12</v>
      </c>
      <c r="I109" s="210"/>
      <c r="J109" s="211">
        <f>ROUND(I109*H109,2)</f>
        <v>0</v>
      </c>
      <c r="K109" s="207" t="s">
        <v>19</v>
      </c>
      <c r="L109" s="45"/>
      <c r="M109" s="212" t="s">
        <v>19</v>
      </c>
      <c r="N109" s="213" t="s">
        <v>45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155</v>
      </c>
      <c r="AT109" s="216" t="s">
        <v>150</v>
      </c>
      <c r="AU109" s="216" t="s">
        <v>82</v>
      </c>
      <c r="AY109" s="18" t="s">
        <v>148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82</v>
      </c>
      <c r="BK109" s="217">
        <f>ROUND(I109*H109,2)</f>
        <v>0</v>
      </c>
      <c r="BL109" s="18" t="s">
        <v>155</v>
      </c>
      <c r="BM109" s="216" t="s">
        <v>3000</v>
      </c>
    </row>
    <row r="110" s="2" customFormat="1" ht="16.5" customHeight="1">
      <c r="A110" s="39"/>
      <c r="B110" s="40"/>
      <c r="C110" s="205" t="s">
        <v>344</v>
      </c>
      <c r="D110" s="205" t="s">
        <v>150</v>
      </c>
      <c r="E110" s="206" t="s">
        <v>3001</v>
      </c>
      <c r="F110" s="207" t="s">
        <v>3002</v>
      </c>
      <c r="G110" s="208" t="s">
        <v>748</v>
      </c>
      <c r="H110" s="209">
        <v>8</v>
      </c>
      <c r="I110" s="210"/>
      <c r="J110" s="211">
        <f>ROUND(I110*H110,2)</f>
        <v>0</v>
      </c>
      <c r="K110" s="207" t="s">
        <v>19</v>
      </c>
      <c r="L110" s="45"/>
      <c r="M110" s="212" t="s">
        <v>19</v>
      </c>
      <c r="N110" s="213" t="s">
        <v>45</v>
      </c>
      <c r="O110" s="85"/>
      <c r="P110" s="214">
        <f>O110*H110</f>
        <v>0</v>
      </c>
      <c r="Q110" s="214">
        <v>0</v>
      </c>
      <c r="R110" s="214">
        <f>Q110*H110</f>
        <v>0</v>
      </c>
      <c r="S110" s="214">
        <v>0</v>
      </c>
      <c r="T110" s="215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16" t="s">
        <v>155</v>
      </c>
      <c r="AT110" s="216" t="s">
        <v>150</v>
      </c>
      <c r="AU110" s="216" t="s">
        <v>82</v>
      </c>
      <c r="AY110" s="18" t="s">
        <v>148</v>
      </c>
      <c r="BE110" s="217">
        <f>IF(N110="základní",J110,0)</f>
        <v>0</v>
      </c>
      <c r="BF110" s="217">
        <f>IF(N110="snížená",J110,0)</f>
        <v>0</v>
      </c>
      <c r="BG110" s="217">
        <f>IF(N110="zákl. přenesená",J110,0)</f>
        <v>0</v>
      </c>
      <c r="BH110" s="217">
        <f>IF(N110="sníž. přenesená",J110,0)</f>
        <v>0</v>
      </c>
      <c r="BI110" s="217">
        <f>IF(N110="nulová",J110,0)</f>
        <v>0</v>
      </c>
      <c r="BJ110" s="18" t="s">
        <v>82</v>
      </c>
      <c r="BK110" s="217">
        <f>ROUND(I110*H110,2)</f>
        <v>0</v>
      </c>
      <c r="BL110" s="18" t="s">
        <v>155</v>
      </c>
      <c r="BM110" s="216" t="s">
        <v>3003</v>
      </c>
    </row>
    <row r="111" s="2" customFormat="1" ht="16.5" customHeight="1">
      <c r="A111" s="39"/>
      <c r="B111" s="40"/>
      <c r="C111" s="205" t="s">
        <v>352</v>
      </c>
      <c r="D111" s="205" t="s">
        <v>150</v>
      </c>
      <c r="E111" s="206" t="s">
        <v>3004</v>
      </c>
      <c r="F111" s="207" t="s">
        <v>3005</v>
      </c>
      <c r="G111" s="208" t="s">
        <v>153</v>
      </c>
      <c r="H111" s="209">
        <v>0.28000000000000003</v>
      </c>
      <c r="I111" s="210"/>
      <c r="J111" s="211">
        <f>ROUND(I111*H111,2)</f>
        <v>0</v>
      </c>
      <c r="K111" s="207" t="s">
        <v>19</v>
      </c>
      <c r="L111" s="45"/>
      <c r="M111" s="212" t="s">
        <v>19</v>
      </c>
      <c r="N111" s="213" t="s">
        <v>45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155</v>
      </c>
      <c r="AT111" s="216" t="s">
        <v>150</v>
      </c>
      <c r="AU111" s="216" t="s">
        <v>82</v>
      </c>
      <c r="AY111" s="18" t="s">
        <v>148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82</v>
      </c>
      <c r="BK111" s="217">
        <f>ROUND(I111*H111,2)</f>
        <v>0</v>
      </c>
      <c r="BL111" s="18" t="s">
        <v>155</v>
      </c>
      <c r="BM111" s="216" t="s">
        <v>3006</v>
      </c>
    </row>
    <row r="112" s="2" customFormat="1" ht="16.5" customHeight="1">
      <c r="A112" s="39"/>
      <c r="B112" s="40"/>
      <c r="C112" s="205" t="s">
        <v>359</v>
      </c>
      <c r="D112" s="205" t="s">
        <v>150</v>
      </c>
      <c r="E112" s="206" t="s">
        <v>3007</v>
      </c>
      <c r="F112" s="207" t="s">
        <v>3008</v>
      </c>
      <c r="G112" s="208" t="s">
        <v>748</v>
      </c>
      <c r="H112" s="209">
        <v>2</v>
      </c>
      <c r="I112" s="210"/>
      <c r="J112" s="211">
        <f>ROUND(I112*H112,2)</f>
        <v>0</v>
      </c>
      <c r="K112" s="207" t="s">
        <v>19</v>
      </c>
      <c r="L112" s="45"/>
      <c r="M112" s="212" t="s">
        <v>19</v>
      </c>
      <c r="N112" s="213" t="s">
        <v>45</v>
      </c>
      <c r="O112" s="85"/>
      <c r="P112" s="214">
        <f>O112*H112</f>
        <v>0</v>
      </c>
      <c r="Q112" s="214">
        <v>0</v>
      </c>
      <c r="R112" s="214">
        <f>Q112*H112</f>
        <v>0</v>
      </c>
      <c r="S112" s="214">
        <v>0</v>
      </c>
      <c r="T112" s="215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6" t="s">
        <v>155</v>
      </c>
      <c r="AT112" s="216" t="s">
        <v>150</v>
      </c>
      <c r="AU112" s="216" t="s">
        <v>82</v>
      </c>
      <c r="AY112" s="18" t="s">
        <v>148</v>
      </c>
      <c r="BE112" s="217">
        <f>IF(N112="základní",J112,0)</f>
        <v>0</v>
      </c>
      <c r="BF112" s="217">
        <f>IF(N112="snížená",J112,0)</f>
        <v>0</v>
      </c>
      <c r="BG112" s="217">
        <f>IF(N112="zákl. přenesená",J112,0)</f>
        <v>0</v>
      </c>
      <c r="BH112" s="217">
        <f>IF(N112="sníž. přenesená",J112,0)</f>
        <v>0</v>
      </c>
      <c r="BI112" s="217">
        <f>IF(N112="nulová",J112,0)</f>
        <v>0</v>
      </c>
      <c r="BJ112" s="18" t="s">
        <v>82</v>
      </c>
      <c r="BK112" s="217">
        <f>ROUND(I112*H112,2)</f>
        <v>0</v>
      </c>
      <c r="BL112" s="18" t="s">
        <v>155</v>
      </c>
      <c r="BM112" s="216" t="s">
        <v>3009</v>
      </c>
    </row>
    <row r="113" s="2" customFormat="1" ht="16.5" customHeight="1">
      <c r="A113" s="39"/>
      <c r="B113" s="40"/>
      <c r="C113" s="205" t="s">
        <v>366</v>
      </c>
      <c r="D113" s="205" t="s">
        <v>150</v>
      </c>
      <c r="E113" s="206" t="s">
        <v>3010</v>
      </c>
      <c r="F113" s="207" t="s">
        <v>3011</v>
      </c>
      <c r="G113" s="208" t="s">
        <v>748</v>
      </c>
      <c r="H113" s="209">
        <v>4</v>
      </c>
      <c r="I113" s="210"/>
      <c r="J113" s="211">
        <f>ROUND(I113*H113,2)</f>
        <v>0</v>
      </c>
      <c r="K113" s="207" t="s">
        <v>19</v>
      </c>
      <c r="L113" s="45"/>
      <c r="M113" s="212" t="s">
        <v>19</v>
      </c>
      <c r="N113" s="213" t="s">
        <v>45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155</v>
      </c>
      <c r="AT113" s="216" t="s">
        <v>150</v>
      </c>
      <c r="AU113" s="216" t="s">
        <v>82</v>
      </c>
      <c r="AY113" s="18" t="s">
        <v>148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82</v>
      </c>
      <c r="BK113" s="217">
        <f>ROUND(I113*H113,2)</f>
        <v>0</v>
      </c>
      <c r="BL113" s="18" t="s">
        <v>155</v>
      </c>
      <c r="BM113" s="216" t="s">
        <v>3012</v>
      </c>
    </row>
    <row r="114" s="2" customFormat="1" ht="16.5" customHeight="1">
      <c r="A114" s="39"/>
      <c r="B114" s="40"/>
      <c r="C114" s="205" t="s">
        <v>373</v>
      </c>
      <c r="D114" s="205" t="s">
        <v>150</v>
      </c>
      <c r="E114" s="206" t="s">
        <v>3013</v>
      </c>
      <c r="F114" s="207" t="s">
        <v>3014</v>
      </c>
      <c r="G114" s="208" t="s">
        <v>748</v>
      </c>
      <c r="H114" s="209">
        <v>2</v>
      </c>
      <c r="I114" s="210"/>
      <c r="J114" s="211">
        <f>ROUND(I114*H114,2)</f>
        <v>0</v>
      </c>
      <c r="K114" s="207" t="s">
        <v>19</v>
      </c>
      <c r="L114" s="45"/>
      <c r="M114" s="212" t="s">
        <v>19</v>
      </c>
      <c r="N114" s="213" t="s">
        <v>45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155</v>
      </c>
      <c r="AT114" s="216" t="s">
        <v>150</v>
      </c>
      <c r="AU114" s="216" t="s">
        <v>82</v>
      </c>
      <c r="AY114" s="18" t="s">
        <v>148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82</v>
      </c>
      <c r="BK114" s="217">
        <f>ROUND(I114*H114,2)</f>
        <v>0</v>
      </c>
      <c r="BL114" s="18" t="s">
        <v>155</v>
      </c>
      <c r="BM114" s="216" t="s">
        <v>3015</v>
      </c>
    </row>
    <row r="115" s="2" customFormat="1" ht="16.5" customHeight="1">
      <c r="A115" s="39"/>
      <c r="B115" s="40"/>
      <c r="C115" s="205" t="s">
        <v>381</v>
      </c>
      <c r="D115" s="205" t="s">
        <v>150</v>
      </c>
      <c r="E115" s="206" t="s">
        <v>3016</v>
      </c>
      <c r="F115" s="207" t="s">
        <v>3017</v>
      </c>
      <c r="G115" s="208" t="s">
        <v>748</v>
      </c>
      <c r="H115" s="209">
        <v>11</v>
      </c>
      <c r="I115" s="210"/>
      <c r="J115" s="211">
        <f>ROUND(I115*H115,2)</f>
        <v>0</v>
      </c>
      <c r="K115" s="207" t="s">
        <v>19</v>
      </c>
      <c r="L115" s="45"/>
      <c r="M115" s="212" t="s">
        <v>19</v>
      </c>
      <c r="N115" s="213" t="s">
        <v>45</v>
      </c>
      <c r="O115" s="85"/>
      <c r="P115" s="214">
        <f>O115*H115</f>
        <v>0</v>
      </c>
      <c r="Q115" s="214">
        <v>0</v>
      </c>
      <c r="R115" s="214">
        <f>Q115*H115</f>
        <v>0</v>
      </c>
      <c r="S115" s="214">
        <v>0</v>
      </c>
      <c r="T115" s="215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6" t="s">
        <v>155</v>
      </c>
      <c r="AT115" s="216" t="s">
        <v>150</v>
      </c>
      <c r="AU115" s="216" t="s">
        <v>82</v>
      </c>
      <c r="AY115" s="18" t="s">
        <v>148</v>
      </c>
      <c r="BE115" s="217">
        <f>IF(N115="základní",J115,0)</f>
        <v>0</v>
      </c>
      <c r="BF115" s="217">
        <f>IF(N115="snížená",J115,0)</f>
        <v>0</v>
      </c>
      <c r="BG115" s="217">
        <f>IF(N115="zákl. přenesená",J115,0)</f>
        <v>0</v>
      </c>
      <c r="BH115" s="217">
        <f>IF(N115="sníž. přenesená",J115,0)</f>
        <v>0</v>
      </c>
      <c r="BI115" s="217">
        <f>IF(N115="nulová",J115,0)</f>
        <v>0</v>
      </c>
      <c r="BJ115" s="18" t="s">
        <v>82</v>
      </c>
      <c r="BK115" s="217">
        <f>ROUND(I115*H115,2)</f>
        <v>0</v>
      </c>
      <c r="BL115" s="18" t="s">
        <v>155</v>
      </c>
      <c r="BM115" s="216" t="s">
        <v>3018</v>
      </c>
    </row>
    <row r="116" s="2" customFormat="1" ht="16.5" customHeight="1">
      <c r="A116" s="39"/>
      <c r="B116" s="40"/>
      <c r="C116" s="205" t="s">
        <v>386</v>
      </c>
      <c r="D116" s="205" t="s">
        <v>150</v>
      </c>
      <c r="E116" s="206" t="s">
        <v>3019</v>
      </c>
      <c r="F116" s="207" t="s">
        <v>3020</v>
      </c>
      <c r="G116" s="208" t="s">
        <v>748</v>
      </c>
      <c r="H116" s="209">
        <v>11</v>
      </c>
      <c r="I116" s="210"/>
      <c r="J116" s="211">
        <f>ROUND(I116*H116,2)</f>
        <v>0</v>
      </c>
      <c r="K116" s="207" t="s">
        <v>19</v>
      </c>
      <c r="L116" s="45"/>
      <c r="M116" s="212" t="s">
        <v>19</v>
      </c>
      <c r="N116" s="213" t="s">
        <v>45</v>
      </c>
      <c r="O116" s="85"/>
      <c r="P116" s="214">
        <f>O116*H116</f>
        <v>0</v>
      </c>
      <c r="Q116" s="214">
        <v>0</v>
      </c>
      <c r="R116" s="214">
        <f>Q116*H116</f>
        <v>0</v>
      </c>
      <c r="S116" s="214">
        <v>0</v>
      </c>
      <c r="T116" s="215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6" t="s">
        <v>155</v>
      </c>
      <c r="AT116" s="216" t="s">
        <v>150</v>
      </c>
      <c r="AU116" s="216" t="s">
        <v>82</v>
      </c>
      <c r="AY116" s="18" t="s">
        <v>148</v>
      </c>
      <c r="BE116" s="217">
        <f>IF(N116="základní",J116,0)</f>
        <v>0</v>
      </c>
      <c r="BF116" s="217">
        <f>IF(N116="snížená",J116,0)</f>
        <v>0</v>
      </c>
      <c r="BG116" s="217">
        <f>IF(N116="zákl. přenesená",J116,0)</f>
        <v>0</v>
      </c>
      <c r="BH116" s="217">
        <f>IF(N116="sníž. přenesená",J116,0)</f>
        <v>0</v>
      </c>
      <c r="BI116" s="217">
        <f>IF(N116="nulová",J116,0)</f>
        <v>0</v>
      </c>
      <c r="BJ116" s="18" t="s">
        <v>82</v>
      </c>
      <c r="BK116" s="217">
        <f>ROUND(I116*H116,2)</f>
        <v>0</v>
      </c>
      <c r="BL116" s="18" t="s">
        <v>155</v>
      </c>
      <c r="BM116" s="216" t="s">
        <v>3021</v>
      </c>
    </row>
    <row r="117" s="2" customFormat="1" ht="16.5" customHeight="1">
      <c r="A117" s="39"/>
      <c r="B117" s="40"/>
      <c r="C117" s="205" t="s">
        <v>391</v>
      </c>
      <c r="D117" s="205" t="s">
        <v>150</v>
      </c>
      <c r="E117" s="206" t="s">
        <v>3022</v>
      </c>
      <c r="F117" s="207" t="s">
        <v>3023</v>
      </c>
      <c r="G117" s="208" t="s">
        <v>748</v>
      </c>
      <c r="H117" s="209">
        <v>2</v>
      </c>
      <c r="I117" s="210"/>
      <c r="J117" s="211">
        <f>ROUND(I117*H117,2)</f>
        <v>0</v>
      </c>
      <c r="K117" s="207" t="s">
        <v>19</v>
      </c>
      <c r="L117" s="45"/>
      <c r="M117" s="212" t="s">
        <v>19</v>
      </c>
      <c r="N117" s="213" t="s">
        <v>45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155</v>
      </c>
      <c r="AT117" s="216" t="s">
        <v>150</v>
      </c>
      <c r="AU117" s="216" t="s">
        <v>82</v>
      </c>
      <c r="AY117" s="18" t="s">
        <v>148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82</v>
      </c>
      <c r="BK117" s="217">
        <f>ROUND(I117*H117,2)</f>
        <v>0</v>
      </c>
      <c r="BL117" s="18" t="s">
        <v>155</v>
      </c>
      <c r="BM117" s="216" t="s">
        <v>3024</v>
      </c>
    </row>
    <row r="118" s="2" customFormat="1" ht="21.75" customHeight="1">
      <c r="A118" s="39"/>
      <c r="B118" s="40"/>
      <c r="C118" s="205" t="s">
        <v>396</v>
      </c>
      <c r="D118" s="205" t="s">
        <v>150</v>
      </c>
      <c r="E118" s="206" t="s">
        <v>3025</v>
      </c>
      <c r="F118" s="207" t="s">
        <v>3026</v>
      </c>
      <c r="G118" s="208" t="s">
        <v>748</v>
      </c>
      <c r="H118" s="209">
        <v>3</v>
      </c>
      <c r="I118" s="210"/>
      <c r="J118" s="211">
        <f>ROUND(I118*H118,2)</f>
        <v>0</v>
      </c>
      <c r="K118" s="207" t="s">
        <v>19</v>
      </c>
      <c r="L118" s="45"/>
      <c r="M118" s="212" t="s">
        <v>19</v>
      </c>
      <c r="N118" s="213" t="s">
        <v>45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155</v>
      </c>
      <c r="AT118" s="216" t="s">
        <v>150</v>
      </c>
      <c r="AU118" s="216" t="s">
        <v>82</v>
      </c>
      <c r="AY118" s="18" t="s">
        <v>148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82</v>
      </c>
      <c r="BK118" s="217">
        <f>ROUND(I118*H118,2)</f>
        <v>0</v>
      </c>
      <c r="BL118" s="18" t="s">
        <v>155</v>
      </c>
      <c r="BM118" s="216" t="s">
        <v>3027</v>
      </c>
    </row>
    <row r="119" s="2" customFormat="1" ht="24.15" customHeight="1">
      <c r="A119" s="39"/>
      <c r="B119" s="40"/>
      <c r="C119" s="205" t="s">
        <v>401</v>
      </c>
      <c r="D119" s="205" t="s">
        <v>150</v>
      </c>
      <c r="E119" s="206" t="s">
        <v>3028</v>
      </c>
      <c r="F119" s="207" t="s">
        <v>3029</v>
      </c>
      <c r="G119" s="208" t="s">
        <v>748</v>
      </c>
      <c r="H119" s="209">
        <v>2</v>
      </c>
      <c r="I119" s="210"/>
      <c r="J119" s="211">
        <f>ROUND(I119*H119,2)</f>
        <v>0</v>
      </c>
      <c r="K119" s="207" t="s">
        <v>19</v>
      </c>
      <c r="L119" s="45"/>
      <c r="M119" s="212" t="s">
        <v>19</v>
      </c>
      <c r="N119" s="213" t="s">
        <v>45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155</v>
      </c>
      <c r="AT119" s="216" t="s">
        <v>150</v>
      </c>
      <c r="AU119" s="216" t="s">
        <v>82</v>
      </c>
      <c r="AY119" s="18" t="s">
        <v>148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82</v>
      </c>
      <c r="BK119" s="217">
        <f>ROUND(I119*H119,2)</f>
        <v>0</v>
      </c>
      <c r="BL119" s="18" t="s">
        <v>155</v>
      </c>
      <c r="BM119" s="216" t="s">
        <v>3030</v>
      </c>
    </row>
    <row r="120" s="2" customFormat="1" ht="16.5" customHeight="1">
      <c r="A120" s="39"/>
      <c r="B120" s="40"/>
      <c r="C120" s="205" t="s">
        <v>407</v>
      </c>
      <c r="D120" s="205" t="s">
        <v>150</v>
      </c>
      <c r="E120" s="206" t="s">
        <v>1460</v>
      </c>
      <c r="F120" s="207" t="s">
        <v>3031</v>
      </c>
      <c r="G120" s="208" t="s">
        <v>748</v>
      </c>
      <c r="H120" s="209">
        <v>1</v>
      </c>
      <c r="I120" s="210"/>
      <c r="J120" s="211">
        <f>ROUND(I120*H120,2)</f>
        <v>0</v>
      </c>
      <c r="K120" s="207" t="s">
        <v>19</v>
      </c>
      <c r="L120" s="45"/>
      <c r="M120" s="212" t="s">
        <v>19</v>
      </c>
      <c r="N120" s="213" t="s">
        <v>45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155</v>
      </c>
      <c r="AT120" s="216" t="s">
        <v>150</v>
      </c>
      <c r="AU120" s="216" t="s">
        <v>82</v>
      </c>
      <c r="AY120" s="18" t="s">
        <v>148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82</v>
      </c>
      <c r="BK120" s="217">
        <f>ROUND(I120*H120,2)</f>
        <v>0</v>
      </c>
      <c r="BL120" s="18" t="s">
        <v>155</v>
      </c>
      <c r="BM120" s="216" t="s">
        <v>3032</v>
      </c>
    </row>
    <row r="121" s="2" customFormat="1" ht="16.5" customHeight="1">
      <c r="A121" s="39"/>
      <c r="B121" s="40"/>
      <c r="C121" s="205" t="s">
        <v>413</v>
      </c>
      <c r="D121" s="205" t="s">
        <v>150</v>
      </c>
      <c r="E121" s="206" t="s">
        <v>3033</v>
      </c>
      <c r="F121" s="207" t="s">
        <v>3034</v>
      </c>
      <c r="G121" s="208" t="s">
        <v>748</v>
      </c>
      <c r="H121" s="209">
        <v>1</v>
      </c>
      <c r="I121" s="210"/>
      <c r="J121" s="211">
        <f>ROUND(I121*H121,2)</f>
        <v>0</v>
      </c>
      <c r="K121" s="207" t="s">
        <v>19</v>
      </c>
      <c r="L121" s="45"/>
      <c r="M121" s="212" t="s">
        <v>19</v>
      </c>
      <c r="N121" s="213" t="s">
        <v>45</v>
      </c>
      <c r="O121" s="85"/>
      <c r="P121" s="214">
        <f>O121*H121</f>
        <v>0</v>
      </c>
      <c r="Q121" s="214">
        <v>0</v>
      </c>
      <c r="R121" s="214">
        <f>Q121*H121</f>
        <v>0</v>
      </c>
      <c r="S121" s="214">
        <v>0</v>
      </c>
      <c r="T121" s="215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6" t="s">
        <v>155</v>
      </c>
      <c r="AT121" s="216" t="s">
        <v>150</v>
      </c>
      <c r="AU121" s="216" t="s">
        <v>82</v>
      </c>
      <c r="AY121" s="18" t="s">
        <v>148</v>
      </c>
      <c r="BE121" s="217">
        <f>IF(N121="základní",J121,0)</f>
        <v>0</v>
      </c>
      <c r="BF121" s="217">
        <f>IF(N121="snížená",J121,0)</f>
        <v>0</v>
      </c>
      <c r="BG121" s="217">
        <f>IF(N121="zákl. přenesená",J121,0)</f>
        <v>0</v>
      </c>
      <c r="BH121" s="217">
        <f>IF(N121="sníž. přenesená",J121,0)</f>
        <v>0</v>
      </c>
      <c r="BI121" s="217">
        <f>IF(N121="nulová",J121,0)</f>
        <v>0</v>
      </c>
      <c r="BJ121" s="18" t="s">
        <v>82</v>
      </c>
      <c r="BK121" s="217">
        <f>ROUND(I121*H121,2)</f>
        <v>0</v>
      </c>
      <c r="BL121" s="18" t="s">
        <v>155</v>
      </c>
      <c r="BM121" s="216" t="s">
        <v>3035</v>
      </c>
    </row>
    <row r="122" s="2" customFormat="1" ht="24.15" customHeight="1">
      <c r="A122" s="39"/>
      <c r="B122" s="40"/>
      <c r="C122" s="205" t="s">
        <v>419</v>
      </c>
      <c r="D122" s="205" t="s">
        <v>150</v>
      </c>
      <c r="E122" s="206" t="s">
        <v>3036</v>
      </c>
      <c r="F122" s="207" t="s">
        <v>3037</v>
      </c>
      <c r="G122" s="208" t="s">
        <v>229</v>
      </c>
      <c r="H122" s="209">
        <v>290</v>
      </c>
      <c r="I122" s="210"/>
      <c r="J122" s="211">
        <f>ROUND(I122*H122,2)</f>
        <v>0</v>
      </c>
      <c r="K122" s="207" t="s">
        <v>19</v>
      </c>
      <c r="L122" s="45"/>
      <c r="M122" s="212" t="s">
        <v>19</v>
      </c>
      <c r="N122" s="213" t="s">
        <v>45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155</v>
      </c>
      <c r="AT122" s="216" t="s">
        <v>150</v>
      </c>
      <c r="AU122" s="216" t="s">
        <v>82</v>
      </c>
      <c r="AY122" s="18" t="s">
        <v>148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82</v>
      </c>
      <c r="BK122" s="217">
        <f>ROUND(I122*H122,2)</f>
        <v>0</v>
      </c>
      <c r="BL122" s="18" t="s">
        <v>155</v>
      </c>
      <c r="BM122" s="216" t="s">
        <v>3038</v>
      </c>
    </row>
    <row r="123" s="2" customFormat="1" ht="16.5" customHeight="1">
      <c r="A123" s="39"/>
      <c r="B123" s="40"/>
      <c r="C123" s="205" t="s">
        <v>424</v>
      </c>
      <c r="D123" s="205" t="s">
        <v>150</v>
      </c>
      <c r="E123" s="206" t="s">
        <v>3039</v>
      </c>
      <c r="F123" s="207" t="s">
        <v>3040</v>
      </c>
      <c r="G123" s="208" t="s">
        <v>748</v>
      </c>
      <c r="H123" s="209">
        <v>1</v>
      </c>
      <c r="I123" s="210"/>
      <c r="J123" s="211">
        <f>ROUND(I123*H123,2)</f>
        <v>0</v>
      </c>
      <c r="K123" s="207" t="s">
        <v>19</v>
      </c>
      <c r="L123" s="45"/>
      <c r="M123" s="212" t="s">
        <v>19</v>
      </c>
      <c r="N123" s="213" t="s">
        <v>45</v>
      </c>
      <c r="O123" s="85"/>
      <c r="P123" s="214">
        <f>O123*H123</f>
        <v>0</v>
      </c>
      <c r="Q123" s="214">
        <v>0</v>
      </c>
      <c r="R123" s="214">
        <f>Q123*H123</f>
        <v>0</v>
      </c>
      <c r="S123" s="214">
        <v>0</v>
      </c>
      <c r="T123" s="215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6" t="s">
        <v>155</v>
      </c>
      <c r="AT123" s="216" t="s">
        <v>150</v>
      </c>
      <c r="AU123" s="216" t="s">
        <v>82</v>
      </c>
      <c r="AY123" s="18" t="s">
        <v>148</v>
      </c>
      <c r="BE123" s="217">
        <f>IF(N123="základní",J123,0)</f>
        <v>0</v>
      </c>
      <c r="BF123" s="217">
        <f>IF(N123="snížená",J123,0)</f>
        <v>0</v>
      </c>
      <c r="BG123" s="217">
        <f>IF(N123="zákl. přenesená",J123,0)</f>
        <v>0</v>
      </c>
      <c r="BH123" s="217">
        <f>IF(N123="sníž. přenesená",J123,0)</f>
        <v>0</v>
      </c>
      <c r="BI123" s="217">
        <f>IF(N123="nulová",J123,0)</f>
        <v>0</v>
      </c>
      <c r="BJ123" s="18" t="s">
        <v>82</v>
      </c>
      <c r="BK123" s="217">
        <f>ROUND(I123*H123,2)</f>
        <v>0</v>
      </c>
      <c r="BL123" s="18" t="s">
        <v>155</v>
      </c>
      <c r="BM123" s="216" t="s">
        <v>3041</v>
      </c>
    </row>
    <row r="124" s="2" customFormat="1" ht="16.5" customHeight="1">
      <c r="A124" s="39"/>
      <c r="B124" s="40"/>
      <c r="C124" s="205" t="s">
        <v>431</v>
      </c>
      <c r="D124" s="205" t="s">
        <v>150</v>
      </c>
      <c r="E124" s="206" t="s">
        <v>3042</v>
      </c>
      <c r="F124" s="207" t="s">
        <v>3043</v>
      </c>
      <c r="G124" s="208" t="s">
        <v>748</v>
      </c>
      <c r="H124" s="209">
        <v>1</v>
      </c>
      <c r="I124" s="210"/>
      <c r="J124" s="211">
        <f>ROUND(I124*H124,2)</f>
        <v>0</v>
      </c>
      <c r="K124" s="207" t="s">
        <v>19</v>
      </c>
      <c r="L124" s="45"/>
      <c r="M124" s="212" t="s">
        <v>19</v>
      </c>
      <c r="N124" s="213" t="s">
        <v>45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155</v>
      </c>
      <c r="AT124" s="216" t="s">
        <v>150</v>
      </c>
      <c r="AU124" s="216" t="s">
        <v>82</v>
      </c>
      <c r="AY124" s="18" t="s">
        <v>148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82</v>
      </c>
      <c r="BK124" s="217">
        <f>ROUND(I124*H124,2)</f>
        <v>0</v>
      </c>
      <c r="BL124" s="18" t="s">
        <v>155</v>
      </c>
      <c r="BM124" s="216" t="s">
        <v>3044</v>
      </c>
    </row>
    <row r="125" s="2" customFormat="1" ht="21.75" customHeight="1">
      <c r="A125" s="39"/>
      <c r="B125" s="40"/>
      <c r="C125" s="205" t="s">
        <v>436</v>
      </c>
      <c r="D125" s="205" t="s">
        <v>150</v>
      </c>
      <c r="E125" s="206" t="s">
        <v>3045</v>
      </c>
      <c r="F125" s="207" t="s">
        <v>3046</v>
      </c>
      <c r="G125" s="208" t="s">
        <v>748</v>
      </c>
      <c r="H125" s="209">
        <v>1</v>
      </c>
      <c r="I125" s="210"/>
      <c r="J125" s="211">
        <f>ROUND(I125*H125,2)</f>
        <v>0</v>
      </c>
      <c r="K125" s="207" t="s">
        <v>19</v>
      </c>
      <c r="L125" s="45"/>
      <c r="M125" s="212" t="s">
        <v>19</v>
      </c>
      <c r="N125" s="213" t="s">
        <v>45</v>
      </c>
      <c r="O125" s="85"/>
      <c r="P125" s="214">
        <f>O125*H125</f>
        <v>0</v>
      </c>
      <c r="Q125" s="214">
        <v>0</v>
      </c>
      <c r="R125" s="214">
        <f>Q125*H125</f>
        <v>0</v>
      </c>
      <c r="S125" s="214">
        <v>0</v>
      </c>
      <c r="T125" s="215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16" t="s">
        <v>155</v>
      </c>
      <c r="AT125" s="216" t="s">
        <v>150</v>
      </c>
      <c r="AU125" s="216" t="s">
        <v>82</v>
      </c>
      <c r="AY125" s="18" t="s">
        <v>148</v>
      </c>
      <c r="BE125" s="217">
        <f>IF(N125="základní",J125,0)</f>
        <v>0</v>
      </c>
      <c r="BF125" s="217">
        <f>IF(N125="snížená",J125,0)</f>
        <v>0</v>
      </c>
      <c r="BG125" s="217">
        <f>IF(N125="zákl. přenesená",J125,0)</f>
        <v>0</v>
      </c>
      <c r="BH125" s="217">
        <f>IF(N125="sníž. přenesená",J125,0)</f>
        <v>0</v>
      </c>
      <c r="BI125" s="217">
        <f>IF(N125="nulová",J125,0)</f>
        <v>0</v>
      </c>
      <c r="BJ125" s="18" t="s">
        <v>82</v>
      </c>
      <c r="BK125" s="217">
        <f>ROUND(I125*H125,2)</f>
        <v>0</v>
      </c>
      <c r="BL125" s="18" t="s">
        <v>155</v>
      </c>
      <c r="BM125" s="216" t="s">
        <v>3047</v>
      </c>
    </row>
    <row r="126" s="2" customFormat="1" ht="16.5" customHeight="1">
      <c r="A126" s="39"/>
      <c r="B126" s="40"/>
      <c r="C126" s="205" t="s">
        <v>441</v>
      </c>
      <c r="D126" s="205" t="s">
        <v>150</v>
      </c>
      <c r="E126" s="206" t="s">
        <v>3048</v>
      </c>
      <c r="F126" s="207" t="s">
        <v>3049</v>
      </c>
      <c r="G126" s="208" t="s">
        <v>1352</v>
      </c>
      <c r="H126" s="209">
        <v>1</v>
      </c>
      <c r="I126" s="210"/>
      <c r="J126" s="211">
        <f>ROUND(I126*H126,2)</f>
        <v>0</v>
      </c>
      <c r="K126" s="207" t="s">
        <v>19</v>
      </c>
      <c r="L126" s="45"/>
      <c r="M126" s="212" t="s">
        <v>19</v>
      </c>
      <c r="N126" s="213" t="s">
        <v>45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155</v>
      </c>
      <c r="AT126" s="216" t="s">
        <v>150</v>
      </c>
      <c r="AU126" s="216" t="s">
        <v>82</v>
      </c>
      <c r="AY126" s="18" t="s">
        <v>148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82</v>
      </c>
      <c r="BK126" s="217">
        <f>ROUND(I126*H126,2)</f>
        <v>0</v>
      </c>
      <c r="BL126" s="18" t="s">
        <v>155</v>
      </c>
      <c r="BM126" s="216" t="s">
        <v>3050</v>
      </c>
    </row>
    <row r="127" s="2" customFormat="1" ht="24.15" customHeight="1">
      <c r="A127" s="39"/>
      <c r="B127" s="40"/>
      <c r="C127" s="205" t="s">
        <v>446</v>
      </c>
      <c r="D127" s="205" t="s">
        <v>150</v>
      </c>
      <c r="E127" s="206" t="s">
        <v>3051</v>
      </c>
      <c r="F127" s="207" t="s">
        <v>3052</v>
      </c>
      <c r="G127" s="208" t="s">
        <v>748</v>
      </c>
      <c r="H127" s="209">
        <v>14</v>
      </c>
      <c r="I127" s="210"/>
      <c r="J127" s="211">
        <f>ROUND(I127*H127,2)</f>
        <v>0</v>
      </c>
      <c r="K127" s="207" t="s">
        <v>19</v>
      </c>
      <c r="L127" s="45"/>
      <c r="M127" s="212" t="s">
        <v>19</v>
      </c>
      <c r="N127" s="213" t="s">
        <v>45</v>
      </c>
      <c r="O127" s="85"/>
      <c r="P127" s="214">
        <f>O127*H127</f>
        <v>0</v>
      </c>
      <c r="Q127" s="214">
        <v>0</v>
      </c>
      <c r="R127" s="214">
        <f>Q127*H127</f>
        <v>0</v>
      </c>
      <c r="S127" s="214">
        <v>0</v>
      </c>
      <c r="T127" s="215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6" t="s">
        <v>155</v>
      </c>
      <c r="AT127" s="216" t="s">
        <v>150</v>
      </c>
      <c r="AU127" s="216" t="s">
        <v>82</v>
      </c>
      <c r="AY127" s="18" t="s">
        <v>148</v>
      </c>
      <c r="BE127" s="217">
        <f>IF(N127="základní",J127,0)</f>
        <v>0</v>
      </c>
      <c r="BF127" s="217">
        <f>IF(N127="snížená",J127,0)</f>
        <v>0</v>
      </c>
      <c r="BG127" s="217">
        <f>IF(N127="zákl. přenesená",J127,0)</f>
        <v>0</v>
      </c>
      <c r="BH127" s="217">
        <f>IF(N127="sníž. přenesená",J127,0)</f>
        <v>0</v>
      </c>
      <c r="BI127" s="217">
        <f>IF(N127="nulová",J127,0)</f>
        <v>0</v>
      </c>
      <c r="BJ127" s="18" t="s">
        <v>82</v>
      </c>
      <c r="BK127" s="217">
        <f>ROUND(I127*H127,2)</f>
        <v>0</v>
      </c>
      <c r="BL127" s="18" t="s">
        <v>155</v>
      </c>
      <c r="BM127" s="216" t="s">
        <v>3053</v>
      </c>
    </row>
    <row r="128" s="2" customFormat="1" ht="16.5" customHeight="1">
      <c r="A128" s="39"/>
      <c r="B128" s="40"/>
      <c r="C128" s="205" t="s">
        <v>452</v>
      </c>
      <c r="D128" s="205" t="s">
        <v>150</v>
      </c>
      <c r="E128" s="206" t="s">
        <v>3054</v>
      </c>
      <c r="F128" s="207" t="s">
        <v>3055</v>
      </c>
      <c r="G128" s="208" t="s">
        <v>748</v>
      </c>
      <c r="H128" s="209">
        <v>1</v>
      </c>
      <c r="I128" s="210"/>
      <c r="J128" s="211">
        <f>ROUND(I128*H128,2)</f>
        <v>0</v>
      </c>
      <c r="K128" s="207" t="s">
        <v>19</v>
      </c>
      <c r="L128" s="45"/>
      <c r="M128" s="212" t="s">
        <v>19</v>
      </c>
      <c r="N128" s="213" t="s">
        <v>45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155</v>
      </c>
      <c r="AT128" s="216" t="s">
        <v>150</v>
      </c>
      <c r="AU128" s="216" t="s">
        <v>82</v>
      </c>
      <c r="AY128" s="18" t="s">
        <v>148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82</v>
      </c>
      <c r="BK128" s="217">
        <f>ROUND(I128*H128,2)</f>
        <v>0</v>
      </c>
      <c r="BL128" s="18" t="s">
        <v>155</v>
      </c>
      <c r="BM128" s="216" t="s">
        <v>3056</v>
      </c>
    </row>
    <row r="129" s="2" customFormat="1" ht="16.5" customHeight="1">
      <c r="A129" s="39"/>
      <c r="B129" s="40"/>
      <c r="C129" s="205" t="s">
        <v>460</v>
      </c>
      <c r="D129" s="205" t="s">
        <v>150</v>
      </c>
      <c r="E129" s="206" t="s">
        <v>3057</v>
      </c>
      <c r="F129" s="207" t="s">
        <v>3058</v>
      </c>
      <c r="G129" s="208" t="s">
        <v>748</v>
      </c>
      <c r="H129" s="209">
        <v>1</v>
      </c>
      <c r="I129" s="210"/>
      <c r="J129" s="211">
        <f>ROUND(I129*H129,2)</f>
        <v>0</v>
      </c>
      <c r="K129" s="207" t="s">
        <v>19</v>
      </c>
      <c r="L129" s="45"/>
      <c r="M129" s="212" t="s">
        <v>19</v>
      </c>
      <c r="N129" s="213" t="s">
        <v>45</v>
      </c>
      <c r="O129" s="85"/>
      <c r="P129" s="214">
        <f>O129*H129</f>
        <v>0</v>
      </c>
      <c r="Q129" s="214">
        <v>0</v>
      </c>
      <c r="R129" s="214">
        <f>Q129*H129</f>
        <v>0</v>
      </c>
      <c r="S129" s="214">
        <v>0</v>
      </c>
      <c r="T129" s="215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6" t="s">
        <v>155</v>
      </c>
      <c r="AT129" s="216" t="s">
        <v>150</v>
      </c>
      <c r="AU129" s="216" t="s">
        <v>82</v>
      </c>
      <c r="AY129" s="18" t="s">
        <v>148</v>
      </c>
      <c r="BE129" s="217">
        <f>IF(N129="základní",J129,0)</f>
        <v>0</v>
      </c>
      <c r="BF129" s="217">
        <f>IF(N129="snížená",J129,0)</f>
        <v>0</v>
      </c>
      <c r="BG129" s="217">
        <f>IF(N129="zákl. přenesená",J129,0)</f>
        <v>0</v>
      </c>
      <c r="BH129" s="217">
        <f>IF(N129="sníž. přenesená",J129,0)</f>
        <v>0</v>
      </c>
      <c r="BI129" s="217">
        <f>IF(N129="nulová",J129,0)</f>
        <v>0</v>
      </c>
      <c r="BJ129" s="18" t="s">
        <v>82</v>
      </c>
      <c r="BK129" s="217">
        <f>ROUND(I129*H129,2)</f>
        <v>0</v>
      </c>
      <c r="BL129" s="18" t="s">
        <v>155</v>
      </c>
      <c r="BM129" s="216" t="s">
        <v>3059</v>
      </c>
    </row>
    <row r="130" s="2" customFormat="1" ht="16.5" customHeight="1">
      <c r="A130" s="39"/>
      <c r="B130" s="40"/>
      <c r="C130" s="205" t="s">
        <v>465</v>
      </c>
      <c r="D130" s="205" t="s">
        <v>150</v>
      </c>
      <c r="E130" s="206" t="s">
        <v>3060</v>
      </c>
      <c r="F130" s="207" t="s">
        <v>3061</v>
      </c>
      <c r="G130" s="208" t="s">
        <v>748</v>
      </c>
      <c r="H130" s="209">
        <v>6</v>
      </c>
      <c r="I130" s="210"/>
      <c r="J130" s="211">
        <f>ROUND(I130*H130,2)</f>
        <v>0</v>
      </c>
      <c r="K130" s="207" t="s">
        <v>19</v>
      </c>
      <c r="L130" s="45"/>
      <c r="M130" s="212" t="s">
        <v>19</v>
      </c>
      <c r="N130" s="213" t="s">
        <v>45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155</v>
      </c>
      <c r="AT130" s="216" t="s">
        <v>150</v>
      </c>
      <c r="AU130" s="216" t="s">
        <v>82</v>
      </c>
      <c r="AY130" s="18" t="s">
        <v>148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82</v>
      </c>
      <c r="BK130" s="217">
        <f>ROUND(I130*H130,2)</f>
        <v>0</v>
      </c>
      <c r="BL130" s="18" t="s">
        <v>155</v>
      </c>
      <c r="BM130" s="216" t="s">
        <v>3062</v>
      </c>
    </row>
    <row r="131" s="2" customFormat="1" ht="16.5" customHeight="1">
      <c r="A131" s="39"/>
      <c r="B131" s="40"/>
      <c r="C131" s="205" t="s">
        <v>470</v>
      </c>
      <c r="D131" s="205" t="s">
        <v>150</v>
      </c>
      <c r="E131" s="206" t="s">
        <v>3063</v>
      </c>
      <c r="F131" s="207" t="s">
        <v>3064</v>
      </c>
      <c r="G131" s="208" t="s">
        <v>748</v>
      </c>
      <c r="H131" s="209">
        <v>11</v>
      </c>
      <c r="I131" s="210"/>
      <c r="J131" s="211">
        <f>ROUND(I131*H131,2)</f>
        <v>0</v>
      </c>
      <c r="K131" s="207" t="s">
        <v>19</v>
      </c>
      <c r="L131" s="45"/>
      <c r="M131" s="212" t="s">
        <v>19</v>
      </c>
      <c r="N131" s="213" t="s">
        <v>45</v>
      </c>
      <c r="O131" s="85"/>
      <c r="P131" s="214">
        <f>O131*H131</f>
        <v>0</v>
      </c>
      <c r="Q131" s="214">
        <v>0</v>
      </c>
      <c r="R131" s="214">
        <f>Q131*H131</f>
        <v>0</v>
      </c>
      <c r="S131" s="214">
        <v>0</v>
      </c>
      <c r="T131" s="215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16" t="s">
        <v>155</v>
      </c>
      <c r="AT131" s="216" t="s">
        <v>150</v>
      </c>
      <c r="AU131" s="216" t="s">
        <v>82</v>
      </c>
      <c r="AY131" s="18" t="s">
        <v>148</v>
      </c>
      <c r="BE131" s="217">
        <f>IF(N131="základní",J131,0)</f>
        <v>0</v>
      </c>
      <c r="BF131" s="217">
        <f>IF(N131="snížená",J131,0)</f>
        <v>0</v>
      </c>
      <c r="BG131" s="217">
        <f>IF(N131="zákl. přenesená",J131,0)</f>
        <v>0</v>
      </c>
      <c r="BH131" s="217">
        <f>IF(N131="sníž. přenesená",J131,0)</f>
        <v>0</v>
      </c>
      <c r="BI131" s="217">
        <f>IF(N131="nulová",J131,0)</f>
        <v>0</v>
      </c>
      <c r="BJ131" s="18" t="s">
        <v>82</v>
      </c>
      <c r="BK131" s="217">
        <f>ROUND(I131*H131,2)</f>
        <v>0</v>
      </c>
      <c r="BL131" s="18" t="s">
        <v>155</v>
      </c>
      <c r="BM131" s="216" t="s">
        <v>3065</v>
      </c>
    </row>
    <row r="132" s="2" customFormat="1" ht="21.75" customHeight="1">
      <c r="A132" s="39"/>
      <c r="B132" s="40"/>
      <c r="C132" s="205" t="s">
        <v>477</v>
      </c>
      <c r="D132" s="205" t="s">
        <v>150</v>
      </c>
      <c r="E132" s="206" t="s">
        <v>3066</v>
      </c>
      <c r="F132" s="207" t="s">
        <v>3067</v>
      </c>
      <c r="G132" s="208" t="s">
        <v>748</v>
      </c>
      <c r="H132" s="209">
        <v>12</v>
      </c>
      <c r="I132" s="210"/>
      <c r="J132" s="211">
        <f>ROUND(I132*H132,2)</f>
        <v>0</v>
      </c>
      <c r="K132" s="207" t="s">
        <v>19</v>
      </c>
      <c r="L132" s="45"/>
      <c r="M132" s="212" t="s">
        <v>19</v>
      </c>
      <c r="N132" s="213" t="s">
        <v>45</v>
      </c>
      <c r="O132" s="85"/>
      <c r="P132" s="214">
        <f>O132*H132</f>
        <v>0</v>
      </c>
      <c r="Q132" s="214">
        <v>0</v>
      </c>
      <c r="R132" s="214">
        <f>Q132*H132</f>
        <v>0</v>
      </c>
      <c r="S132" s="214">
        <v>0</v>
      </c>
      <c r="T132" s="215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16" t="s">
        <v>155</v>
      </c>
      <c r="AT132" s="216" t="s">
        <v>150</v>
      </c>
      <c r="AU132" s="216" t="s">
        <v>82</v>
      </c>
      <c r="AY132" s="18" t="s">
        <v>148</v>
      </c>
      <c r="BE132" s="217">
        <f>IF(N132="základní",J132,0)</f>
        <v>0</v>
      </c>
      <c r="BF132" s="217">
        <f>IF(N132="snížená",J132,0)</f>
        <v>0</v>
      </c>
      <c r="BG132" s="217">
        <f>IF(N132="zákl. přenesená",J132,0)</f>
        <v>0</v>
      </c>
      <c r="BH132" s="217">
        <f>IF(N132="sníž. přenesená",J132,0)</f>
        <v>0</v>
      </c>
      <c r="BI132" s="217">
        <f>IF(N132="nulová",J132,0)</f>
        <v>0</v>
      </c>
      <c r="BJ132" s="18" t="s">
        <v>82</v>
      </c>
      <c r="BK132" s="217">
        <f>ROUND(I132*H132,2)</f>
        <v>0</v>
      </c>
      <c r="BL132" s="18" t="s">
        <v>155</v>
      </c>
      <c r="BM132" s="216" t="s">
        <v>3068</v>
      </c>
    </row>
    <row r="133" s="2" customFormat="1" ht="16.5" customHeight="1">
      <c r="A133" s="39"/>
      <c r="B133" s="40"/>
      <c r="C133" s="205" t="s">
        <v>482</v>
      </c>
      <c r="D133" s="205" t="s">
        <v>150</v>
      </c>
      <c r="E133" s="206" t="s">
        <v>3069</v>
      </c>
      <c r="F133" s="207" t="s">
        <v>3070</v>
      </c>
      <c r="G133" s="208" t="s">
        <v>1352</v>
      </c>
      <c r="H133" s="209">
        <v>1</v>
      </c>
      <c r="I133" s="210"/>
      <c r="J133" s="211">
        <f>ROUND(I133*H133,2)</f>
        <v>0</v>
      </c>
      <c r="K133" s="207" t="s">
        <v>19</v>
      </c>
      <c r="L133" s="45"/>
      <c r="M133" s="212" t="s">
        <v>19</v>
      </c>
      <c r="N133" s="213" t="s">
        <v>45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155</v>
      </c>
      <c r="AT133" s="216" t="s">
        <v>150</v>
      </c>
      <c r="AU133" s="216" t="s">
        <v>82</v>
      </c>
      <c r="AY133" s="18" t="s">
        <v>148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82</v>
      </c>
      <c r="BK133" s="217">
        <f>ROUND(I133*H133,2)</f>
        <v>0</v>
      </c>
      <c r="BL133" s="18" t="s">
        <v>155</v>
      </c>
      <c r="BM133" s="216" t="s">
        <v>3071</v>
      </c>
    </row>
    <row r="134" s="2" customFormat="1" ht="16.5" customHeight="1">
      <c r="A134" s="39"/>
      <c r="B134" s="40"/>
      <c r="C134" s="205" t="s">
        <v>487</v>
      </c>
      <c r="D134" s="205" t="s">
        <v>150</v>
      </c>
      <c r="E134" s="206" t="s">
        <v>3072</v>
      </c>
      <c r="F134" s="207" t="s">
        <v>3073</v>
      </c>
      <c r="G134" s="208" t="s">
        <v>1352</v>
      </c>
      <c r="H134" s="209">
        <v>1</v>
      </c>
      <c r="I134" s="210"/>
      <c r="J134" s="211">
        <f>ROUND(I134*H134,2)</f>
        <v>0</v>
      </c>
      <c r="K134" s="207" t="s">
        <v>19</v>
      </c>
      <c r="L134" s="45"/>
      <c r="M134" s="212" t="s">
        <v>19</v>
      </c>
      <c r="N134" s="213" t="s">
        <v>45</v>
      </c>
      <c r="O134" s="85"/>
      <c r="P134" s="214">
        <f>O134*H134</f>
        <v>0</v>
      </c>
      <c r="Q134" s="214">
        <v>0</v>
      </c>
      <c r="R134" s="214">
        <f>Q134*H134</f>
        <v>0</v>
      </c>
      <c r="S134" s="214">
        <v>0</v>
      </c>
      <c r="T134" s="215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6" t="s">
        <v>155</v>
      </c>
      <c r="AT134" s="216" t="s">
        <v>150</v>
      </c>
      <c r="AU134" s="216" t="s">
        <v>82</v>
      </c>
      <c r="AY134" s="18" t="s">
        <v>148</v>
      </c>
      <c r="BE134" s="217">
        <f>IF(N134="základní",J134,0)</f>
        <v>0</v>
      </c>
      <c r="BF134" s="217">
        <f>IF(N134="snížená",J134,0)</f>
        <v>0</v>
      </c>
      <c r="BG134" s="217">
        <f>IF(N134="zákl. přenesená",J134,0)</f>
        <v>0</v>
      </c>
      <c r="BH134" s="217">
        <f>IF(N134="sníž. přenesená",J134,0)</f>
        <v>0</v>
      </c>
      <c r="BI134" s="217">
        <f>IF(N134="nulová",J134,0)</f>
        <v>0</v>
      </c>
      <c r="BJ134" s="18" t="s">
        <v>82</v>
      </c>
      <c r="BK134" s="217">
        <f>ROUND(I134*H134,2)</f>
        <v>0</v>
      </c>
      <c r="BL134" s="18" t="s">
        <v>155</v>
      </c>
      <c r="BM134" s="216" t="s">
        <v>3074</v>
      </c>
    </row>
    <row r="135" s="2" customFormat="1" ht="16.5" customHeight="1">
      <c r="A135" s="39"/>
      <c r="B135" s="40"/>
      <c r="C135" s="205" t="s">
        <v>492</v>
      </c>
      <c r="D135" s="205" t="s">
        <v>150</v>
      </c>
      <c r="E135" s="206" t="s">
        <v>3075</v>
      </c>
      <c r="F135" s="207" t="s">
        <v>3076</v>
      </c>
      <c r="G135" s="208" t="s">
        <v>1352</v>
      </c>
      <c r="H135" s="209">
        <v>1</v>
      </c>
      <c r="I135" s="210"/>
      <c r="J135" s="211">
        <f>ROUND(I135*H135,2)</f>
        <v>0</v>
      </c>
      <c r="K135" s="207" t="s">
        <v>19</v>
      </c>
      <c r="L135" s="45"/>
      <c r="M135" s="212" t="s">
        <v>19</v>
      </c>
      <c r="N135" s="213" t="s">
        <v>45</v>
      </c>
      <c r="O135" s="85"/>
      <c r="P135" s="214">
        <f>O135*H135</f>
        <v>0</v>
      </c>
      <c r="Q135" s="214">
        <v>0</v>
      </c>
      <c r="R135" s="214">
        <f>Q135*H135</f>
        <v>0</v>
      </c>
      <c r="S135" s="214">
        <v>0</v>
      </c>
      <c r="T135" s="215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16" t="s">
        <v>155</v>
      </c>
      <c r="AT135" s="216" t="s">
        <v>150</v>
      </c>
      <c r="AU135" s="216" t="s">
        <v>82</v>
      </c>
      <c r="AY135" s="18" t="s">
        <v>148</v>
      </c>
      <c r="BE135" s="217">
        <f>IF(N135="základní",J135,0)</f>
        <v>0</v>
      </c>
      <c r="BF135" s="217">
        <f>IF(N135="snížená",J135,0)</f>
        <v>0</v>
      </c>
      <c r="BG135" s="217">
        <f>IF(N135="zákl. přenesená",J135,0)</f>
        <v>0</v>
      </c>
      <c r="BH135" s="217">
        <f>IF(N135="sníž. přenesená",J135,0)</f>
        <v>0</v>
      </c>
      <c r="BI135" s="217">
        <f>IF(N135="nulová",J135,0)</f>
        <v>0</v>
      </c>
      <c r="BJ135" s="18" t="s">
        <v>82</v>
      </c>
      <c r="BK135" s="217">
        <f>ROUND(I135*H135,2)</f>
        <v>0</v>
      </c>
      <c r="BL135" s="18" t="s">
        <v>155</v>
      </c>
      <c r="BM135" s="216" t="s">
        <v>3077</v>
      </c>
    </row>
    <row r="136" s="2" customFormat="1" ht="16.5" customHeight="1">
      <c r="A136" s="39"/>
      <c r="B136" s="40"/>
      <c r="C136" s="205" t="s">
        <v>499</v>
      </c>
      <c r="D136" s="205" t="s">
        <v>150</v>
      </c>
      <c r="E136" s="206" t="s">
        <v>3078</v>
      </c>
      <c r="F136" s="207" t="s">
        <v>3079</v>
      </c>
      <c r="G136" s="208" t="s">
        <v>1352</v>
      </c>
      <c r="H136" s="209">
        <v>8</v>
      </c>
      <c r="I136" s="210"/>
      <c r="J136" s="211">
        <f>ROUND(I136*H136,2)</f>
        <v>0</v>
      </c>
      <c r="K136" s="207" t="s">
        <v>19</v>
      </c>
      <c r="L136" s="45"/>
      <c r="M136" s="212" t="s">
        <v>19</v>
      </c>
      <c r="N136" s="213" t="s">
        <v>45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155</v>
      </c>
      <c r="AT136" s="216" t="s">
        <v>150</v>
      </c>
      <c r="AU136" s="216" t="s">
        <v>82</v>
      </c>
      <c r="AY136" s="18" t="s">
        <v>148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82</v>
      </c>
      <c r="BK136" s="217">
        <f>ROUND(I136*H136,2)</f>
        <v>0</v>
      </c>
      <c r="BL136" s="18" t="s">
        <v>155</v>
      </c>
      <c r="BM136" s="216" t="s">
        <v>3080</v>
      </c>
    </row>
    <row r="137" s="2" customFormat="1" ht="16.5" customHeight="1">
      <c r="A137" s="39"/>
      <c r="B137" s="40"/>
      <c r="C137" s="205" t="s">
        <v>504</v>
      </c>
      <c r="D137" s="205" t="s">
        <v>150</v>
      </c>
      <c r="E137" s="206" t="s">
        <v>3048</v>
      </c>
      <c r="F137" s="207" t="s">
        <v>3049</v>
      </c>
      <c r="G137" s="208" t="s">
        <v>1352</v>
      </c>
      <c r="H137" s="209">
        <v>2</v>
      </c>
      <c r="I137" s="210"/>
      <c r="J137" s="211">
        <f>ROUND(I137*H137,2)</f>
        <v>0</v>
      </c>
      <c r="K137" s="207" t="s">
        <v>19</v>
      </c>
      <c r="L137" s="45"/>
      <c r="M137" s="212" t="s">
        <v>19</v>
      </c>
      <c r="N137" s="213" t="s">
        <v>45</v>
      </c>
      <c r="O137" s="85"/>
      <c r="P137" s="214">
        <f>O137*H137</f>
        <v>0</v>
      </c>
      <c r="Q137" s="214">
        <v>0</v>
      </c>
      <c r="R137" s="214">
        <f>Q137*H137</f>
        <v>0</v>
      </c>
      <c r="S137" s="214">
        <v>0</v>
      </c>
      <c r="T137" s="215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16" t="s">
        <v>155</v>
      </c>
      <c r="AT137" s="216" t="s">
        <v>150</v>
      </c>
      <c r="AU137" s="216" t="s">
        <v>82</v>
      </c>
      <c r="AY137" s="18" t="s">
        <v>148</v>
      </c>
      <c r="BE137" s="217">
        <f>IF(N137="základní",J137,0)</f>
        <v>0</v>
      </c>
      <c r="BF137" s="217">
        <f>IF(N137="snížená",J137,0)</f>
        <v>0</v>
      </c>
      <c r="BG137" s="217">
        <f>IF(N137="zákl. přenesená",J137,0)</f>
        <v>0</v>
      </c>
      <c r="BH137" s="217">
        <f>IF(N137="sníž. přenesená",J137,0)</f>
        <v>0</v>
      </c>
      <c r="BI137" s="217">
        <f>IF(N137="nulová",J137,0)</f>
        <v>0</v>
      </c>
      <c r="BJ137" s="18" t="s">
        <v>82</v>
      </c>
      <c r="BK137" s="217">
        <f>ROUND(I137*H137,2)</f>
        <v>0</v>
      </c>
      <c r="BL137" s="18" t="s">
        <v>155</v>
      </c>
      <c r="BM137" s="216" t="s">
        <v>3081</v>
      </c>
    </row>
    <row r="138" s="2" customFormat="1" ht="16.5" customHeight="1">
      <c r="A138" s="39"/>
      <c r="B138" s="40"/>
      <c r="C138" s="205" t="s">
        <v>509</v>
      </c>
      <c r="D138" s="205" t="s">
        <v>150</v>
      </c>
      <c r="E138" s="206" t="s">
        <v>2947</v>
      </c>
      <c r="F138" s="207" t="s">
        <v>2948</v>
      </c>
      <c r="G138" s="208" t="s">
        <v>748</v>
      </c>
      <c r="H138" s="209">
        <v>8</v>
      </c>
      <c r="I138" s="210"/>
      <c r="J138" s="211">
        <f>ROUND(I138*H138,2)</f>
        <v>0</v>
      </c>
      <c r="K138" s="207" t="s">
        <v>19</v>
      </c>
      <c r="L138" s="45"/>
      <c r="M138" s="212" t="s">
        <v>19</v>
      </c>
      <c r="N138" s="213" t="s">
        <v>45</v>
      </c>
      <c r="O138" s="85"/>
      <c r="P138" s="214">
        <f>O138*H138</f>
        <v>0</v>
      </c>
      <c r="Q138" s="214">
        <v>0</v>
      </c>
      <c r="R138" s="214">
        <f>Q138*H138</f>
        <v>0</v>
      </c>
      <c r="S138" s="214">
        <v>0</v>
      </c>
      <c r="T138" s="215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16" t="s">
        <v>155</v>
      </c>
      <c r="AT138" s="216" t="s">
        <v>150</v>
      </c>
      <c r="AU138" s="216" t="s">
        <v>82</v>
      </c>
      <c r="AY138" s="18" t="s">
        <v>148</v>
      </c>
      <c r="BE138" s="217">
        <f>IF(N138="základní",J138,0)</f>
        <v>0</v>
      </c>
      <c r="BF138" s="217">
        <f>IF(N138="snížená",J138,0)</f>
        <v>0</v>
      </c>
      <c r="BG138" s="217">
        <f>IF(N138="zákl. přenesená",J138,0)</f>
        <v>0</v>
      </c>
      <c r="BH138" s="217">
        <f>IF(N138="sníž. přenesená",J138,0)</f>
        <v>0</v>
      </c>
      <c r="BI138" s="217">
        <f>IF(N138="nulová",J138,0)</f>
        <v>0</v>
      </c>
      <c r="BJ138" s="18" t="s">
        <v>82</v>
      </c>
      <c r="BK138" s="217">
        <f>ROUND(I138*H138,2)</f>
        <v>0</v>
      </c>
      <c r="BL138" s="18" t="s">
        <v>155</v>
      </c>
      <c r="BM138" s="216" t="s">
        <v>3082</v>
      </c>
    </row>
    <row r="139" s="2" customFormat="1" ht="21.75" customHeight="1">
      <c r="A139" s="39"/>
      <c r="B139" s="40"/>
      <c r="C139" s="205" t="s">
        <v>515</v>
      </c>
      <c r="D139" s="205" t="s">
        <v>150</v>
      </c>
      <c r="E139" s="206" t="s">
        <v>2950</v>
      </c>
      <c r="F139" s="207" t="s">
        <v>2951</v>
      </c>
      <c r="G139" s="208" t="s">
        <v>748</v>
      </c>
      <c r="H139" s="209">
        <v>8</v>
      </c>
      <c r="I139" s="210"/>
      <c r="J139" s="211">
        <f>ROUND(I139*H139,2)</f>
        <v>0</v>
      </c>
      <c r="K139" s="207" t="s">
        <v>19</v>
      </c>
      <c r="L139" s="45"/>
      <c r="M139" s="212" t="s">
        <v>19</v>
      </c>
      <c r="N139" s="213" t="s">
        <v>45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155</v>
      </c>
      <c r="AT139" s="216" t="s">
        <v>150</v>
      </c>
      <c r="AU139" s="216" t="s">
        <v>82</v>
      </c>
      <c r="AY139" s="18" t="s">
        <v>148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82</v>
      </c>
      <c r="BK139" s="217">
        <f>ROUND(I139*H139,2)</f>
        <v>0</v>
      </c>
      <c r="BL139" s="18" t="s">
        <v>155</v>
      </c>
      <c r="BM139" s="216" t="s">
        <v>3083</v>
      </c>
    </row>
    <row r="140" s="2" customFormat="1" ht="16.5" customHeight="1">
      <c r="A140" s="39"/>
      <c r="B140" s="40"/>
      <c r="C140" s="205" t="s">
        <v>534</v>
      </c>
      <c r="D140" s="205" t="s">
        <v>150</v>
      </c>
      <c r="E140" s="206" t="s">
        <v>2953</v>
      </c>
      <c r="F140" s="207" t="s">
        <v>2954</v>
      </c>
      <c r="G140" s="208" t="s">
        <v>748</v>
      </c>
      <c r="H140" s="209">
        <v>1</v>
      </c>
      <c r="I140" s="210"/>
      <c r="J140" s="211">
        <f>ROUND(I140*H140,2)</f>
        <v>0</v>
      </c>
      <c r="K140" s="207" t="s">
        <v>19</v>
      </c>
      <c r="L140" s="45"/>
      <c r="M140" s="212" t="s">
        <v>19</v>
      </c>
      <c r="N140" s="213" t="s">
        <v>45</v>
      </c>
      <c r="O140" s="85"/>
      <c r="P140" s="214">
        <f>O140*H140</f>
        <v>0</v>
      </c>
      <c r="Q140" s="214">
        <v>0</v>
      </c>
      <c r="R140" s="214">
        <f>Q140*H140</f>
        <v>0</v>
      </c>
      <c r="S140" s="214">
        <v>0</v>
      </c>
      <c r="T140" s="215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6" t="s">
        <v>155</v>
      </c>
      <c r="AT140" s="216" t="s">
        <v>150</v>
      </c>
      <c r="AU140" s="216" t="s">
        <v>82</v>
      </c>
      <c r="AY140" s="18" t="s">
        <v>148</v>
      </c>
      <c r="BE140" s="217">
        <f>IF(N140="základní",J140,0)</f>
        <v>0</v>
      </c>
      <c r="BF140" s="217">
        <f>IF(N140="snížená",J140,0)</f>
        <v>0</v>
      </c>
      <c r="BG140" s="217">
        <f>IF(N140="zákl. přenesená",J140,0)</f>
        <v>0</v>
      </c>
      <c r="BH140" s="217">
        <f>IF(N140="sníž. přenesená",J140,0)</f>
        <v>0</v>
      </c>
      <c r="BI140" s="217">
        <f>IF(N140="nulová",J140,0)</f>
        <v>0</v>
      </c>
      <c r="BJ140" s="18" t="s">
        <v>82</v>
      </c>
      <c r="BK140" s="217">
        <f>ROUND(I140*H140,2)</f>
        <v>0</v>
      </c>
      <c r="BL140" s="18" t="s">
        <v>155</v>
      </c>
      <c r="BM140" s="216" t="s">
        <v>3084</v>
      </c>
    </row>
    <row r="141" s="2" customFormat="1" ht="16.5" customHeight="1">
      <c r="A141" s="39"/>
      <c r="B141" s="40"/>
      <c r="C141" s="205" t="s">
        <v>544</v>
      </c>
      <c r="D141" s="205" t="s">
        <v>150</v>
      </c>
      <c r="E141" s="206" t="s">
        <v>2956</v>
      </c>
      <c r="F141" s="207" t="s">
        <v>2957</v>
      </c>
      <c r="G141" s="208" t="s">
        <v>748</v>
      </c>
      <c r="H141" s="209">
        <v>36</v>
      </c>
      <c r="I141" s="210"/>
      <c r="J141" s="211">
        <f>ROUND(I141*H141,2)</f>
        <v>0</v>
      </c>
      <c r="K141" s="207" t="s">
        <v>19</v>
      </c>
      <c r="L141" s="45"/>
      <c r="M141" s="212" t="s">
        <v>19</v>
      </c>
      <c r="N141" s="213" t="s">
        <v>45</v>
      </c>
      <c r="O141" s="85"/>
      <c r="P141" s="214">
        <f>O141*H141</f>
        <v>0</v>
      </c>
      <c r="Q141" s="214">
        <v>0</v>
      </c>
      <c r="R141" s="214">
        <f>Q141*H141</f>
        <v>0</v>
      </c>
      <c r="S141" s="214">
        <v>0</v>
      </c>
      <c r="T141" s="215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16" t="s">
        <v>155</v>
      </c>
      <c r="AT141" s="216" t="s">
        <v>150</v>
      </c>
      <c r="AU141" s="216" t="s">
        <v>82</v>
      </c>
      <c r="AY141" s="18" t="s">
        <v>148</v>
      </c>
      <c r="BE141" s="217">
        <f>IF(N141="základní",J141,0)</f>
        <v>0</v>
      </c>
      <c r="BF141" s="217">
        <f>IF(N141="snížená",J141,0)</f>
        <v>0</v>
      </c>
      <c r="BG141" s="217">
        <f>IF(N141="zákl. přenesená",J141,0)</f>
        <v>0</v>
      </c>
      <c r="BH141" s="217">
        <f>IF(N141="sníž. přenesená",J141,0)</f>
        <v>0</v>
      </c>
      <c r="BI141" s="217">
        <f>IF(N141="nulová",J141,0)</f>
        <v>0</v>
      </c>
      <c r="BJ141" s="18" t="s">
        <v>82</v>
      </c>
      <c r="BK141" s="217">
        <f>ROUND(I141*H141,2)</f>
        <v>0</v>
      </c>
      <c r="BL141" s="18" t="s">
        <v>155</v>
      </c>
      <c r="BM141" s="216" t="s">
        <v>3085</v>
      </c>
    </row>
    <row r="142" s="2" customFormat="1" ht="24.15" customHeight="1">
      <c r="A142" s="39"/>
      <c r="B142" s="40"/>
      <c r="C142" s="205" t="s">
        <v>549</v>
      </c>
      <c r="D142" s="205" t="s">
        <v>150</v>
      </c>
      <c r="E142" s="206" t="s">
        <v>2805</v>
      </c>
      <c r="F142" s="207" t="s">
        <v>2806</v>
      </c>
      <c r="G142" s="208" t="s">
        <v>2807</v>
      </c>
      <c r="H142" s="209">
        <v>0.35999999999999999</v>
      </c>
      <c r="I142" s="210"/>
      <c r="J142" s="211">
        <f>ROUND(I142*H142,2)</f>
        <v>0</v>
      </c>
      <c r="K142" s="207" t="s">
        <v>154</v>
      </c>
      <c r="L142" s="45"/>
      <c r="M142" s="212" t="s">
        <v>19</v>
      </c>
      <c r="N142" s="213" t="s">
        <v>45</v>
      </c>
      <c r="O142" s="85"/>
      <c r="P142" s="214">
        <f>O142*H142</f>
        <v>0</v>
      </c>
      <c r="Q142" s="214">
        <v>0.0088000000000000005</v>
      </c>
      <c r="R142" s="214">
        <f>Q142*H142</f>
        <v>0.0031680000000000002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155</v>
      </c>
      <c r="AT142" s="216" t="s">
        <v>150</v>
      </c>
      <c r="AU142" s="216" t="s">
        <v>82</v>
      </c>
      <c r="AY142" s="18" t="s">
        <v>148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82</v>
      </c>
      <c r="BK142" s="217">
        <f>ROUND(I142*H142,2)</f>
        <v>0</v>
      </c>
      <c r="BL142" s="18" t="s">
        <v>155</v>
      </c>
      <c r="BM142" s="216" t="s">
        <v>3086</v>
      </c>
    </row>
    <row r="143" s="2" customFormat="1">
      <c r="A143" s="39"/>
      <c r="B143" s="40"/>
      <c r="C143" s="41"/>
      <c r="D143" s="218" t="s">
        <v>157</v>
      </c>
      <c r="E143" s="41"/>
      <c r="F143" s="219" t="s">
        <v>2809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157</v>
      </c>
      <c r="AU143" s="18" t="s">
        <v>82</v>
      </c>
    </row>
    <row r="144" s="2" customFormat="1" ht="21.75" customHeight="1">
      <c r="A144" s="39"/>
      <c r="B144" s="40"/>
      <c r="C144" s="205" t="s">
        <v>559</v>
      </c>
      <c r="D144" s="205" t="s">
        <v>150</v>
      </c>
      <c r="E144" s="206" t="s">
        <v>2810</v>
      </c>
      <c r="F144" s="207" t="s">
        <v>2811</v>
      </c>
      <c r="G144" s="208" t="s">
        <v>2807</v>
      </c>
      <c r="H144" s="209">
        <v>0.035999999999999997</v>
      </c>
      <c r="I144" s="210"/>
      <c r="J144" s="211">
        <f>ROUND(I144*H144,2)</f>
        <v>0</v>
      </c>
      <c r="K144" s="207" t="s">
        <v>154</v>
      </c>
      <c r="L144" s="45"/>
      <c r="M144" s="212" t="s">
        <v>19</v>
      </c>
      <c r="N144" s="213" t="s">
        <v>45</v>
      </c>
      <c r="O144" s="85"/>
      <c r="P144" s="214">
        <f>O144*H144</f>
        <v>0</v>
      </c>
      <c r="Q144" s="214">
        <v>0.0099000000000000008</v>
      </c>
      <c r="R144" s="214">
        <f>Q144*H144</f>
        <v>0.00035639999999999999</v>
      </c>
      <c r="S144" s="214">
        <v>0</v>
      </c>
      <c r="T144" s="215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16" t="s">
        <v>155</v>
      </c>
      <c r="AT144" s="216" t="s">
        <v>150</v>
      </c>
      <c r="AU144" s="216" t="s">
        <v>82</v>
      </c>
      <c r="AY144" s="18" t="s">
        <v>148</v>
      </c>
      <c r="BE144" s="217">
        <f>IF(N144="základní",J144,0)</f>
        <v>0</v>
      </c>
      <c r="BF144" s="217">
        <f>IF(N144="snížená",J144,0)</f>
        <v>0</v>
      </c>
      <c r="BG144" s="217">
        <f>IF(N144="zákl. přenesená",J144,0)</f>
        <v>0</v>
      </c>
      <c r="BH144" s="217">
        <f>IF(N144="sníž. přenesená",J144,0)</f>
        <v>0</v>
      </c>
      <c r="BI144" s="217">
        <f>IF(N144="nulová",J144,0)</f>
        <v>0</v>
      </c>
      <c r="BJ144" s="18" t="s">
        <v>82</v>
      </c>
      <c r="BK144" s="217">
        <f>ROUND(I144*H144,2)</f>
        <v>0</v>
      </c>
      <c r="BL144" s="18" t="s">
        <v>155</v>
      </c>
      <c r="BM144" s="216" t="s">
        <v>3087</v>
      </c>
    </row>
    <row r="145" s="2" customFormat="1">
      <c r="A145" s="39"/>
      <c r="B145" s="40"/>
      <c r="C145" s="41"/>
      <c r="D145" s="218" t="s">
        <v>157</v>
      </c>
      <c r="E145" s="41"/>
      <c r="F145" s="219" t="s">
        <v>2813</v>
      </c>
      <c r="G145" s="41"/>
      <c r="H145" s="41"/>
      <c r="I145" s="220"/>
      <c r="J145" s="41"/>
      <c r="K145" s="41"/>
      <c r="L145" s="45"/>
      <c r="M145" s="221"/>
      <c r="N145" s="222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157</v>
      </c>
      <c r="AU145" s="18" t="s">
        <v>82</v>
      </c>
    </row>
    <row r="146" s="2" customFormat="1" ht="37.8" customHeight="1">
      <c r="A146" s="39"/>
      <c r="B146" s="40"/>
      <c r="C146" s="205" t="s">
        <v>567</v>
      </c>
      <c r="D146" s="205" t="s">
        <v>150</v>
      </c>
      <c r="E146" s="206" t="s">
        <v>3088</v>
      </c>
      <c r="F146" s="207" t="s">
        <v>3089</v>
      </c>
      <c r="G146" s="208" t="s">
        <v>163</v>
      </c>
      <c r="H146" s="209">
        <v>2.3599999999999999</v>
      </c>
      <c r="I146" s="210"/>
      <c r="J146" s="211">
        <f>ROUND(I146*H146,2)</f>
        <v>0</v>
      </c>
      <c r="K146" s="207" t="s">
        <v>19</v>
      </c>
      <c r="L146" s="45"/>
      <c r="M146" s="212" t="s">
        <v>19</v>
      </c>
      <c r="N146" s="213" t="s">
        <v>45</v>
      </c>
      <c r="O146" s="85"/>
      <c r="P146" s="214">
        <f>O146*H146</f>
        <v>0</v>
      </c>
      <c r="Q146" s="214">
        <v>0</v>
      </c>
      <c r="R146" s="214">
        <f>Q146*H146</f>
        <v>0</v>
      </c>
      <c r="S146" s="214">
        <v>0</v>
      </c>
      <c r="T146" s="215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6" t="s">
        <v>155</v>
      </c>
      <c r="AT146" s="216" t="s">
        <v>150</v>
      </c>
      <c r="AU146" s="216" t="s">
        <v>82</v>
      </c>
      <c r="AY146" s="18" t="s">
        <v>148</v>
      </c>
      <c r="BE146" s="217">
        <f>IF(N146="základní",J146,0)</f>
        <v>0</v>
      </c>
      <c r="BF146" s="217">
        <f>IF(N146="snížená",J146,0)</f>
        <v>0</v>
      </c>
      <c r="BG146" s="217">
        <f>IF(N146="zákl. přenesená",J146,0)</f>
        <v>0</v>
      </c>
      <c r="BH146" s="217">
        <f>IF(N146="sníž. přenesená",J146,0)</f>
        <v>0</v>
      </c>
      <c r="BI146" s="217">
        <f>IF(N146="nulová",J146,0)</f>
        <v>0</v>
      </c>
      <c r="BJ146" s="18" t="s">
        <v>82</v>
      </c>
      <c r="BK146" s="217">
        <f>ROUND(I146*H146,2)</f>
        <v>0</v>
      </c>
      <c r="BL146" s="18" t="s">
        <v>155</v>
      </c>
      <c r="BM146" s="216" t="s">
        <v>3090</v>
      </c>
    </row>
    <row r="147" s="2" customFormat="1" ht="16.5" customHeight="1">
      <c r="A147" s="39"/>
      <c r="B147" s="40"/>
      <c r="C147" s="205" t="s">
        <v>573</v>
      </c>
      <c r="D147" s="205" t="s">
        <v>150</v>
      </c>
      <c r="E147" s="206" t="s">
        <v>3091</v>
      </c>
      <c r="F147" s="207" t="s">
        <v>3092</v>
      </c>
      <c r="G147" s="208" t="s">
        <v>229</v>
      </c>
      <c r="H147" s="209">
        <v>36</v>
      </c>
      <c r="I147" s="210"/>
      <c r="J147" s="211">
        <f>ROUND(I147*H147,2)</f>
        <v>0</v>
      </c>
      <c r="K147" s="207" t="s">
        <v>19</v>
      </c>
      <c r="L147" s="45"/>
      <c r="M147" s="212" t="s">
        <v>19</v>
      </c>
      <c r="N147" s="213" t="s">
        <v>45</v>
      </c>
      <c r="O147" s="85"/>
      <c r="P147" s="214">
        <f>O147*H147</f>
        <v>0</v>
      </c>
      <c r="Q147" s="214">
        <v>0</v>
      </c>
      <c r="R147" s="214">
        <f>Q147*H147</f>
        <v>0</v>
      </c>
      <c r="S147" s="214">
        <v>0</v>
      </c>
      <c r="T147" s="215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16" t="s">
        <v>155</v>
      </c>
      <c r="AT147" s="216" t="s">
        <v>150</v>
      </c>
      <c r="AU147" s="216" t="s">
        <v>82</v>
      </c>
      <c r="AY147" s="18" t="s">
        <v>148</v>
      </c>
      <c r="BE147" s="217">
        <f>IF(N147="základní",J147,0)</f>
        <v>0</v>
      </c>
      <c r="BF147" s="217">
        <f>IF(N147="snížená",J147,0)</f>
        <v>0</v>
      </c>
      <c r="BG147" s="217">
        <f>IF(N147="zákl. přenesená",J147,0)</f>
        <v>0</v>
      </c>
      <c r="BH147" s="217">
        <f>IF(N147="sníž. přenesená",J147,0)</f>
        <v>0</v>
      </c>
      <c r="BI147" s="217">
        <f>IF(N147="nulová",J147,0)</f>
        <v>0</v>
      </c>
      <c r="BJ147" s="18" t="s">
        <v>82</v>
      </c>
      <c r="BK147" s="217">
        <f>ROUND(I147*H147,2)</f>
        <v>0</v>
      </c>
      <c r="BL147" s="18" t="s">
        <v>155</v>
      </c>
      <c r="BM147" s="216" t="s">
        <v>3093</v>
      </c>
    </row>
    <row r="148" s="2" customFormat="1" ht="16.5" customHeight="1">
      <c r="A148" s="39"/>
      <c r="B148" s="40"/>
      <c r="C148" s="205" t="s">
        <v>578</v>
      </c>
      <c r="D148" s="205" t="s">
        <v>150</v>
      </c>
      <c r="E148" s="206" t="s">
        <v>3094</v>
      </c>
      <c r="F148" s="207" t="s">
        <v>3095</v>
      </c>
      <c r="G148" s="208" t="s">
        <v>163</v>
      </c>
      <c r="H148" s="209">
        <v>0.23000000000000001</v>
      </c>
      <c r="I148" s="210"/>
      <c r="J148" s="211">
        <f>ROUND(I148*H148,2)</f>
        <v>0</v>
      </c>
      <c r="K148" s="207" t="s">
        <v>19</v>
      </c>
      <c r="L148" s="45"/>
      <c r="M148" s="212" t="s">
        <v>19</v>
      </c>
      <c r="N148" s="213" t="s">
        <v>45</v>
      </c>
      <c r="O148" s="85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155</v>
      </c>
      <c r="AT148" s="216" t="s">
        <v>150</v>
      </c>
      <c r="AU148" s="216" t="s">
        <v>82</v>
      </c>
      <c r="AY148" s="18" t="s">
        <v>148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82</v>
      </c>
      <c r="BK148" s="217">
        <f>ROUND(I148*H148,2)</f>
        <v>0</v>
      </c>
      <c r="BL148" s="18" t="s">
        <v>155</v>
      </c>
      <c r="BM148" s="216" t="s">
        <v>3096</v>
      </c>
    </row>
    <row r="149" s="2" customFormat="1" ht="24.15" customHeight="1">
      <c r="A149" s="39"/>
      <c r="B149" s="40"/>
      <c r="C149" s="205" t="s">
        <v>584</v>
      </c>
      <c r="D149" s="205" t="s">
        <v>150</v>
      </c>
      <c r="E149" s="206" t="s">
        <v>3097</v>
      </c>
      <c r="F149" s="207" t="s">
        <v>3098</v>
      </c>
      <c r="G149" s="208" t="s">
        <v>163</v>
      </c>
      <c r="H149" s="209">
        <v>0.35999999999999999</v>
      </c>
      <c r="I149" s="210"/>
      <c r="J149" s="211">
        <f>ROUND(I149*H149,2)</f>
        <v>0</v>
      </c>
      <c r="K149" s="207" t="s">
        <v>19</v>
      </c>
      <c r="L149" s="45"/>
      <c r="M149" s="212" t="s">
        <v>19</v>
      </c>
      <c r="N149" s="213" t="s">
        <v>45</v>
      </c>
      <c r="O149" s="85"/>
      <c r="P149" s="214">
        <f>O149*H149</f>
        <v>0</v>
      </c>
      <c r="Q149" s="214">
        <v>0</v>
      </c>
      <c r="R149" s="214">
        <f>Q149*H149</f>
        <v>0</v>
      </c>
      <c r="S149" s="214">
        <v>0</v>
      </c>
      <c r="T149" s="215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16" t="s">
        <v>155</v>
      </c>
      <c r="AT149" s="216" t="s">
        <v>150</v>
      </c>
      <c r="AU149" s="216" t="s">
        <v>82</v>
      </c>
      <c r="AY149" s="18" t="s">
        <v>148</v>
      </c>
      <c r="BE149" s="217">
        <f>IF(N149="základní",J149,0)</f>
        <v>0</v>
      </c>
      <c r="BF149" s="217">
        <f>IF(N149="snížená",J149,0)</f>
        <v>0</v>
      </c>
      <c r="BG149" s="217">
        <f>IF(N149="zákl. přenesená",J149,0)</f>
        <v>0</v>
      </c>
      <c r="BH149" s="217">
        <f>IF(N149="sníž. přenesená",J149,0)</f>
        <v>0</v>
      </c>
      <c r="BI149" s="217">
        <f>IF(N149="nulová",J149,0)</f>
        <v>0</v>
      </c>
      <c r="BJ149" s="18" t="s">
        <v>82</v>
      </c>
      <c r="BK149" s="217">
        <f>ROUND(I149*H149,2)</f>
        <v>0</v>
      </c>
      <c r="BL149" s="18" t="s">
        <v>155</v>
      </c>
      <c r="BM149" s="216" t="s">
        <v>3099</v>
      </c>
    </row>
    <row r="150" s="2" customFormat="1" ht="16.5" customHeight="1">
      <c r="A150" s="39"/>
      <c r="B150" s="40"/>
      <c r="C150" s="205" t="s">
        <v>588</v>
      </c>
      <c r="D150" s="205" t="s">
        <v>150</v>
      </c>
      <c r="E150" s="206" t="s">
        <v>3100</v>
      </c>
      <c r="F150" s="207" t="s">
        <v>3101</v>
      </c>
      <c r="G150" s="208" t="s">
        <v>229</v>
      </c>
      <c r="H150" s="209">
        <v>36</v>
      </c>
      <c r="I150" s="210"/>
      <c r="J150" s="211">
        <f>ROUND(I150*H150,2)</f>
        <v>0</v>
      </c>
      <c r="K150" s="207" t="s">
        <v>19</v>
      </c>
      <c r="L150" s="45"/>
      <c r="M150" s="212" t="s">
        <v>19</v>
      </c>
      <c r="N150" s="213" t="s">
        <v>45</v>
      </c>
      <c r="O150" s="85"/>
      <c r="P150" s="214">
        <f>O150*H150</f>
        <v>0</v>
      </c>
      <c r="Q150" s="214">
        <v>0</v>
      </c>
      <c r="R150" s="214">
        <f>Q150*H150</f>
        <v>0</v>
      </c>
      <c r="S150" s="214">
        <v>0</v>
      </c>
      <c r="T150" s="215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6" t="s">
        <v>155</v>
      </c>
      <c r="AT150" s="216" t="s">
        <v>150</v>
      </c>
      <c r="AU150" s="216" t="s">
        <v>82</v>
      </c>
      <c r="AY150" s="18" t="s">
        <v>148</v>
      </c>
      <c r="BE150" s="217">
        <f>IF(N150="základní",J150,0)</f>
        <v>0</v>
      </c>
      <c r="BF150" s="217">
        <f>IF(N150="snížená",J150,0)</f>
        <v>0</v>
      </c>
      <c r="BG150" s="217">
        <f>IF(N150="zákl. přenesená",J150,0)</f>
        <v>0</v>
      </c>
      <c r="BH150" s="217">
        <f>IF(N150="sníž. přenesená",J150,0)</f>
        <v>0</v>
      </c>
      <c r="BI150" s="217">
        <f>IF(N150="nulová",J150,0)</f>
        <v>0</v>
      </c>
      <c r="BJ150" s="18" t="s">
        <v>82</v>
      </c>
      <c r="BK150" s="217">
        <f>ROUND(I150*H150,2)</f>
        <v>0</v>
      </c>
      <c r="BL150" s="18" t="s">
        <v>155</v>
      </c>
      <c r="BM150" s="216" t="s">
        <v>3102</v>
      </c>
    </row>
    <row r="151" s="2" customFormat="1" ht="16.5" customHeight="1">
      <c r="A151" s="39"/>
      <c r="B151" s="40"/>
      <c r="C151" s="205" t="s">
        <v>593</v>
      </c>
      <c r="D151" s="205" t="s">
        <v>150</v>
      </c>
      <c r="E151" s="206" t="s">
        <v>3103</v>
      </c>
      <c r="F151" s="207" t="s">
        <v>3104</v>
      </c>
      <c r="G151" s="208" t="s">
        <v>229</v>
      </c>
      <c r="H151" s="209">
        <v>28</v>
      </c>
      <c r="I151" s="210"/>
      <c r="J151" s="211">
        <f>ROUND(I151*H151,2)</f>
        <v>0</v>
      </c>
      <c r="K151" s="207" t="s">
        <v>19</v>
      </c>
      <c r="L151" s="45"/>
      <c r="M151" s="212" t="s">
        <v>19</v>
      </c>
      <c r="N151" s="213" t="s">
        <v>45</v>
      </c>
      <c r="O151" s="85"/>
      <c r="P151" s="214">
        <f>O151*H151</f>
        <v>0</v>
      </c>
      <c r="Q151" s="214">
        <v>0</v>
      </c>
      <c r="R151" s="214">
        <f>Q151*H151</f>
        <v>0</v>
      </c>
      <c r="S151" s="214">
        <v>0</v>
      </c>
      <c r="T151" s="215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16" t="s">
        <v>155</v>
      </c>
      <c r="AT151" s="216" t="s">
        <v>150</v>
      </c>
      <c r="AU151" s="216" t="s">
        <v>82</v>
      </c>
      <c r="AY151" s="18" t="s">
        <v>148</v>
      </c>
      <c r="BE151" s="217">
        <f>IF(N151="základní",J151,0)</f>
        <v>0</v>
      </c>
      <c r="BF151" s="217">
        <f>IF(N151="snížená",J151,0)</f>
        <v>0</v>
      </c>
      <c r="BG151" s="217">
        <f>IF(N151="zákl. přenesená",J151,0)</f>
        <v>0</v>
      </c>
      <c r="BH151" s="217">
        <f>IF(N151="sníž. přenesená",J151,0)</f>
        <v>0</v>
      </c>
      <c r="BI151" s="217">
        <f>IF(N151="nulová",J151,0)</f>
        <v>0</v>
      </c>
      <c r="BJ151" s="18" t="s">
        <v>82</v>
      </c>
      <c r="BK151" s="217">
        <f>ROUND(I151*H151,2)</f>
        <v>0</v>
      </c>
      <c r="BL151" s="18" t="s">
        <v>155</v>
      </c>
      <c r="BM151" s="216" t="s">
        <v>3105</v>
      </c>
    </row>
    <row r="152" s="2" customFormat="1" ht="16.5" customHeight="1">
      <c r="A152" s="39"/>
      <c r="B152" s="40"/>
      <c r="C152" s="205" t="s">
        <v>598</v>
      </c>
      <c r="D152" s="205" t="s">
        <v>150</v>
      </c>
      <c r="E152" s="206" t="s">
        <v>3106</v>
      </c>
      <c r="F152" s="207" t="s">
        <v>3107</v>
      </c>
      <c r="G152" s="208" t="s">
        <v>229</v>
      </c>
      <c r="H152" s="209">
        <v>56</v>
      </c>
      <c r="I152" s="210"/>
      <c r="J152" s="211">
        <f>ROUND(I152*H152,2)</f>
        <v>0</v>
      </c>
      <c r="K152" s="207" t="s">
        <v>19</v>
      </c>
      <c r="L152" s="45"/>
      <c r="M152" s="212" t="s">
        <v>19</v>
      </c>
      <c r="N152" s="213" t="s">
        <v>45</v>
      </c>
      <c r="O152" s="85"/>
      <c r="P152" s="214">
        <f>O152*H152</f>
        <v>0</v>
      </c>
      <c r="Q152" s="214">
        <v>0</v>
      </c>
      <c r="R152" s="214">
        <f>Q152*H152</f>
        <v>0</v>
      </c>
      <c r="S152" s="214">
        <v>0</v>
      </c>
      <c r="T152" s="215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16" t="s">
        <v>155</v>
      </c>
      <c r="AT152" s="216" t="s">
        <v>150</v>
      </c>
      <c r="AU152" s="216" t="s">
        <v>82</v>
      </c>
      <c r="AY152" s="18" t="s">
        <v>148</v>
      </c>
      <c r="BE152" s="217">
        <f>IF(N152="základní",J152,0)</f>
        <v>0</v>
      </c>
      <c r="BF152" s="217">
        <f>IF(N152="snížená",J152,0)</f>
        <v>0</v>
      </c>
      <c r="BG152" s="217">
        <f>IF(N152="zákl. přenesená",J152,0)</f>
        <v>0</v>
      </c>
      <c r="BH152" s="217">
        <f>IF(N152="sníž. přenesená",J152,0)</f>
        <v>0</v>
      </c>
      <c r="BI152" s="217">
        <f>IF(N152="nulová",J152,0)</f>
        <v>0</v>
      </c>
      <c r="BJ152" s="18" t="s">
        <v>82</v>
      </c>
      <c r="BK152" s="217">
        <f>ROUND(I152*H152,2)</f>
        <v>0</v>
      </c>
      <c r="BL152" s="18" t="s">
        <v>155</v>
      </c>
      <c r="BM152" s="216" t="s">
        <v>3108</v>
      </c>
    </row>
    <row r="153" s="2" customFormat="1" ht="16.5" customHeight="1">
      <c r="A153" s="39"/>
      <c r="B153" s="40"/>
      <c r="C153" s="205" t="s">
        <v>604</v>
      </c>
      <c r="D153" s="205" t="s">
        <v>150</v>
      </c>
      <c r="E153" s="206" t="s">
        <v>3109</v>
      </c>
      <c r="F153" s="207" t="s">
        <v>3110</v>
      </c>
      <c r="G153" s="208" t="s">
        <v>229</v>
      </c>
      <c r="H153" s="209">
        <v>180</v>
      </c>
      <c r="I153" s="210"/>
      <c r="J153" s="211">
        <f>ROUND(I153*H153,2)</f>
        <v>0</v>
      </c>
      <c r="K153" s="207" t="s">
        <v>19</v>
      </c>
      <c r="L153" s="45"/>
      <c r="M153" s="212" t="s">
        <v>19</v>
      </c>
      <c r="N153" s="213" t="s">
        <v>45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155</v>
      </c>
      <c r="AT153" s="216" t="s">
        <v>150</v>
      </c>
      <c r="AU153" s="216" t="s">
        <v>82</v>
      </c>
      <c r="AY153" s="18" t="s">
        <v>148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82</v>
      </c>
      <c r="BK153" s="217">
        <f>ROUND(I153*H153,2)</f>
        <v>0</v>
      </c>
      <c r="BL153" s="18" t="s">
        <v>155</v>
      </c>
      <c r="BM153" s="216" t="s">
        <v>3111</v>
      </c>
    </row>
    <row r="154" s="2" customFormat="1" ht="16.5" customHeight="1">
      <c r="A154" s="39"/>
      <c r="B154" s="40"/>
      <c r="C154" s="205" t="s">
        <v>609</v>
      </c>
      <c r="D154" s="205" t="s">
        <v>150</v>
      </c>
      <c r="E154" s="206" t="s">
        <v>3112</v>
      </c>
      <c r="F154" s="207" t="s">
        <v>3113</v>
      </c>
      <c r="G154" s="208" t="s">
        <v>229</v>
      </c>
      <c r="H154" s="209">
        <v>75</v>
      </c>
      <c r="I154" s="210"/>
      <c r="J154" s="211">
        <f>ROUND(I154*H154,2)</f>
        <v>0</v>
      </c>
      <c r="K154" s="207" t="s">
        <v>19</v>
      </c>
      <c r="L154" s="45"/>
      <c r="M154" s="212" t="s">
        <v>19</v>
      </c>
      <c r="N154" s="213" t="s">
        <v>45</v>
      </c>
      <c r="O154" s="85"/>
      <c r="P154" s="214">
        <f>O154*H154</f>
        <v>0</v>
      </c>
      <c r="Q154" s="214">
        <v>0</v>
      </c>
      <c r="R154" s="214">
        <f>Q154*H154</f>
        <v>0</v>
      </c>
      <c r="S154" s="214">
        <v>0</v>
      </c>
      <c r="T154" s="215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16" t="s">
        <v>155</v>
      </c>
      <c r="AT154" s="216" t="s">
        <v>150</v>
      </c>
      <c r="AU154" s="216" t="s">
        <v>82</v>
      </c>
      <c r="AY154" s="18" t="s">
        <v>148</v>
      </c>
      <c r="BE154" s="217">
        <f>IF(N154="základní",J154,0)</f>
        <v>0</v>
      </c>
      <c r="BF154" s="217">
        <f>IF(N154="snížená",J154,0)</f>
        <v>0</v>
      </c>
      <c r="BG154" s="217">
        <f>IF(N154="zákl. přenesená",J154,0)</f>
        <v>0</v>
      </c>
      <c r="BH154" s="217">
        <f>IF(N154="sníž. přenesená",J154,0)</f>
        <v>0</v>
      </c>
      <c r="BI154" s="217">
        <f>IF(N154="nulová",J154,0)</f>
        <v>0</v>
      </c>
      <c r="BJ154" s="18" t="s">
        <v>82</v>
      </c>
      <c r="BK154" s="217">
        <f>ROUND(I154*H154,2)</f>
        <v>0</v>
      </c>
      <c r="BL154" s="18" t="s">
        <v>155</v>
      </c>
      <c r="BM154" s="216" t="s">
        <v>3114</v>
      </c>
    </row>
    <row r="155" s="2" customFormat="1" ht="24.15" customHeight="1">
      <c r="A155" s="39"/>
      <c r="B155" s="40"/>
      <c r="C155" s="205" t="s">
        <v>614</v>
      </c>
      <c r="D155" s="205" t="s">
        <v>150</v>
      </c>
      <c r="E155" s="206" t="s">
        <v>3115</v>
      </c>
      <c r="F155" s="207" t="s">
        <v>3116</v>
      </c>
      <c r="G155" s="208" t="s">
        <v>229</v>
      </c>
      <c r="H155" s="209">
        <v>36</v>
      </c>
      <c r="I155" s="210"/>
      <c r="J155" s="211">
        <f>ROUND(I155*H155,2)</f>
        <v>0</v>
      </c>
      <c r="K155" s="207" t="s">
        <v>19</v>
      </c>
      <c r="L155" s="45"/>
      <c r="M155" s="212" t="s">
        <v>19</v>
      </c>
      <c r="N155" s="213" t="s">
        <v>45</v>
      </c>
      <c r="O155" s="85"/>
      <c r="P155" s="214">
        <f>O155*H155</f>
        <v>0</v>
      </c>
      <c r="Q155" s="214">
        <v>0</v>
      </c>
      <c r="R155" s="214">
        <f>Q155*H155</f>
        <v>0</v>
      </c>
      <c r="S155" s="214">
        <v>0</v>
      </c>
      <c r="T155" s="215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16" t="s">
        <v>155</v>
      </c>
      <c r="AT155" s="216" t="s">
        <v>150</v>
      </c>
      <c r="AU155" s="216" t="s">
        <v>82</v>
      </c>
      <c r="AY155" s="18" t="s">
        <v>148</v>
      </c>
      <c r="BE155" s="217">
        <f>IF(N155="základní",J155,0)</f>
        <v>0</v>
      </c>
      <c r="BF155" s="217">
        <f>IF(N155="snížená",J155,0)</f>
        <v>0</v>
      </c>
      <c r="BG155" s="217">
        <f>IF(N155="zákl. přenesená",J155,0)</f>
        <v>0</v>
      </c>
      <c r="BH155" s="217">
        <f>IF(N155="sníž. přenesená",J155,0)</f>
        <v>0</v>
      </c>
      <c r="BI155" s="217">
        <f>IF(N155="nulová",J155,0)</f>
        <v>0</v>
      </c>
      <c r="BJ155" s="18" t="s">
        <v>82</v>
      </c>
      <c r="BK155" s="217">
        <f>ROUND(I155*H155,2)</f>
        <v>0</v>
      </c>
      <c r="BL155" s="18" t="s">
        <v>155</v>
      </c>
      <c r="BM155" s="216" t="s">
        <v>3117</v>
      </c>
    </row>
    <row r="156" s="2" customFormat="1" ht="24.15" customHeight="1">
      <c r="A156" s="39"/>
      <c r="B156" s="40"/>
      <c r="C156" s="205" t="s">
        <v>619</v>
      </c>
      <c r="D156" s="205" t="s">
        <v>150</v>
      </c>
      <c r="E156" s="206" t="s">
        <v>3118</v>
      </c>
      <c r="F156" s="207" t="s">
        <v>3119</v>
      </c>
      <c r="G156" s="208" t="s">
        <v>163</v>
      </c>
      <c r="H156" s="209">
        <v>0.35999999999999999</v>
      </c>
      <c r="I156" s="210"/>
      <c r="J156" s="211">
        <f>ROUND(I156*H156,2)</f>
        <v>0</v>
      </c>
      <c r="K156" s="207" t="s">
        <v>19</v>
      </c>
      <c r="L156" s="45"/>
      <c r="M156" s="212" t="s">
        <v>19</v>
      </c>
      <c r="N156" s="213" t="s">
        <v>45</v>
      </c>
      <c r="O156" s="85"/>
      <c r="P156" s="214">
        <f>O156*H156</f>
        <v>0</v>
      </c>
      <c r="Q156" s="214">
        <v>0</v>
      </c>
      <c r="R156" s="214">
        <f>Q156*H156</f>
        <v>0</v>
      </c>
      <c r="S156" s="214">
        <v>0</v>
      </c>
      <c r="T156" s="215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16" t="s">
        <v>155</v>
      </c>
      <c r="AT156" s="216" t="s">
        <v>150</v>
      </c>
      <c r="AU156" s="216" t="s">
        <v>82</v>
      </c>
      <c r="AY156" s="18" t="s">
        <v>148</v>
      </c>
      <c r="BE156" s="217">
        <f>IF(N156="základní",J156,0)</f>
        <v>0</v>
      </c>
      <c r="BF156" s="217">
        <f>IF(N156="snížená",J156,0)</f>
        <v>0</v>
      </c>
      <c r="BG156" s="217">
        <f>IF(N156="zákl. přenesená",J156,0)</f>
        <v>0</v>
      </c>
      <c r="BH156" s="217">
        <f>IF(N156="sníž. přenesená",J156,0)</f>
        <v>0</v>
      </c>
      <c r="BI156" s="217">
        <f>IF(N156="nulová",J156,0)</f>
        <v>0</v>
      </c>
      <c r="BJ156" s="18" t="s">
        <v>82</v>
      </c>
      <c r="BK156" s="217">
        <f>ROUND(I156*H156,2)</f>
        <v>0</v>
      </c>
      <c r="BL156" s="18" t="s">
        <v>155</v>
      </c>
      <c r="BM156" s="216" t="s">
        <v>3120</v>
      </c>
    </row>
    <row r="157" s="2" customFormat="1" ht="24.15" customHeight="1">
      <c r="A157" s="39"/>
      <c r="B157" s="40"/>
      <c r="C157" s="205" t="s">
        <v>624</v>
      </c>
      <c r="D157" s="205" t="s">
        <v>150</v>
      </c>
      <c r="E157" s="206" t="s">
        <v>3121</v>
      </c>
      <c r="F157" s="207" t="s">
        <v>3122</v>
      </c>
      <c r="G157" s="208" t="s">
        <v>163</v>
      </c>
      <c r="H157" s="209">
        <v>1.21</v>
      </c>
      <c r="I157" s="210"/>
      <c r="J157" s="211">
        <f>ROUND(I157*H157,2)</f>
        <v>0</v>
      </c>
      <c r="K157" s="207" t="s">
        <v>19</v>
      </c>
      <c r="L157" s="45"/>
      <c r="M157" s="212" t="s">
        <v>19</v>
      </c>
      <c r="N157" s="213" t="s">
        <v>45</v>
      </c>
      <c r="O157" s="85"/>
      <c r="P157" s="214">
        <f>O157*H157</f>
        <v>0</v>
      </c>
      <c r="Q157" s="214">
        <v>0</v>
      </c>
      <c r="R157" s="214">
        <f>Q157*H157</f>
        <v>0</v>
      </c>
      <c r="S157" s="214">
        <v>0</v>
      </c>
      <c r="T157" s="215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6" t="s">
        <v>155</v>
      </c>
      <c r="AT157" s="216" t="s">
        <v>150</v>
      </c>
      <c r="AU157" s="216" t="s">
        <v>82</v>
      </c>
      <c r="AY157" s="18" t="s">
        <v>148</v>
      </c>
      <c r="BE157" s="217">
        <f>IF(N157="základní",J157,0)</f>
        <v>0</v>
      </c>
      <c r="BF157" s="217">
        <f>IF(N157="snížená",J157,0)</f>
        <v>0</v>
      </c>
      <c r="BG157" s="217">
        <f>IF(N157="zákl. přenesená",J157,0)</f>
        <v>0</v>
      </c>
      <c r="BH157" s="217">
        <f>IF(N157="sníž. přenesená",J157,0)</f>
        <v>0</v>
      </c>
      <c r="BI157" s="217">
        <f>IF(N157="nulová",J157,0)</f>
        <v>0</v>
      </c>
      <c r="BJ157" s="18" t="s">
        <v>82</v>
      </c>
      <c r="BK157" s="217">
        <f>ROUND(I157*H157,2)</f>
        <v>0</v>
      </c>
      <c r="BL157" s="18" t="s">
        <v>155</v>
      </c>
      <c r="BM157" s="216" t="s">
        <v>3123</v>
      </c>
    </row>
    <row r="158" s="2" customFormat="1" ht="33" customHeight="1">
      <c r="A158" s="39"/>
      <c r="B158" s="40"/>
      <c r="C158" s="205" t="s">
        <v>629</v>
      </c>
      <c r="D158" s="205" t="s">
        <v>150</v>
      </c>
      <c r="E158" s="206" t="s">
        <v>3124</v>
      </c>
      <c r="F158" s="207" t="s">
        <v>3125</v>
      </c>
      <c r="G158" s="208" t="s">
        <v>2807</v>
      </c>
      <c r="H158" s="209">
        <v>10.69</v>
      </c>
      <c r="I158" s="210"/>
      <c r="J158" s="211">
        <f>ROUND(I158*H158,2)</f>
        <v>0</v>
      </c>
      <c r="K158" s="207" t="s">
        <v>19</v>
      </c>
      <c r="L158" s="45"/>
      <c r="M158" s="212" t="s">
        <v>19</v>
      </c>
      <c r="N158" s="213" t="s">
        <v>45</v>
      </c>
      <c r="O158" s="85"/>
      <c r="P158" s="214">
        <f>O158*H158</f>
        <v>0</v>
      </c>
      <c r="Q158" s="214">
        <v>0</v>
      </c>
      <c r="R158" s="214">
        <f>Q158*H158</f>
        <v>0</v>
      </c>
      <c r="S158" s="214">
        <v>0</v>
      </c>
      <c r="T158" s="215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16" t="s">
        <v>155</v>
      </c>
      <c r="AT158" s="216" t="s">
        <v>150</v>
      </c>
      <c r="AU158" s="216" t="s">
        <v>82</v>
      </c>
      <c r="AY158" s="18" t="s">
        <v>148</v>
      </c>
      <c r="BE158" s="217">
        <f>IF(N158="základní",J158,0)</f>
        <v>0</v>
      </c>
      <c r="BF158" s="217">
        <f>IF(N158="snížená",J158,0)</f>
        <v>0</v>
      </c>
      <c r="BG158" s="217">
        <f>IF(N158="zákl. přenesená",J158,0)</f>
        <v>0</v>
      </c>
      <c r="BH158" s="217">
        <f>IF(N158="sníž. přenesená",J158,0)</f>
        <v>0</v>
      </c>
      <c r="BI158" s="217">
        <f>IF(N158="nulová",J158,0)</f>
        <v>0</v>
      </c>
      <c r="BJ158" s="18" t="s">
        <v>82</v>
      </c>
      <c r="BK158" s="217">
        <f>ROUND(I158*H158,2)</f>
        <v>0</v>
      </c>
      <c r="BL158" s="18" t="s">
        <v>155</v>
      </c>
      <c r="BM158" s="216" t="s">
        <v>3126</v>
      </c>
    </row>
    <row r="159" s="2" customFormat="1" ht="24.15" customHeight="1">
      <c r="A159" s="39"/>
      <c r="B159" s="40"/>
      <c r="C159" s="205" t="s">
        <v>634</v>
      </c>
      <c r="D159" s="205" t="s">
        <v>150</v>
      </c>
      <c r="E159" s="206" t="s">
        <v>3127</v>
      </c>
      <c r="F159" s="207" t="s">
        <v>3128</v>
      </c>
      <c r="G159" s="208" t="s">
        <v>2807</v>
      </c>
      <c r="H159" s="209">
        <v>160.34999999999999</v>
      </c>
      <c r="I159" s="210"/>
      <c r="J159" s="211">
        <f>ROUND(I159*H159,2)</f>
        <v>0</v>
      </c>
      <c r="K159" s="207" t="s">
        <v>19</v>
      </c>
      <c r="L159" s="45"/>
      <c r="M159" s="212" t="s">
        <v>19</v>
      </c>
      <c r="N159" s="213" t="s">
        <v>45</v>
      </c>
      <c r="O159" s="85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155</v>
      </c>
      <c r="AT159" s="216" t="s">
        <v>150</v>
      </c>
      <c r="AU159" s="216" t="s">
        <v>82</v>
      </c>
      <c r="AY159" s="18" t="s">
        <v>148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82</v>
      </c>
      <c r="BK159" s="217">
        <f>ROUND(I159*H159,2)</f>
        <v>0</v>
      </c>
      <c r="BL159" s="18" t="s">
        <v>155</v>
      </c>
      <c r="BM159" s="216" t="s">
        <v>3129</v>
      </c>
    </row>
    <row r="160" s="2" customFormat="1" ht="21.75" customHeight="1">
      <c r="A160" s="39"/>
      <c r="B160" s="40"/>
      <c r="C160" s="205" t="s">
        <v>639</v>
      </c>
      <c r="D160" s="205" t="s">
        <v>150</v>
      </c>
      <c r="E160" s="206" t="s">
        <v>3130</v>
      </c>
      <c r="F160" s="207" t="s">
        <v>3131</v>
      </c>
      <c r="G160" s="208" t="s">
        <v>153</v>
      </c>
      <c r="H160" s="209">
        <v>52.850000000000001</v>
      </c>
      <c r="I160" s="210"/>
      <c r="J160" s="211">
        <f>ROUND(I160*H160,2)</f>
        <v>0</v>
      </c>
      <c r="K160" s="207" t="s">
        <v>19</v>
      </c>
      <c r="L160" s="45"/>
      <c r="M160" s="212" t="s">
        <v>19</v>
      </c>
      <c r="N160" s="213" t="s">
        <v>45</v>
      </c>
      <c r="O160" s="85"/>
      <c r="P160" s="214">
        <f>O160*H160</f>
        <v>0</v>
      </c>
      <c r="Q160" s="214">
        <v>0</v>
      </c>
      <c r="R160" s="214">
        <f>Q160*H160</f>
        <v>0</v>
      </c>
      <c r="S160" s="214">
        <v>0</v>
      </c>
      <c r="T160" s="215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16" t="s">
        <v>155</v>
      </c>
      <c r="AT160" s="216" t="s">
        <v>150</v>
      </c>
      <c r="AU160" s="216" t="s">
        <v>82</v>
      </c>
      <c r="AY160" s="18" t="s">
        <v>148</v>
      </c>
      <c r="BE160" s="217">
        <f>IF(N160="základní",J160,0)</f>
        <v>0</v>
      </c>
      <c r="BF160" s="217">
        <f>IF(N160="snížená",J160,0)</f>
        <v>0</v>
      </c>
      <c r="BG160" s="217">
        <f>IF(N160="zákl. přenesená",J160,0)</f>
        <v>0</v>
      </c>
      <c r="BH160" s="217">
        <f>IF(N160="sníž. přenesená",J160,0)</f>
        <v>0</v>
      </c>
      <c r="BI160" s="217">
        <f>IF(N160="nulová",J160,0)</f>
        <v>0</v>
      </c>
      <c r="BJ160" s="18" t="s">
        <v>82</v>
      </c>
      <c r="BK160" s="217">
        <f>ROUND(I160*H160,2)</f>
        <v>0</v>
      </c>
      <c r="BL160" s="18" t="s">
        <v>155</v>
      </c>
      <c r="BM160" s="216" t="s">
        <v>3132</v>
      </c>
    </row>
    <row r="161" s="2" customFormat="1" ht="16.5" customHeight="1">
      <c r="A161" s="39"/>
      <c r="B161" s="40"/>
      <c r="C161" s="205" t="s">
        <v>645</v>
      </c>
      <c r="D161" s="205" t="s">
        <v>150</v>
      </c>
      <c r="E161" s="206" t="s">
        <v>3133</v>
      </c>
      <c r="F161" s="207" t="s">
        <v>3134</v>
      </c>
      <c r="G161" s="208" t="s">
        <v>748</v>
      </c>
      <c r="H161" s="209">
        <v>0.16</v>
      </c>
      <c r="I161" s="210"/>
      <c r="J161" s="211">
        <f>ROUND(I161*H161,2)</f>
        <v>0</v>
      </c>
      <c r="K161" s="207" t="s">
        <v>19</v>
      </c>
      <c r="L161" s="45"/>
      <c r="M161" s="212" t="s">
        <v>19</v>
      </c>
      <c r="N161" s="213" t="s">
        <v>45</v>
      </c>
      <c r="O161" s="85"/>
      <c r="P161" s="214">
        <f>O161*H161</f>
        <v>0</v>
      </c>
      <c r="Q161" s="214">
        <v>0</v>
      </c>
      <c r="R161" s="214">
        <f>Q161*H161</f>
        <v>0</v>
      </c>
      <c r="S161" s="214">
        <v>0</v>
      </c>
      <c r="T161" s="215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16" t="s">
        <v>155</v>
      </c>
      <c r="AT161" s="216" t="s">
        <v>150</v>
      </c>
      <c r="AU161" s="216" t="s">
        <v>82</v>
      </c>
      <c r="AY161" s="18" t="s">
        <v>148</v>
      </c>
      <c r="BE161" s="217">
        <f>IF(N161="základní",J161,0)</f>
        <v>0</v>
      </c>
      <c r="BF161" s="217">
        <f>IF(N161="snížená",J161,0)</f>
        <v>0</v>
      </c>
      <c r="BG161" s="217">
        <f>IF(N161="zákl. přenesená",J161,0)</f>
        <v>0</v>
      </c>
      <c r="BH161" s="217">
        <f>IF(N161="sníž. přenesená",J161,0)</f>
        <v>0</v>
      </c>
      <c r="BI161" s="217">
        <f>IF(N161="nulová",J161,0)</f>
        <v>0</v>
      </c>
      <c r="BJ161" s="18" t="s">
        <v>82</v>
      </c>
      <c r="BK161" s="217">
        <f>ROUND(I161*H161,2)</f>
        <v>0</v>
      </c>
      <c r="BL161" s="18" t="s">
        <v>155</v>
      </c>
      <c r="BM161" s="216" t="s">
        <v>3135</v>
      </c>
    </row>
    <row r="162" s="2" customFormat="1" ht="24.15" customHeight="1">
      <c r="A162" s="39"/>
      <c r="B162" s="40"/>
      <c r="C162" s="205" t="s">
        <v>654</v>
      </c>
      <c r="D162" s="205" t="s">
        <v>150</v>
      </c>
      <c r="E162" s="206" t="s">
        <v>3136</v>
      </c>
      <c r="F162" s="207" t="s">
        <v>3137</v>
      </c>
      <c r="G162" s="208" t="s">
        <v>163</v>
      </c>
      <c r="H162" s="209">
        <v>19.239999999999998</v>
      </c>
      <c r="I162" s="210"/>
      <c r="J162" s="211">
        <f>ROUND(I162*H162,2)</f>
        <v>0</v>
      </c>
      <c r="K162" s="207" t="s">
        <v>19</v>
      </c>
      <c r="L162" s="45"/>
      <c r="M162" s="212" t="s">
        <v>19</v>
      </c>
      <c r="N162" s="213" t="s">
        <v>45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155</v>
      </c>
      <c r="AT162" s="216" t="s">
        <v>150</v>
      </c>
      <c r="AU162" s="216" t="s">
        <v>82</v>
      </c>
      <c r="AY162" s="18" t="s">
        <v>148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82</v>
      </c>
      <c r="BK162" s="217">
        <f>ROUND(I162*H162,2)</f>
        <v>0</v>
      </c>
      <c r="BL162" s="18" t="s">
        <v>155</v>
      </c>
      <c r="BM162" s="216" t="s">
        <v>3138</v>
      </c>
    </row>
    <row r="163" s="12" customFormat="1" ht="25.92" customHeight="1">
      <c r="A163" s="12"/>
      <c r="B163" s="189"/>
      <c r="C163" s="190"/>
      <c r="D163" s="191" t="s">
        <v>73</v>
      </c>
      <c r="E163" s="192" t="s">
        <v>2215</v>
      </c>
      <c r="F163" s="192" t="s">
        <v>3139</v>
      </c>
      <c r="G163" s="190"/>
      <c r="H163" s="190"/>
      <c r="I163" s="193"/>
      <c r="J163" s="194">
        <f>BK163</f>
        <v>0</v>
      </c>
      <c r="K163" s="190"/>
      <c r="L163" s="195"/>
      <c r="M163" s="196"/>
      <c r="N163" s="197"/>
      <c r="O163" s="197"/>
      <c r="P163" s="198">
        <f>SUM(P164:P216)</f>
        <v>0</v>
      </c>
      <c r="Q163" s="197"/>
      <c r="R163" s="198">
        <f>SUM(R164:R216)</f>
        <v>0.00060000000000000006</v>
      </c>
      <c r="S163" s="197"/>
      <c r="T163" s="199">
        <f>SUM(T164:T216)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0" t="s">
        <v>82</v>
      </c>
      <c r="AT163" s="201" t="s">
        <v>73</v>
      </c>
      <c r="AU163" s="201" t="s">
        <v>74</v>
      </c>
      <c r="AY163" s="200" t="s">
        <v>148</v>
      </c>
      <c r="BK163" s="202">
        <f>SUM(BK164:BK216)</f>
        <v>0</v>
      </c>
    </row>
    <row r="164" s="2" customFormat="1" ht="16.5" customHeight="1">
      <c r="A164" s="39"/>
      <c r="B164" s="40"/>
      <c r="C164" s="256" t="s">
        <v>659</v>
      </c>
      <c r="D164" s="256" t="s">
        <v>226</v>
      </c>
      <c r="E164" s="257" t="s">
        <v>3140</v>
      </c>
      <c r="F164" s="258" t="s">
        <v>3141</v>
      </c>
      <c r="G164" s="259" t="s">
        <v>748</v>
      </c>
      <c r="H164" s="260">
        <v>11</v>
      </c>
      <c r="I164" s="261"/>
      <c r="J164" s="262">
        <f>ROUND(I164*H164,2)</f>
        <v>0</v>
      </c>
      <c r="K164" s="258" t="s">
        <v>19</v>
      </c>
      <c r="L164" s="263"/>
      <c r="M164" s="264" t="s">
        <v>19</v>
      </c>
      <c r="N164" s="265" t="s">
        <v>45</v>
      </c>
      <c r="O164" s="85"/>
      <c r="P164" s="214">
        <f>O164*H164</f>
        <v>0</v>
      </c>
      <c r="Q164" s="214">
        <v>0</v>
      </c>
      <c r="R164" s="214">
        <f>Q164*H164</f>
        <v>0</v>
      </c>
      <c r="S164" s="214">
        <v>0</v>
      </c>
      <c r="T164" s="215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16" t="s">
        <v>207</v>
      </c>
      <c r="AT164" s="216" t="s">
        <v>226</v>
      </c>
      <c r="AU164" s="216" t="s">
        <v>82</v>
      </c>
      <c r="AY164" s="18" t="s">
        <v>148</v>
      </c>
      <c r="BE164" s="217">
        <f>IF(N164="základní",J164,0)</f>
        <v>0</v>
      </c>
      <c r="BF164" s="217">
        <f>IF(N164="snížená",J164,0)</f>
        <v>0</v>
      </c>
      <c r="BG164" s="217">
        <f>IF(N164="zákl. přenesená",J164,0)</f>
        <v>0</v>
      </c>
      <c r="BH164" s="217">
        <f>IF(N164="sníž. přenesená",J164,0)</f>
        <v>0</v>
      </c>
      <c r="BI164" s="217">
        <f>IF(N164="nulová",J164,0)</f>
        <v>0</v>
      </c>
      <c r="BJ164" s="18" t="s">
        <v>82</v>
      </c>
      <c r="BK164" s="217">
        <f>ROUND(I164*H164,2)</f>
        <v>0</v>
      </c>
      <c r="BL164" s="18" t="s">
        <v>155</v>
      </c>
      <c r="BM164" s="216" t="s">
        <v>3142</v>
      </c>
    </row>
    <row r="165" s="2" customFormat="1" ht="16.5" customHeight="1">
      <c r="A165" s="39"/>
      <c r="B165" s="40"/>
      <c r="C165" s="256" t="s">
        <v>664</v>
      </c>
      <c r="D165" s="256" t="s">
        <v>226</v>
      </c>
      <c r="E165" s="257" t="s">
        <v>3143</v>
      </c>
      <c r="F165" s="258" t="s">
        <v>3144</v>
      </c>
      <c r="G165" s="259" t="s">
        <v>748</v>
      </c>
      <c r="H165" s="260">
        <v>11</v>
      </c>
      <c r="I165" s="261"/>
      <c r="J165" s="262">
        <f>ROUND(I165*H165,2)</f>
        <v>0</v>
      </c>
      <c r="K165" s="258" t="s">
        <v>19</v>
      </c>
      <c r="L165" s="263"/>
      <c r="M165" s="264" t="s">
        <v>19</v>
      </c>
      <c r="N165" s="265" t="s">
        <v>45</v>
      </c>
      <c r="O165" s="85"/>
      <c r="P165" s="214">
        <f>O165*H165</f>
        <v>0</v>
      </c>
      <c r="Q165" s="214">
        <v>0</v>
      </c>
      <c r="R165" s="214">
        <f>Q165*H165</f>
        <v>0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207</v>
      </c>
      <c r="AT165" s="216" t="s">
        <v>226</v>
      </c>
      <c r="AU165" s="216" t="s">
        <v>82</v>
      </c>
      <c r="AY165" s="18" t="s">
        <v>148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82</v>
      </c>
      <c r="BK165" s="217">
        <f>ROUND(I165*H165,2)</f>
        <v>0</v>
      </c>
      <c r="BL165" s="18" t="s">
        <v>155</v>
      </c>
      <c r="BM165" s="216" t="s">
        <v>3145</v>
      </c>
    </row>
    <row r="166" s="2" customFormat="1" ht="33" customHeight="1">
      <c r="A166" s="39"/>
      <c r="B166" s="40"/>
      <c r="C166" s="256" t="s">
        <v>669</v>
      </c>
      <c r="D166" s="256" t="s">
        <v>226</v>
      </c>
      <c r="E166" s="257" t="s">
        <v>3146</v>
      </c>
      <c r="F166" s="258" t="s">
        <v>3147</v>
      </c>
      <c r="G166" s="259" t="s">
        <v>748</v>
      </c>
      <c r="H166" s="260">
        <v>3</v>
      </c>
      <c r="I166" s="261"/>
      <c r="J166" s="262">
        <f>ROUND(I166*H166,2)</f>
        <v>0</v>
      </c>
      <c r="K166" s="258" t="s">
        <v>19</v>
      </c>
      <c r="L166" s="263"/>
      <c r="M166" s="264" t="s">
        <v>19</v>
      </c>
      <c r="N166" s="265" t="s">
        <v>45</v>
      </c>
      <c r="O166" s="85"/>
      <c r="P166" s="214">
        <f>O166*H166</f>
        <v>0</v>
      </c>
      <c r="Q166" s="214">
        <v>0</v>
      </c>
      <c r="R166" s="214">
        <f>Q166*H166</f>
        <v>0</v>
      </c>
      <c r="S166" s="214">
        <v>0</v>
      </c>
      <c r="T166" s="215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6" t="s">
        <v>207</v>
      </c>
      <c r="AT166" s="216" t="s">
        <v>226</v>
      </c>
      <c r="AU166" s="216" t="s">
        <v>82</v>
      </c>
      <c r="AY166" s="18" t="s">
        <v>148</v>
      </c>
      <c r="BE166" s="217">
        <f>IF(N166="základní",J166,0)</f>
        <v>0</v>
      </c>
      <c r="BF166" s="217">
        <f>IF(N166="snížená",J166,0)</f>
        <v>0</v>
      </c>
      <c r="BG166" s="217">
        <f>IF(N166="zákl. přenesená",J166,0)</f>
        <v>0</v>
      </c>
      <c r="BH166" s="217">
        <f>IF(N166="sníž. přenesená",J166,0)</f>
        <v>0</v>
      </c>
      <c r="BI166" s="217">
        <f>IF(N166="nulová",J166,0)</f>
        <v>0</v>
      </c>
      <c r="BJ166" s="18" t="s">
        <v>82</v>
      </c>
      <c r="BK166" s="217">
        <f>ROUND(I166*H166,2)</f>
        <v>0</v>
      </c>
      <c r="BL166" s="18" t="s">
        <v>155</v>
      </c>
      <c r="BM166" s="216" t="s">
        <v>3148</v>
      </c>
    </row>
    <row r="167" s="2" customFormat="1" ht="24.15" customHeight="1">
      <c r="A167" s="39"/>
      <c r="B167" s="40"/>
      <c r="C167" s="256" t="s">
        <v>672</v>
      </c>
      <c r="D167" s="256" t="s">
        <v>226</v>
      </c>
      <c r="E167" s="257" t="s">
        <v>3149</v>
      </c>
      <c r="F167" s="258" t="s">
        <v>3150</v>
      </c>
      <c r="G167" s="259" t="s">
        <v>748</v>
      </c>
      <c r="H167" s="260">
        <v>1</v>
      </c>
      <c r="I167" s="261"/>
      <c r="J167" s="262">
        <f>ROUND(I167*H167,2)</f>
        <v>0</v>
      </c>
      <c r="K167" s="258" t="s">
        <v>19</v>
      </c>
      <c r="L167" s="263"/>
      <c r="M167" s="264" t="s">
        <v>19</v>
      </c>
      <c r="N167" s="265" t="s">
        <v>45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207</v>
      </c>
      <c r="AT167" s="216" t="s">
        <v>226</v>
      </c>
      <c r="AU167" s="216" t="s">
        <v>82</v>
      </c>
      <c r="AY167" s="18" t="s">
        <v>148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82</v>
      </c>
      <c r="BK167" s="217">
        <f>ROUND(I167*H167,2)</f>
        <v>0</v>
      </c>
      <c r="BL167" s="18" t="s">
        <v>155</v>
      </c>
      <c r="BM167" s="216" t="s">
        <v>3151</v>
      </c>
    </row>
    <row r="168" s="2" customFormat="1" ht="21.75" customHeight="1">
      <c r="A168" s="39"/>
      <c r="B168" s="40"/>
      <c r="C168" s="256" t="s">
        <v>678</v>
      </c>
      <c r="D168" s="256" t="s">
        <v>226</v>
      </c>
      <c r="E168" s="257" t="s">
        <v>3152</v>
      </c>
      <c r="F168" s="258" t="s">
        <v>3153</v>
      </c>
      <c r="G168" s="259" t="s">
        <v>748</v>
      </c>
      <c r="H168" s="260">
        <v>3</v>
      </c>
      <c r="I168" s="261"/>
      <c r="J168" s="262">
        <f>ROUND(I168*H168,2)</f>
        <v>0</v>
      </c>
      <c r="K168" s="258" t="s">
        <v>19</v>
      </c>
      <c r="L168" s="263"/>
      <c r="M168" s="264" t="s">
        <v>19</v>
      </c>
      <c r="N168" s="265" t="s">
        <v>45</v>
      </c>
      <c r="O168" s="85"/>
      <c r="P168" s="214">
        <f>O168*H168</f>
        <v>0</v>
      </c>
      <c r="Q168" s="214">
        <v>0</v>
      </c>
      <c r="R168" s="214">
        <f>Q168*H168</f>
        <v>0</v>
      </c>
      <c r="S168" s="214">
        <v>0</v>
      </c>
      <c r="T168" s="215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6" t="s">
        <v>207</v>
      </c>
      <c r="AT168" s="216" t="s">
        <v>226</v>
      </c>
      <c r="AU168" s="216" t="s">
        <v>82</v>
      </c>
      <c r="AY168" s="18" t="s">
        <v>148</v>
      </c>
      <c r="BE168" s="217">
        <f>IF(N168="základní",J168,0)</f>
        <v>0</v>
      </c>
      <c r="BF168" s="217">
        <f>IF(N168="snížená",J168,0)</f>
        <v>0</v>
      </c>
      <c r="BG168" s="217">
        <f>IF(N168="zákl. přenesená",J168,0)</f>
        <v>0</v>
      </c>
      <c r="BH168" s="217">
        <f>IF(N168="sníž. přenesená",J168,0)</f>
        <v>0</v>
      </c>
      <c r="BI168" s="217">
        <f>IF(N168="nulová",J168,0)</f>
        <v>0</v>
      </c>
      <c r="BJ168" s="18" t="s">
        <v>82</v>
      </c>
      <c r="BK168" s="217">
        <f>ROUND(I168*H168,2)</f>
        <v>0</v>
      </c>
      <c r="BL168" s="18" t="s">
        <v>155</v>
      </c>
      <c r="BM168" s="216" t="s">
        <v>3154</v>
      </c>
    </row>
    <row r="169" s="2" customFormat="1" ht="55.5" customHeight="1">
      <c r="A169" s="39"/>
      <c r="B169" s="40"/>
      <c r="C169" s="256" t="s">
        <v>683</v>
      </c>
      <c r="D169" s="256" t="s">
        <v>226</v>
      </c>
      <c r="E169" s="257" t="s">
        <v>3155</v>
      </c>
      <c r="F169" s="258" t="s">
        <v>3156</v>
      </c>
      <c r="G169" s="259" t="s">
        <v>229</v>
      </c>
      <c r="H169" s="260">
        <v>86</v>
      </c>
      <c r="I169" s="261"/>
      <c r="J169" s="262">
        <f>ROUND(I169*H169,2)</f>
        <v>0</v>
      </c>
      <c r="K169" s="258" t="s">
        <v>19</v>
      </c>
      <c r="L169" s="263"/>
      <c r="M169" s="264" t="s">
        <v>19</v>
      </c>
      <c r="N169" s="265" t="s">
        <v>45</v>
      </c>
      <c r="O169" s="85"/>
      <c r="P169" s="214">
        <f>O169*H169</f>
        <v>0</v>
      </c>
      <c r="Q169" s="214">
        <v>0</v>
      </c>
      <c r="R169" s="214">
        <f>Q169*H169</f>
        <v>0</v>
      </c>
      <c r="S169" s="214">
        <v>0</v>
      </c>
      <c r="T169" s="215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16" t="s">
        <v>207</v>
      </c>
      <c r="AT169" s="216" t="s">
        <v>226</v>
      </c>
      <c r="AU169" s="216" t="s">
        <v>82</v>
      </c>
      <c r="AY169" s="18" t="s">
        <v>148</v>
      </c>
      <c r="BE169" s="217">
        <f>IF(N169="základní",J169,0)</f>
        <v>0</v>
      </c>
      <c r="BF169" s="217">
        <f>IF(N169="snížená",J169,0)</f>
        <v>0</v>
      </c>
      <c r="BG169" s="217">
        <f>IF(N169="zákl. přenesená",J169,0)</f>
        <v>0</v>
      </c>
      <c r="BH169" s="217">
        <f>IF(N169="sníž. přenesená",J169,0)</f>
        <v>0</v>
      </c>
      <c r="BI169" s="217">
        <f>IF(N169="nulová",J169,0)</f>
        <v>0</v>
      </c>
      <c r="BJ169" s="18" t="s">
        <v>82</v>
      </c>
      <c r="BK169" s="217">
        <f>ROUND(I169*H169,2)</f>
        <v>0</v>
      </c>
      <c r="BL169" s="18" t="s">
        <v>155</v>
      </c>
      <c r="BM169" s="216" t="s">
        <v>3157</v>
      </c>
    </row>
    <row r="170" s="2" customFormat="1" ht="33" customHeight="1">
      <c r="A170" s="39"/>
      <c r="B170" s="40"/>
      <c r="C170" s="256" t="s">
        <v>688</v>
      </c>
      <c r="D170" s="256" t="s">
        <v>226</v>
      </c>
      <c r="E170" s="257" t="s">
        <v>3158</v>
      </c>
      <c r="F170" s="258" t="s">
        <v>3159</v>
      </c>
      <c r="G170" s="259" t="s">
        <v>229</v>
      </c>
      <c r="H170" s="260">
        <v>128</v>
      </c>
      <c r="I170" s="261"/>
      <c r="J170" s="262">
        <f>ROUND(I170*H170,2)</f>
        <v>0</v>
      </c>
      <c r="K170" s="258" t="s">
        <v>19</v>
      </c>
      <c r="L170" s="263"/>
      <c r="M170" s="264" t="s">
        <v>19</v>
      </c>
      <c r="N170" s="265" t="s">
        <v>45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207</v>
      </c>
      <c r="AT170" s="216" t="s">
        <v>226</v>
      </c>
      <c r="AU170" s="216" t="s">
        <v>82</v>
      </c>
      <c r="AY170" s="18" t="s">
        <v>148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82</v>
      </c>
      <c r="BK170" s="217">
        <f>ROUND(I170*H170,2)</f>
        <v>0</v>
      </c>
      <c r="BL170" s="18" t="s">
        <v>155</v>
      </c>
      <c r="BM170" s="216" t="s">
        <v>3160</v>
      </c>
    </row>
    <row r="171" s="2" customFormat="1" ht="55.5" customHeight="1">
      <c r="A171" s="39"/>
      <c r="B171" s="40"/>
      <c r="C171" s="256" t="s">
        <v>691</v>
      </c>
      <c r="D171" s="256" t="s">
        <v>226</v>
      </c>
      <c r="E171" s="257" t="s">
        <v>3161</v>
      </c>
      <c r="F171" s="258" t="s">
        <v>3162</v>
      </c>
      <c r="G171" s="259" t="s">
        <v>229</v>
      </c>
      <c r="H171" s="260">
        <v>162</v>
      </c>
      <c r="I171" s="261"/>
      <c r="J171" s="262">
        <f>ROUND(I171*H171,2)</f>
        <v>0</v>
      </c>
      <c r="K171" s="258" t="s">
        <v>19</v>
      </c>
      <c r="L171" s="263"/>
      <c r="M171" s="264" t="s">
        <v>19</v>
      </c>
      <c r="N171" s="265" t="s">
        <v>45</v>
      </c>
      <c r="O171" s="85"/>
      <c r="P171" s="214">
        <f>O171*H171</f>
        <v>0</v>
      </c>
      <c r="Q171" s="214">
        <v>0</v>
      </c>
      <c r="R171" s="214">
        <f>Q171*H171</f>
        <v>0</v>
      </c>
      <c r="S171" s="214">
        <v>0</v>
      </c>
      <c r="T171" s="215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16" t="s">
        <v>207</v>
      </c>
      <c r="AT171" s="216" t="s">
        <v>226</v>
      </c>
      <c r="AU171" s="216" t="s">
        <v>82</v>
      </c>
      <c r="AY171" s="18" t="s">
        <v>148</v>
      </c>
      <c r="BE171" s="217">
        <f>IF(N171="základní",J171,0)</f>
        <v>0</v>
      </c>
      <c r="BF171" s="217">
        <f>IF(N171="snížená",J171,0)</f>
        <v>0</v>
      </c>
      <c r="BG171" s="217">
        <f>IF(N171="zákl. přenesená",J171,0)</f>
        <v>0</v>
      </c>
      <c r="BH171" s="217">
        <f>IF(N171="sníž. přenesená",J171,0)</f>
        <v>0</v>
      </c>
      <c r="BI171" s="217">
        <f>IF(N171="nulová",J171,0)</f>
        <v>0</v>
      </c>
      <c r="BJ171" s="18" t="s">
        <v>82</v>
      </c>
      <c r="BK171" s="217">
        <f>ROUND(I171*H171,2)</f>
        <v>0</v>
      </c>
      <c r="BL171" s="18" t="s">
        <v>155</v>
      </c>
      <c r="BM171" s="216" t="s">
        <v>3163</v>
      </c>
    </row>
    <row r="172" s="2" customFormat="1" ht="16.5" customHeight="1">
      <c r="A172" s="39"/>
      <c r="B172" s="40"/>
      <c r="C172" s="256" t="s">
        <v>698</v>
      </c>
      <c r="D172" s="256" t="s">
        <v>226</v>
      </c>
      <c r="E172" s="257" t="s">
        <v>1372</v>
      </c>
      <c r="F172" s="258" t="s">
        <v>3164</v>
      </c>
      <c r="G172" s="259" t="s">
        <v>748</v>
      </c>
      <c r="H172" s="260">
        <v>900</v>
      </c>
      <c r="I172" s="261"/>
      <c r="J172" s="262">
        <f>ROUND(I172*H172,2)</f>
        <v>0</v>
      </c>
      <c r="K172" s="258" t="s">
        <v>19</v>
      </c>
      <c r="L172" s="263"/>
      <c r="M172" s="264" t="s">
        <v>19</v>
      </c>
      <c r="N172" s="265" t="s">
        <v>45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207</v>
      </c>
      <c r="AT172" s="216" t="s">
        <v>226</v>
      </c>
      <c r="AU172" s="216" t="s">
        <v>82</v>
      </c>
      <c r="AY172" s="18" t="s">
        <v>148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82</v>
      </c>
      <c r="BK172" s="217">
        <f>ROUND(I172*H172,2)</f>
        <v>0</v>
      </c>
      <c r="BL172" s="18" t="s">
        <v>155</v>
      </c>
      <c r="BM172" s="216" t="s">
        <v>3165</v>
      </c>
    </row>
    <row r="173" s="2" customFormat="1" ht="16.5" customHeight="1">
      <c r="A173" s="39"/>
      <c r="B173" s="40"/>
      <c r="C173" s="256" t="s">
        <v>704</v>
      </c>
      <c r="D173" s="256" t="s">
        <v>226</v>
      </c>
      <c r="E173" s="257" t="s">
        <v>3166</v>
      </c>
      <c r="F173" s="258" t="s">
        <v>3167</v>
      </c>
      <c r="G173" s="259" t="s">
        <v>748</v>
      </c>
      <c r="H173" s="260">
        <v>1</v>
      </c>
      <c r="I173" s="261"/>
      <c r="J173" s="262">
        <f>ROUND(I173*H173,2)</f>
        <v>0</v>
      </c>
      <c r="K173" s="258" t="s">
        <v>19</v>
      </c>
      <c r="L173" s="263"/>
      <c r="M173" s="264" t="s">
        <v>19</v>
      </c>
      <c r="N173" s="265" t="s">
        <v>45</v>
      </c>
      <c r="O173" s="85"/>
      <c r="P173" s="214">
        <f>O173*H173</f>
        <v>0</v>
      </c>
      <c r="Q173" s="214">
        <v>0</v>
      </c>
      <c r="R173" s="214">
        <f>Q173*H173</f>
        <v>0</v>
      </c>
      <c r="S173" s="214">
        <v>0</v>
      </c>
      <c r="T173" s="215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16" t="s">
        <v>207</v>
      </c>
      <c r="AT173" s="216" t="s">
        <v>226</v>
      </c>
      <c r="AU173" s="216" t="s">
        <v>82</v>
      </c>
      <c r="AY173" s="18" t="s">
        <v>148</v>
      </c>
      <c r="BE173" s="217">
        <f>IF(N173="základní",J173,0)</f>
        <v>0</v>
      </c>
      <c r="BF173" s="217">
        <f>IF(N173="snížená",J173,0)</f>
        <v>0</v>
      </c>
      <c r="BG173" s="217">
        <f>IF(N173="zákl. přenesená",J173,0)</f>
        <v>0</v>
      </c>
      <c r="BH173" s="217">
        <f>IF(N173="sníž. přenesená",J173,0)</f>
        <v>0</v>
      </c>
      <c r="BI173" s="217">
        <f>IF(N173="nulová",J173,0)</f>
        <v>0</v>
      </c>
      <c r="BJ173" s="18" t="s">
        <v>82</v>
      </c>
      <c r="BK173" s="217">
        <f>ROUND(I173*H173,2)</f>
        <v>0</v>
      </c>
      <c r="BL173" s="18" t="s">
        <v>155</v>
      </c>
      <c r="BM173" s="216" t="s">
        <v>3168</v>
      </c>
    </row>
    <row r="174" s="2" customFormat="1" ht="37.8" customHeight="1">
      <c r="A174" s="39"/>
      <c r="B174" s="40"/>
      <c r="C174" s="256" t="s">
        <v>714</v>
      </c>
      <c r="D174" s="256" t="s">
        <v>226</v>
      </c>
      <c r="E174" s="257" t="s">
        <v>3169</v>
      </c>
      <c r="F174" s="258" t="s">
        <v>3170</v>
      </c>
      <c r="G174" s="259" t="s">
        <v>748</v>
      </c>
      <c r="H174" s="260">
        <v>2</v>
      </c>
      <c r="I174" s="261"/>
      <c r="J174" s="262">
        <f>ROUND(I174*H174,2)</f>
        <v>0</v>
      </c>
      <c r="K174" s="258" t="s">
        <v>19</v>
      </c>
      <c r="L174" s="263"/>
      <c r="M174" s="264" t="s">
        <v>19</v>
      </c>
      <c r="N174" s="265" t="s">
        <v>45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207</v>
      </c>
      <c r="AT174" s="216" t="s">
        <v>226</v>
      </c>
      <c r="AU174" s="216" t="s">
        <v>82</v>
      </c>
      <c r="AY174" s="18" t="s">
        <v>148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82</v>
      </c>
      <c r="BK174" s="217">
        <f>ROUND(I174*H174,2)</f>
        <v>0</v>
      </c>
      <c r="BL174" s="18" t="s">
        <v>155</v>
      </c>
      <c r="BM174" s="216" t="s">
        <v>3171</v>
      </c>
    </row>
    <row r="175" s="2" customFormat="1" ht="16.5" customHeight="1">
      <c r="A175" s="39"/>
      <c r="B175" s="40"/>
      <c r="C175" s="256" t="s">
        <v>721</v>
      </c>
      <c r="D175" s="256" t="s">
        <v>226</v>
      </c>
      <c r="E175" s="257" t="s">
        <v>1376</v>
      </c>
      <c r="F175" s="258" t="s">
        <v>3172</v>
      </c>
      <c r="G175" s="259" t="s">
        <v>748</v>
      </c>
      <c r="H175" s="260">
        <v>2</v>
      </c>
      <c r="I175" s="261"/>
      <c r="J175" s="262">
        <f>ROUND(I175*H175,2)</f>
        <v>0</v>
      </c>
      <c r="K175" s="258" t="s">
        <v>19</v>
      </c>
      <c r="L175" s="263"/>
      <c r="M175" s="264" t="s">
        <v>19</v>
      </c>
      <c r="N175" s="265" t="s">
        <v>45</v>
      </c>
      <c r="O175" s="85"/>
      <c r="P175" s="214">
        <f>O175*H175</f>
        <v>0</v>
      </c>
      <c r="Q175" s="214">
        <v>0</v>
      </c>
      <c r="R175" s="214">
        <f>Q175*H175</f>
        <v>0</v>
      </c>
      <c r="S175" s="214">
        <v>0</v>
      </c>
      <c r="T175" s="215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16" t="s">
        <v>207</v>
      </c>
      <c r="AT175" s="216" t="s">
        <v>226</v>
      </c>
      <c r="AU175" s="216" t="s">
        <v>82</v>
      </c>
      <c r="AY175" s="18" t="s">
        <v>148</v>
      </c>
      <c r="BE175" s="217">
        <f>IF(N175="základní",J175,0)</f>
        <v>0</v>
      </c>
      <c r="BF175" s="217">
        <f>IF(N175="snížená",J175,0)</f>
        <v>0</v>
      </c>
      <c r="BG175" s="217">
        <f>IF(N175="zákl. přenesená",J175,0)</f>
        <v>0</v>
      </c>
      <c r="BH175" s="217">
        <f>IF(N175="sníž. přenesená",J175,0)</f>
        <v>0</v>
      </c>
      <c r="BI175" s="217">
        <f>IF(N175="nulová",J175,0)</f>
        <v>0</v>
      </c>
      <c r="BJ175" s="18" t="s">
        <v>82</v>
      </c>
      <c r="BK175" s="217">
        <f>ROUND(I175*H175,2)</f>
        <v>0</v>
      </c>
      <c r="BL175" s="18" t="s">
        <v>155</v>
      </c>
      <c r="BM175" s="216" t="s">
        <v>3173</v>
      </c>
    </row>
    <row r="176" s="2" customFormat="1" ht="24.15" customHeight="1">
      <c r="A176" s="39"/>
      <c r="B176" s="40"/>
      <c r="C176" s="256" t="s">
        <v>726</v>
      </c>
      <c r="D176" s="256" t="s">
        <v>226</v>
      </c>
      <c r="E176" s="257" t="s">
        <v>3174</v>
      </c>
      <c r="F176" s="258" t="s">
        <v>3175</v>
      </c>
      <c r="G176" s="259" t="s">
        <v>229</v>
      </c>
      <c r="H176" s="260">
        <v>120</v>
      </c>
      <c r="I176" s="261"/>
      <c r="J176" s="262">
        <f>ROUND(I176*H176,2)</f>
        <v>0</v>
      </c>
      <c r="K176" s="258" t="s">
        <v>19</v>
      </c>
      <c r="L176" s="263"/>
      <c r="M176" s="264" t="s">
        <v>19</v>
      </c>
      <c r="N176" s="265" t="s">
        <v>45</v>
      </c>
      <c r="O176" s="85"/>
      <c r="P176" s="214">
        <f>O176*H176</f>
        <v>0</v>
      </c>
      <c r="Q176" s="214">
        <v>0</v>
      </c>
      <c r="R176" s="214">
        <f>Q176*H176</f>
        <v>0</v>
      </c>
      <c r="S176" s="214">
        <v>0</v>
      </c>
      <c r="T176" s="215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16" t="s">
        <v>207</v>
      </c>
      <c r="AT176" s="216" t="s">
        <v>226</v>
      </c>
      <c r="AU176" s="216" t="s">
        <v>82</v>
      </c>
      <c r="AY176" s="18" t="s">
        <v>148</v>
      </c>
      <c r="BE176" s="217">
        <f>IF(N176="základní",J176,0)</f>
        <v>0</v>
      </c>
      <c r="BF176" s="217">
        <f>IF(N176="snížená",J176,0)</f>
        <v>0</v>
      </c>
      <c r="BG176" s="217">
        <f>IF(N176="zákl. přenesená",J176,0)</f>
        <v>0</v>
      </c>
      <c r="BH176" s="217">
        <f>IF(N176="sníž. přenesená",J176,0)</f>
        <v>0</v>
      </c>
      <c r="BI176" s="217">
        <f>IF(N176="nulová",J176,0)</f>
        <v>0</v>
      </c>
      <c r="BJ176" s="18" t="s">
        <v>82</v>
      </c>
      <c r="BK176" s="217">
        <f>ROUND(I176*H176,2)</f>
        <v>0</v>
      </c>
      <c r="BL176" s="18" t="s">
        <v>155</v>
      </c>
      <c r="BM176" s="216" t="s">
        <v>3176</v>
      </c>
    </row>
    <row r="177" s="2" customFormat="1" ht="16.5" customHeight="1">
      <c r="A177" s="39"/>
      <c r="B177" s="40"/>
      <c r="C177" s="256" t="s">
        <v>733</v>
      </c>
      <c r="D177" s="256" t="s">
        <v>226</v>
      </c>
      <c r="E177" s="257" t="s">
        <v>3177</v>
      </c>
      <c r="F177" s="258" t="s">
        <v>3178</v>
      </c>
      <c r="G177" s="259" t="s">
        <v>748</v>
      </c>
      <c r="H177" s="260">
        <v>16</v>
      </c>
      <c r="I177" s="261"/>
      <c r="J177" s="262">
        <f>ROUND(I177*H177,2)</f>
        <v>0</v>
      </c>
      <c r="K177" s="258" t="s">
        <v>19</v>
      </c>
      <c r="L177" s="263"/>
      <c r="M177" s="264" t="s">
        <v>19</v>
      </c>
      <c r="N177" s="265" t="s">
        <v>45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207</v>
      </c>
      <c r="AT177" s="216" t="s">
        <v>226</v>
      </c>
      <c r="AU177" s="216" t="s">
        <v>82</v>
      </c>
      <c r="AY177" s="18" t="s">
        <v>148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82</v>
      </c>
      <c r="BK177" s="217">
        <f>ROUND(I177*H177,2)</f>
        <v>0</v>
      </c>
      <c r="BL177" s="18" t="s">
        <v>155</v>
      </c>
      <c r="BM177" s="216" t="s">
        <v>3179</v>
      </c>
    </row>
    <row r="178" s="2" customFormat="1" ht="24.15" customHeight="1">
      <c r="A178" s="39"/>
      <c r="B178" s="40"/>
      <c r="C178" s="256" t="s">
        <v>738</v>
      </c>
      <c r="D178" s="256" t="s">
        <v>226</v>
      </c>
      <c r="E178" s="257" t="s">
        <v>3180</v>
      </c>
      <c r="F178" s="258" t="s">
        <v>3181</v>
      </c>
      <c r="G178" s="259" t="s">
        <v>748</v>
      </c>
      <c r="H178" s="260">
        <v>1</v>
      </c>
      <c r="I178" s="261"/>
      <c r="J178" s="262">
        <f>ROUND(I178*H178,2)</f>
        <v>0</v>
      </c>
      <c r="K178" s="258" t="s">
        <v>19</v>
      </c>
      <c r="L178" s="263"/>
      <c r="M178" s="264" t="s">
        <v>19</v>
      </c>
      <c r="N178" s="265" t="s">
        <v>45</v>
      </c>
      <c r="O178" s="85"/>
      <c r="P178" s="214">
        <f>O178*H178</f>
        <v>0</v>
      </c>
      <c r="Q178" s="214">
        <v>0</v>
      </c>
      <c r="R178" s="214">
        <f>Q178*H178</f>
        <v>0</v>
      </c>
      <c r="S178" s="214">
        <v>0</v>
      </c>
      <c r="T178" s="215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6" t="s">
        <v>207</v>
      </c>
      <c r="AT178" s="216" t="s">
        <v>226</v>
      </c>
      <c r="AU178" s="216" t="s">
        <v>82</v>
      </c>
      <c r="AY178" s="18" t="s">
        <v>148</v>
      </c>
      <c r="BE178" s="217">
        <f>IF(N178="základní",J178,0)</f>
        <v>0</v>
      </c>
      <c r="BF178" s="217">
        <f>IF(N178="snížená",J178,0)</f>
        <v>0</v>
      </c>
      <c r="BG178" s="217">
        <f>IF(N178="zákl. přenesená",J178,0)</f>
        <v>0</v>
      </c>
      <c r="BH178" s="217">
        <f>IF(N178="sníž. přenesená",J178,0)</f>
        <v>0</v>
      </c>
      <c r="BI178" s="217">
        <f>IF(N178="nulová",J178,0)</f>
        <v>0</v>
      </c>
      <c r="BJ178" s="18" t="s">
        <v>82</v>
      </c>
      <c r="BK178" s="217">
        <f>ROUND(I178*H178,2)</f>
        <v>0</v>
      </c>
      <c r="BL178" s="18" t="s">
        <v>155</v>
      </c>
      <c r="BM178" s="216" t="s">
        <v>3182</v>
      </c>
    </row>
    <row r="179" s="2" customFormat="1" ht="16.5" customHeight="1">
      <c r="A179" s="39"/>
      <c r="B179" s="40"/>
      <c r="C179" s="256" t="s">
        <v>746</v>
      </c>
      <c r="D179" s="256" t="s">
        <v>226</v>
      </c>
      <c r="E179" s="257" t="s">
        <v>3183</v>
      </c>
      <c r="F179" s="258" t="s">
        <v>3184</v>
      </c>
      <c r="G179" s="259" t="s">
        <v>748</v>
      </c>
      <c r="H179" s="260">
        <v>2</v>
      </c>
      <c r="I179" s="261"/>
      <c r="J179" s="262">
        <f>ROUND(I179*H179,2)</f>
        <v>0</v>
      </c>
      <c r="K179" s="258" t="s">
        <v>19</v>
      </c>
      <c r="L179" s="263"/>
      <c r="M179" s="264" t="s">
        <v>19</v>
      </c>
      <c r="N179" s="265" t="s">
        <v>45</v>
      </c>
      <c r="O179" s="85"/>
      <c r="P179" s="214">
        <f>O179*H179</f>
        <v>0</v>
      </c>
      <c r="Q179" s="214">
        <v>0</v>
      </c>
      <c r="R179" s="214">
        <f>Q179*H179</f>
        <v>0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207</v>
      </c>
      <c r="AT179" s="216" t="s">
        <v>226</v>
      </c>
      <c r="AU179" s="216" t="s">
        <v>82</v>
      </c>
      <c r="AY179" s="18" t="s">
        <v>148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82</v>
      </c>
      <c r="BK179" s="217">
        <f>ROUND(I179*H179,2)</f>
        <v>0</v>
      </c>
      <c r="BL179" s="18" t="s">
        <v>155</v>
      </c>
      <c r="BM179" s="216" t="s">
        <v>3185</v>
      </c>
    </row>
    <row r="180" s="2" customFormat="1" ht="37.8" customHeight="1">
      <c r="A180" s="39"/>
      <c r="B180" s="40"/>
      <c r="C180" s="256" t="s">
        <v>750</v>
      </c>
      <c r="D180" s="256" t="s">
        <v>226</v>
      </c>
      <c r="E180" s="257" t="s">
        <v>3186</v>
      </c>
      <c r="F180" s="258" t="s">
        <v>3187</v>
      </c>
      <c r="G180" s="259" t="s">
        <v>748</v>
      </c>
      <c r="H180" s="260">
        <v>1</v>
      </c>
      <c r="I180" s="261"/>
      <c r="J180" s="262">
        <f>ROUND(I180*H180,2)</f>
        <v>0</v>
      </c>
      <c r="K180" s="258" t="s">
        <v>19</v>
      </c>
      <c r="L180" s="263"/>
      <c r="M180" s="264" t="s">
        <v>19</v>
      </c>
      <c r="N180" s="265" t="s">
        <v>45</v>
      </c>
      <c r="O180" s="85"/>
      <c r="P180" s="214">
        <f>O180*H180</f>
        <v>0</v>
      </c>
      <c r="Q180" s="214">
        <v>0</v>
      </c>
      <c r="R180" s="214">
        <f>Q180*H180</f>
        <v>0</v>
      </c>
      <c r="S180" s="214">
        <v>0</v>
      </c>
      <c r="T180" s="215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16" t="s">
        <v>207</v>
      </c>
      <c r="AT180" s="216" t="s">
        <v>226</v>
      </c>
      <c r="AU180" s="216" t="s">
        <v>82</v>
      </c>
      <c r="AY180" s="18" t="s">
        <v>148</v>
      </c>
      <c r="BE180" s="217">
        <f>IF(N180="základní",J180,0)</f>
        <v>0</v>
      </c>
      <c r="BF180" s="217">
        <f>IF(N180="snížená",J180,0)</f>
        <v>0</v>
      </c>
      <c r="BG180" s="217">
        <f>IF(N180="zákl. přenesená",J180,0)</f>
        <v>0</v>
      </c>
      <c r="BH180" s="217">
        <f>IF(N180="sníž. přenesená",J180,0)</f>
        <v>0</v>
      </c>
      <c r="BI180" s="217">
        <f>IF(N180="nulová",J180,0)</f>
        <v>0</v>
      </c>
      <c r="BJ180" s="18" t="s">
        <v>82</v>
      </c>
      <c r="BK180" s="217">
        <f>ROUND(I180*H180,2)</f>
        <v>0</v>
      </c>
      <c r="BL180" s="18" t="s">
        <v>155</v>
      </c>
      <c r="BM180" s="216" t="s">
        <v>3188</v>
      </c>
    </row>
    <row r="181" s="2" customFormat="1" ht="21.75" customHeight="1">
      <c r="A181" s="39"/>
      <c r="B181" s="40"/>
      <c r="C181" s="256" t="s">
        <v>757</v>
      </c>
      <c r="D181" s="256" t="s">
        <v>226</v>
      </c>
      <c r="E181" s="257" t="s">
        <v>3189</v>
      </c>
      <c r="F181" s="258" t="s">
        <v>3190</v>
      </c>
      <c r="G181" s="259" t="s">
        <v>748</v>
      </c>
      <c r="H181" s="260">
        <v>10</v>
      </c>
      <c r="I181" s="261"/>
      <c r="J181" s="262">
        <f>ROUND(I181*H181,2)</f>
        <v>0</v>
      </c>
      <c r="K181" s="258" t="s">
        <v>19</v>
      </c>
      <c r="L181" s="263"/>
      <c r="M181" s="264" t="s">
        <v>19</v>
      </c>
      <c r="N181" s="265" t="s">
        <v>45</v>
      </c>
      <c r="O181" s="85"/>
      <c r="P181" s="214">
        <f>O181*H181</f>
        <v>0</v>
      </c>
      <c r="Q181" s="214">
        <v>0</v>
      </c>
      <c r="R181" s="214">
        <f>Q181*H181</f>
        <v>0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207</v>
      </c>
      <c r="AT181" s="216" t="s">
        <v>226</v>
      </c>
      <c r="AU181" s="216" t="s">
        <v>82</v>
      </c>
      <c r="AY181" s="18" t="s">
        <v>148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82</v>
      </c>
      <c r="BK181" s="217">
        <f>ROUND(I181*H181,2)</f>
        <v>0</v>
      </c>
      <c r="BL181" s="18" t="s">
        <v>155</v>
      </c>
      <c r="BM181" s="216" t="s">
        <v>3191</v>
      </c>
    </row>
    <row r="182" s="2" customFormat="1" ht="21.75" customHeight="1">
      <c r="A182" s="39"/>
      <c r="B182" s="40"/>
      <c r="C182" s="256" t="s">
        <v>763</v>
      </c>
      <c r="D182" s="256" t="s">
        <v>226</v>
      </c>
      <c r="E182" s="257" t="s">
        <v>3192</v>
      </c>
      <c r="F182" s="258" t="s">
        <v>3193</v>
      </c>
      <c r="G182" s="259" t="s">
        <v>748</v>
      </c>
      <c r="H182" s="260">
        <v>2</v>
      </c>
      <c r="I182" s="261"/>
      <c r="J182" s="262">
        <f>ROUND(I182*H182,2)</f>
        <v>0</v>
      </c>
      <c r="K182" s="258" t="s">
        <v>19</v>
      </c>
      <c r="L182" s="263"/>
      <c r="M182" s="264" t="s">
        <v>19</v>
      </c>
      <c r="N182" s="265" t="s">
        <v>45</v>
      </c>
      <c r="O182" s="85"/>
      <c r="P182" s="214">
        <f>O182*H182</f>
        <v>0</v>
      </c>
      <c r="Q182" s="214">
        <v>0</v>
      </c>
      <c r="R182" s="214">
        <f>Q182*H182</f>
        <v>0</v>
      </c>
      <c r="S182" s="214">
        <v>0</v>
      </c>
      <c r="T182" s="215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6" t="s">
        <v>207</v>
      </c>
      <c r="AT182" s="216" t="s">
        <v>226</v>
      </c>
      <c r="AU182" s="216" t="s">
        <v>82</v>
      </c>
      <c r="AY182" s="18" t="s">
        <v>148</v>
      </c>
      <c r="BE182" s="217">
        <f>IF(N182="základní",J182,0)</f>
        <v>0</v>
      </c>
      <c r="BF182" s="217">
        <f>IF(N182="snížená",J182,0)</f>
        <v>0</v>
      </c>
      <c r="BG182" s="217">
        <f>IF(N182="zákl. přenesená",J182,0)</f>
        <v>0</v>
      </c>
      <c r="BH182" s="217">
        <f>IF(N182="sníž. přenesená",J182,0)</f>
        <v>0</v>
      </c>
      <c r="BI182" s="217">
        <f>IF(N182="nulová",J182,0)</f>
        <v>0</v>
      </c>
      <c r="BJ182" s="18" t="s">
        <v>82</v>
      </c>
      <c r="BK182" s="217">
        <f>ROUND(I182*H182,2)</f>
        <v>0</v>
      </c>
      <c r="BL182" s="18" t="s">
        <v>155</v>
      </c>
      <c r="BM182" s="216" t="s">
        <v>3194</v>
      </c>
    </row>
    <row r="183" s="2" customFormat="1" ht="21.75" customHeight="1">
      <c r="A183" s="39"/>
      <c r="B183" s="40"/>
      <c r="C183" s="256" t="s">
        <v>768</v>
      </c>
      <c r="D183" s="256" t="s">
        <v>226</v>
      </c>
      <c r="E183" s="257" t="s">
        <v>3195</v>
      </c>
      <c r="F183" s="258" t="s">
        <v>3196</v>
      </c>
      <c r="G183" s="259" t="s">
        <v>748</v>
      </c>
      <c r="H183" s="260">
        <v>2</v>
      </c>
      <c r="I183" s="261"/>
      <c r="J183" s="262">
        <f>ROUND(I183*H183,2)</f>
        <v>0</v>
      </c>
      <c r="K183" s="258" t="s">
        <v>19</v>
      </c>
      <c r="L183" s="263"/>
      <c r="M183" s="264" t="s">
        <v>19</v>
      </c>
      <c r="N183" s="265" t="s">
        <v>45</v>
      </c>
      <c r="O183" s="85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207</v>
      </c>
      <c r="AT183" s="216" t="s">
        <v>226</v>
      </c>
      <c r="AU183" s="216" t="s">
        <v>82</v>
      </c>
      <c r="AY183" s="18" t="s">
        <v>148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82</v>
      </c>
      <c r="BK183" s="217">
        <f>ROUND(I183*H183,2)</f>
        <v>0</v>
      </c>
      <c r="BL183" s="18" t="s">
        <v>155</v>
      </c>
      <c r="BM183" s="216" t="s">
        <v>3197</v>
      </c>
    </row>
    <row r="184" s="2" customFormat="1" ht="24.15" customHeight="1">
      <c r="A184" s="39"/>
      <c r="B184" s="40"/>
      <c r="C184" s="256" t="s">
        <v>773</v>
      </c>
      <c r="D184" s="256" t="s">
        <v>226</v>
      </c>
      <c r="E184" s="257" t="s">
        <v>3198</v>
      </c>
      <c r="F184" s="258" t="s">
        <v>3199</v>
      </c>
      <c r="G184" s="259" t="s">
        <v>229</v>
      </c>
      <c r="H184" s="260">
        <v>120</v>
      </c>
      <c r="I184" s="261"/>
      <c r="J184" s="262">
        <f>ROUND(I184*H184,2)</f>
        <v>0</v>
      </c>
      <c r="K184" s="258" t="s">
        <v>19</v>
      </c>
      <c r="L184" s="263"/>
      <c r="M184" s="264" t="s">
        <v>19</v>
      </c>
      <c r="N184" s="265" t="s">
        <v>45</v>
      </c>
      <c r="O184" s="85"/>
      <c r="P184" s="214">
        <f>O184*H184</f>
        <v>0</v>
      </c>
      <c r="Q184" s="214">
        <v>0</v>
      </c>
      <c r="R184" s="214">
        <f>Q184*H184</f>
        <v>0</v>
      </c>
      <c r="S184" s="214">
        <v>0</v>
      </c>
      <c r="T184" s="215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6" t="s">
        <v>207</v>
      </c>
      <c r="AT184" s="216" t="s">
        <v>226</v>
      </c>
      <c r="AU184" s="216" t="s">
        <v>82</v>
      </c>
      <c r="AY184" s="18" t="s">
        <v>148</v>
      </c>
      <c r="BE184" s="217">
        <f>IF(N184="základní",J184,0)</f>
        <v>0</v>
      </c>
      <c r="BF184" s="217">
        <f>IF(N184="snížená",J184,0)</f>
        <v>0</v>
      </c>
      <c r="BG184" s="217">
        <f>IF(N184="zákl. přenesená",J184,0)</f>
        <v>0</v>
      </c>
      <c r="BH184" s="217">
        <f>IF(N184="sníž. přenesená",J184,0)</f>
        <v>0</v>
      </c>
      <c r="BI184" s="217">
        <f>IF(N184="nulová",J184,0)</f>
        <v>0</v>
      </c>
      <c r="BJ184" s="18" t="s">
        <v>82</v>
      </c>
      <c r="BK184" s="217">
        <f>ROUND(I184*H184,2)</f>
        <v>0</v>
      </c>
      <c r="BL184" s="18" t="s">
        <v>155</v>
      </c>
      <c r="BM184" s="216" t="s">
        <v>3200</v>
      </c>
    </row>
    <row r="185" s="2" customFormat="1" ht="16.5" customHeight="1">
      <c r="A185" s="39"/>
      <c r="B185" s="40"/>
      <c r="C185" s="256" t="s">
        <v>779</v>
      </c>
      <c r="D185" s="256" t="s">
        <v>226</v>
      </c>
      <c r="E185" s="257" t="s">
        <v>1380</v>
      </c>
      <c r="F185" s="258" t="s">
        <v>3201</v>
      </c>
      <c r="G185" s="259" t="s">
        <v>229</v>
      </c>
      <c r="H185" s="260">
        <v>46</v>
      </c>
      <c r="I185" s="261"/>
      <c r="J185" s="262">
        <f>ROUND(I185*H185,2)</f>
        <v>0</v>
      </c>
      <c r="K185" s="258" t="s">
        <v>19</v>
      </c>
      <c r="L185" s="263"/>
      <c r="M185" s="264" t="s">
        <v>19</v>
      </c>
      <c r="N185" s="265" t="s">
        <v>45</v>
      </c>
      <c r="O185" s="85"/>
      <c r="P185" s="214">
        <f>O185*H185</f>
        <v>0</v>
      </c>
      <c r="Q185" s="214">
        <v>0</v>
      </c>
      <c r="R185" s="214">
        <f>Q185*H185</f>
        <v>0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207</v>
      </c>
      <c r="AT185" s="216" t="s">
        <v>226</v>
      </c>
      <c r="AU185" s="216" t="s">
        <v>82</v>
      </c>
      <c r="AY185" s="18" t="s">
        <v>148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82</v>
      </c>
      <c r="BK185" s="217">
        <f>ROUND(I185*H185,2)</f>
        <v>0</v>
      </c>
      <c r="BL185" s="18" t="s">
        <v>155</v>
      </c>
      <c r="BM185" s="216" t="s">
        <v>3202</v>
      </c>
    </row>
    <row r="186" s="2" customFormat="1" ht="16.5" customHeight="1">
      <c r="A186" s="39"/>
      <c r="B186" s="40"/>
      <c r="C186" s="256" t="s">
        <v>783</v>
      </c>
      <c r="D186" s="256" t="s">
        <v>226</v>
      </c>
      <c r="E186" s="257" t="s">
        <v>1384</v>
      </c>
      <c r="F186" s="258" t="s">
        <v>3203</v>
      </c>
      <c r="G186" s="259" t="s">
        <v>229</v>
      </c>
      <c r="H186" s="260">
        <v>16</v>
      </c>
      <c r="I186" s="261"/>
      <c r="J186" s="262">
        <f>ROUND(I186*H186,2)</f>
        <v>0</v>
      </c>
      <c r="K186" s="258" t="s">
        <v>19</v>
      </c>
      <c r="L186" s="263"/>
      <c r="M186" s="264" t="s">
        <v>19</v>
      </c>
      <c r="N186" s="265" t="s">
        <v>45</v>
      </c>
      <c r="O186" s="85"/>
      <c r="P186" s="214">
        <f>O186*H186</f>
        <v>0</v>
      </c>
      <c r="Q186" s="214">
        <v>0</v>
      </c>
      <c r="R186" s="214">
        <f>Q186*H186</f>
        <v>0</v>
      </c>
      <c r="S186" s="214">
        <v>0</v>
      </c>
      <c r="T186" s="215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16" t="s">
        <v>207</v>
      </c>
      <c r="AT186" s="216" t="s">
        <v>226</v>
      </c>
      <c r="AU186" s="216" t="s">
        <v>82</v>
      </c>
      <c r="AY186" s="18" t="s">
        <v>148</v>
      </c>
      <c r="BE186" s="217">
        <f>IF(N186="základní",J186,0)</f>
        <v>0</v>
      </c>
      <c r="BF186" s="217">
        <f>IF(N186="snížená",J186,0)</f>
        <v>0</v>
      </c>
      <c r="BG186" s="217">
        <f>IF(N186="zákl. přenesená",J186,0)</f>
        <v>0</v>
      </c>
      <c r="BH186" s="217">
        <f>IF(N186="sníž. přenesená",J186,0)</f>
        <v>0</v>
      </c>
      <c r="BI186" s="217">
        <f>IF(N186="nulová",J186,0)</f>
        <v>0</v>
      </c>
      <c r="BJ186" s="18" t="s">
        <v>82</v>
      </c>
      <c r="BK186" s="217">
        <f>ROUND(I186*H186,2)</f>
        <v>0</v>
      </c>
      <c r="BL186" s="18" t="s">
        <v>155</v>
      </c>
      <c r="BM186" s="216" t="s">
        <v>3204</v>
      </c>
    </row>
    <row r="187" s="2" customFormat="1" ht="16.5" customHeight="1">
      <c r="A187" s="39"/>
      <c r="B187" s="40"/>
      <c r="C187" s="256" t="s">
        <v>789</v>
      </c>
      <c r="D187" s="256" t="s">
        <v>226</v>
      </c>
      <c r="E187" s="257" t="s">
        <v>1388</v>
      </c>
      <c r="F187" s="258" t="s">
        <v>2969</v>
      </c>
      <c r="G187" s="259" t="s">
        <v>229</v>
      </c>
      <c r="H187" s="260">
        <v>62</v>
      </c>
      <c r="I187" s="261"/>
      <c r="J187" s="262">
        <f>ROUND(I187*H187,2)</f>
        <v>0</v>
      </c>
      <c r="K187" s="258" t="s">
        <v>19</v>
      </c>
      <c r="L187" s="263"/>
      <c r="M187" s="264" t="s">
        <v>19</v>
      </c>
      <c r="N187" s="265" t="s">
        <v>45</v>
      </c>
      <c r="O187" s="85"/>
      <c r="P187" s="214">
        <f>O187*H187</f>
        <v>0</v>
      </c>
      <c r="Q187" s="214">
        <v>0</v>
      </c>
      <c r="R187" s="214">
        <f>Q187*H187</f>
        <v>0</v>
      </c>
      <c r="S187" s="214">
        <v>0</v>
      </c>
      <c r="T187" s="215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6" t="s">
        <v>207</v>
      </c>
      <c r="AT187" s="216" t="s">
        <v>226</v>
      </c>
      <c r="AU187" s="216" t="s">
        <v>82</v>
      </c>
      <c r="AY187" s="18" t="s">
        <v>148</v>
      </c>
      <c r="BE187" s="217">
        <f>IF(N187="základní",J187,0)</f>
        <v>0</v>
      </c>
      <c r="BF187" s="217">
        <f>IF(N187="snížená",J187,0)</f>
        <v>0</v>
      </c>
      <c r="BG187" s="217">
        <f>IF(N187="zákl. přenesená",J187,0)</f>
        <v>0</v>
      </c>
      <c r="BH187" s="217">
        <f>IF(N187="sníž. přenesená",J187,0)</f>
        <v>0</v>
      </c>
      <c r="BI187" s="217">
        <f>IF(N187="nulová",J187,0)</f>
        <v>0</v>
      </c>
      <c r="BJ187" s="18" t="s">
        <v>82</v>
      </c>
      <c r="BK187" s="217">
        <f>ROUND(I187*H187,2)</f>
        <v>0</v>
      </c>
      <c r="BL187" s="18" t="s">
        <v>155</v>
      </c>
      <c r="BM187" s="216" t="s">
        <v>3205</v>
      </c>
    </row>
    <row r="188" s="2" customFormat="1" ht="16.5" customHeight="1">
      <c r="A188" s="39"/>
      <c r="B188" s="40"/>
      <c r="C188" s="256" t="s">
        <v>796</v>
      </c>
      <c r="D188" s="256" t="s">
        <v>226</v>
      </c>
      <c r="E188" s="257" t="s">
        <v>1392</v>
      </c>
      <c r="F188" s="258" t="s">
        <v>2972</v>
      </c>
      <c r="G188" s="259" t="s">
        <v>229</v>
      </c>
      <c r="H188" s="260">
        <v>10</v>
      </c>
      <c r="I188" s="261"/>
      <c r="J188" s="262">
        <f>ROUND(I188*H188,2)</f>
        <v>0</v>
      </c>
      <c r="K188" s="258" t="s">
        <v>19</v>
      </c>
      <c r="L188" s="263"/>
      <c r="M188" s="264" t="s">
        <v>19</v>
      </c>
      <c r="N188" s="265" t="s">
        <v>45</v>
      </c>
      <c r="O188" s="85"/>
      <c r="P188" s="214">
        <f>O188*H188</f>
        <v>0</v>
      </c>
      <c r="Q188" s="214">
        <v>0</v>
      </c>
      <c r="R188" s="214">
        <f>Q188*H188</f>
        <v>0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207</v>
      </c>
      <c r="AT188" s="216" t="s">
        <v>226</v>
      </c>
      <c r="AU188" s="216" t="s">
        <v>82</v>
      </c>
      <c r="AY188" s="18" t="s">
        <v>148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82</v>
      </c>
      <c r="BK188" s="217">
        <f>ROUND(I188*H188,2)</f>
        <v>0</v>
      </c>
      <c r="BL188" s="18" t="s">
        <v>155</v>
      </c>
      <c r="BM188" s="216" t="s">
        <v>3206</v>
      </c>
    </row>
    <row r="189" s="2" customFormat="1" ht="16.5" customHeight="1">
      <c r="A189" s="39"/>
      <c r="B189" s="40"/>
      <c r="C189" s="256" t="s">
        <v>801</v>
      </c>
      <c r="D189" s="256" t="s">
        <v>226</v>
      </c>
      <c r="E189" s="257" t="s">
        <v>1396</v>
      </c>
      <c r="F189" s="258" t="s">
        <v>2975</v>
      </c>
      <c r="G189" s="259" t="s">
        <v>748</v>
      </c>
      <c r="H189" s="260">
        <v>2</v>
      </c>
      <c r="I189" s="261"/>
      <c r="J189" s="262">
        <f>ROUND(I189*H189,2)</f>
        <v>0</v>
      </c>
      <c r="K189" s="258" t="s">
        <v>19</v>
      </c>
      <c r="L189" s="263"/>
      <c r="M189" s="264" t="s">
        <v>19</v>
      </c>
      <c r="N189" s="265" t="s">
        <v>45</v>
      </c>
      <c r="O189" s="85"/>
      <c r="P189" s="214">
        <f>O189*H189</f>
        <v>0</v>
      </c>
      <c r="Q189" s="214">
        <v>0</v>
      </c>
      <c r="R189" s="214">
        <f>Q189*H189</f>
        <v>0</v>
      </c>
      <c r="S189" s="214">
        <v>0</v>
      </c>
      <c r="T189" s="215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16" t="s">
        <v>207</v>
      </c>
      <c r="AT189" s="216" t="s">
        <v>226</v>
      </c>
      <c r="AU189" s="216" t="s">
        <v>82</v>
      </c>
      <c r="AY189" s="18" t="s">
        <v>148</v>
      </c>
      <c r="BE189" s="217">
        <f>IF(N189="základní",J189,0)</f>
        <v>0</v>
      </c>
      <c r="BF189" s="217">
        <f>IF(N189="snížená",J189,0)</f>
        <v>0</v>
      </c>
      <c r="BG189" s="217">
        <f>IF(N189="zákl. přenesená",J189,0)</f>
        <v>0</v>
      </c>
      <c r="BH189" s="217">
        <f>IF(N189="sníž. přenesená",J189,0)</f>
        <v>0</v>
      </c>
      <c r="BI189" s="217">
        <f>IF(N189="nulová",J189,0)</f>
        <v>0</v>
      </c>
      <c r="BJ189" s="18" t="s">
        <v>82</v>
      </c>
      <c r="BK189" s="217">
        <f>ROUND(I189*H189,2)</f>
        <v>0</v>
      </c>
      <c r="BL189" s="18" t="s">
        <v>155</v>
      </c>
      <c r="BM189" s="216" t="s">
        <v>3207</v>
      </c>
    </row>
    <row r="190" s="2" customFormat="1" ht="16.5" customHeight="1">
      <c r="A190" s="39"/>
      <c r="B190" s="40"/>
      <c r="C190" s="256" t="s">
        <v>806</v>
      </c>
      <c r="D190" s="256" t="s">
        <v>226</v>
      </c>
      <c r="E190" s="257" t="s">
        <v>1400</v>
      </c>
      <c r="F190" s="258" t="s">
        <v>2978</v>
      </c>
      <c r="G190" s="259" t="s">
        <v>748</v>
      </c>
      <c r="H190" s="260">
        <v>4</v>
      </c>
      <c r="I190" s="261"/>
      <c r="J190" s="262">
        <f>ROUND(I190*H190,2)</f>
        <v>0</v>
      </c>
      <c r="K190" s="258" t="s">
        <v>19</v>
      </c>
      <c r="L190" s="263"/>
      <c r="M190" s="264" t="s">
        <v>19</v>
      </c>
      <c r="N190" s="265" t="s">
        <v>45</v>
      </c>
      <c r="O190" s="85"/>
      <c r="P190" s="214">
        <f>O190*H190</f>
        <v>0</v>
      </c>
      <c r="Q190" s="214">
        <v>0</v>
      </c>
      <c r="R190" s="214">
        <f>Q190*H190</f>
        <v>0</v>
      </c>
      <c r="S190" s="214">
        <v>0</v>
      </c>
      <c r="T190" s="215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16" t="s">
        <v>207</v>
      </c>
      <c r="AT190" s="216" t="s">
        <v>226</v>
      </c>
      <c r="AU190" s="216" t="s">
        <v>82</v>
      </c>
      <c r="AY190" s="18" t="s">
        <v>148</v>
      </c>
      <c r="BE190" s="217">
        <f>IF(N190="základní",J190,0)</f>
        <v>0</v>
      </c>
      <c r="BF190" s="217">
        <f>IF(N190="snížená",J190,0)</f>
        <v>0</v>
      </c>
      <c r="BG190" s="217">
        <f>IF(N190="zákl. přenesená",J190,0)</f>
        <v>0</v>
      </c>
      <c r="BH190" s="217">
        <f>IF(N190="sníž. přenesená",J190,0)</f>
        <v>0</v>
      </c>
      <c r="BI190" s="217">
        <f>IF(N190="nulová",J190,0)</f>
        <v>0</v>
      </c>
      <c r="BJ190" s="18" t="s">
        <v>82</v>
      </c>
      <c r="BK190" s="217">
        <f>ROUND(I190*H190,2)</f>
        <v>0</v>
      </c>
      <c r="BL190" s="18" t="s">
        <v>155</v>
      </c>
      <c r="BM190" s="216" t="s">
        <v>3208</v>
      </c>
    </row>
    <row r="191" s="2" customFormat="1" ht="16.5" customHeight="1">
      <c r="A191" s="39"/>
      <c r="B191" s="40"/>
      <c r="C191" s="256" t="s">
        <v>813</v>
      </c>
      <c r="D191" s="256" t="s">
        <v>226</v>
      </c>
      <c r="E191" s="257" t="s">
        <v>1404</v>
      </c>
      <c r="F191" s="258" t="s">
        <v>2981</v>
      </c>
      <c r="G191" s="259" t="s">
        <v>748</v>
      </c>
      <c r="H191" s="260">
        <v>2</v>
      </c>
      <c r="I191" s="261"/>
      <c r="J191" s="262">
        <f>ROUND(I191*H191,2)</f>
        <v>0</v>
      </c>
      <c r="K191" s="258" t="s">
        <v>19</v>
      </c>
      <c r="L191" s="263"/>
      <c r="M191" s="264" t="s">
        <v>19</v>
      </c>
      <c r="N191" s="265" t="s">
        <v>45</v>
      </c>
      <c r="O191" s="85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207</v>
      </c>
      <c r="AT191" s="216" t="s">
        <v>226</v>
      </c>
      <c r="AU191" s="216" t="s">
        <v>82</v>
      </c>
      <c r="AY191" s="18" t="s">
        <v>148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82</v>
      </c>
      <c r="BK191" s="217">
        <f>ROUND(I191*H191,2)</f>
        <v>0</v>
      </c>
      <c r="BL191" s="18" t="s">
        <v>155</v>
      </c>
      <c r="BM191" s="216" t="s">
        <v>3209</v>
      </c>
    </row>
    <row r="192" s="2" customFormat="1" ht="16.5" customHeight="1">
      <c r="A192" s="39"/>
      <c r="B192" s="40"/>
      <c r="C192" s="256" t="s">
        <v>820</v>
      </c>
      <c r="D192" s="256" t="s">
        <v>226</v>
      </c>
      <c r="E192" s="257" t="s">
        <v>1408</v>
      </c>
      <c r="F192" s="258" t="s">
        <v>2984</v>
      </c>
      <c r="G192" s="259" t="s">
        <v>748</v>
      </c>
      <c r="H192" s="260">
        <v>10</v>
      </c>
      <c r="I192" s="261"/>
      <c r="J192" s="262">
        <f>ROUND(I192*H192,2)</f>
        <v>0</v>
      </c>
      <c r="K192" s="258" t="s">
        <v>19</v>
      </c>
      <c r="L192" s="263"/>
      <c r="M192" s="264" t="s">
        <v>19</v>
      </c>
      <c r="N192" s="265" t="s">
        <v>45</v>
      </c>
      <c r="O192" s="85"/>
      <c r="P192" s="214">
        <f>O192*H192</f>
        <v>0</v>
      </c>
      <c r="Q192" s="214">
        <v>0</v>
      </c>
      <c r="R192" s="214">
        <f>Q192*H192</f>
        <v>0</v>
      </c>
      <c r="S192" s="214">
        <v>0</v>
      </c>
      <c r="T192" s="215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16" t="s">
        <v>207</v>
      </c>
      <c r="AT192" s="216" t="s">
        <v>226</v>
      </c>
      <c r="AU192" s="216" t="s">
        <v>82</v>
      </c>
      <c r="AY192" s="18" t="s">
        <v>148</v>
      </c>
      <c r="BE192" s="217">
        <f>IF(N192="základní",J192,0)</f>
        <v>0</v>
      </c>
      <c r="BF192" s="217">
        <f>IF(N192="snížená",J192,0)</f>
        <v>0</v>
      </c>
      <c r="BG192" s="217">
        <f>IF(N192="zákl. přenesená",J192,0)</f>
        <v>0</v>
      </c>
      <c r="BH192" s="217">
        <f>IF(N192="sníž. přenesená",J192,0)</f>
        <v>0</v>
      </c>
      <c r="BI192" s="217">
        <f>IF(N192="nulová",J192,0)</f>
        <v>0</v>
      </c>
      <c r="BJ192" s="18" t="s">
        <v>82</v>
      </c>
      <c r="BK192" s="217">
        <f>ROUND(I192*H192,2)</f>
        <v>0</v>
      </c>
      <c r="BL192" s="18" t="s">
        <v>155</v>
      </c>
      <c r="BM192" s="216" t="s">
        <v>3210</v>
      </c>
    </row>
    <row r="193" s="2" customFormat="1" ht="16.5" customHeight="1">
      <c r="A193" s="39"/>
      <c r="B193" s="40"/>
      <c r="C193" s="256" t="s">
        <v>825</v>
      </c>
      <c r="D193" s="256" t="s">
        <v>226</v>
      </c>
      <c r="E193" s="257" t="s">
        <v>1412</v>
      </c>
      <c r="F193" s="258" t="s">
        <v>2993</v>
      </c>
      <c r="G193" s="259" t="s">
        <v>748</v>
      </c>
      <c r="H193" s="260">
        <v>4</v>
      </c>
      <c r="I193" s="261"/>
      <c r="J193" s="262">
        <f>ROUND(I193*H193,2)</f>
        <v>0</v>
      </c>
      <c r="K193" s="258" t="s">
        <v>19</v>
      </c>
      <c r="L193" s="263"/>
      <c r="M193" s="264" t="s">
        <v>19</v>
      </c>
      <c r="N193" s="265" t="s">
        <v>45</v>
      </c>
      <c r="O193" s="85"/>
      <c r="P193" s="214">
        <f>O193*H193</f>
        <v>0</v>
      </c>
      <c r="Q193" s="214">
        <v>0</v>
      </c>
      <c r="R193" s="214">
        <f>Q193*H193</f>
        <v>0</v>
      </c>
      <c r="S193" s="214">
        <v>0</v>
      </c>
      <c r="T193" s="215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16" t="s">
        <v>207</v>
      </c>
      <c r="AT193" s="216" t="s">
        <v>226</v>
      </c>
      <c r="AU193" s="216" t="s">
        <v>82</v>
      </c>
      <c r="AY193" s="18" t="s">
        <v>148</v>
      </c>
      <c r="BE193" s="217">
        <f>IF(N193="základní",J193,0)</f>
        <v>0</v>
      </c>
      <c r="BF193" s="217">
        <f>IF(N193="snížená",J193,0)</f>
        <v>0</v>
      </c>
      <c r="BG193" s="217">
        <f>IF(N193="zákl. přenesená",J193,0)</f>
        <v>0</v>
      </c>
      <c r="BH193" s="217">
        <f>IF(N193="sníž. přenesená",J193,0)</f>
        <v>0</v>
      </c>
      <c r="BI193" s="217">
        <f>IF(N193="nulová",J193,0)</f>
        <v>0</v>
      </c>
      <c r="BJ193" s="18" t="s">
        <v>82</v>
      </c>
      <c r="BK193" s="217">
        <f>ROUND(I193*H193,2)</f>
        <v>0</v>
      </c>
      <c r="BL193" s="18" t="s">
        <v>155</v>
      </c>
      <c r="BM193" s="216" t="s">
        <v>3211</v>
      </c>
    </row>
    <row r="194" s="2" customFormat="1" ht="21.75" customHeight="1">
      <c r="A194" s="39"/>
      <c r="B194" s="40"/>
      <c r="C194" s="256" t="s">
        <v>830</v>
      </c>
      <c r="D194" s="256" t="s">
        <v>226</v>
      </c>
      <c r="E194" s="257" t="s">
        <v>1416</v>
      </c>
      <c r="F194" s="258" t="s">
        <v>3212</v>
      </c>
      <c r="G194" s="259" t="s">
        <v>229</v>
      </c>
      <c r="H194" s="260">
        <v>120</v>
      </c>
      <c r="I194" s="261"/>
      <c r="J194" s="262">
        <f>ROUND(I194*H194,2)</f>
        <v>0</v>
      </c>
      <c r="K194" s="258" t="s">
        <v>19</v>
      </c>
      <c r="L194" s="263"/>
      <c r="M194" s="264" t="s">
        <v>19</v>
      </c>
      <c r="N194" s="265" t="s">
        <v>45</v>
      </c>
      <c r="O194" s="85"/>
      <c r="P194" s="214">
        <f>O194*H194</f>
        <v>0</v>
      </c>
      <c r="Q194" s="214">
        <v>0</v>
      </c>
      <c r="R194" s="214">
        <f>Q194*H194</f>
        <v>0</v>
      </c>
      <c r="S194" s="214">
        <v>0</v>
      </c>
      <c r="T194" s="215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6" t="s">
        <v>207</v>
      </c>
      <c r="AT194" s="216" t="s">
        <v>226</v>
      </c>
      <c r="AU194" s="216" t="s">
        <v>82</v>
      </c>
      <c r="AY194" s="18" t="s">
        <v>148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8" t="s">
        <v>82</v>
      </c>
      <c r="BK194" s="217">
        <f>ROUND(I194*H194,2)</f>
        <v>0</v>
      </c>
      <c r="BL194" s="18" t="s">
        <v>155</v>
      </c>
      <c r="BM194" s="216" t="s">
        <v>3213</v>
      </c>
    </row>
    <row r="195" s="2" customFormat="1" ht="21.75" customHeight="1">
      <c r="A195" s="39"/>
      <c r="B195" s="40"/>
      <c r="C195" s="256" t="s">
        <v>835</v>
      </c>
      <c r="D195" s="256" t="s">
        <v>226</v>
      </c>
      <c r="E195" s="257" t="s">
        <v>1420</v>
      </c>
      <c r="F195" s="258" t="s">
        <v>3214</v>
      </c>
      <c r="G195" s="259" t="s">
        <v>229</v>
      </c>
      <c r="H195" s="260">
        <v>86</v>
      </c>
      <c r="I195" s="261"/>
      <c r="J195" s="262">
        <f>ROUND(I195*H195,2)</f>
        <v>0</v>
      </c>
      <c r="K195" s="258" t="s">
        <v>19</v>
      </c>
      <c r="L195" s="263"/>
      <c r="M195" s="264" t="s">
        <v>19</v>
      </c>
      <c r="N195" s="265" t="s">
        <v>45</v>
      </c>
      <c r="O195" s="85"/>
      <c r="P195" s="214">
        <f>O195*H195</f>
        <v>0</v>
      </c>
      <c r="Q195" s="214">
        <v>0</v>
      </c>
      <c r="R195" s="214">
        <f>Q195*H195</f>
        <v>0</v>
      </c>
      <c r="S195" s="214">
        <v>0</v>
      </c>
      <c r="T195" s="215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16" t="s">
        <v>207</v>
      </c>
      <c r="AT195" s="216" t="s">
        <v>226</v>
      </c>
      <c r="AU195" s="216" t="s">
        <v>82</v>
      </c>
      <c r="AY195" s="18" t="s">
        <v>148</v>
      </c>
      <c r="BE195" s="217">
        <f>IF(N195="základní",J195,0)</f>
        <v>0</v>
      </c>
      <c r="BF195" s="217">
        <f>IF(N195="snížená",J195,0)</f>
        <v>0</v>
      </c>
      <c r="BG195" s="217">
        <f>IF(N195="zákl. přenesená",J195,0)</f>
        <v>0</v>
      </c>
      <c r="BH195" s="217">
        <f>IF(N195="sníž. přenesená",J195,0)</f>
        <v>0</v>
      </c>
      <c r="BI195" s="217">
        <f>IF(N195="nulová",J195,0)</f>
        <v>0</v>
      </c>
      <c r="BJ195" s="18" t="s">
        <v>82</v>
      </c>
      <c r="BK195" s="217">
        <f>ROUND(I195*H195,2)</f>
        <v>0</v>
      </c>
      <c r="BL195" s="18" t="s">
        <v>155</v>
      </c>
      <c r="BM195" s="216" t="s">
        <v>3215</v>
      </c>
    </row>
    <row r="196" s="2" customFormat="1" ht="16.5" customHeight="1">
      <c r="A196" s="39"/>
      <c r="B196" s="40"/>
      <c r="C196" s="256" t="s">
        <v>841</v>
      </c>
      <c r="D196" s="256" t="s">
        <v>226</v>
      </c>
      <c r="E196" s="257" t="s">
        <v>3216</v>
      </c>
      <c r="F196" s="258" t="s">
        <v>3217</v>
      </c>
      <c r="G196" s="259" t="s">
        <v>748</v>
      </c>
      <c r="H196" s="260">
        <v>2</v>
      </c>
      <c r="I196" s="261"/>
      <c r="J196" s="262">
        <f>ROUND(I196*H196,2)</f>
        <v>0</v>
      </c>
      <c r="K196" s="258" t="s">
        <v>19</v>
      </c>
      <c r="L196" s="263"/>
      <c r="M196" s="264" t="s">
        <v>19</v>
      </c>
      <c r="N196" s="265" t="s">
        <v>45</v>
      </c>
      <c r="O196" s="85"/>
      <c r="P196" s="214">
        <f>O196*H196</f>
        <v>0</v>
      </c>
      <c r="Q196" s="214">
        <v>0</v>
      </c>
      <c r="R196" s="214">
        <f>Q196*H196</f>
        <v>0</v>
      </c>
      <c r="S196" s="214">
        <v>0</v>
      </c>
      <c r="T196" s="215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16" t="s">
        <v>207</v>
      </c>
      <c r="AT196" s="216" t="s">
        <v>226</v>
      </c>
      <c r="AU196" s="216" t="s">
        <v>82</v>
      </c>
      <c r="AY196" s="18" t="s">
        <v>148</v>
      </c>
      <c r="BE196" s="217">
        <f>IF(N196="základní",J196,0)</f>
        <v>0</v>
      </c>
      <c r="BF196" s="217">
        <f>IF(N196="snížená",J196,0)</f>
        <v>0</v>
      </c>
      <c r="BG196" s="217">
        <f>IF(N196="zákl. přenesená",J196,0)</f>
        <v>0</v>
      </c>
      <c r="BH196" s="217">
        <f>IF(N196="sníž. přenesená",J196,0)</f>
        <v>0</v>
      </c>
      <c r="BI196" s="217">
        <f>IF(N196="nulová",J196,0)</f>
        <v>0</v>
      </c>
      <c r="BJ196" s="18" t="s">
        <v>82</v>
      </c>
      <c r="BK196" s="217">
        <f>ROUND(I196*H196,2)</f>
        <v>0</v>
      </c>
      <c r="BL196" s="18" t="s">
        <v>155</v>
      </c>
      <c r="BM196" s="216" t="s">
        <v>3218</v>
      </c>
    </row>
    <row r="197" s="2" customFormat="1" ht="16.5" customHeight="1">
      <c r="A197" s="39"/>
      <c r="B197" s="40"/>
      <c r="C197" s="256" t="s">
        <v>846</v>
      </c>
      <c r="D197" s="256" t="s">
        <v>226</v>
      </c>
      <c r="E197" s="257" t="s">
        <v>3219</v>
      </c>
      <c r="F197" s="258" t="s">
        <v>3220</v>
      </c>
      <c r="G197" s="259" t="s">
        <v>748</v>
      </c>
      <c r="H197" s="260">
        <v>3</v>
      </c>
      <c r="I197" s="261"/>
      <c r="J197" s="262">
        <f>ROUND(I197*H197,2)</f>
        <v>0</v>
      </c>
      <c r="K197" s="258" t="s">
        <v>19</v>
      </c>
      <c r="L197" s="263"/>
      <c r="M197" s="264" t="s">
        <v>19</v>
      </c>
      <c r="N197" s="265" t="s">
        <v>45</v>
      </c>
      <c r="O197" s="85"/>
      <c r="P197" s="214">
        <f>O197*H197</f>
        <v>0</v>
      </c>
      <c r="Q197" s="214">
        <v>0</v>
      </c>
      <c r="R197" s="214">
        <f>Q197*H197</f>
        <v>0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207</v>
      </c>
      <c r="AT197" s="216" t="s">
        <v>226</v>
      </c>
      <c r="AU197" s="216" t="s">
        <v>82</v>
      </c>
      <c r="AY197" s="18" t="s">
        <v>148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82</v>
      </c>
      <c r="BK197" s="217">
        <f>ROUND(I197*H197,2)</f>
        <v>0</v>
      </c>
      <c r="BL197" s="18" t="s">
        <v>155</v>
      </c>
      <c r="BM197" s="216" t="s">
        <v>3221</v>
      </c>
    </row>
    <row r="198" s="2" customFormat="1" ht="16.5" customHeight="1">
      <c r="A198" s="39"/>
      <c r="B198" s="40"/>
      <c r="C198" s="256" t="s">
        <v>850</v>
      </c>
      <c r="D198" s="256" t="s">
        <v>226</v>
      </c>
      <c r="E198" s="257" t="s">
        <v>3222</v>
      </c>
      <c r="F198" s="258" t="s">
        <v>3223</v>
      </c>
      <c r="G198" s="259" t="s">
        <v>748</v>
      </c>
      <c r="H198" s="260">
        <v>1</v>
      </c>
      <c r="I198" s="261"/>
      <c r="J198" s="262">
        <f>ROUND(I198*H198,2)</f>
        <v>0</v>
      </c>
      <c r="K198" s="258" t="s">
        <v>19</v>
      </c>
      <c r="L198" s="263"/>
      <c r="M198" s="264" t="s">
        <v>19</v>
      </c>
      <c r="N198" s="265" t="s">
        <v>45</v>
      </c>
      <c r="O198" s="85"/>
      <c r="P198" s="214">
        <f>O198*H198</f>
        <v>0</v>
      </c>
      <c r="Q198" s="214">
        <v>0</v>
      </c>
      <c r="R198" s="214">
        <f>Q198*H198</f>
        <v>0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207</v>
      </c>
      <c r="AT198" s="216" t="s">
        <v>226</v>
      </c>
      <c r="AU198" s="216" t="s">
        <v>82</v>
      </c>
      <c r="AY198" s="18" t="s">
        <v>148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82</v>
      </c>
      <c r="BK198" s="217">
        <f>ROUND(I198*H198,2)</f>
        <v>0</v>
      </c>
      <c r="BL198" s="18" t="s">
        <v>155</v>
      </c>
      <c r="BM198" s="216" t="s">
        <v>3224</v>
      </c>
    </row>
    <row r="199" s="2" customFormat="1" ht="16.5" customHeight="1">
      <c r="A199" s="39"/>
      <c r="B199" s="40"/>
      <c r="C199" s="256" t="s">
        <v>856</v>
      </c>
      <c r="D199" s="256" t="s">
        <v>226</v>
      </c>
      <c r="E199" s="257" t="s">
        <v>3225</v>
      </c>
      <c r="F199" s="258" t="s">
        <v>3226</v>
      </c>
      <c r="G199" s="259" t="s">
        <v>748</v>
      </c>
      <c r="H199" s="260">
        <v>14</v>
      </c>
      <c r="I199" s="261"/>
      <c r="J199" s="262">
        <f>ROUND(I199*H199,2)</f>
        <v>0</v>
      </c>
      <c r="K199" s="258" t="s">
        <v>19</v>
      </c>
      <c r="L199" s="263"/>
      <c r="M199" s="264" t="s">
        <v>19</v>
      </c>
      <c r="N199" s="265" t="s">
        <v>45</v>
      </c>
      <c r="O199" s="85"/>
      <c r="P199" s="214">
        <f>O199*H199</f>
        <v>0</v>
      </c>
      <c r="Q199" s="214">
        <v>0</v>
      </c>
      <c r="R199" s="214">
        <f>Q199*H199</f>
        <v>0</v>
      </c>
      <c r="S199" s="214">
        <v>0</v>
      </c>
      <c r="T199" s="215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16" t="s">
        <v>207</v>
      </c>
      <c r="AT199" s="216" t="s">
        <v>226</v>
      </c>
      <c r="AU199" s="216" t="s">
        <v>82</v>
      </c>
      <c r="AY199" s="18" t="s">
        <v>148</v>
      </c>
      <c r="BE199" s="217">
        <f>IF(N199="základní",J199,0)</f>
        <v>0</v>
      </c>
      <c r="BF199" s="217">
        <f>IF(N199="snížená",J199,0)</f>
        <v>0</v>
      </c>
      <c r="BG199" s="217">
        <f>IF(N199="zákl. přenesená",J199,0)</f>
        <v>0</v>
      </c>
      <c r="BH199" s="217">
        <f>IF(N199="sníž. přenesená",J199,0)</f>
        <v>0</v>
      </c>
      <c r="BI199" s="217">
        <f>IF(N199="nulová",J199,0)</f>
        <v>0</v>
      </c>
      <c r="BJ199" s="18" t="s">
        <v>82</v>
      </c>
      <c r="BK199" s="217">
        <f>ROUND(I199*H199,2)</f>
        <v>0</v>
      </c>
      <c r="BL199" s="18" t="s">
        <v>155</v>
      </c>
      <c r="BM199" s="216" t="s">
        <v>3227</v>
      </c>
    </row>
    <row r="200" s="2" customFormat="1" ht="16.5" customHeight="1">
      <c r="A200" s="39"/>
      <c r="B200" s="40"/>
      <c r="C200" s="256" t="s">
        <v>861</v>
      </c>
      <c r="D200" s="256" t="s">
        <v>226</v>
      </c>
      <c r="E200" s="257" t="s">
        <v>3228</v>
      </c>
      <c r="F200" s="258" t="s">
        <v>3229</v>
      </c>
      <c r="G200" s="259" t="s">
        <v>748</v>
      </c>
      <c r="H200" s="260">
        <v>2</v>
      </c>
      <c r="I200" s="261"/>
      <c r="J200" s="262">
        <f>ROUND(I200*H200,2)</f>
        <v>0</v>
      </c>
      <c r="K200" s="258" t="s">
        <v>19</v>
      </c>
      <c r="L200" s="263"/>
      <c r="M200" s="264" t="s">
        <v>19</v>
      </c>
      <c r="N200" s="265" t="s">
        <v>45</v>
      </c>
      <c r="O200" s="85"/>
      <c r="P200" s="214">
        <f>O200*H200</f>
        <v>0</v>
      </c>
      <c r="Q200" s="214">
        <v>0</v>
      </c>
      <c r="R200" s="214">
        <f>Q200*H200</f>
        <v>0</v>
      </c>
      <c r="S200" s="214">
        <v>0</v>
      </c>
      <c r="T200" s="215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16" t="s">
        <v>207</v>
      </c>
      <c r="AT200" s="216" t="s">
        <v>226</v>
      </c>
      <c r="AU200" s="216" t="s">
        <v>82</v>
      </c>
      <c r="AY200" s="18" t="s">
        <v>148</v>
      </c>
      <c r="BE200" s="217">
        <f>IF(N200="základní",J200,0)</f>
        <v>0</v>
      </c>
      <c r="BF200" s="217">
        <f>IF(N200="snížená",J200,0)</f>
        <v>0</v>
      </c>
      <c r="BG200" s="217">
        <f>IF(N200="zákl. přenesená",J200,0)</f>
        <v>0</v>
      </c>
      <c r="BH200" s="217">
        <f>IF(N200="sníž. přenesená",J200,0)</f>
        <v>0</v>
      </c>
      <c r="BI200" s="217">
        <f>IF(N200="nulová",J200,0)</f>
        <v>0</v>
      </c>
      <c r="BJ200" s="18" t="s">
        <v>82</v>
      </c>
      <c r="BK200" s="217">
        <f>ROUND(I200*H200,2)</f>
        <v>0</v>
      </c>
      <c r="BL200" s="18" t="s">
        <v>155</v>
      </c>
      <c r="BM200" s="216" t="s">
        <v>3230</v>
      </c>
    </row>
    <row r="201" s="2" customFormat="1" ht="16.5" customHeight="1">
      <c r="A201" s="39"/>
      <c r="B201" s="40"/>
      <c r="C201" s="256" t="s">
        <v>868</v>
      </c>
      <c r="D201" s="256" t="s">
        <v>226</v>
      </c>
      <c r="E201" s="257" t="s">
        <v>3231</v>
      </c>
      <c r="F201" s="258" t="s">
        <v>3232</v>
      </c>
      <c r="G201" s="259" t="s">
        <v>748</v>
      </c>
      <c r="H201" s="260">
        <v>8</v>
      </c>
      <c r="I201" s="261"/>
      <c r="J201" s="262">
        <f>ROUND(I201*H201,2)</f>
        <v>0</v>
      </c>
      <c r="K201" s="258" t="s">
        <v>19</v>
      </c>
      <c r="L201" s="263"/>
      <c r="M201" s="264" t="s">
        <v>19</v>
      </c>
      <c r="N201" s="265" t="s">
        <v>45</v>
      </c>
      <c r="O201" s="85"/>
      <c r="P201" s="214">
        <f>O201*H201</f>
        <v>0</v>
      </c>
      <c r="Q201" s="214">
        <v>0</v>
      </c>
      <c r="R201" s="214">
        <f>Q201*H201</f>
        <v>0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207</v>
      </c>
      <c r="AT201" s="216" t="s">
        <v>226</v>
      </c>
      <c r="AU201" s="216" t="s">
        <v>82</v>
      </c>
      <c r="AY201" s="18" t="s">
        <v>148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82</v>
      </c>
      <c r="BK201" s="217">
        <f>ROUND(I201*H201,2)</f>
        <v>0</v>
      </c>
      <c r="BL201" s="18" t="s">
        <v>155</v>
      </c>
      <c r="BM201" s="216" t="s">
        <v>3233</v>
      </c>
    </row>
    <row r="202" s="2" customFormat="1" ht="16.5" customHeight="1">
      <c r="A202" s="39"/>
      <c r="B202" s="40"/>
      <c r="C202" s="256" t="s">
        <v>873</v>
      </c>
      <c r="D202" s="256" t="s">
        <v>226</v>
      </c>
      <c r="E202" s="257" t="s">
        <v>3234</v>
      </c>
      <c r="F202" s="258" t="s">
        <v>3235</v>
      </c>
      <c r="G202" s="259" t="s">
        <v>748</v>
      </c>
      <c r="H202" s="260">
        <v>12</v>
      </c>
      <c r="I202" s="261"/>
      <c r="J202" s="262">
        <f>ROUND(I202*H202,2)</f>
        <v>0</v>
      </c>
      <c r="K202" s="258" t="s">
        <v>154</v>
      </c>
      <c r="L202" s="263"/>
      <c r="M202" s="264" t="s">
        <v>19</v>
      </c>
      <c r="N202" s="265" t="s">
        <v>45</v>
      </c>
      <c r="O202" s="85"/>
      <c r="P202" s="214">
        <f>O202*H202</f>
        <v>0</v>
      </c>
      <c r="Q202" s="214">
        <v>5.0000000000000002E-05</v>
      </c>
      <c r="R202" s="214">
        <f>Q202*H202</f>
        <v>0.00060000000000000006</v>
      </c>
      <c r="S202" s="214">
        <v>0</v>
      </c>
      <c r="T202" s="215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16" t="s">
        <v>207</v>
      </c>
      <c r="AT202" s="216" t="s">
        <v>226</v>
      </c>
      <c r="AU202" s="216" t="s">
        <v>82</v>
      </c>
      <c r="AY202" s="18" t="s">
        <v>148</v>
      </c>
      <c r="BE202" s="217">
        <f>IF(N202="základní",J202,0)</f>
        <v>0</v>
      </c>
      <c r="BF202" s="217">
        <f>IF(N202="snížená",J202,0)</f>
        <v>0</v>
      </c>
      <c r="BG202" s="217">
        <f>IF(N202="zákl. přenesená",J202,0)</f>
        <v>0</v>
      </c>
      <c r="BH202" s="217">
        <f>IF(N202="sníž. přenesená",J202,0)</f>
        <v>0</v>
      </c>
      <c r="BI202" s="217">
        <f>IF(N202="nulová",J202,0)</f>
        <v>0</v>
      </c>
      <c r="BJ202" s="18" t="s">
        <v>82</v>
      </c>
      <c r="BK202" s="217">
        <f>ROUND(I202*H202,2)</f>
        <v>0</v>
      </c>
      <c r="BL202" s="18" t="s">
        <v>155</v>
      </c>
      <c r="BM202" s="216" t="s">
        <v>3236</v>
      </c>
    </row>
    <row r="203" s="2" customFormat="1" ht="16.5" customHeight="1">
      <c r="A203" s="39"/>
      <c r="B203" s="40"/>
      <c r="C203" s="256" t="s">
        <v>879</v>
      </c>
      <c r="D203" s="256" t="s">
        <v>226</v>
      </c>
      <c r="E203" s="257" t="s">
        <v>3237</v>
      </c>
      <c r="F203" s="258" t="s">
        <v>3238</v>
      </c>
      <c r="G203" s="259" t="s">
        <v>748</v>
      </c>
      <c r="H203" s="260">
        <v>1</v>
      </c>
      <c r="I203" s="261"/>
      <c r="J203" s="262">
        <f>ROUND(I203*H203,2)</f>
        <v>0</v>
      </c>
      <c r="K203" s="258" t="s">
        <v>19</v>
      </c>
      <c r="L203" s="263"/>
      <c r="M203" s="264" t="s">
        <v>19</v>
      </c>
      <c r="N203" s="265" t="s">
        <v>45</v>
      </c>
      <c r="O203" s="85"/>
      <c r="P203" s="214">
        <f>O203*H203</f>
        <v>0</v>
      </c>
      <c r="Q203" s="214">
        <v>0</v>
      </c>
      <c r="R203" s="214">
        <f>Q203*H203</f>
        <v>0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207</v>
      </c>
      <c r="AT203" s="216" t="s">
        <v>226</v>
      </c>
      <c r="AU203" s="216" t="s">
        <v>82</v>
      </c>
      <c r="AY203" s="18" t="s">
        <v>148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82</v>
      </c>
      <c r="BK203" s="217">
        <f>ROUND(I203*H203,2)</f>
        <v>0</v>
      </c>
      <c r="BL203" s="18" t="s">
        <v>155</v>
      </c>
      <c r="BM203" s="216" t="s">
        <v>3239</v>
      </c>
    </row>
    <row r="204" s="2" customFormat="1" ht="16.5" customHeight="1">
      <c r="A204" s="39"/>
      <c r="B204" s="40"/>
      <c r="C204" s="256" t="s">
        <v>886</v>
      </c>
      <c r="D204" s="256" t="s">
        <v>226</v>
      </c>
      <c r="E204" s="257" t="s">
        <v>3240</v>
      </c>
      <c r="F204" s="258" t="s">
        <v>3241</v>
      </c>
      <c r="G204" s="259" t="s">
        <v>748</v>
      </c>
      <c r="H204" s="260">
        <v>5</v>
      </c>
      <c r="I204" s="261"/>
      <c r="J204" s="262">
        <f>ROUND(I204*H204,2)</f>
        <v>0</v>
      </c>
      <c r="K204" s="258" t="s">
        <v>19</v>
      </c>
      <c r="L204" s="263"/>
      <c r="M204" s="264" t="s">
        <v>19</v>
      </c>
      <c r="N204" s="265" t="s">
        <v>45</v>
      </c>
      <c r="O204" s="85"/>
      <c r="P204" s="214">
        <f>O204*H204</f>
        <v>0</v>
      </c>
      <c r="Q204" s="214">
        <v>0</v>
      </c>
      <c r="R204" s="214">
        <f>Q204*H204</f>
        <v>0</v>
      </c>
      <c r="S204" s="214">
        <v>0</v>
      </c>
      <c r="T204" s="215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16" t="s">
        <v>207</v>
      </c>
      <c r="AT204" s="216" t="s">
        <v>226</v>
      </c>
      <c r="AU204" s="216" t="s">
        <v>82</v>
      </c>
      <c r="AY204" s="18" t="s">
        <v>148</v>
      </c>
      <c r="BE204" s="217">
        <f>IF(N204="základní",J204,0)</f>
        <v>0</v>
      </c>
      <c r="BF204" s="217">
        <f>IF(N204="snížená",J204,0)</f>
        <v>0</v>
      </c>
      <c r="BG204" s="217">
        <f>IF(N204="zákl. přenesená",J204,0)</f>
        <v>0</v>
      </c>
      <c r="BH204" s="217">
        <f>IF(N204="sníž. přenesená",J204,0)</f>
        <v>0</v>
      </c>
      <c r="BI204" s="217">
        <f>IF(N204="nulová",J204,0)</f>
        <v>0</v>
      </c>
      <c r="BJ204" s="18" t="s">
        <v>82</v>
      </c>
      <c r="BK204" s="217">
        <f>ROUND(I204*H204,2)</f>
        <v>0</v>
      </c>
      <c r="BL204" s="18" t="s">
        <v>155</v>
      </c>
      <c r="BM204" s="216" t="s">
        <v>3242</v>
      </c>
    </row>
    <row r="205" s="2" customFormat="1" ht="16.5" customHeight="1">
      <c r="A205" s="39"/>
      <c r="B205" s="40"/>
      <c r="C205" s="256" t="s">
        <v>867</v>
      </c>
      <c r="D205" s="256" t="s">
        <v>226</v>
      </c>
      <c r="E205" s="257" t="s">
        <v>3243</v>
      </c>
      <c r="F205" s="258" t="s">
        <v>3244</v>
      </c>
      <c r="G205" s="259" t="s">
        <v>748</v>
      </c>
      <c r="H205" s="260">
        <v>1</v>
      </c>
      <c r="I205" s="261"/>
      <c r="J205" s="262">
        <f>ROUND(I205*H205,2)</f>
        <v>0</v>
      </c>
      <c r="K205" s="258" t="s">
        <v>19</v>
      </c>
      <c r="L205" s="263"/>
      <c r="M205" s="264" t="s">
        <v>19</v>
      </c>
      <c r="N205" s="265" t="s">
        <v>45</v>
      </c>
      <c r="O205" s="85"/>
      <c r="P205" s="214">
        <f>O205*H205</f>
        <v>0</v>
      </c>
      <c r="Q205" s="214">
        <v>0</v>
      </c>
      <c r="R205" s="214">
        <f>Q205*H205</f>
        <v>0</v>
      </c>
      <c r="S205" s="214">
        <v>0</v>
      </c>
      <c r="T205" s="215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16" t="s">
        <v>207</v>
      </c>
      <c r="AT205" s="216" t="s">
        <v>226</v>
      </c>
      <c r="AU205" s="216" t="s">
        <v>82</v>
      </c>
      <c r="AY205" s="18" t="s">
        <v>148</v>
      </c>
      <c r="BE205" s="217">
        <f>IF(N205="základní",J205,0)</f>
        <v>0</v>
      </c>
      <c r="BF205" s="217">
        <f>IF(N205="snížená",J205,0)</f>
        <v>0</v>
      </c>
      <c r="BG205" s="217">
        <f>IF(N205="zákl. přenesená",J205,0)</f>
        <v>0</v>
      </c>
      <c r="BH205" s="217">
        <f>IF(N205="sníž. přenesená",J205,0)</f>
        <v>0</v>
      </c>
      <c r="BI205" s="217">
        <f>IF(N205="nulová",J205,0)</f>
        <v>0</v>
      </c>
      <c r="BJ205" s="18" t="s">
        <v>82</v>
      </c>
      <c r="BK205" s="217">
        <f>ROUND(I205*H205,2)</f>
        <v>0</v>
      </c>
      <c r="BL205" s="18" t="s">
        <v>155</v>
      </c>
      <c r="BM205" s="216" t="s">
        <v>3245</v>
      </c>
    </row>
    <row r="206" s="2" customFormat="1" ht="16.5" customHeight="1">
      <c r="A206" s="39"/>
      <c r="B206" s="40"/>
      <c r="C206" s="256" t="s">
        <v>899</v>
      </c>
      <c r="D206" s="256" t="s">
        <v>226</v>
      </c>
      <c r="E206" s="257" t="s">
        <v>1424</v>
      </c>
      <c r="F206" s="258" t="s">
        <v>3246</v>
      </c>
      <c r="G206" s="259" t="s">
        <v>748</v>
      </c>
      <c r="H206" s="260">
        <v>1</v>
      </c>
      <c r="I206" s="261"/>
      <c r="J206" s="262">
        <f>ROUND(I206*H206,2)</f>
        <v>0</v>
      </c>
      <c r="K206" s="258" t="s">
        <v>19</v>
      </c>
      <c r="L206" s="263"/>
      <c r="M206" s="264" t="s">
        <v>19</v>
      </c>
      <c r="N206" s="265" t="s">
        <v>45</v>
      </c>
      <c r="O206" s="85"/>
      <c r="P206" s="214">
        <f>O206*H206</f>
        <v>0</v>
      </c>
      <c r="Q206" s="214">
        <v>0</v>
      </c>
      <c r="R206" s="214">
        <f>Q206*H206</f>
        <v>0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207</v>
      </c>
      <c r="AT206" s="216" t="s">
        <v>226</v>
      </c>
      <c r="AU206" s="216" t="s">
        <v>82</v>
      </c>
      <c r="AY206" s="18" t="s">
        <v>148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82</v>
      </c>
      <c r="BK206" s="217">
        <f>ROUND(I206*H206,2)</f>
        <v>0</v>
      </c>
      <c r="BL206" s="18" t="s">
        <v>155</v>
      </c>
      <c r="BM206" s="216" t="s">
        <v>3247</v>
      </c>
    </row>
    <row r="207" s="2" customFormat="1" ht="16.5" customHeight="1">
      <c r="A207" s="39"/>
      <c r="B207" s="40"/>
      <c r="C207" s="256" t="s">
        <v>904</v>
      </c>
      <c r="D207" s="256" t="s">
        <v>226</v>
      </c>
      <c r="E207" s="257" t="s">
        <v>1428</v>
      </c>
      <c r="F207" s="258" t="s">
        <v>3248</v>
      </c>
      <c r="G207" s="259" t="s">
        <v>748</v>
      </c>
      <c r="H207" s="260">
        <v>32</v>
      </c>
      <c r="I207" s="261"/>
      <c r="J207" s="262">
        <f>ROUND(I207*H207,2)</f>
        <v>0</v>
      </c>
      <c r="K207" s="258" t="s">
        <v>19</v>
      </c>
      <c r="L207" s="263"/>
      <c r="M207" s="264" t="s">
        <v>19</v>
      </c>
      <c r="N207" s="265" t="s">
        <v>45</v>
      </c>
      <c r="O207" s="85"/>
      <c r="P207" s="214">
        <f>O207*H207</f>
        <v>0</v>
      </c>
      <c r="Q207" s="214">
        <v>0</v>
      </c>
      <c r="R207" s="214">
        <f>Q207*H207</f>
        <v>0</v>
      </c>
      <c r="S207" s="214">
        <v>0</v>
      </c>
      <c r="T207" s="215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16" t="s">
        <v>207</v>
      </c>
      <c r="AT207" s="216" t="s">
        <v>226</v>
      </c>
      <c r="AU207" s="216" t="s">
        <v>82</v>
      </c>
      <c r="AY207" s="18" t="s">
        <v>148</v>
      </c>
      <c r="BE207" s="217">
        <f>IF(N207="základní",J207,0)</f>
        <v>0</v>
      </c>
      <c r="BF207" s="217">
        <f>IF(N207="snížená",J207,0)</f>
        <v>0</v>
      </c>
      <c r="BG207" s="217">
        <f>IF(N207="zákl. přenesená",J207,0)</f>
        <v>0</v>
      </c>
      <c r="BH207" s="217">
        <f>IF(N207="sníž. přenesená",J207,0)</f>
        <v>0</v>
      </c>
      <c r="BI207" s="217">
        <f>IF(N207="nulová",J207,0)</f>
        <v>0</v>
      </c>
      <c r="BJ207" s="18" t="s">
        <v>82</v>
      </c>
      <c r="BK207" s="217">
        <f>ROUND(I207*H207,2)</f>
        <v>0</v>
      </c>
      <c r="BL207" s="18" t="s">
        <v>155</v>
      </c>
      <c r="BM207" s="216" t="s">
        <v>3249</v>
      </c>
    </row>
    <row r="208" s="2" customFormat="1" ht="16.5" customHeight="1">
      <c r="A208" s="39"/>
      <c r="B208" s="40"/>
      <c r="C208" s="256" t="s">
        <v>909</v>
      </c>
      <c r="D208" s="256" t="s">
        <v>226</v>
      </c>
      <c r="E208" s="257" t="s">
        <v>1432</v>
      </c>
      <c r="F208" s="258" t="s">
        <v>3250</v>
      </c>
      <c r="G208" s="259" t="s">
        <v>229</v>
      </c>
      <c r="H208" s="260">
        <v>126</v>
      </c>
      <c r="I208" s="261"/>
      <c r="J208" s="262">
        <f>ROUND(I208*H208,2)</f>
        <v>0</v>
      </c>
      <c r="K208" s="258" t="s">
        <v>19</v>
      </c>
      <c r="L208" s="263"/>
      <c r="M208" s="264" t="s">
        <v>19</v>
      </c>
      <c r="N208" s="265" t="s">
        <v>45</v>
      </c>
      <c r="O208" s="85"/>
      <c r="P208" s="214">
        <f>O208*H208</f>
        <v>0</v>
      </c>
      <c r="Q208" s="214">
        <v>0</v>
      </c>
      <c r="R208" s="214">
        <f>Q208*H208</f>
        <v>0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207</v>
      </c>
      <c r="AT208" s="216" t="s">
        <v>226</v>
      </c>
      <c r="AU208" s="216" t="s">
        <v>82</v>
      </c>
      <c r="AY208" s="18" t="s">
        <v>148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82</v>
      </c>
      <c r="BK208" s="217">
        <f>ROUND(I208*H208,2)</f>
        <v>0</v>
      </c>
      <c r="BL208" s="18" t="s">
        <v>155</v>
      </c>
      <c r="BM208" s="216" t="s">
        <v>3251</v>
      </c>
    </row>
    <row r="209" s="2" customFormat="1" ht="16.5" customHeight="1">
      <c r="A209" s="39"/>
      <c r="B209" s="40"/>
      <c r="C209" s="256" t="s">
        <v>916</v>
      </c>
      <c r="D209" s="256" t="s">
        <v>226</v>
      </c>
      <c r="E209" s="257" t="s">
        <v>1436</v>
      </c>
      <c r="F209" s="258" t="s">
        <v>3252</v>
      </c>
      <c r="G209" s="259" t="s">
        <v>229</v>
      </c>
      <c r="H209" s="260">
        <v>16</v>
      </c>
      <c r="I209" s="261"/>
      <c r="J209" s="262">
        <f>ROUND(I209*H209,2)</f>
        <v>0</v>
      </c>
      <c r="K209" s="258" t="s">
        <v>19</v>
      </c>
      <c r="L209" s="263"/>
      <c r="M209" s="264" t="s">
        <v>19</v>
      </c>
      <c r="N209" s="265" t="s">
        <v>45</v>
      </c>
      <c r="O209" s="85"/>
      <c r="P209" s="214">
        <f>O209*H209</f>
        <v>0</v>
      </c>
      <c r="Q209" s="214">
        <v>0</v>
      </c>
      <c r="R209" s="214">
        <f>Q209*H209</f>
        <v>0</v>
      </c>
      <c r="S209" s="214">
        <v>0</v>
      </c>
      <c r="T209" s="215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16" t="s">
        <v>207</v>
      </c>
      <c r="AT209" s="216" t="s">
        <v>226</v>
      </c>
      <c r="AU209" s="216" t="s">
        <v>82</v>
      </c>
      <c r="AY209" s="18" t="s">
        <v>148</v>
      </c>
      <c r="BE209" s="217">
        <f>IF(N209="základní",J209,0)</f>
        <v>0</v>
      </c>
      <c r="BF209" s="217">
        <f>IF(N209="snížená",J209,0)</f>
        <v>0</v>
      </c>
      <c r="BG209" s="217">
        <f>IF(N209="zákl. přenesená",J209,0)</f>
        <v>0</v>
      </c>
      <c r="BH209" s="217">
        <f>IF(N209="sníž. přenesená",J209,0)</f>
        <v>0</v>
      </c>
      <c r="BI209" s="217">
        <f>IF(N209="nulová",J209,0)</f>
        <v>0</v>
      </c>
      <c r="BJ209" s="18" t="s">
        <v>82</v>
      </c>
      <c r="BK209" s="217">
        <f>ROUND(I209*H209,2)</f>
        <v>0</v>
      </c>
      <c r="BL209" s="18" t="s">
        <v>155</v>
      </c>
      <c r="BM209" s="216" t="s">
        <v>3253</v>
      </c>
    </row>
    <row r="210" s="2" customFormat="1" ht="16.5" customHeight="1">
      <c r="A210" s="39"/>
      <c r="B210" s="40"/>
      <c r="C210" s="256" t="s">
        <v>921</v>
      </c>
      <c r="D210" s="256" t="s">
        <v>226</v>
      </c>
      <c r="E210" s="257" t="s">
        <v>1440</v>
      </c>
      <c r="F210" s="258" t="s">
        <v>3254</v>
      </c>
      <c r="G210" s="259" t="s">
        <v>229</v>
      </c>
      <c r="H210" s="260">
        <v>180</v>
      </c>
      <c r="I210" s="261"/>
      <c r="J210" s="262">
        <f>ROUND(I210*H210,2)</f>
        <v>0</v>
      </c>
      <c r="K210" s="258" t="s">
        <v>19</v>
      </c>
      <c r="L210" s="263"/>
      <c r="M210" s="264" t="s">
        <v>19</v>
      </c>
      <c r="N210" s="265" t="s">
        <v>45</v>
      </c>
      <c r="O210" s="85"/>
      <c r="P210" s="214">
        <f>O210*H210</f>
        <v>0</v>
      </c>
      <c r="Q210" s="214">
        <v>0</v>
      </c>
      <c r="R210" s="214">
        <f>Q210*H210</f>
        <v>0</v>
      </c>
      <c r="S210" s="214">
        <v>0</v>
      </c>
      <c r="T210" s="215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16" t="s">
        <v>207</v>
      </c>
      <c r="AT210" s="216" t="s">
        <v>226</v>
      </c>
      <c r="AU210" s="216" t="s">
        <v>82</v>
      </c>
      <c r="AY210" s="18" t="s">
        <v>148</v>
      </c>
      <c r="BE210" s="217">
        <f>IF(N210="základní",J210,0)</f>
        <v>0</v>
      </c>
      <c r="BF210" s="217">
        <f>IF(N210="snížená",J210,0)</f>
        <v>0</v>
      </c>
      <c r="BG210" s="217">
        <f>IF(N210="zákl. přenesená",J210,0)</f>
        <v>0</v>
      </c>
      <c r="BH210" s="217">
        <f>IF(N210="sníž. přenesená",J210,0)</f>
        <v>0</v>
      </c>
      <c r="BI210" s="217">
        <f>IF(N210="nulová",J210,0)</f>
        <v>0</v>
      </c>
      <c r="BJ210" s="18" t="s">
        <v>82</v>
      </c>
      <c r="BK210" s="217">
        <f>ROUND(I210*H210,2)</f>
        <v>0</v>
      </c>
      <c r="BL210" s="18" t="s">
        <v>155</v>
      </c>
      <c r="BM210" s="216" t="s">
        <v>3255</v>
      </c>
    </row>
    <row r="211" s="2" customFormat="1" ht="16.5" customHeight="1">
      <c r="A211" s="39"/>
      <c r="B211" s="40"/>
      <c r="C211" s="256" t="s">
        <v>927</v>
      </c>
      <c r="D211" s="256" t="s">
        <v>226</v>
      </c>
      <c r="E211" s="257" t="s">
        <v>1444</v>
      </c>
      <c r="F211" s="258" t="s">
        <v>3256</v>
      </c>
      <c r="G211" s="259" t="s">
        <v>748</v>
      </c>
      <c r="H211" s="260">
        <v>12</v>
      </c>
      <c r="I211" s="261"/>
      <c r="J211" s="262">
        <f>ROUND(I211*H211,2)</f>
        <v>0</v>
      </c>
      <c r="K211" s="258" t="s">
        <v>19</v>
      </c>
      <c r="L211" s="263"/>
      <c r="M211" s="264" t="s">
        <v>19</v>
      </c>
      <c r="N211" s="265" t="s">
        <v>45</v>
      </c>
      <c r="O211" s="85"/>
      <c r="P211" s="214">
        <f>O211*H211</f>
        <v>0</v>
      </c>
      <c r="Q211" s="214">
        <v>0</v>
      </c>
      <c r="R211" s="214">
        <f>Q211*H211</f>
        <v>0</v>
      </c>
      <c r="S211" s="214">
        <v>0</v>
      </c>
      <c r="T211" s="215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16" t="s">
        <v>207</v>
      </c>
      <c r="AT211" s="216" t="s">
        <v>226</v>
      </c>
      <c r="AU211" s="216" t="s">
        <v>82</v>
      </c>
      <c r="AY211" s="18" t="s">
        <v>148</v>
      </c>
      <c r="BE211" s="217">
        <f>IF(N211="základní",J211,0)</f>
        <v>0</v>
      </c>
      <c r="BF211" s="217">
        <f>IF(N211="snížená",J211,0)</f>
        <v>0</v>
      </c>
      <c r="BG211" s="217">
        <f>IF(N211="zákl. přenesená",J211,0)</f>
        <v>0</v>
      </c>
      <c r="BH211" s="217">
        <f>IF(N211="sníž. přenesená",J211,0)</f>
        <v>0</v>
      </c>
      <c r="BI211" s="217">
        <f>IF(N211="nulová",J211,0)</f>
        <v>0</v>
      </c>
      <c r="BJ211" s="18" t="s">
        <v>82</v>
      </c>
      <c r="BK211" s="217">
        <f>ROUND(I211*H211,2)</f>
        <v>0</v>
      </c>
      <c r="BL211" s="18" t="s">
        <v>155</v>
      </c>
      <c r="BM211" s="216" t="s">
        <v>3257</v>
      </c>
    </row>
    <row r="212" s="2" customFormat="1" ht="16.5" customHeight="1">
      <c r="A212" s="39"/>
      <c r="B212" s="40"/>
      <c r="C212" s="256" t="s">
        <v>932</v>
      </c>
      <c r="D212" s="256" t="s">
        <v>226</v>
      </c>
      <c r="E212" s="257" t="s">
        <v>3258</v>
      </c>
      <c r="F212" s="258" t="s">
        <v>3259</v>
      </c>
      <c r="G212" s="259" t="s">
        <v>748</v>
      </c>
      <c r="H212" s="260">
        <v>4</v>
      </c>
      <c r="I212" s="261"/>
      <c r="J212" s="262">
        <f>ROUND(I212*H212,2)</f>
        <v>0</v>
      </c>
      <c r="K212" s="258" t="s">
        <v>19</v>
      </c>
      <c r="L212" s="263"/>
      <c r="M212" s="264" t="s">
        <v>19</v>
      </c>
      <c r="N212" s="265" t="s">
        <v>45</v>
      </c>
      <c r="O212" s="85"/>
      <c r="P212" s="214">
        <f>O212*H212</f>
        <v>0</v>
      </c>
      <c r="Q212" s="214">
        <v>0</v>
      </c>
      <c r="R212" s="214">
        <f>Q212*H212</f>
        <v>0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207</v>
      </c>
      <c r="AT212" s="216" t="s">
        <v>226</v>
      </c>
      <c r="AU212" s="216" t="s">
        <v>82</v>
      </c>
      <c r="AY212" s="18" t="s">
        <v>148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82</v>
      </c>
      <c r="BK212" s="217">
        <f>ROUND(I212*H212,2)</f>
        <v>0</v>
      </c>
      <c r="BL212" s="18" t="s">
        <v>155</v>
      </c>
      <c r="BM212" s="216" t="s">
        <v>3260</v>
      </c>
    </row>
    <row r="213" s="2" customFormat="1" ht="16.5" customHeight="1">
      <c r="A213" s="39"/>
      <c r="B213" s="40"/>
      <c r="C213" s="256" t="s">
        <v>938</v>
      </c>
      <c r="D213" s="256" t="s">
        <v>226</v>
      </c>
      <c r="E213" s="257" t="s">
        <v>3261</v>
      </c>
      <c r="F213" s="258" t="s">
        <v>3262</v>
      </c>
      <c r="G213" s="259" t="s">
        <v>748</v>
      </c>
      <c r="H213" s="260">
        <v>2</v>
      </c>
      <c r="I213" s="261"/>
      <c r="J213" s="262">
        <f>ROUND(I213*H213,2)</f>
        <v>0</v>
      </c>
      <c r="K213" s="258" t="s">
        <v>19</v>
      </c>
      <c r="L213" s="263"/>
      <c r="M213" s="264" t="s">
        <v>19</v>
      </c>
      <c r="N213" s="265" t="s">
        <v>45</v>
      </c>
      <c r="O213" s="85"/>
      <c r="P213" s="214">
        <f>O213*H213</f>
        <v>0</v>
      </c>
      <c r="Q213" s="214">
        <v>0</v>
      </c>
      <c r="R213" s="214">
        <f>Q213*H213</f>
        <v>0</v>
      </c>
      <c r="S213" s="214">
        <v>0</v>
      </c>
      <c r="T213" s="215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16" t="s">
        <v>207</v>
      </c>
      <c r="AT213" s="216" t="s">
        <v>226</v>
      </c>
      <c r="AU213" s="216" t="s">
        <v>82</v>
      </c>
      <c r="AY213" s="18" t="s">
        <v>148</v>
      </c>
      <c r="BE213" s="217">
        <f>IF(N213="základní",J213,0)</f>
        <v>0</v>
      </c>
      <c r="BF213" s="217">
        <f>IF(N213="snížená",J213,0)</f>
        <v>0</v>
      </c>
      <c r="BG213" s="217">
        <f>IF(N213="zákl. přenesená",J213,0)</f>
        <v>0</v>
      </c>
      <c r="BH213" s="217">
        <f>IF(N213="sníž. přenesená",J213,0)</f>
        <v>0</v>
      </c>
      <c r="BI213" s="217">
        <f>IF(N213="nulová",J213,0)</f>
        <v>0</v>
      </c>
      <c r="BJ213" s="18" t="s">
        <v>82</v>
      </c>
      <c r="BK213" s="217">
        <f>ROUND(I213*H213,2)</f>
        <v>0</v>
      </c>
      <c r="BL213" s="18" t="s">
        <v>155</v>
      </c>
      <c r="BM213" s="216" t="s">
        <v>3263</v>
      </c>
    </row>
    <row r="214" s="2" customFormat="1" ht="16.5" customHeight="1">
      <c r="A214" s="39"/>
      <c r="B214" s="40"/>
      <c r="C214" s="256" t="s">
        <v>944</v>
      </c>
      <c r="D214" s="256" t="s">
        <v>226</v>
      </c>
      <c r="E214" s="257" t="s">
        <v>1448</v>
      </c>
      <c r="F214" s="258" t="s">
        <v>3264</v>
      </c>
      <c r="G214" s="259" t="s">
        <v>229</v>
      </c>
      <c r="H214" s="260">
        <v>75</v>
      </c>
      <c r="I214" s="261"/>
      <c r="J214" s="262">
        <f>ROUND(I214*H214,2)</f>
        <v>0</v>
      </c>
      <c r="K214" s="258" t="s">
        <v>19</v>
      </c>
      <c r="L214" s="263"/>
      <c r="M214" s="264" t="s">
        <v>19</v>
      </c>
      <c r="N214" s="265" t="s">
        <v>45</v>
      </c>
      <c r="O214" s="85"/>
      <c r="P214" s="214">
        <f>O214*H214</f>
        <v>0</v>
      </c>
      <c r="Q214" s="214">
        <v>0</v>
      </c>
      <c r="R214" s="214">
        <f>Q214*H214</f>
        <v>0</v>
      </c>
      <c r="S214" s="214">
        <v>0</v>
      </c>
      <c r="T214" s="215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16" t="s">
        <v>207</v>
      </c>
      <c r="AT214" s="216" t="s">
        <v>226</v>
      </c>
      <c r="AU214" s="216" t="s">
        <v>82</v>
      </c>
      <c r="AY214" s="18" t="s">
        <v>148</v>
      </c>
      <c r="BE214" s="217">
        <f>IF(N214="základní",J214,0)</f>
        <v>0</v>
      </c>
      <c r="BF214" s="217">
        <f>IF(N214="snížená",J214,0)</f>
        <v>0</v>
      </c>
      <c r="BG214" s="217">
        <f>IF(N214="zákl. přenesená",J214,0)</f>
        <v>0</v>
      </c>
      <c r="BH214" s="217">
        <f>IF(N214="sníž. přenesená",J214,0)</f>
        <v>0</v>
      </c>
      <c r="BI214" s="217">
        <f>IF(N214="nulová",J214,0)</f>
        <v>0</v>
      </c>
      <c r="BJ214" s="18" t="s">
        <v>82</v>
      </c>
      <c r="BK214" s="217">
        <f>ROUND(I214*H214,2)</f>
        <v>0</v>
      </c>
      <c r="BL214" s="18" t="s">
        <v>155</v>
      </c>
      <c r="BM214" s="216" t="s">
        <v>3265</v>
      </c>
    </row>
    <row r="215" s="2" customFormat="1" ht="16.5" customHeight="1">
      <c r="A215" s="39"/>
      <c r="B215" s="40"/>
      <c r="C215" s="256" t="s">
        <v>949</v>
      </c>
      <c r="D215" s="256" t="s">
        <v>226</v>
      </c>
      <c r="E215" s="257" t="s">
        <v>1452</v>
      </c>
      <c r="F215" s="258" t="s">
        <v>3266</v>
      </c>
      <c r="G215" s="259" t="s">
        <v>229</v>
      </c>
      <c r="H215" s="260">
        <v>75</v>
      </c>
      <c r="I215" s="261"/>
      <c r="J215" s="262">
        <f>ROUND(I215*H215,2)</f>
        <v>0</v>
      </c>
      <c r="K215" s="258" t="s">
        <v>19</v>
      </c>
      <c r="L215" s="263"/>
      <c r="M215" s="264" t="s">
        <v>19</v>
      </c>
      <c r="N215" s="265" t="s">
        <v>45</v>
      </c>
      <c r="O215" s="85"/>
      <c r="P215" s="214">
        <f>O215*H215</f>
        <v>0</v>
      </c>
      <c r="Q215" s="214">
        <v>0</v>
      </c>
      <c r="R215" s="214">
        <f>Q215*H215</f>
        <v>0</v>
      </c>
      <c r="S215" s="214">
        <v>0</v>
      </c>
      <c r="T215" s="21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6" t="s">
        <v>207</v>
      </c>
      <c r="AT215" s="216" t="s">
        <v>226</v>
      </c>
      <c r="AU215" s="216" t="s">
        <v>82</v>
      </c>
      <c r="AY215" s="18" t="s">
        <v>148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18" t="s">
        <v>82</v>
      </c>
      <c r="BK215" s="217">
        <f>ROUND(I215*H215,2)</f>
        <v>0</v>
      </c>
      <c r="BL215" s="18" t="s">
        <v>155</v>
      </c>
      <c r="BM215" s="216" t="s">
        <v>3267</v>
      </c>
    </row>
    <row r="216" s="2" customFormat="1" ht="16.5" customHeight="1">
      <c r="A216" s="39"/>
      <c r="B216" s="40"/>
      <c r="C216" s="256" t="s">
        <v>955</v>
      </c>
      <c r="D216" s="256" t="s">
        <v>226</v>
      </c>
      <c r="E216" s="257" t="s">
        <v>1456</v>
      </c>
      <c r="F216" s="258" t="s">
        <v>3268</v>
      </c>
      <c r="G216" s="259" t="s">
        <v>229</v>
      </c>
      <c r="H216" s="260">
        <v>100</v>
      </c>
      <c r="I216" s="261"/>
      <c r="J216" s="262">
        <f>ROUND(I216*H216,2)</f>
        <v>0</v>
      </c>
      <c r="K216" s="258" t="s">
        <v>19</v>
      </c>
      <c r="L216" s="263"/>
      <c r="M216" s="290" t="s">
        <v>19</v>
      </c>
      <c r="N216" s="291" t="s">
        <v>45</v>
      </c>
      <c r="O216" s="269"/>
      <c r="P216" s="270">
        <f>O216*H216</f>
        <v>0</v>
      </c>
      <c r="Q216" s="270">
        <v>0</v>
      </c>
      <c r="R216" s="270">
        <f>Q216*H216</f>
        <v>0</v>
      </c>
      <c r="S216" s="270">
        <v>0</v>
      </c>
      <c r="T216" s="27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16" t="s">
        <v>207</v>
      </c>
      <c r="AT216" s="216" t="s">
        <v>226</v>
      </c>
      <c r="AU216" s="216" t="s">
        <v>82</v>
      </c>
      <c r="AY216" s="18" t="s">
        <v>148</v>
      </c>
      <c r="BE216" s="217">
        <f>IF(N216="základní",J216,0)</f>
        <v>0</v>
      </c>
      <c r="BF216" s="217">
        <f>IF(N216="snížená",J216,0)</f>
        <v>0</v>
      </c>
      <c r="BG216" s="217">
        <f>IF(N216="zákl. přenesená",J216,0)</f>
        <v>0</v>
      </c>
      <c r="BH216" s="217">
        <f>IF(N216="sníž. přenesená",J216,0)</f>
        <v>0</v>
      </c>
      <c r="BI216" s="217">
        <f>IF(N216="nulová",J216,0)</f>
        <v>0</v>
      </c>
      <c r="BJ216" s="18" t="s">
        <v>82</v>
      </c>
      <c r="BK216" s="217">
        <f>ROUND(I216*H216,2)</f>
        <v>0</v>
      </c>
      <c r="BL216" s="18" t="s">
        <v>155</v>
      </c>
      <c r="BM216" s="216" t="s">
        <v>3269</v>
      </c>
    </row>
    <row r="217" s="2" customFormat="1" ht="6.96" customHeight="1">
      <c r="A217" s="3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45"/>
      <c r="M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</row>
  </sheetData>
  <sheetProtection sheet="1" autoFilter="0" formatColumns="0" formatRows="0" objects="1" scenarios="1" spinCount="100000" saltValue="a4raXJ69B+D8L3IfhJFPEZsJop6WXJrsHQmSK+akWLe5myRP4+SdT13pMTb5202Zo/SBqJWGpVYgGskax9KqlA==" hashValue="fOlIyIIx3OC0r5w63K2uFsfISCA0ROPuYhTaEhy44vUEZYg9Kb29rb2aeBzoieLhjDbCON9TEOCGNIa0IojTIw==" algorithmName="SHA-512" password="CC35"/>
  <autoFilter ref="C80:K21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143" r:id="rId1" display="https://podminky.urs.cz/item/CS_URS_2025_02/460010024"/>
    <hyperlink ref="F145" r:id="rId2" display="https://podminky.urs.cz/item/CS_URS_2025_02/460010025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depozitáře ZČM - UMPRUM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3270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28. 7. 2025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39"/>
      <c r="B27" s="140"/>
      <c r="C27" s="139"/>
      <c r="D27" s="139"/>
      <c r="E27" s="141" t="s">
        <v>39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ROUND(J86,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ROUND((SUM(BE86:BE287)),  2)</f>
        <v>0</v>
      </c>
      <c r="G33" s="39"/>
      <c r="H33" s="39"/>
      <c r="I33" s="149">
        <v>0.20999999999999999</v>
      </c>
      <c r="J33" s="148">
        <f>ROUND(((SUM(BE86:BE287))*I33),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ROUND((SUM(BF86:BF287)),  2)</f>
        <v>0</v>
      </c>
      <c r="G34" s="39"/>
      <c r="H34" s="39"/>
      <c r="I34" s="149">
        <v>0.12</v>
      </c>
      <c r="J34" s="148">
        <f>ROUND(((SUM(BF86:BF287))*I34),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ROUND((SUM(BG86:BG287)),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ROUND((SUM(BH86:BH287)),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ROUND((SUM(BI86:BI287)),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106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1" t="str">
        <f>E7</f>
        <v>Výstavba depozitáře ZČM - UMPRUM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D.2.6 - Venkovní úpravy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p.č.: 72/1, Plzeň</v>
      </c>
      <c r="G52" s="41"/>
      <c r="H52" s="41"/>
      <c r="I52" s="33" t="s">
        <v>23</v>
      </c>
      <c r="J52" s="73" t="str">
        <f>IF(J12="","",J12)</f>
        <v>28. 7. 2025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Západočeské muzeum v Plzni</v>
      </c>
      <c r="G54" s="41"/>
      <c r="H54" s="41"/>
      <c r="I54" s="33" t="s">
        <v>33</v>
      </c>
      <c r="J54" s="37" t="str">
        <f>E21</f>
        <v>Pavel Sutnar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2" t="s">
        <v>107</v>
      </c>
      <c r="D57" s="163"/>
      <c r="E57" s="163"/>
      <c r="F57" s="163"/>
      <c r="G57" s="163"/>
      <c r="H57" s="163"/>
      <c r="I57" s="163"/>
      <c r="J57" s="164" t="s">
        <v>108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J86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109</v>
      </c>
    </row>
    <row r="60" hidden="1" s="9" customFormat="1" ht="24.96" customHeight="1">
      <c r="A60" s="9"/>
      <c r="B60" s="166"/>
      <c r="C60" s="167"/>
      <c r="D60" s="168" t="s">
        <v>110</v>
      </c>
      <c r="E60" s="169"/>
      <c r="F60" s="169"/>
      <c r="G60" s="169"/>
      <c r="H60" s="169"/>
      <c r="I60" s="169"/>
      <c r="J60" s="170">
        <f>J87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2"/>
      <c r="C61" s="173"/>
      <c r="D61" s="174" t="s">
        <v>3271</v>
      </c>
      <c r="E61" s="175"/>
      <c r="F61" s="175"/>
      <c r="G61" s="175"/>
      <c r="H61" s="175"/>
      <c r="I61" s="175"/>
      <c r="J61" s="176">
        <f>J88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2"/>
      <c r="C62" s="173"/>
      <c r="D62" s="174" t="s">
        <v>112</v>
      </c>
      <c r="E62" s="175"/>
      <c r="F62" s="175"/>
      <c r="G62" s="175"/>
      <c r="H62" s="175"/>
      <c r="I62" s="175"/>
      <c r="J62" s="176">
        <f>J238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2"/>
      <c r="C63" s="173"/>
      <c r="D63" s="174" t="s">
        <v>3272</v>
      </c>
      <c r="E63" s="175"/>
      <c r="F63" s="175"/>
      <c r="G63" s="175"/>
      <c r="H63" s="175"/>
      <c r="I63" s="175"/>
      <c r="J63" s="176">
        <f>J252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2"/>
      <c r="C64" s="173"/>
      <c r="D64" s="174" t="s">
        <v>116</v>
      </c>
      <c r="E64" s="175"/>
      <c r="F64" s="175"/>
      <c r="G64" s="175"/>
      <c r="H64" s="175"/>
      <c r="I64" s="175"/>
      <c r="J64" s="176">
        <f>J269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2"/>
      <c r="C65" s="173"/>
      <c r="D65" s="174" t="s">
        <v>3273</v>
      </c>
      <c r="E65" s="175"/>
      <c r="F65" s="175"/>
      <c r="G65" s="175"/>
      <c r="H65" s="175"/>
      <c r="I65" s="175"/>
      <c r="J65" s="176">
        <f>J275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72"/>
      <c r="C66" s="173"/>
      <c r="D66" s="174" t="s">
        <v>117</v>
      </c>
      <c r="E66" s="175"/>
      <c r="F66" s="175"/>
      <c r="G66" s="175"/>
      <c r="H66" s="175"/>
      <c r="I66" s="175"/>
      <c r="J66" s="176">
        <f>J285</f>
        <v>0</v>
      </c>
      <c r="K66" s="173"/>
      <c r="L66" s="177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2" customFormat="1" ht="21.84" customHeight="1">
      <c r="A67" s="39"/>
      <c r="B67" s="40"/>
      <c r="C67" s="41"/>
      <c r="D67" s="41"/>
      <c r="E67" s="41"/>
      <c r="F67" s="41"/>
      <c r="G67" s="41"/>
      <c r="H67" s="41"/>
      <c r="I67" s="41"/>
      <c r="J67" s="41"/>
      <c r="K67" s="4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hidden="1" s="2" customFormat="1" ht="6.96" customHeight="1">
      <c r="A68" s="39"/>
      <c r="B68" s="60"/>
      <c r="C68" s="61"/>
      <c r="D68" s="61"/>
      <c r="E68" s="61"/>
      <c r="F68" s="61"/>
      <c r="G68" s="61"/>
      <c r="H68" s="61"/>
      <c r="I68" s="61"/>
      <c r="J68" s="61"/>
      <c r="K68" s="61"/>
      <c r="L68" s="135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hidden="1"/>
    <row r="70" hidden="1"/>
    <row r="71" hidden="1"/>
    <row r="72" s="2" customFormat="1" ht="6.96" customHeight="1">
      <c r="A72" s="39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24.96" customHeight="1">
      <c r="A73" s="39"/>
      <c r="B73" s="40"/>
      <c r="C73" s="24" t="s">
        <v>133</v>
      </c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41"/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16</v>
      </c>
      <c r="D75" s="41"/>
      <c r="E75" s="41"/>
      <c r="F75" s="41"/>
      <c r="G75" s="41"/>
      <c r="H75" s="41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41"/>
      <c r="D76" s="41"/>
      <c r="E76" s="161" t="str">
        <f>E7</f>
        <v>Výstavba depozitáře ZČM - UMPRUM</v>
      </c>
      <c r="F76" s="33"/>
      <c r="G76" s="33"/>
      <c r="H76" s="33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104</v>
      </c>
      <c r="D77" s="41"/>
      <c r="E77" s="41"/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70" t="str">
        <f>E9</f>
        <v>D.2.6 - Venkovní úpravy</v>
      </c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21</v>
      </c>
      <c r="D80" s="41"/>
      <c r="E80" s="41"/>
      <c r="F80" s="28" t="str">
        <f>F12</f>
        <v>p.č.: 72/1, Plzeň</v>
      </c>
      <c r="G80" s="41"/>
      <c r="H80" s="41"/>
      <c r="I80" s="33" t="s">
        <v>23</v>
      </c>
      <c r="J80" s="73" t="str">
        <f>IF(J12="","",J12)</f>
        <v>28. 7. 2025</v>
      </c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25</v>
      </c>
      <c r="D82" s="41"/>
      <c r="E82" s="41"/>
      <c r="F82" s="28" t="str">
        <f>E15</f>
        <v>Západočeské muzeum v Plzni</v>
      </c>
      <c r="G82" s="41"/>
      <c r="H82" s="41"/>
      <c r="I82" s="33" t="s">
        <v>33</v>
      </c>
      <c r="J82" s="37" t="str">
        <f>E21</f>
        <v>Pavel Sutnar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31</v>
      </c>
      <c r="D83" s="41"/>
      <c r="E83" s="41"/>
      <c r="F83" s="28" t="str">
        <f>IF(E18="","",E18)</f>
        <v>Vyplň údaj</v>
      </c>
      <c r="G83" s="41"/>
      <c r="H83" s="41"/>
      <c r="I83" s="33" t="s">
        <v>36</v>
      </c>
      <c r="J83" s="37" t="str">
        <f>E24</f>
        <v xml:space="preserve"> </v>
      </c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0.32" customHeight="1">
      <c r="A84" s="39"/>
      <c r="B84" s="40"/>
      <c r="C84" s="41"/>
      <c r="D84" s="41"/>
      <c r="E84" s="41"/>
      <c r="F84" s="41"/>
      <c r="G84" s="41"/>
      <c r="H84" s="41"/>
      <c r="I84" s="41"/>
      <c r="J84" s="41"/>
      <c r="K84" s="41"/>
      <c r="L84" s="135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11" customFormat="1" ht="29.28" customHeight="1">
      <c r="A85" s="178"/>
      <c r="B85" s="179"/>
      <c r="C85" s="180" t="s">
        <v>134</v>
      </c>
      <c r="D85" s="181" t="s">
        <v>59</v>
      </c>
      <c r="E85" s="181" t="s">
        <v>55</v>
      </c>
      <c r="F85" s="181" t="s">
        <v>56</v>
      </c>
      <c r="G85" s="181" t="s">
        <v>135</v>
      </c>
      <c r="H85" s="181" t="s">
        <v>136</v>
      </c>
      <c r="I85" s="181" t="s">
        <v>137</v>
      </c>
      <c r="J85" s="181" t="s">
        <v>108</v>
      </c>
      <c r="K85" s="182" t="s">
        <v>138</v>
      </c>
      <c r="L85" s="183"/>
      <c r="M85" s="93" t="s">
        <v>19</v>
      </c>
      <c r="N85" s="94" t="s">
        <v>44</v>
      </c>
      <c r="O85" s="94" t="s">
        <v>139</v>
      </c>
      <c r="P85" s="94" t="s">
        <v>140</v>
      </c>
      <c r="Q85" s="94" t="s">
        <v>141</v>
      </c>
      <c r="R85" s="94" t="s">
        <v>142</v>
      </c>
      <c r="S85" s="94" t="s">
        <v>143</v>
      </c>
      <c r="T85" s="95" t="s">
        <v>144</v>
      </c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</row>
    <row r="86" s="2" customFormat="1" ht="22.8" customHeight="1">
      <c r="A86" s="39"/>
      <c r="B86" s="40"/>
      <c r="C86" s="100" t="s">
        <v>145</v>
      </c>
      <c r="D86" s="41"/>
      <c r="E86" s="41"/>
      <c r="F86" s="41"/>
      <c r="G86" s="41"/>
      <c r="H86" s="41"/>
      <c r="I86" s="41"/>
      <c r="J86" s="184">
        <f>BK86</f>
        <v>0</v>
      </c>
      <c r="K86" s="41"/>
      <c r="L86" s="45"/>
      <c r="M86" s="96"/>
      <c r="N86" s="185"/>
      <c r="O86" s="97"/>
      <c r="P86" s="186">
        <f>P87</f>
        <v>0</v>
      </c>
      <c r="Q86" s="97"/>
      <c r="R86" s="186">
        <f>R87</f>
        <v>349.83515805000002</v>
      </c>
      <c r="S86" s="97"/>
      <c r="T86" s="187">
        <f>T87</f>
        <v>17.43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18" t="s">
        <v>73</v>
      </c>
      <c r="AU86" s="18" t="s">
        <v>109</v>
      </c>
      <c r="BK86" s="188">
        <f>BK87</f>
        <v>0</v>
      </c>
    </row>
    <row r="87" s="12" customFormat="1" ht="25.92" customHeight="1">
      <c r="A87" s="12"/>
      <c r="B87" s="189"/>
      <c r="C87" s="190"/>
      <c r="D87" s="191" t="s">
        <v>73</v>
      </c>
      <c r="E87" s="192" t="s">
        <v>146</v>
      </c>
      <c r="F87" s="192" t="s">
        <v>147</v>
      </c>
      <c r="G87" s="190"/>
      <c r="H87" s="190"/>
      <c r="I87" s="193"/>
      <c r="J87" s="194">
        <f>BK87</f>
        <v>0</v>
      </c>
      <c r="K87" s="190"/>
      <c r="L87" s="195"/>
      <c r="M87" s="196"/>
      <c r="N87" s="197"/>
      <c r="O87" s="197"/>
      <c r="P87" s="198">
        <f>P88+P238+P252+P269+P275+P285</f>
        <v>0</v>
      </c>
      <c r="Q87" s="197"/>
      <c r="R87" s="198">
        <f>R88+R238+R252+R269+R275+R285</f>
        <v>349.83515805000002</v>
      </c>
      <c r="S87" s="197"/>
      <c r="T87" s="199">
        <f>T88+T238+T252+T269+T275+T285</f>
        <v>17.43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82</v>
      </c>
      <c r="AT87" s="201" t="s">
        <v>73</v>
      </c>
      <c r="AU87" s="201" t="s">
        <v>74</v>
      </c>
      <c r="AY87" s="200" t="s">
        <v>148</v>
      </c>
      <c r="BK87" s="202">
        <f>BK88+BK238+BK252+BK269+BK275+BK285</f>
        <v>0</v>
      </c>
    </row>
    <row r="88" s="12" customFormat="1" ht="22.8" customHeight="1">
      <c r="A88" s="12"/>
      <c r="B88" s="189"/>
      <c r="C88" s="190"/>
      <c r="D88" s="191" t="s">
        <v>73</v>
      </c>
      <c r="E88" s="203" t="s">
        <v>82</v>
      </c>
      <c r="F88" s="203" t="s">
        <v>3274</v>
      </c>
      <c r="G88" s="190"/>
      <c r="H88" s="190"/>
      <c r="I88" s="193"/>
      <c r="J88" s="204">
        <f>BK88</f>
        <v>0</v>
      </c>
      <c r="K88" s="190"/>
      <c r="L88" s="195"/>
      <c r="M88" s="196"/>
      <c r="N88" s="197"/>
      <c r="O88" s="197"/>
      <c r="P88" s="198">
        <f>SUM(P89:P237)</f>
        <v>0</v>
      </c>
      <c r="Q88" s="197"/>
      <c r="R88" s="198">
        <f>SUM(R89:R237)</f>
        <v>115.80631385000001</v>
      </c>
      <c r="S88" s="197"/>
      <c r="T88" s="199">
        <f>SUM(T89:T237)</f>
        <v>17.43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0" t="s">
        <v>82</v>
      </c>
      <c r="AT88" s="201" t="s">
        <v>73</v>
      </c>
      <c r="AU88" s="201" t="s">
        <v>82</v>
      </c>
      <c r="AY88" s="200" t="s">
        <v>148</v>
      </c>
      <c r="BK88" s="202">
        <f>SUM(BK89:BK237)</f>
        <v>0</v>
      </c>
    </row>
    <row r="89" s="2" customFormat="1" ht="33" customHeight="1">
      <c r="A89" s="39"/>
      <c r="B89" s="40"/>
      <c r="C89" s="205" t="s">
        <v>82</v>
      </c>
      <c r="D89" s="205" t="s">
        <v>150</v>
      </c>
      <c r="E89" s="206" t="s">
        <v>3275</v>
      </c>
      <c r="F89" s="207" t="s">
        <v>3276</v>
      </c>
      <c r="G89" s="208" t="s">
        <v>153</v>
      </c>
      <c r="H89" s="209">
        <v>724</v>
      </c>
      <c r="I89" s="210"/>
      <c r="J89" s="211">
        <f>ROUND(I89*H89,2)</f>
        <v>0</v>
      </c>
      <c r="K89" s="207" t="s">
        <v>154</v>
      </c>
      <c r="L89" s="45"/>
      <c r="M89" s="212" t="s">
        <v>19</v>
      </c>
      <c r="N89" s="213" t="s">
        <v>45</v>
      </c>
      <c r="O89" s="85"/>
      <c r="P89" s="214">
        <f>O89*H89</f>
        <v>0</v>
      </c>
      <c r="Q89" s="214">
        <v>0</v>
      </c>
      <c r="R89" s="214">
        <f>Q89*H89</f>
        <v>0</v>
      </c>
      <c r="S89" s="214">
        <v>0</v>
      </c>
      <c r="T89" s="215">
        <f>S89*H89</f>
        <v>0</v>
      </c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R89" s="216" t="s">
        <v>155</v>
      </c>
      <c r="AT89" s="216" t="s">
        <v>150</v>
      </c>
      <c r="AU89" s="216" t="s">
        <v>84</v>
      </c>
      <c r="AY89" s="18" t="s">
        <v>148</v>
      </c>
      <c r="BE89" s="217">
        <f>IF(N89="základní",J89,0)</f>
        <v>0</v>
      </c>
      <c r="BF89" s="217">
        <f>IF(N89="snížená",J89,0)</f>
        <v>0</v>
      </c>
      <c r="BG89" s="217">
        <f>IF(N89="zákl. přenesená",J89,0)</f>
        <v>0</v>
      </c>
      <c r="BH89" s="217">
        <f>IF(N89="sníž. přenesená",J89,0)</f>
        <v>0</v>
      </c>
      <c r="BI89" s="217">
        <f>IF(N89="nulová",J89,0)</f>
        <v>0</v>
      </c>
      <c r="BJ89" s="18" t="s">
        <v>82</v>
      </c>
      <c r="BK89" s="217">
        <f>ROUND(I89*H89,2)</f>
        <v>0</v>
      </c>
      <c r="BL89" s="18" t="s">
        <v>155</v>
      </c>
      <c r="BM89" s="216" t="s">
        <v>3277</v>
      </c>
    </row>
    <row r="90" s="2" customFormat="1">
      <c r="A90" s="39"/>
      <c r="B90" s="40"/>
      <c r="C90" s="41"/>
      <c r="D90" s="218" t="s">
        <v>157</v>
      </c>
      <c r="E90" s="41"/>
      <c r="F90" s="219" t="s">
        <v>3278</v>
      </c>
      <c r="G90" s="41"/>
      <c r="H90" s="41"/>
      <c r="I90" s="220"/>
      <c r="J90" s="41"/>
      <c r="K90" s="41"/>
      <c r="L90" s="45"/>
      <c r="M90" s="221"/>
      <c r="N90" s="222"/>
      <c r="O90" s="85"/>
      <c r="P90" s="85"/>
      <c r="Q90" s="85"/>
      <c r="R90" s="85"/>
      <c r="S90" s="85"/>
      <c r="T90" s="86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18" t="s">
        <v>157</v>
      </c>
      <c r="AU90" s="18" t="s">
        <v>84</v>
      </c>
    </row>
    <row r="91" s="2" customFormat="1" ht="37.8" customHeight="1">
      <c r="A91" s="39"/>
      <c r="B91" s="40"/>
      <c r="C91" s="205" t="s">
        <v>84</v>
      </c>
      <c r="D91" s="205" t="s">
        <v>150</v>
      </c>
      <c r="E91" s="206" t="s">
        <v>3279</v>
      </c>
      <c r="F91" s="207" t="s">
        <v>3280</v>
      </c>
      <c r="G91" s="208" t="s">
        <v>222</v>
      </c>
      <c r="H91" s="209">
        <v>3</v>
      </c>
      <c r="I91" s="210"/>
      <c r="J91" s="211">
        <f>ROUND(I91*H91,2)</f>
        <v>0</v>
      </c>
      <c r="K91" s="207" t="s">
        <v>154</v>
      </c>
      <c r="L91" s="45"/>
      <c r="M91" s="212" t="s">
        <v>19</v>
      </c>
      <c r="N91" s="213" t="s">
        <v>45</v>
      </c>
      <c r="O91" s="85"/>
      <c r="P91" s="214">
        <f>O91*H91</f>
        <v>0</v>
      </c>
      <c r="Q91" s="214">
        <v>0</v>
      </c>
      <c r="R91" s="214">
        <f>Q91*H91</f>
        <v>0</v>
      </c>
      <c r="S91" s="214">
        <v>0</v>
      </c>
      <c r="T91" s="215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6" t="s">
        <v>155</v>
      </c>
      <c r="AT91" s="216" t="s">
        <v>150</v>
      </c>
      <c r="AU91" s="216" t="s">
        <v>84</v>
      </c>
      <c r="AY91" s="18" t="s">
        <v>148</v>
      </c>
      <c r="BE91" s="217">
        <f>IF(N91="základní",J91,0)</f>
        <v>0</v>
      </c>
      <c r="BF91" s="217">
        <f>IF(N91="snížená",J91,0)</f>
        <v>0</v>
      </c>
      <c r="BG91" s="217">
        <f>IF(N91="zákl. přenesená",J91,0)</f>
        <v>0</v>
      </c>
      <c r="BH91" s="217">
        <f>IF(N91="sníž. přenesená",J91,0)</f>
        <v>0</v>
      </c>
      <c r="BI91" s="217">
        <f>IF(N91="nulová",J91,0)</f>
        <v>0</v>
      </c>
      <c r="BJ91" s="18" t="s">
        <v>82</v>
      </c>
      <c r="BK91" s="217">
        <f>ROUND(I91*H91,2)</f>
        <v>0</v>
      </c>
      <c r="BL91" s="18" t="s">
        <v>155</v>
      </c>
      <c r="BM91" s="216" t="s">
        <v>3281</v>
      </c>
    </row>
    <row r="92" s="2" customFormat="1">
      <c r="A92" s="39"/>
      <c r="B92" s="40"/>
      <c r="C92" s="41"/>
      <c r="D92" s="218" t="s">
        <v>157</v>
      </c>
      <c r="E92" s="41"/>
      <c r="F92" s="219" t="s">
        <v>3282</v>
      </c>
      <c r="G92" s="41"/>
      <c r="H92" s="41"/>
      <c r="I92" s="220"/>
      <c r="J92" s="41"/>
      <c r="K92" s="41"/>
      <c r="L92" s="45"/>
      <c r="M92" s="221"/>
      <c r="N92" s="222"/>
      <c r="O92" s="85"/>
      <c r="P92" s="85"/>
      <c r="Q92" s="85"/>
      <c r="R92" s="85"/>
      <c r="S92" s="85"/>
      <c r="T92" s="86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157</v>
      </c>
      <c r="AU92" s="18" t="s">
        <v>84</v>
      </c>
    </row>
    <row r="93" s="14" customFormat="1">
      <c r="A93" s="14"/>
      <c r="B93" s="235"/>
      <c r="C93" s="236"/>
      <c r="D93" s="225" t="s">
        <v>159</v>
      </c>
      <c r="E93" s="237" t="s">
        <v>19</v>
      </c>
      <c r="F93" s="238" t="s">
        <v>3283</v>
      </c>
      <c r="G93" s="236"/>
      <c r="H93" s="237" t="s">
        <v>19</v>
      </c>
      <c r="I93" s="239"/>
      <c r="J93" s="236"/>
      <c r="K93" s="236"/>
      <c r="L93" s="240"/>
      <c r="M93" s="241"/>
      <c r="N93" s="242"/>
      <c r="O93" s="242"/>
      <c r="P93" s="242"/>
      <c r="Q93" s="242"/>
      <c r="R93" s="242"/>
      <c r="S93" s="242"/>
      <c r="T93" s="243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4" t="s">
        <v>159</v>
      </c>
      <c r="AU93" s="244" t="s">
        <v>84</v>
      </c>
      <c r="AV93" s="14" t="s">
        <v>82</v>
      </c>
      <c r="AW93" s="14" t="s">
        <v>35</v>
      </c>
      <c r="AX93" s="14" t="s">
        <v>74</v>
      </c>
      <c r="AY93" s="244" t="s">
        <v>148</v>
      </c>
    </row>
    <row r="94" s="13" customFormat="1">
      <c r="A94" s="13"/>
      <c r="B94" s="223"/>
      <c r="C94" s="224"/>
      <c r="D94" s="225" t="s">
        <v>159</v>
      </c>
      <c r="E94" s="226" t="s">
        <v>19</v>
      </c>
      <c r="F94" s="227" t="s">
        <v>84</v>
      </c>
      <c r="G94" s="224"/>
      <c r="H94" s="228">
        <v>2</v>
      </c>
      <c r="I94" s="229"/>
      <c r="J94" s="224"/>
      <c r="K94" s="224"/>
      <c r="L94" s="230"/>
      <c r="M94" s="231"/>
      <c r="N94" s="232"/>
      <c r="O94" s="232"/>
      <c r="P94" s="232"/>
      <c r="Q94" s="232"/>
      <c r="R94" s="232"/>
      <c r="S94" s="232"/>
      <c r="T94" s="23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4" t="s">
        <v>159</v>
      </c>
      <c r="AU94" s="234" t="s">
        <v>84</v>
      </c>
      <c r="AV94" s="13" t="s">
        <v>84</v>
      </c>
      <c r="AW94" s="13" t="s">
        <v>35</v>
      </c>
      <c r="AX94" s="13" t="s">
        <v>74</v>
      </c>
      <c r="AY94" s="234" t="s">
        <v>148</v>
      </c>
    </row>
    <row r="95" s="14" customFormat="1">
      <c r="A95" s="14"/>
      <c r="B95" s="235"/>
      <c r="C95" s="236"/>
      <c r="D95" s="225" t="s">
        <v>159</v>
      </c>
      <c r="E95" s="237" t="s">
        <v>19</v>
      </c>
      <c r="F95" s="238" t="s">
        <v>3284</v>
      </c>
      <c r="G95" s="236"/>
      <c r="H95" s="237" t="s">
        <v>19</v>
      </c>
      <c r="I95" s="239"/>
      <c r="J95" s="236"/>
      <c r="K95" s="236"/>
      <c r="L95" s="240"/>
      <c r="M95" s="241"/>
      <c r="N95" s="242"/>
      <c r="O95" s="242"/>
      <c r="P95" s="242"/>
      <c r="Q95" s="242"/>
      <c r="R95" s="242"/>
      <c r="S95" s="242"/>
      <c r="T95" s="243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4" t="s">
        <v>159</v>
      </c>
      <c r="AU95" s="244" t="s">
        <v>84</v>
      </c>
      <c r="AV95" s="14" t="s">
        <v>82</v>
      </c>
      <c r="AW95" s="14" t="s">
        <v>35</v>
      </c>
      <c r="AX95" s="14" t="s">
        <v>74</v>
      </c>
      <c r="AY95" s="244" t="s">
        <v>148</v>
      </c>
    </row>
    <row r="96" s="13" customFormat="1">
      <c r="A96" s="13"/>
      <c r="B96" s="223"/>
      <c r="C96" s="224"/>
      <c r="D96" s="225" t="s">
        <v>159</v>
      </c>
      <c r="E96" s="226" t="s">
        <v>19</v>
      </c>
      <c r="F96" s="227" t="s">
        <v>82</v>
      </c>
      <c r="G96" s="224"/>
      <c r="H96" s="228">
        <v>1</v>
      </c>
      <c r="I96" s="229"/>
      <c r="J96" s="224"/>
      <c r="K96" s="224"/>
      <c r="L96" s="230"/>
      <c r="M96" s="231"/>
      <c r="N96" s="232"/>
      <c r="O96" s="232"/>
      <c r="P96" s="232"/>
      <c r="Q96" s="232"/>
      <c r="R96" s="232"/>
      <c r="S96" s="232"/>
      <c r="T96" s="23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4" t="s">
        <v>159</v>
      </c>
      <c r="AU96" s="234" t="s">
        <v>84</v>
      </c>
      <c r="AV96" s="13" t="s">
        <v>84</v>
      </c>
      <c r="AW96" s="13" t="s">
        <v>35</v>
      </c>
      <c r="AX96" s="13" t="s">
        <v>74</v>
      </c>
      <c r="AY96" s="234" t="s">
        <v>148</v>
      </c>
    </row>
    <row r="97" s="15" customFormat="1">
      <c r="A97" s="15"/>
      <c r="B97" s="245"/>
      <c r="C97" s="246"/>
      <c r="D97" s="225" t="s">
        <v>159</v>
      </c>
      <c r="E97" s="247" t="s">
        <v>19</v>
      </c>
      <c r="F97" s="248" t="s">
        <v>181</v>
      </c>
      <c r="G97" s="246"/>
      <c r="H97" s="249">
        <v>3</v>
      </c>
      <c r="I97" s="250"/>
      <c r="J97" s="246"/>
      <c r="K97" s="246"/>
      <c r="L97" s="251"/>
      <c r="M97" s="252"/>
      <c r="N97" s="253"/>
      <c r="O97" s="253"/>
      <c r="P97" s="253"/>
      <c r="Q97" s="253"/>
      <c r="R97" s="253"/>
      <c r="S97" s="253"/>
      <c r="T97" s="254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T97" s="255" t="s">
        <v>159</v>
      </c>
      <c r="AU97" s="255" t="s">
        <v>84</v>
      </c>
      <c r="AV97" s="15" t="s">
        <v>155</v>
      </c>
      <c r="AW97" s="15" t="s">
        <v>35</v>
      </c>
      <c r="AX97" s="15" t="s">
        <v>82</v>
      </c>
      <c r="AY97" s="255" t="s">
        <v>148</v>
      </c>
    </row>
    <row r="98" s="2" customFormat="1" ht="37.8" customHeight="1">
      <c r="A98" s="39"/>
      <c r="B98" s="40"/>
      <c r="C98" s="205" t="s">
        <v>174</v>
      </c>
      <c r="D98" s="205" t="s">
        <v>150</v>
      </c>
      <c r="E98" s="206" t="s">
        <v>3285</v>
      </c>
      <c r="F98" s="207" t="s">
        <v>3286</v>
      </c>
      <c r="G98" s="208" t="s">
        <v>222</v>
      </c>
      <c r="H98" s="209">
        <v>1</v>
      </c>
      <c r="I98" s="210"/>
      <c r="J98" s="211">
        <f>ROUND(I98*H98,2)</f>
        <v>0</v>
      </c>
      <c r="K98" s="207" t="s">
        <v>154</v>
      </c>
      <c r="L98" s="45"/>
      <c r="M98" s="212" t="s">
        <v>19</v>
      </c>
      <c r="N98" s="213" t="s">
        <v>45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155</v>
      </c>
      <c r="AT98" s="216" t="s">
        <v>150</v>
      </c>
      <c r="AU98" s="216" t="s">
        <v>84</v>
      </c>
      <c r="AY98" s="18" t="s">
        <v>148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82</v>
      </c>
      <c r="BK98" s="217">
        <f>ROUND(I98*H98,2)</f>
        <v>0</v>
      </c>
      <c r="BL98" s="18" t="s">
        <v>155</v>
      </c>
      <c r="BM98" s="216" t="s">
        <v>3287</v>
      </c>
    </row>
    <row r="99" s="2" customFormat="1">
      <c r="A99" s="39"/>
      <c r="B99" s="40"/>
      <c r="C99" s="41"/>
      <c r="D99" s="218" t="s">
        <v>157</v>
      </c>
      <c r="E99" s="41"/>
      <c r="F99" s="219" t="s">
        <v>3288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157</v>
      </c>
      <c r="AU99" s="18" t="s">
        <v>84</v>
      </c>
    </row>
    <row r="100" s="14" customFormat="1">
      <c r="A100" s="14"/>
      <c r="B100" s="235"/>
      <c r="C100" s="236"/>
      <c r="D100" s="225" t="s">
        <v>159</v>
      </c>
      <c r="E100" s="237" t="s">
        <v>19</v>
      </c>
      <c r="F100" s="238" t="s">
        <v>3289</v>
      </c>
      <c r="G100" s="236"/>
      <c r="H100" s="237" t="s">
        <v>19</v>
      </c>
      <c r="I100" s="239"/>
      <c r="J100" s="236"/>
      <c r="K100" s="236"/>
      <c r="L100" s="240"/>
      <c r="M100" s="241"/>
      <c r="N100" s="242"/>
      <c r="O100" s="242"/>
      <c r="P100" s="242"/>
      <c r="Q100" s="242"/>
      <c r="R100" s="242"/>
      <c r="S100" s="242"/>
      <c r="T100" s="243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4" t="s">
        <v>159</v>
      </c>
      <c r="AU100" s="244" t="s">
        <v>84</v>
      </c>
      <c r="AV100" s="14" t="s">
        <v>82</v>
      </c>
      <c r="AW100" s="14" t="s">
        <v>35</v>
      </c>
      <c r="AX100" s="14" t="s">
        <v>74</v>
      </c>
      <c r="AY100" s="244" t="s">
        <v>148</v>
      </c>
    </row>
    <row r="101" s="13" customFormat="1">
      <c r="A101" s="13"/>
      <c r="B101" s="223"/>
      <c r="C101" s="224"/>
      <c r="D101" s="225" t="s">
        <v>159</v>
      </c>
      <c r="E101" s="226" t="s">
        <v>19</v>
      </c>
      <c r="F101" s="227" t="s">
        <v>82</v>
      </c>
      <c r="G101" s="224"/>
      <c r="H101" s="228">
        <v>1</v>
      </c>
      <c r="I101" s="229"/>
      <c r="J101" s="224"/>
      <c r="K101" s="224"/>
      <c r="L101" s="230"/>
      <c r="M101" s="231"/>
      <c r="N101" s="232"/>
      <c r="O101" s="232"/>
      <c r="P101" s="232"/>
      <c r="Q101" s="232"/>
      <c r="R101" s="232"/>
      <c r="S101" s="232"/>
      <c r="T101" s="23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4" t="s">
        <v>159</v>
      </c>
      <c r="AU101" s="234" t="s">
        <v>84</v>
      </c>
      <c r="AV101" s="13" t="s">
        <v>84</v>
      </c>
      <c r="AW101" s="13" t="s">
        <v>35</v>
      </c>
      <c r="AX101" s="13" t="s">
        <v>82</v>
      </c>
      <c r="AY101" s="234" t="s">
        <v>148</v>
      </c>
    </row>
    <row r="102" s="2" customFormat="1" ht="33" customHeight="1">
      <c r="A102" s="39"/>
      <c r="B102" s="40"/>
      <c r="C102" s="205" t="s">
        <v>155</v>
      </c>
      <c r="D102" s="205" t="s">
        <v>150</v>
      </c>
      <c r="E102" s="206" t="s">
        <v>3290</v>
      </c>
      <c r="F102" s="207" t="s">
        <v>3291</v>
      </c>
      <c r="G102" s="208" t="s">
        <v>222</v>
      </c>
      <c r="H102" s="209">
        <v>2</v>
      </c>
      <c r="I102" s="210"/>
      <c r="J102" s="211">
        <f>ROUND(I102*H102,2)</f>
        <v>0</v>
      </c>
      <c r="K102" s="207" t="s">
        <v>154</v>
      </c>
      <c r="L102" s="45"/>
      <c r="M102" s="212" t="s">
        <v>19</v>
      </c>
      <c r="N102" s="213" t="s">
        <v>45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155</v>
      </c>
      <c r="AT102" s="216" t="s">
        <v>150</v>
      </c>
      <c r="AU102" s="216" t="s">
        <v>84</v>
      </c>
      <c r="AY102" s="18" t="s">
        <v>148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82</v>
      </c>
      <c r="BK102" s="217">
        <f>ROUND(I102*H102,2)</f>
        <v>0</v>
      </c>
      <c r="BL102" s="18" t="s">
        <v>155</v>
      </c>
      <c r="BM102" s="216" t="s">
        <v>3292</v>
      </c>
    </row>
    <row r="103" s="2" customFormat="1">
      <c r="A103" s="39"/>
      <c r="B103" s="40"/>
      <c r="C103" s="41"/>
      <c r="D103" s="218" t="s">
        <v>157</v>
      </c>
      <c r="E103" s="41"/>
      <c r="F103" s="219" t="s">
        <v>3293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157</v>
      </c>
      <c r="AU103" s="18" t="s">
        <v>84</v>
      </c>
    </row>
    <row r="104" s="2" customFormat="1" ht="33" customHeight="1">
      <c r="A104" s="39"/>
      <c r="B104" s="40"/>
      <c r="C104" s="205" t="s">
        <v>188</v>
      </c>
      <c r="D104" s="205" t="s">
        <v>150</v>
      </c>
      <c r="E104" s="206" t="s">
        <v>3294</v>
      </c>
      <c r="F104" s="207" t="s">
        <v>3295</v>
      </c>
      <c r="G104" s="208" t="s">
        <v>222</v>
      </c>
      <c r="H104" s="209">
        <v>1</v>
      </c>
      <c r="I104" s="210"/>
      <c r="J104" s="211">
        <f>ROUND(I104*H104,2)</f>
        <v>0</v>
      </c>
      <c r="K104" s="207" t="s">
        <v>154</v>
      </c>
      <c r="L104" s="45"/>
      <c r="M104" s="212" t="s">
        <v>19</v>
      </c>
      <c r="N104" s="213" t="s">
        <v>45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155</v>
      </c>
      <c r="AT104" s="216" t="s">
        <v>150</v>
      </c>
      <c r="AU104" s="216" t="s">
        <v>84</v>
      </c>
      <c r="AY104" s="18" t="s">
        <v>148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82</v>
      </c>
      <c r="BK104" s="217">
        <f>ROUND(I104*H104,2)</f>
        <v>0</v>
      </c>
      <c r="BL104" s="18" t="s">
        <v>155</v>
      </c>
      <c r="BM104" s="216" t="s">
        <v>3296</v>
      </c>
    </row>
    <row r="105" s="2" customFormat="1">
      <c r="A105" s="39"/>
      <c r="B105" s="40"/>
      <c r="C105" s="41"/>
      <c r="D105" s="218" t="s">
        <v>157</v>
      </c>
      <c r="E105" s="41"/>
      <c r="F105" s="219" t="s">
        <v>3297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2" customFormat="1" ht="49.05" customHeight="1">
      <c r="A106" s="39"/>
      <c r="B106" s="40"/>
      <c r="C106" s="205" t="s">
        <v>194</v>
      </c>
      <c r="D106" s="205" t="s">
        <v>150</v>
      </c>
      <c r="E106" s="206" t="s">
        <v>3298</v>
      </c>
      <c r="F106" s="207" t="s">
        <v>3299</v>
      </c>
      <c r="G106" s="208" t="s">
        <v>153</v>
      </c>
      <c r="H106" s="209">
        <v>65.099999999999994</v>
      </c>
      <c r="I106" s="210"/>
      <c r="J106" s="211">
        <f>ROUND(I106*H106,2)</f>
        <v>0</v>
      </c>
      <c r="K106" s="207" t="s">
        <v>154</v>
      </c>
      <c r="L106" s="45"/>
      <c r="M106" s="212" t="s">
        <v>19</v>
      </c>
      <c r="N106" s="213" t="s">
        <v>45</v>
      </c>
      <c r="O106" s="85"/>
      <c r="P106" s="214">
        <f>O106*H106</f>
        <v>0</v>
      </c>
      <c r="Q106" s="214">
        <v>0</v>
      </c>
      <c r="R106" s="214">
        <f>Q106*H106</f>
        <v>0</v>
      </c>
      <c r="S106" s="214">
        <v>0.22</v>
      </c>
      <c r="T106" s="215">
        <f>S106*H106</f>
        <v>14.321999999999999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6" t="s">
        <v>155</v>
      </c>
      <c r="AT106" s="216" t="s">
        <v>150</v>
      </c>
      <c r="AU106" s="216" t="s">
        <v>84</v>
      </c>
      <c r="AY106" s="18" t="s">
        <v>148</v>
      </c>
      <c r="BE106" s="217">
        <f>IF(N106="základní",J106,0)</f>
        <v>0</v>
      </c>
      <c r="BF106" s="217">
        <f>IF(N106="snížená",J106,0)</f>
        <v>0</v>
      </c>
      <c r="BG106" s="217">
        <f>IF(N106="zákl. přenesená",J106,0)</f>
        <v>0</v>
      </c>
      <c r="BH106" s="217">
        <f>IF(N106="sníž. přenesená",J106,0)</f>
        <v>0</v>
      </c>
      <c r="BI106" s="217">
        <f>IF(N106="nulová",J106,0)</f>
        <v>0</v>
      </c>
      <c r="BJ106" s="18" t="s">
        <v>82</v>
      </c>
      <c r="BK106" s="217">
        <f>ROUND(I106*H106,2)</f>
        <v>0</v>
      </c>
      <c r="BL106" s="18" t="s">
        <v>155</v>
      </c>
      <c r="BM106" s="216" t="s">
        <v>3300</v>
      </c>
    </row>
    <row r="107" s="2" customFormat="1">
      <c r="A107" s="39"/>
      <c r="B107" s="40"/>
      <c r="C107" s="41"/>
      <c r="D107" s="218" t="s">
        <v>157</v>
      </c>
      <c r="E107" s="41"/>
      <c r="F107" s="219" t="s">
        <v>3301</v>
      </c>
      <c r="G107" s="41"/>
      <c r="H107" s="41"/>
      <c r="I107" s="220"/>
      <c r="J107" s="41"/>
      <c r="K107" s="41"/>
      <c r="L107" s="45"/>
      <c r="M107" s="221"/>
      <c r="N107" s="222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157</v>
      </c>
      <c r="AU107" s="18" t="s">
        <v>84</v>
      </c>
    </row>
    <row r="108" s="2" customFormat="1" ht="37.8" customHeight="1">
      <c r="A108" s="39"/>
      <c r="B108" s="40"/>
      <c r="C108" s="205" t="s">
        <v>200</v>
      </c>
      <c r="D108" s="205" t="s">
        <v>150</v>
      </c>
      <c r="E108" s="206" t="s">
        <v>3302</v>
      </c>
      <c r="F108" s="207" t="s">
        <v>3303</v>
      </c>
      <c r="G108" s="208" t="s">
        <v>229</v>
      </c>
      <c r="H108" s="209">
        <v>77.700000000000003</v>
      </c>
      <c r="I108" s="210"/>
      <c r="J108" s="211">
        <f>ROUND(I108*H108,2)</f>
        <v>0</v>
      </c>
      <c r="K108" s="207" t="s">
        <v>154</v>
      </c>
      <c r="L108" s="45"/>
      <c r="M108" s="212" t="s">
        <v>19</v>
      </c>
      <c r="N108" s="213" t="s">
        <v>45</v>
      </c>
      <c r="O108" s="85"/>
      <c r="P108" s="214">
        <f>O108*H108</f>
        <v>0</v>
      </c>
      <c r="Q108" s="214">
        <v>0</v>
      </c>
      <c r="R108" s="214">
        <f>Q108*H108</f>
        <v>0</v>
      </c>
      <c r="S108" s="214">
        <v>0.040000000000000001</v>
      </c>
      <c r="T108" s="215">
        <f>S108*H108</f>
        <v>3.1080000000000001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6" t="s">
        <v>155</v>
      </c>
      <c r="AT108" s="216" t="s">
        <v>150</v>
      </c>
      <c r="AU108" s="216" t="s">
        <v>84</v>
      </c>
      <c r="AY108" s="18" t="s">
        <v>148</v>
      </c>
      <c r="BE108" s="217">
        <f>IF(N108="základní",J108,0)</f>
        <v>0</v>
      </c>
      <c r="BF108" s="217">
        <f>IF(N108="snížená",J108,0)</f>
        <v>0</v>
      </c>
      <c r="BG108" s="217">
        <f>IF(N108="zákl. přenesená",J108,0)</f>
        <v>0</v>
      </c>
      <c r="BH108" s="217">
        <f>IF(N108="sníž. přenesená",J108,0)</f>
        <v>0</v>
      </c>
      <c r="BI108" s="217">
        <f>IF(N108="nulová",J108,0)</f>
        <v>0</v>
      </c>
      <c r="BJ108" s="18" t="s">
        <v>82</v>
      </c>
      <c r="BK108" s="217">
        <f>ROUND(I108*H108,2)</f>
        <v>0</v>
      </c>
      <c r="BL108" s="18" t="s">
        <v>155</v>
      </c>
      <c r="BM108" s="216" t="s">
        <v>3304</v>
      </c>
    </row>
    <row r="109" s="2" customFormat="1">
      <c r="A109" s="39"/>
      <c r="B109" s="40"/>
      <c r="C109" s="41"/>
      <c r="D109" s="218" t="s">
        <v>157</v>
      </c>
      <c r="E109" s="41"/>
      <c r="F109" s="219" t="s">
        <v>3305</v>
      </c>
      <c r="G109" s="41"/>
      <c r="H109" s="41"/>
      <c r="I109" s="220"/>
      <c r="J109" s="41"/>
      <c r="K109" s="41"/>
      <c r="L109" s="45"/>
      <c r="M109" s="221"/>
      <c r="N109" s="222"/>
      <c r="O109" s="85"/>
      <c r="P109" s="85"/>
      <c r="Q109" s="85"/>
      <c r="R109" s="85"/>
      <c r="S109" s="85"/>
      <c r="T109" s="86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157</v>
      </c>
      <c r="AU109" s="18" t="s">
        <v>84</v>
      </c>
    </row>
    <row r="110" s="13" customFormat="1">
      <c r="A110" s="13"/>
      <c r="B110" s="223"/>
      <c r="C110" s="224"/>
      <c r="D110" s="225" t="s">
        <v>159</v>
      </c>
      <c r="E110" s="226" t="s">
        <v>19</v>
      </c>
      <c r="F110" s="227" t="s">
        <v>3306</v>
      </c>
      <c r="G110" s="224"/>
      <c r="H110" s="228">
        <v>77.700000000000003</v>
      </c>
      <c r="I110" s="229"/>
      <c r="J110" s="224"/>
      <c r="K110" s="224"/>
      <c r="L110" s="230"/>
      <c r="M110" s="231"/>
      <c r="N110" s="232"/>
      <c r="O110" s="232"/>
      <c r="P110" s="232"/>
      <c r="Q110" s="232"/>
      <c r="R110" s="232"/>
      <c r="S110" s="232"/>
      <c r="T110" s="23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4" t="s">
        <v>159</v>
      </c>
      <c r="AU110" s="234" t="s">
        <v>84</v>
      </c>
      <c r="AV110" s="13" t="s">
        <v>84</v>
      </c>
      <c r="AW110" s="13" t="s">
        <v>35</v>
      </c>
      <c r="AX110" s="13" t="s">
        <v>82</v>
      </c>
      <c r="AY110" s="234" t="s">
        <v>148</v>
      </c>
    </row>
    <row r="111" s="2" customFormat="1" ht="24.15" customHeight="1">
      <c r="A111" s="39"/>
      <c r="B111" s="40"/>
      <c r="C111" s="205" t="s">
        <v>207</v>
      </c>
      <c r="D111" s="205" t="s">
        <v>150</v>
      </c>
      <c r="E111" s="206" t="s">
        <v>151</v>
      </c>
      <c r="F111" s="207" t="s">
        <v>152</v>
      </c>
      <c r="G111" s="208" t="s">
        <v>153</v>
      </c>
      <c r="H111" s="209">
        <v>659</v>
      </c>
      <c r="I111" s="210"/>
      <c r="J111" s="211">
        <f>ROUND(I111*H111,2)</f>
        <v>0</v>
      </c>
      <c r="K111" s="207" t="s">
        <v>154</v>
      </c>
      <c r="L111" s="45"/>
      <c r="M111" s="212" t="s">
        <v>19</v>
      </c>
      <c r="N111" s="213" t="s">
        <v>45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155</v>
      </c>
      <c r="AT111" s="216" t="s">
        <v>150</v>
      </c>
      <c r="AU111" s="216" t="s">
        <v>84</v>
      </c>
      <c r="AY111" s="18" t="s">
        <v>148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82</v>
      </c>
      <c r="BK111" s="217">
        <f>ROUND(I111*H111,2)</f>
        <v>0</v>
      </c>
      <c r="BL111" s="18" t="s">
        <v>155</v>
      </c>
      <c r="BM111" s="216" t="s">
        <v>3307</v>
      </c>
    </row>
    <row r="112" s="2" customFormat="1">
      <c r="A112" s="39"/>
      <c r="B112" s="40"/>
      <c r="C112" s="41"/>
      <c r="D112" s="218" t="s">
        <v>157</v>
      </c>
      <c r="E112" s="41"/>
      <c r="F112" s="219" t="s">
        <v>158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157</v>
      </c>
      <c r="AU112" s="18" t="s">
        <v>84</v>
      </c>
    </row>
    <row r="113" s="2" customFormat="1" ht="33" customHeight="1">
      <c r="A113" s="39"/>
      <c r="B113" s="40"/>
      <c r="C113" s="205" t="s">
        <v>212</v>
      </c>
      <c r="D113" s="205" t="s">
        <v>150</v>
      </c>
      <c r="E113" s="206" t="s">
        <v>3308</v>
      </c>
      <c r="F113" s="207" t="s">
        <v>3309</v>
      </c>
      <c r="G113" s="208" t="s">
        <v>163</v>
      </c>
      <c r="H113" s="209">
        <v>288</v>
      </c>
      <c r="I113" s="210"/>
      <c r="J113" s="211">
        <f>ROUND(I113*H113,2)</f>
        <v>0</v>
      </c>
      <c r="K113" s="207" t="s">
        <v>154</v>
      </c>
      <c r="L113" s="45"/>
      <c r="M113" s="212" t="s">
        <v>19</v>
      </c>
      <c r="N113" s="213" t="s">
        <v>45</v>
      </c>
      <c r="O113" s="85"/>
      <c r="P113" s="214">
        <f>O113*H113</f>
        <v>0</v>
      </c>
      <c r="Q113" s="214">
        <v>0</v>
      </c>
      <c r="R113" s="214">
        <f>Q113*H113</f>
        <v>0</v>
      </c>
      <c r="S113" s="214">
        <v>0</v>
      </c>
      <c r="T113" s="215">
        <f>S113*H113</f>
        <v>0</v>
      </c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R113" s="216" t="s">
        <v>155</v>
      </c>
      <c r="AT113" s="216" t="s">
        <v>150</v>
      </c>
      <c r="AU113" s="216" t="s">
        <v>84</v>
      </c>
      <c r="AY113" s="18" t="s">
        <v>148</v>
      </c>
      <c r="BE113" s="217">
        <f>IF(N113="základní",J113,0)</f>
        <v>0</v>
      </c>
      <c r="BF113" s="217">
        <f>IF(N113="snížená",J113,0)</f>
        <v>0</v>
      </c>
      <c r="BG113" s="217">
        <f>IF(N113="zákl. přenesená",J113,0)</f>
        <v>0</v>
      </c>
      <c r="BH113" s="217">
        <f>IF(N113="sníž. přenesená",J113,0)</f>
        <v>0</v>
      </c>
      <c r="BI113" s="217">
        <f>IF(N113="nulová",J113,0)</f>
        <v>0</v>
      </c>
      <c r="BJ113" s="18" t="s">
        <v>82</v>
      </c>
      <c r="BK113" s="217">
        <f>ROUND(I113*H113,2)</f>
        <v>0</v>
      </c>
      <c r="BL113" s="18" t="s">
        <v>155</v>
      </c>
      <c r="BM113" s="216" t="s">
        <v>3310</v>
      </c>
    </row>
    <row r="114" s="2" customFormat="1">
      <c r="A114" s="39"/>
      <c r="B114" s="40"/>
      <c r="C114" s="41"/>
      <c r="D114" s="218" t="s">
        <v>157</v>
      </c>
      <c r="E114" s="41"/>
      <c r="F114" s="219" t="s">
        <v>3311</v>
      </c>
      <c r="G114" s="41"/>
      <c r="H114" s="41"/>
      <c r="I114" s="220"/>
      <c r="J114" s="41"/>
      <c r="K114" s="41"/>
      <c r="L114" s="45"/>
      <c r="M114" s="221"/>
      <c r="N114" s="222"/>
      <c r="O114" s="85"/>
      <c r="P114" s="85"/>
      <c r="Q114" s="85"/>
      <c r="R114" s="85"/>
      <c r="S114" s="85"/>
      <c r="T114" s="86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18" t="s">
        <v>157</v>
      </c>
      <c r="AU114" s="18" t="s">
        <v>84</v>
      </c>
    </row>
    <row r="115" s="13" customFormat="1">
      <c r="A115" s="13"/>
      <c r="B115" s="223"/>
      <c r="C115" s="224"/>
      <c r="D115" s="225" t="s">
        <v>159</v>
      </c>
      <c r="E115" s="226" t="s">
        <v>19</v>
      </c>
      <c r="F115" s="227" t="s">
        <v>3312</v>
      </c>
      <c r="G115" s="224"/>
      <c r="H115" s="228">
        <v>220</v>
      </c>
      <c r="I115" s="229"/>
      <c r="J115" s="224"/>
      <c r="K115" s="224"/>
      <c r="L115" s="230"/>
      <c r="M115" s="231"/>
      <c r="N115" s="232"/>
      <c r="O115" s="232"/>
      <c r="P115" s="232"/>
      <c r="Q115" s="232"/>
      <c r="R115" s="232"/>
      <c r="S115" s="232"/>
      <c r="T115" s="23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4" t="s">
        <v>159</v>
      </c>
      <c r="AU115" s="234" t="s">
        <v>84</v>
      </c>
      <c r="AV115" s="13" t="s">
        <v>84</v>
      </c>
      <c r="AW115" s="13" t="s">
        <v>35</v>
      </c>
      <c r="AX115" s="13" t="s">
        <v>74</v>
      </c>
      <c r="AY115" s="234" t="s">
        <v>148</v>
      </c>
    </row>
    <row r="116" s="13" customFormat="1">
      <c r="A116" s="13"/>
      <c r="B116" s="223"/>
      <c r="C116" s="224"/>
      <c r="D116" s="225" t="s">
        <v>159</v>
      </c>
      <c r="E116" s="226" t="s">
        <v>19</v>
      </c>
      <c r="F116" s="227" t="s">
        <v>3313</v>
      </c>
      <c r="G116" s="224"/>
      <c r="H116" s="228">
        <v>68</v>
      </c>
      <c r="I116" s="229"/>
      <c r="J116" s="224"/>
      <c r="K116" s="224"/>
      <c r="L116" s="230"/>
      <c r="M116" s="231"/>
      <c r="N116" s="232"/>
      <c r="O116" s="232"/>
      <c r="P116" s="232"/>
      <c r="Q116" s="232"/>
      <c r="R116" s="232"/>
      <c r="S116" s="232"/>
      <c r="T116" s="23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4" t="s">
        <v>159</v>
      </c>
      <c r="AU116" s="234" t="s">
        <v>84</v>
      </c>
      <c r="AV116" s="13" t="s">
        <v>84</v>
      </c>
      <c r="AW116" s="13" t="s">
        <v>35</v>
      </c>
      <c r="AX116" s="13" t="s">
        <v>74</v>
      </c>
      <c r="AY116" s="234" t="s">
        <v>148</v>
      </c>
    </row>
    <row r="117" s="15" customFormat="1">
      <c r="A117" s="15"/>
      <c r="B117" s="245"/>
      <c r="C117" s="246"/>
      <c r="D117" s="225" t="s">
        <v>159</v>
      </c>
      <c r="E117" s="247" t="s">
        <v>19</v>
      </c>
      <c r="F117" s="248" t="s">
        <v>181</v>
      </c>
      <c r="G117" s="246"/>
      <c r="H117" s="249">
        <v>288</v>
      </c>
      <c r="I117" s="250"/>
      <c r="J117" s="246"/>
      <c r="K117" s="246"/>
      <c r="L117" s="251"/>
      <c r="M117" s="252"/>
      <c r="N117" s="253"/>
      <c r="O117" s="253"/>
      <c r="P117" s="253"/>
      <c r="Q117" s="253"/>
      <c r="R117" s="253"/>
      <c r="S117" s="253"/>
      <c r="T117" s="254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5" t="s">
        <v>159</v>
      </c>
      <c r="AU117" s="255" t="s">
        <v>84</v>
      </c>
      <c r="AV117" s="15" t="s">
        <v>155</v>
      </c>
      <c r="AW117" s="15" t="s">
        <v>35</v>
      </c>
      <c r="AX117" s="15" t="s">
        <v>82</v>
      </c>
      <c r="AY117" s="255" t="s">
        <v>148</v>
      </c>
    </row>
    <row r="118" s="2" customFormat="1" ht="49.05" customHeight="1">
      <c r="A118" s="39"/>
      <c r="B118" s="40"/>
      <c r="C118" s="205" t="s">
        <v>219</v>
      </c>
      <c r="D118" s="205" t="s">
        <v>150</v>
      </c>
      <c r="E118" s="206" t="s">
        <v>3314</v>
      </c>
      <c r="F118" s="207" t="s">
        <v>3315</v>
      </c>
      <c r="G118" s="208" t="s">
        <v>222</v>
      </c>
      <c r="H118" s="209">
        <v>3</v>
      </c>
      <c r="I118" s="210"/>
      <c r="J118" s="211">
        <f>ROUND(I118*H118,2)</f>
        <v>0</v>
      </c>
      <c r="K118" s="207" t="s">
        <v>154</v>
      </c>
      <c r="L118" s="45"/>
      <c r="M118" s="212" t="s">
        <v>19</v>
      </c>
      <c r="N118" s="213" t="s">
        <v>45</v>
      </c>
      <c r="O118" s="85"/>
      <c r="P118" s="214">
        <f>O118*H118</f>
        <v>0</v>
      </c>
      <c r="Q118" s="214">
        <v>0</v>
      </c>
      <c r="R118" s="214">
        <f>Q118*H118</f>
        <v>0</v>
      </c>
      <c r="S118" s="214">
        <v>0</v>
      </c>
      <c r="T118" s="215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6" t="s">
        <v>155</v>
      </c>
      <c r="AT118" s="216" t="s">
        <v>150</v>
      </c>
      <c r="AU118" s="216" t="s">
        <v>84</v>
      </c>
      <c r="AY118" s="18" t="s">
        <v>148</v>
      </c>
      <c r="BE118" s="217">
        <f>IF(N118="základní",J118,0)</f>
        <v>0</v>
      </c>
      <c r="BF118" s="217">
        <f>IF(N118="snížená",J118,0)</f>
        <v>0</v>
      </c>
      <c r="BG118" s="217">
        <f>IF(N118="zákl. přenesená",J118,0)</f>
        <v>0</v>
      </c>
      <c r="BH118" s="217">
        <f>IF(N118="sníž. přenesená",J118,0)</f>
        <v>0</v>
      </c>
      <c r="BI118" s="217">
        <f>IF(N118="nulová",J118,0)</f>
        <v>0</v>
      </c>
      <c r="BJ118" s="18" t="s">
        <v>82</v>
      </c>
      <c r="BK118" s="217">
        <f>ROUND(I118*H118,2)</f>
        <v>0</v>
      </c>
      <c r="BL118" s="18" t="s">
        <v>155</v>
      </c>
      <c r="BM118" s="216" t="s">
        <v>3316</v>
      </c>
    </row>
    <row r="119" s="2" customFormat="1">
      <c r="A119" s="39"/>
      <c r="B119" s="40"/>
      <c r="C119" s="41"/>
      <c r="D119" s="218" t="s">
        <v>157</v>
      </c>
      <c r="E119" s="41"/>
      <c r="F119" s="219" t="s">
        <v>3317</v>
      </c>
      <c r="G119" s="41"/>
      <c r="H119" s="41"/>
      <c r="I119" s="220"/>
      <c r="J119" s="41"/>
      <c r="K119" s="41"/>
      <c r="L119" s="45"/>
      <c r="M119" s="221"/>
      <c r="N119" s="222"/>
      <c r="O119" s="85"/>
      <c r="P119" s="85"/>
      <c r="Q119" s="85"/>
      <c r="R119" s="85"/>
      <c r="S119" s="85"/>
      <c r="T119" s="86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157</v>
      </c>
      <c r="AU119" s="18" t="s">
        <v>84</v>
      </c>
    </row>
    <row r="120" s="2" customFormat="1" ht="49.05" customHeight="1">
      <c r="A120" s="39"/>
      <c r="B120" s="40"/>
      <c r="C120" s="205" t="s">
        <v>225</v>
      </c>
      <c r="D120" s="205" t="s">
        <v>150</v>
      </c>
      <c r="E120" s="206" t="s">
        <v>3318</v>
      </c>
      <c r="F120" s="207" t="s">
        <v>3319</v>
      </c>
      <c r="G120" s="208" t="s">
        <v>222</v>
      </c>
      <c r="H120" s="209">
        <v>1</v>
      </c>
      <c r="I120" s="210"/>
      <c r="J120" s="211">
        <f>ROUND(I120*H120,2)</f>
        <v>0</v>
      </c>
      <c r="K120" s="207" t="s">
        <v>154</v>
      </c>
      <c r="L120" s="45"/>
      <c r="M120" s="212" t="s">
        <v>19</v>
      </c>
      <c r="N120" s="213" t="s">
        <v>45</v>
      </c>
      <c r="O120" s="85"/>
      <c r="P120" s="214">
        <f>O120*H120</f>
        <v>0</v>
      </c>
      <c r="Q120" s="214">
        <v>0</v>
      </c>
      <c r="R120" s="214">
        <f>Q120*H120</f>
        <v>0</v>
      </c>
      <c r="S120" s="214">
        <v>0</v>
      </c>
      <c r="T120" s="215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16" t="s">
        <v>155</v>
      </c>
      <c r="AT120" s="216" t="s">
        <v>150</v>
      </c>
      <c r="AU120" s="216" t="s">
        <v>84</v>
      </c>
      <c r="AY120" s="18" t="s">
        <v>148</v>
      </c>
      <c r="BE120" s="217">
        <f>IF(N120="základní",J120,0)</f>
        <v>0</v>
      </c>
      <c r="BF120" s="217">
        <f>IF(N120="snížená",J120,0)</f>
        <v>0</v>
      </c>
      <c r="BG120" s="217">
        <f>IF(N120="zákl. přenesená",J120,0)</f>
        <v>0</v>
      </c>
      <c r="BH120" s="217">
        <f>IF(N120="sníž. přenesená",J120,0)</f>
        <v>0</v>
      </c>
      <c r="BI120" s="217">
        <f>IF(N120="nulová",J120,0)</f>
        <v>0</v>
      </c>
      <c r="BJ120" s="18" t="s">
        <v>82</v>
      </c>
      <c r="BK120" s="217">
        <f>ROUND(I120*H120,2)</f>
        <v>0</v>
      </c>
      <c r="BL120" s="18" t="s">
        <v>155</v>
      </c>
      <c r="BM120" s="216" t="s">
        <v>3320</v>
      </c>
    </row>
    <row r="121" s="2" customFormat="1">
      <c r="A121" s="39"/>
      <c r="B121" s="40"/>
      <c r="C121" s="41"/>
      <c r="D121" s="218" t="s">
        <v>157</v>
      </c>
      <c r="E121" s="41"/>
      <c r="F121" s="219" t="s">
        <v>3321</v>
      </c>
      <c r="G121" s="41"/>
      <c r="H121" s="41"/>
      <c r="I121" s="220"/>
      <c r="J121" s="41"/>
      <c r="K121" s="41"/>
      <c r="L121" s="45"/>
      <c r="M121" s="221"/>
      <c r="N121" s="222"/>
      <c r="O121" s="85"/>
      <c r="P121" s="85"/>
      <c r="Q121" s="85"/>
      <c r="R121" s="85"/>
      <c r="S121" s="85"/>
      <c r="T121" s="86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157</v>
      </c>
      <c r="AU121" s="18" t="s">
        <v>84</v>
      </c>
    </row>
    <row r="122" s="2" customFormat="1" ht="44.25" customHeight="1">
      <c r="A122" s="39"/>
      <c r="B122" s="40"/>
      <c r="C122" s="205" t="s">
        <v>8</v>
      </c>
      <c r="D122" s="205" t="s">
        <v>150</v>
      </c>
      <c r="E122" s="206" t="s">
        <v>3322</v>
      </c>
      <c r="F122" s="207" t="s">
        <v>3323</v>
      </c>
      <c r="G122" s="208" t="s">
        <v>222</v>
      </c>
      <c r="H122" s="209">
        <v>3</v>
      </c>
      <c r="I122" s="210"/>
      <c r="J122" s="211">
        <f>ROUND(I122*H122,2)</f>
        <v>0</v>
      </c>
      <c r="K122" s="207" t="s">
        <v>154</v>
      </c>
      <c r="L122" s="45"/>
      <c r="M122" s="212" t="s">
        <v>19</v>
      </c>
      <c r="N122" s="213" t="s">
        <v>45</v>
      </c>
      <c r="O122" s="85"/>
      <c r="P122" s="214">
        <f>O122*H122</f>
        <v>0</v>
      </c>
      <c r="Q122" s="214">
        <v>0</v>
      </c>
      <c r="R122" s="214">
        <f>Q122*H122</f>
        <v>0</v>
      </c>
      <c r="S122" s="214">
        <v>0</v>
      </c>
      <c r="T122" s="215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16" t="s">
        <v>155</v>
      </c>
      <c r="AT122" s="216" t="s">
        <v>150</v>
      </c>
      <c r="AU122" s="216" t="s">
        <v>84</v>
      </c>
      <c r="AY122" s="18" t="s">
        <v>148</v>
      </c>
      <c r="BE122" s="217">
        <f>IF(N122="základní",J122,0)</f>
        <v>0</v>
      </c>
      <c r="BF122" s="217">
        <f>IF(N122="snížená",J122,0)</f>
        <v>0</v>
      </c>
      <c r="BG122" s="217">
        <f>IF(N122="zákl. přenesená",J122,0)</f>
        <v>0</v>
      </c>
      <c r="BH122" s="217">
        <f>IF(N122="sníž. přenesená",J122,0)</f>
        <v>0</v>
      </c>
      <c r="BI122" s="217">
        <f>IF(N122="nulová",J122,0)</f>
        <v>0</v>
      </c>
      <c r="BJ122" s="18" t="s">
        <v>82</v>
      </c>
      <c r="BK122" s="217">
        <f>ROUND(I122*H122,2)</f>
        <v>0</v>
      </c>
      <c r="BL122" s="18" t="s">
        <v>155</v>
      </c>
      <c r="BM122" s="216" t="s">
        <v>3324</v>
      </c>
    </row>
    <row r="123" s="2" customFormat="1">
      <c r="A123" s="39"/>
      <c r="B123" s="40"/>
      <c r="C123" s="41"/>
      <c r="D123" s="218" t="s">
        <v>157</v>
      </c>
      <c r="E123" s="41"/>
      <c r="F123" s="219" t="s">
        <v>3325</v>
      </c>
      <c r="G123" s="41"/>
      <c r="H123" s="41"/>
      <c r="I123" s="220"/>
      <c r="J123" s="41"/>
      <c r="K123" s="41"/>
      <c r="L123" s="45"/>
      <c r="M123" s="221"/>
      <c r="N123" s="222"/>
      <c r="O123" s="85"/>
      <c r="P123" s="85"/>
      <c r="Q123" s="85"/>
      <c r="R123" s="85"/>
      <c r="S123" s="85"/>
      <c r="T123" s="86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157</v>
      </c>
      <c r="AU123" s="18" t="s">
        <v>84</v>
      </c>
    </row>
    <row r="124" s="2" customFormat="1" ht="44.25" customHeight="1">
      <c r="A124" s="39"/>
      <c r="B124" s="40"/>
      <c r="C124" s="205" t="s">
        <v>236</v>
      </c>
      <c r="D124" s="205" t="s">
        <v>150</v>
      </c>
      <c r="E124" s="206" t="s">
        <v>3326</v>
      </c>
      <c r="F124" s="207" t="s">
        <v>3327</v>
      </c>
      <c r="G124" s="208" t="s">
        <v>222</v>
      </c>
      <c r="H124" s="209">
        <v>1</v>
      </c>
      <c r="I124" s="210"/>
      <c r="J124" s="211">
        <f>ROUND(I124*H124,2)</f>
        <v>0</v>
      </c>
      <c r="K124" s="207" t="s">
        <v>154</v>
      </c>
      <c r="L124" s="45"/>
      <c r="M124" s="212" t="s">
        <v>19</v>
      </c>
      <c r="N124" s="213" t="s">
        <v>45</v>
      </c>
      <c r="O124" s="85"/>
      <c r="P124" s="214">
        <f>O124*H124</f>
        <v>0</v>
      </c>
      <c r="Q124" s="214">
        <v>0</v>
      </c>
      <c r="R124" s="214">
        <f>Q124*H124</f>
        <v>0</v>
      </c>
      <c r="S124" s="214">
        <v>0</v>
      </c>
      <c r="T124" s="215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16" t="s">
        <v>155</v>
      </c>
      <c r="AT124" s="216" t="s">
        <v>150</v>
      </c>
      <c r="AU124" s="216" t="s">
        <v>84</v>
      </c>
      <c r="AY124" s="18" t="s">
        <v>148</v>
      </c>
      <c r="BE124" s="217">
        <f>IF(N124="základní",J124,0)</f>
        <v>0</v>
      </c>
      <c r="BF124" s="217">
        <f>IF(N124="snížená",J124,0)</f>
        <v>0</v>
      </c>
      <c r="BG124" s="217">
        <f>IF(N124="zákl. přenesená",J124,0)</f>
        <v>0</v>
      </c>
      <c r="BH124" s="217">
        <f>IF(N124="sníž. přenesená",J124,0)</f>
        <v>0</v>
      </c>
      <c r="BI124" s="217">
        <f>IF(N124="nulová",J124,0)</f>
        <v>0</v>
      </c>
      <c r="BJ124" s="18" t="s">
        <v>82</v>
      </c>
      <c r="BK124" s="217">
        <f>ROUND(I124*H124,2)</f>
        <v>0</v>
      </c>
      <c r="BL124" s="18" t="s">
        <v>155</v>
      </c>
      <c r="BM124" s="216" t="s">
        <v>3328</v>
      </c>
    </row>
    <row r="125" s="2" customFormat="1">
      <c r="A125" s="39"/>
      <c r="B125" s="40"/>
      <c r="C125" s="41"/>
      <c r="D125" s="218" t="s">
        <v>157</v>
      </c>
      <c r="E125" s="41"/>
      <c r="F125" s="219" t="s">
        <v>3329</v>
      </c>
      <c r="G125" s="41"/>
      <c r="H125" s="41"/>
      <c r="I125" s="220"/>
      <c r="J125" s="41"/>
      <c r="K125" s="41"/>
      <c r="L125" s="45"/>
      <c r="M125" s="221"/>
      <c r="N125" s="222"/>
      <c r="O125" s="85"/>
      <c r="P125" s="85"/>
      <c r="Q125" s="85"/>
      <c r="R125" s="85"/>
      <c r="S125" s="85"/>
      <c r="T125" s="86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157</v>
      </c>
      <c r="AU125" s="18" t="s">
        <v>84</v>
      </c>
    </row>
    <row r="126" s="2" customFormat="1" ht="37.8" customHeight="1">
      <c r="A126" s="39"/>
      <c r="B126" s="40"/>
      <c r="C126" s="205" t="s">
        <v>242</v>
      </c>
      <c r="D126" s="205" t="s">
        <v>150</v>
      </c>
      <c r="E126" s="206" t="s">
        <v>3330</v>
      </c>
      <c r="F126" s="207" t="s">
        <v>3331</v>
      </c>
      <c r="G126" s="208" t="s">
        <v>222</v>
      </c>
      <c r="H126" s="209">
        <v>2</v>
      </c>
      <c r="I126" s="210"/>
      <c r="J126" s="211">
        <f>ROUND(I126*H126,2)</f>
        <v>0</v>
      </c>
      <c r="K126" s="207" t="s">
        <v>154</v>
      </c>
      <c r="L126" s="45"/>
      <c r="M126" s="212" t="s">
        <v>19</v>
      </c>
      <c r="N126" s="213" t="s">
        <v>45</v>
      </c>
      <c r="O126" s="85"/>
      <c r="P126" s="214">
        <f>O126*H126</f>
        <v>0</v>
      </c>
      <c r="Q126" s="214">
        <v>0</v>
      </c>
      <c r="R126" s="214">
        <f>Q126*H126</f>
        <v>0</v>
      </c>
      <c r="S126" s="214">
        <v>0</v>
      </c>
      <c r="T126" s="215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16" t="s">
        <v>155</v>
      </c>
      <c r="AT126" s="216" t="s">
        <v>150</v>
      </c>
      <c r="AU126" s="216" t="s">
        <v>84</v>
      </c>
      <c r="AY126" s="18" t="s">
        <v>148</v>
      </c>
      <c r="BE126" s="217">
        <f>IF(N126="základní",J126,0)</f>
        <v>0</v>
      </c>
      <c r="BF126" s="217">
        <f>IF(N126="snížená",J126,0)</f>
        <v>0</v>
      </c>
      <c r="BG126" s="217">
        <f>IF(N126="zákl. přenesená",J126,0)</f>
        <v>0</v>
      </c>
      <c r="BH126" s="217">
        <f>IF(N126="sníž. přenesená",J126,0)</f>
        <v>0</v>
      </c>
      <c r="BI126" s="217">
        <f>IF(N126="nulová",J126,0)</f>
        <v>0</v>
      </c>
      <c r="BJ126" s="18" t="s">
        <v>82</v>
      </c>
      <c r="BK126" s="217">
        <f>ROUND(I126*H126,2)</f>
        <v>0</v>
      </c>
      <c r="BL126" s="18" t="s">
        <v>155</v>
      </c>
      <c r="BM126" s="216" t="s">
        <v>3332</v>
      </c>
    </row>
    <row r="127" s="2" customFormat="1">
      <c r="A127" s="39"/>
      <c r="B127" s="40"/>
      <c r="C127" s="41"/>
      <c r="D127" s="218" t="s">
        <v>157</v>
      </c>
      <c r="E127" s="41"/>
      <c r="F127" s="219" t="s">
        <v>3333</v>
      </c>
      <c r="G127" s="41"/>
      <c r="H127" s="41"/>
      <c r="I127" s="220"/>
      <c r="J127" s="41"/>
      <c r="K127" s="41"/>
      <c r="L127" s="45"/>
      <c r="M127" s="221"/>
      <c r="N127" s="222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157</v>
      </c>
      <c r="AU127" s="18" t="s">
        <v>84</v>
      </c>
    </row>
    <row r="128" s="2" customFormat="1" ht="37.8" customHeight="1">
      <c r="A128" s="39"/>
      <c r="B128" s="40"/>
      <c r="C128" s="205" t="s">
        <v>248</v>
      </c>
      <c r="D128" s="205" t="s">
        <v>150</v>
      </c>
      <c r="E128" s="206" t="s">
        <v>3334</v>
      </c>
      <c r="F128" s="207" t="s">
        <v>3335</v>
      </c>
      <c r="G128" s="208" t="s">
        <v>222</v>
      </c>
      <c r="H128" s="209">
        <v>1</v>
      </c>
      <c r="I128" s="210"/>
      <c r="J128" s="211">
        <f>ROUND(I128*H128,2)</f>
        <v>0</v>
      </c>
      <c r="K128" s="207" t="s">
        <v>154</v>
      </c>
      <c r="L128" s="45"/>
      <c r="M128" s="212" t="s">
        <v>19</v>
      </c>
      <c r="N128" s="213" t="s">
        <v>45</v>
      </c>
      <c r="O128" s="85"/>
      <c r="P128" s="214">
        <f>O128*H128</f>
        <v>0</v>
      </c>
      <c r="Q128" s="214">
        <v>0</v>
      </c>
      <c r="R128" s="214">
        <f>Q128*H128</f>
        <v>0</v>
      </c>
      <c r="S128" s="214">
        <v>0</v>
      </c>
      <c r="T128" s="215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16" t="s">
        <v>155</v>
      </c>
      <c r="AT128" s="216" t="s">
        <v>150</v>
      </c>
      <c r="AU128" s="216" t="s">
        <v>84</v>
      </c>
      <c r="AY128" s="18" t="s">
        <v>148</v>
      </c>
      <c r="BE128" s="217">
        <f>IF(N128="základní",J128,0)</f>
        <v>0</v>
      </c>
      <c r="BF128" s="217">
        <f>IF(N128="snížená",J128,0)</f>
        <v>0</v>
      </c>
      <c r="BG128" s="217">
        <f>IF(N128="zákl. přenesená",J128,0)</f>
        <v>0</v>
      </c>
      <c r="BH128" s="217">
        <f>IF(N128="sníž. přenesená",J128,0)</f>
        <v>0</v>
      </c>
      <c r="BI128" s="217">
        <f>IF(N128="nulová",J128,0)</f>
        <v>0</v>
      </c>
      <c r="BJ128" s="18" t="s">
        <v>82</v>
      </c>
      <c r="BK128" s="217">
        <f>ROUND(I128*H128,2)</f>
        <v>0</v>
      </c>
      <c r="BL128" s="18" t="s">
        <v>155</v>
      </c>
      <c r="BM128" s="216" t="s">
        <v>3336</v>
      </c>
    </row>
    <row r="129" s="2" customFormat="1">
      <c r="A129" s="39"/>
      <c r="B129" s="40"/>
      <c r="C129" s="41"/>
      <c r="D129" s="218" t="s">
        <v>157</v>
      </c>
      <c r="E129" s="41"/>
      <c r="F129" s="219" t="s">
        <v>3337</v>
      </c>
      <c r="G129" s="41"/>
      <c r="H129" s="41"/>
      <c r="I129" s="220"/>
      <c r="J129" s="41"/>
      <c r="K129" s="41"/>
      <c r="L129" s="45"/>
      <c r="M129" s="221"/>
      <c r="N129" s="222"/>
      <c r="O129" s="85"/>
      <c r="P129" s="85"/>
      <c r="Q129" s="85"/>
      <c r="R129" s="85"/>
      <c r="S129" s="85"/>
      <c r="T129" s="86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157</v>
      </c>
      <c r="AU129" s="18" t="s">
        <v>84</v>
      </c>
    </row>
    <row r="130" s="2" customFormat="1" ht="62.7" customHeight="1">
      <c r="A130" s="39"/>
      <c r="B130" s="40"/>
      <c r="C130" s="205" t="s">
        <v>253</v>
      </c>
      <c r="D130" s="205" t="s">
        <v>150</v>
      </c>
      <c r="E130" s="206" t="s">
        <v>3338</v>
      </c>
      <c r="F130" s="207" t="s">
        <v>3339</v>
      </c>
      <c r="G130" s="208" t="s">
        <v>222</v>
      </c>
      <c r="H130" s="209">
        <v>42</v>
      </c>
      <c r="I130" s="210"/>
      <c r="J130" s="211">
        <f>ROUND(I130*H130,2)</f>
        <v>0</v>
      </c>
      <c r="K130" s="207" t="s">
        <v>154</v>
      </c>
      <c r="L130" s="45"/>
      <c r="M130" s="212" t="s">
        <v>19</v>
      </c>
      <c r="N130" s="213" t="s">
        <v>45</v>
      </c>
      <c r="O130" s="85"/>
      <c r="P130" s="214">
        <f>O130*H130</f>
        <v>0</v>
      </c>
      <c r="Q130" s="214">
        <v>0</v>
      </c>
      <c r="R130" s="214">
        <f>Q130*H130</f>
        <v>0</v>
      </c>
      <c r="S130" s="214">
        <v>0</v>
      </c>
      <c r="T130" s="215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16" t="s">
        <v>155</v>
      </c>
      <c r="AT130" s="216" t="s">
        <v>150</v>
      </c>
      <c r="AU130" s="216" t="s">
        <v>84</v>
      </c>
      <c r="AY130" s="18" t="s">
        <v>148</v>
      </c>
      <c r="BE130" s="217">
        <f>IF(N130="základní",J130,0)</f>
        <v>0</v>
      </c>
      <c r="BF130" s="217">
        <f>IF(N130="snížená",J130,0)</f>
        <v>0</v>
      </c>
      <c r="BG130" s="217">
        <f>IF(N130="zákl. přenesená",J130,0)</f>
        <v>0</v>
      </c>
      <c r="BH130" s="217">
        <f>IF(N130="sníž. přenesená",J130,0)</f>
        <v>0</v>
      </c>
      <c r="BI130" s="217">
        <f>IF(N130="nulová",J130,0)</f>
        <v>0</v>
      </c>
      <c r="BJ130" s="18" t="s">
        <v>82</v>
      </c>
      <c r="BK130" s="217">
        <f>ROUND(I130*H130,2)</f>
        <v>0</v>
      </c>
      <c r="BL130" s="18" t="s">
        <v>155</v>
      </c>
      <c r="BM130" s="216" t="s">
        <v>3340</v>
      </c>
    </row>
    <row r="131" s="2" customFormat="1">
      <c r="A131" s="39"/>
      <c r="B131" s="40"/>
      <c r="C131" s="41"/>
      <c r="D131" s="218" t="s">
        <v>157</v>
      </c>
      <c r="E131" s="41"/>
      <c r="F131" s="219" t="s">
        <v>3341</v>
      </c>
      <c r="G131" s="41"/>
      <c r="H131" s="41"/>
      <c r="I131" s="220"/>
      <c r="J131" s="41"/>
      <c r="K131" s="41"/>
      <c r="L131" s="45"/>
      <c r="M131" s="221"/>
      <c r="N131" s="222"/>
      <c r="O131" s="85"/>
      <c r="P131" s="85"/>
      <c r="Q131" s="85"/>
      <c r="R131" s="85"/>
      <c r="S131" s="85"/>
      <c r="T131" s="86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157</v>
      </c>
      <c r="AU131" s="18" t="s">
        <v>84</v>
      </c>
    </row>
    <row r="132" s="13" customFormat="1">
      <c r="A132" s="13"/>
      <c r="B132" s="223"/>
      <c r="C132" s="224"/>
      <c r="D132" s="225" t="s">
        <v>159</v>
      </c>
      <c r="E132" s="226" t="s">
        <v>19</v>
      </c>
      <c r="F132" s="227" t="s">
        <v>3342</v>
      </c>
      <c r="G132" s="224"/>
      <c r="H132" s="228">
        <v>42</v>
      </c>
      <c r="I132" s="229"/>
      <c r="J132" s="224"/>
      <c r="K132" s="224"/>
      <c r="L132" s="230"/>
      <c r="M132" s="231"/>
      <c r="N132" s="232"/>
      <c r="O132" s="232"/>
      <c r="P132" s="232"/>
      <c r="Q132" s="232"/>
      <c r="R132" s="232"/>
      <c r="S132" s="232"/>
      <c r="T132" s="23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4" t="s">
        <v>159</v>
      </c>
      <c r="AU132" s="234" t="s">
        <v>84</v>
      </c>
      <c r="AV132" s="13" t="s">
        <v>84</v>
      </c>
      <c r="AW132" s="13" t="s">
        <v>35</v>
      </c>
      <c r="AX132" s="13" t="s">
        <v>82</v>
      </c>
      <c r="AY132" s="234" t="s">
        <v>148</v>
      </c>
    </row>
    <row r="133" s="2" customFormat="1" ht="62.7" customHeight="1">
      <c r="A133" s="39"/>
      <c r="B133" s="40"/>
      <c r="C133" s="205" t="s">
        <v>261</v>
      </c>
      <c r="D133" s="205" t="s">
        <v>150</v>
      </c>
      <c r="E133" s="206" t="s">
        <v>3343</v>
      </c>
      <c r="F133" s="207" t="s">
        <v>3344</v>
      </c>
      <c r="G133" s="208" t="s">
        <v>222</v>
      </c>
      <c r="H133" s="209">
        <v>14</v>
      </c>
      <c r="I133" s="210"/>
      <c r="J133" s="211">
        <f>ROUND(I133*H133,2)</f>
        <v>0</v>
      </c>
      <c r="K133" s="207" t="s">
        <v>154</v>
      </c>
      <c r="L133" s="45"/>
      <c r="M133" s="212" t="s">
        <v>19</v>
      </c>
      <c r="N133" s="213" t="s">
        <v>45</v>
      </c>
      <c r="O133" s="85"/>
      <c r="P133" s="214">
        <f>O133*H133</f>
        <v>0</v>
      </c>
      <c r="Q133" s="214">
        <v>0</v>
      </c>
      <c r="R133" s="214">
        <f>Q133*H133</f>
        <v>0</v>
      </c>
      <c r="S133" s="214">
        <v>0</v>
      </c>
      <c r="T133" s="215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6" t="s">
        <v>155</v>
      </c>
      <c r="AT133" s="216" t="s">
        <v>150</v>
      </c>
      <c r="AU133" s="216" t="s">
        <v>84</v>
      </c>
      <c r="AY133" s="18" t="s">
        <v>148</v>
      </c>
      <c r="BE133" s="217">
        <f>IF(N133="základní",J133,0)</f>
        <v>0</v>
      </c>
      <c r="BF133" s="217">
        <f>IF(N133="snížená",J133,0)</f>
        <v>0</v>
      </c>
      <c r="BG133" s="217">
        <f>IF(N133="zákl. přenesená",J133,0)</f>
        <v>0</v>
      </c>
      <c r="BH133" s="217">
        <f>IF(N133="sníž. přenesená",J133,0)</f>
        <v>0</v>
      </c>
      <c r="BI133" s="217">
        <f>IF(N133="nulová",J133,0)</f>
        <v>0</v>
      </c>
      <c r="BJ133" s="18" t="s">
        <v>82</v>
      </c>
      <c r="BK133" s="217">
        <f>ROUND(I133*H133,2)</f>
        <v>0</v>
      </c>
      <c r="BL133" s="18" t="s">
        <v>155</v>
      </c>
      <c r="BM133" s="216" t="s">
        <v>3345</v>
      </c>
    </row>
    <row r="134" s="2" customFormat="1">
      <c r="A134" s="39"/>
      <c r="B134" s="40"/>
      <c r="C134" s="41"/>
      <c r="D134" s="218" t="s">
        <v>157</v>
      </c>
      <c r="E134" s="41"/>
      <c r="F134" s="219" t="s">
        <v>3346</v>
      </c>
      <c r="G134" s="41"/>
      <c r="H134" s="41"/>
      <c r="I134" s="220"/>
      <c r="J134" s="41"/>
      <c r="K134" s="41"/>
      <c r="L134" s="45"/>
      <c r="M134" s="221"/>
      <c r="N134" s="222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157</v>
      </c>
      <c r="AU134" s="18" t="s">
        <v>84</v>
      </c>
    </row>
    <row r="135" s="13" customFormat="1">
      <c r="A135" s="13"/>
      <c r="B135" s="223"/>
      <c r="C135" s="224"/>
      <c r="D135" s="225" t="s">
        <v>159</v>
      </c>
      <c r="E135" s="226" t="s">
        <v>19</v>
      </c>
      <c r="F135" s="227" t="s">
        <v>3347</v>
      </c>
      <c r="G135" s="224"/>
      <c r="H135" s="228">
        <v>14</v>
      </c>
      <c r="I135" s="229"/>
      <c r="J135" s="224"/>
      <c r="K135" s="224"/>
      <c r="L135" s="230"/>
      <c r="M135" s="231"/>
      <c r="N135" s="232"/>
      <c r="O135" s="232"/>
      <c r="P135" s="232"/>
      <c r="Q135" s="232"/>
      <c r="R135" s="232"/>
      <c r="S135" s="232"/>
      <c r="T135" s="23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4" t="s">
        <v>159</v>
      </c>
      <c r="AU135" s="234" t="s">
        <v>84</v>
      </c>
      <c r="AV135" s="13" t="s">
        <v>84</v>
      </c>
      <c r="AW135" s="13" t="s">
        <v>35</v>
      </c>
      <c r="AX135" s="13" t="s">
        <v>82</v>
      </c>
      <c r="AY135" s="234" t="s">
        <v>148</v>
      </c>
    </row>
    <row r="136" s="2" customFormat="1" ht="62.7" customHeight="1">
      <c r="A136" s="39"/>
      <c r="B136" s="40"/>
      <c r="C136" s="205" t="s">
        <v>270</v>
      </c>
      <c r="D136" s="205" t="s">
        <v>150</v>
      </c>
      <c r="E136" s="206" t="s">
        <v>3348</v>
      </c>
      <c r="F136" s="207" t="s">
        <v>3349</v>
      </c>
      <c r="G136" s="208" t="s">
        <v>222</v>
      </c>
      <c r="H136" s="209">
        <v>42</v>
      </c>
      <c r="I136" s="210"/>
      <c r="J136" s="211">
        <f>ROUND(I136*H136,2)</f>
        <v>0</v>
      </c>
      <c r="K136" s="207" t="s">
        <v>154</v>
      </c>
      <c r="L136" s="45"/>
      <c r="M136" s="212" t="s">
        <v>19</v>
      </c>
      <c r="N136" s="213" t="s">
        <v>45</v>
      </c>
      <c r="O136" s="85"/>
      <c r="P136" s="214">
        <f>O136*H136</f>
        <v>0</v>
      </c>
      <c r="Q136" s="214">
        <v>0</v>
      </c>
      <c r="R136" s="214">
        <f>Q136*H136</f>
        <v>0</v>
      </c>
      <c r="S136" s="214">
        <v>0</v>
      </c>
      <c r="T136" s="215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6" t="s">
        <v>155</v>
      </c>
      <c r="AT136" s="216" t="s">
        <v>150</v>
      </c>
      <c r="AU136" s="216" t="s">
        <v>84</v>
      </c>
      <c r="AY136" s="18" t="s">
        <v>148</v>
      </c>
      <c r="BE136" s="217">
        <f>IF(N136="základní",J136,0)</f>
        <v>0</v>
      </c>
      <c r="BF136" s="217">
        <f>IF(N136="snížená",J136,0)</f>
        <v>0</v>
      </c>
      <c r="BG136" s="217">
        <f>IF(N136="zákl. přenesená",J136,0)</f>
        <v>0</v>
      </c>
      <c r="BH136" s="217">
        <f>IF(N136="sníž. přenesená",J136,0)</f>
        <v>0</v>
      </c>
      <c r="BI136" s="217">
        <f>IF(N136="nulová",J136,0)</f>
        <v>0</v>
      </c>
      <c r="BJ136" s="18" t="s">
        <v>82</v>
      </c>
      <c r="BK136" s="217">
        <f>ROUND(I136*H136,2)</f>
        <v>0</v>
      </c>
      <c r="BL136" s="18" t="s">
        <v>155</v>
      </c>
      <c r="BM136" s="216" t="s">
        <v>3350</v>
      </c>
    </row>
    <row r="137" s="2" customFormat="1">
      <c r="A137" s="39"/>
      <c r="B137" s="40"/>
      <c r="C137" s="41"/>
      <c r="D137" s="218" t="s">
        <v>157</v>
      </c>
      <c r="E137" s="41"/>
      <c r="F137" s="219" t="s">
        <v>3351</v>
      </c>
      <c r="G137" s="41"/>
      <c r="H137" s="41"/>
      <c r="I137" s="220"/>
      <c r="J137" s="41"/>
      <c r="K137" s="41"/>
      <c r="L137" s="45"/>
      <c r="M137" s="221"/>
      <c r="N137" s="222"/>
      <c r="O137" s="85"/>
      <c r="P137" s="85"/>
      <c r="Q137" s="85"/>
      <c r="R137" s="85"/>
      <c r="S137" s="85"/>
      <c r="T137" s="86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157</v>
      </c>
      <c r="AU137" s="18" t="s">
        <v>84</v>
      </c>
    </row>
    <row r="138" s="13" customFormat="1">
      <c r="A138" s="13"/>
      <c r="B138" s="223"/>
      <c r="C138" s="224"/>
      <c r="D138" s="225" t="s">
        <v>159</v>
      </c>
      <c r="E138" s="226" t="s">
        <v>19</v>
      </c>
      <c r="F138" s="227" t="s">
        <v>3342</v>
      </c>
      <c r="G138" s="224"/>
      <c r="H138" s="228">
        <v>42</v>
      </c>
      <c r="I138" s="229"/>
      <c r="J138" s="224"/>
      <c r="K138" s="224"/>
      <c r="L138" s="230"/>
      <c r="M138" s="231"/>
      <c r="N138" s="232"/>
      <c r="O138" s="232"/>
      <c r="P138" s="232"/>
      <c r="Q138" s="232"/>
      <c r="R138" s="232"/>
      <c r="S138" s="232"/>
      <c r="T138" s="23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4" t="s">
        <v>159</v>
      </c>
      <c r="AU138" s="234" t="s">
        <v>84</v>
      </c>
      <c r="AV138" s="13" t="s">
        <v>84</v>
      </c>
      <c r="AW138" s="13" t="s">
        <v>35</v>
      </c>
      <c r="AX138" s="13" t="s">
        <v>82</v>
      </c>
      <c r="AY138" s="234" t="s">
        <v>148</v>
      </c>
    </row>
    <row r="139" s="2" customFormat="1" ht="62.7" customHeight="1">
      <c r="A139" s="39"/>
      <c r="B139" s="40"/>
      <c r="C139" s="205" t="s">
        <v>278</v>
      </c>
      <c r="D139" s="205" t="s">
        <v>150</v>
      </c>
      <c r="E139" s="206" t="s">
        <v>3352</v>
      </c>
      <c r="F139" s="207" t="s">
        <v>3353</v>
      </c>
      <c r="G139" s="208" t="s">
        <v>222</v>
      </c>
      <c r="H139" s="209">
        <v>14</v>
      </c>
      <c r="I139" s="210"/>
      <c r="J139" s="211">
        <f>ROUND(I139*H139,2)</f>
        <v>0</v>
      </c>
      <c r="K139" s="207" t="s">
        <v>154</v>
      </c>
      <c r="L139" s="45"/>
      <c r="M139" s="212" t="s">
        <v>19</v>
      </c>
      <c r="N139" s="213" t="s">
        <v>45</v>
      </c>
      <c r="O139" s="85"/>
      <c r="P139" s="214">
        <f>O139*H139</f>
        <v>0</v>
      </c>
      <c r="Q139" s="214">
        <v>0</v>
      </c>
      <c r="R139" s="214">
        <f>Q139*H139</f>
        <v>0</v>
      </c>
      <c r="S139" s="214">
        <v>0</v>
      </c>
      <c r="T139" s="215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16" t="s">
        <v>155</v>
      </c>
      <c r="AT139" s="216" t="s">
        <v>150</v>
      </c>
      <c r="AU139" s="216" t="s">
        <v>84</v>
      </c>
      <c r="AY139" s="18" t="s">
        <v>148</v>
      </c>
      <c r="BE139" s="217">
        <f>IF(N139="základní",J139,0)</f>
        <v>0</v>
      </c>
      <c r="BF139" s="217">
        <f>IF(N139="snížená",J139,0)</f>
        <v>0</v>
      </c>
      <c r="BG139" s="217">
        <f>IF(N139="zákl. přenesená",J139,0)</f>
        <v>0</v>
      </c>
      <c r="BH139" s="217">
        <f>IF(N139="sníž. přenesená",J139,0)</f>
        <v>0</v>
      </c>
      <c r="BI139" s="217">
        <f>IF(N139="nulová",J139,0)</f>
        <v>0</v>
      </c>
      <c r="BJ139" s="18" t="s">
        <v>82</v>
      </c>
      <c r="BK139" s="217">
        <f>ROUND(I139*H139,2)</f>
        <v>0</v>
      </c>
      <c r="BL139" s="18" t="s">
        <v>155</v>
      </c>
      <c r="BM139" s="216" t="s">
        <v>3354</v>
      </c>
    </row>
    <row r="140" s="2" customFormat="1">
      <c r="A140" s="39"/>
      <c r="B140" s="40"/>
      <c r="C140" s="41"/>
      <c r="D140" s="218" t="s">
        <v>157</v>
      </c>
      <c r="E140" s="41"/>
      <c r="F140" s="219" t="s">
        <v>3355</v>
      </c>
      <c r="G140" s="41"/>
      <c r="H140" s="41"/>
      <c r="I140" s="220"/>
      <c r="J140" s="41"/>
      <c r="K140" s="41"/>
      <c r="L140" s="45"/>
      <c r="M140" s="221"/>
      <c r="N140" s="222"/>
      <c r="O140" s="85"/>
      <c r="P140" s="85"/>
      <c r="Q140" s="85"/>
      <c r="R140" s="85"/>
      <c r="S140" s="85"/>
      <c r="T140" s="86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157</v>
      </c>
      <c r="AU140" s="18" t="s">
        <v>84</v>
      </c>
    </row>
    <row r="141" s="13" customFormat="1">
      <c r="A141" s="13"/>
      <c r="B141" s="223"/>
      <c r="C141" s="224"/>
      <c r="D141" s="225" t="s">
        <v>159</v>
      </c>
      <c r="E141" s="226" t="s">
        <v>19</v>
      </c>
      <c r="F141" s="227" t="s">
        <v>3347</v>
      </c>
      <c r="G141" s="224"/>
      <c r="H141" s="228">
        <v>14</v>
      </c>
      <c r="I141" s="229"/>
      <c r="J141" s="224"/>
      <c r="K141" s="224"/>
      <c r="L141" s="230"/>
      <c r="M141" s="231"/>
      <c r="N141" s="232"/>
      <c r="O141" s="232"/>
      <c r="P141" s="232"/>
      <c r="Q141" s="232"/>
      <c r="R141" s="232"/>
      <c r="S141" s="232"/>
      <c r="T141" s="23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4" t="s">
        <v>159</v>
      </c>
      <c r="AU141" s="234" t="s">
        <v>84</v>
      </c>
      <c r="AV141" s="13" t="s">
        <v>84</v>
      </c>
      <c r="AW141" s="13" t="s">
        <v>35</v>
      </c>
      <c r="AX141" s="13" t="s">
        <v>82</v>
      </c>
      <c r="AY141" s="234" t="s">
        <v>148</v>
      </c>
    </row>
    <row r="142" s="2" customFormat="1" ht="55.5" customHeight="1">
      <c r="A142" s="39"/>
      <c r="B142" s="40"/>
      <c r="C142" s="205" t="s">
        <v>286</v>
      </c>
      <c r="D142" s="205" t="s">
        <v>150</v>
      </c>
      <c r="E142" s="206" t="s">
        <v>3356</v>
      </c>
      <c r="F142" s="207" t="s">
        <v>3357</v>
      </c>
      <c r="G142" s="208" t="s">
        <v>222</v>
      </c>
      <c r="H142" s="209">
        <v>28</v>
      </c>
      <c r="I142" s="210"/>
      <c r="J142" s="211">
        <f>ROUND(I142*H142,2)</f>
        <v>0</v>
      </c>
      <c r="K142" s="207" t="s">
        <v>154</v>
      </c>
      <c r="L142" s="45"/>
      <c r="M142" s="212" t="s">
        <v>19</v>
      </c>
      <c r="N142" s="213" t="s">
        <v>45</v>
      </c>
      <c r="O142" s="85"/>
      <c r="P142" s="214">
        <f>O142*H142</f>
        <v>0</v>
      </c>
      <c r="Q142" s="214">
        <v>0</v>
      </c>
      <c r="R142" s="214">
        <f>Q142*H142</f>
        <v>0</v>
      </c>
      <c r="S142" s="214">
        <v>0</v>
      </c>
      <c r="T142" s="215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16" t="s">
        <v>155</v>
      </c>
      <c r="AT142" s="216" t="s">
        <v>150</v>
      </c>
      <c r="AU142" s="216" t="s">
        <v>84</v>
      </c>
      <c r="AY142" s="18" t="s">
        <v>148</v>
      </c>
      <c r="BE142" s="217">
        <f>IF(N142="základní",J142,0)</f>
        <v>0</v>
      </c>
      <c r="BF142" s="217">
        <f>IF(N142="snížená",J142,0)</f>
        <v>0</v>
      </c>
      <c r="BG142" s="217">
        <f>IF(N142="zákl. přenesená",J142,0)</f>
        <v>0</v>
      </c>
      <c r="BH142" s="217">
        <f>IF(N142="sníž. přenesená",J142,0)</f>
        <v>0</v>
      </c>
      <c r="BI142" s="217">
        <f>IF(N142="nulová",J142,0)</f>
        <v>0</v>
      </c>
      <c r="BJ142" s="18" t="s">
        <v>82</v>
      </c>
      <c r="BK142" s="217">
        <f>ROUND(I142*H142,2)</f>
        <v>0</v>
      </c>
      <c r="BL142" s="18" t="s">
        <v>155</v>
      </c>
      <c r="BM142" s="216" t="s">
        <v>3358</v>
      </c>
    </row>
    <row r="143" s="2" customFormat="1">
      <c r="A143" s="39"/>
      <c r="B143" s="40"/>
      <c r="C143" s="41"/>
      <c r="D143" s="218" t="s">
        <v>157</v>
      </c>
      <c r="E143" s="41"/>
      <c r="F143" s="219" t="s">
        <v>3359</v>
      </c>
      <c r="G143" s="41"/>
      <c r="H143" s="41"/>
      <c r="I143" s="220"/>
      <c r="J143" s="41"/>
      <c r="K143" s="41"/>
      <c r="L143" s="45"/>
      <c r="M143" s="221"/>
      <c r="N143" s="222"/>
      <c r="O143" s="85"/>
      <c r="P143" s="85"/>
      <c r="Q143" s="85"/>
      <c r="R143" s="85"/>
      <c r="S143" s="85"/>
      <c r="T143" s="86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157</v>
      </c>
      <c r="AU143" s="18" t="s">
        <v>84</v>
      </c>
    </row>
    <row r="144" s="13" customFormat="1">
      <c r="A144" s="13"/>
      <c r="B144" s="223"/>
      <c r="C144" s="224"/>
      <c r="D144" s="225" t="s">
        <v>159</v>
      </c>
      <c r="E144" s="226" t="s">
        <v>19</v>
      </c>
      <c r="F144" s="227" t="s">
        <v>3360</v>
      </c>
      <c r="G144" s="224"/>
      <c r="H144" s="228">
        <v>28</v>
      </c>
      <c r="I144" s="229"/>
      <c r="J144" s="224"/>
      <c r="K144" s="224"/>
      <c r="L144" s="230"/>
      <c r="M144" s="231"/>
      <c r="N144" s="232"/>
      <c r="O144" s="232"/>
      <c r="P144" s="232"/>
      <c r="Q144" s="232"/>
      <c r="R144" s="232"/>
      <c r="S144" s="232"/>
      <c r="T144" s="23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4" t="s">
        <v>159</v>
      </c>
      <c r="AU144" s="234" t="s">
        <v>84</v>
      </c>
      <c r="AV144" s="13" t="s">
        <v>84</v>
      </c>
      <c r="AW144" s="13" t="s">
        <v>35</v>
      </c>
      <c r="AX144" s="13" t="s">
        <v>82</v>
      </c>
      <c r="AY144" s="234" t="s">
        <v>148</v>
      </c>
    </row>
    <row r="145" s="2" customFormat="1" ht="55.5" customHeight="1">
      <c r="A145" s="39"/>
      <c r="B145" s="40"/>
      <c r="C145" s="205" t="s">
        <v>7</v>
      </c>
      <c r="D145" s="205" t="s">
        <v>150</v>
      </c>
      <c r="E145" s="206" t="s">
        <v>3361</v>
      </c>
      <c r="F145" s="207" t="s">
        <v>3362</v>
      </c>
      <c r="G145" s="208" t="s">
        <v>222</v>
      </c>
      <c r="H145" s="209">
        <v>14</v>
      </c>
      <c r="I145" s="210"/>
      <c r="J145" s="211">
        <f>ROUND(I145*H145,2)</f>
        <v>0</v>
      </c>
      <c r="K145" s="207" t="s">
        <v>154</v>
      </c>
      <c r="L145" s="45"/>
      <c r="M145" s="212" t="s">
        <v>19</v>
      </c>
      <c r="N145" s="213" t="s">
        <v>45</v>
      </c>
      <c r="O145" s="85"/>
      <c r="P145" s="214">
        <f>O145*H145</f>
        <v>0</v>
      </c>
      <c r="Q145" s="214">
        <v>0</v>
      </c>
      <c r="R145" s="214">
        <f>Q145*H145</f>
        <v>0</v>
      </c>
      <c r="S145" s="214">
        <v>0</v>
      </c>
      <c r="T145" s="215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16" t="s">
        <v>155</v>
      </c>
      <c r="AT145" s="216" t="s">
        <v>150</v>
      </c>
      <c r="AU145" s="216" t="s">
        <v>84</v>
      </c>
      <c r="AY145" s="18" t="s">
        <v>148</v>
      </c>
      <c r="BE145" s="217">
        <f>IF(N145="základní",J145,0)</f>
        <v>0</v>
      </c>
      <c r="BF145" s="217">
        <f>IF(N145="snížená",J145,0)</f>
        <v>0</v>
      </c>
      <c r="BG145" s="217">
        <f>IF(N145="zákl. přenesená",J145,0)</f>
        <v>0</v>
      </c>
      <c r="BH145" s="217">
        <f>IF(N145="sníž. přenesená",J145,0)</f>
        <v>0</v>
      </c>
      <c r="BI145" s="217">
        <f>IF(N145="nulová",J145,0)</f>
        <v>0</v>
      </c>
      <c r="BJ145" s="18" t="s">
        <v>82</v>
      </c>
      <c r="BK145" s="217">
        <f>ROUND(I145*H145,2)</f>
        <v>0</v>
      </c>
      <c r="BL145" s="18" t="s">
        <v>155</v>
      </c>
      <c r="BM145" s="216" t="s">
        <v>3363</v>
      </c>
    </row>
    <row r="146" s="2" customFormat="1">
      <c r="A146" s="39"/>
      <c r="B146" s="40"/>
      <c r="C146" s="41"/>
      <c r="D146" s="218" t="s">
        <v>157</v>
      </c>
      <c r="E146" s="41"/>
      <c r="F146" s="219" t="s">
        <v>3364</v>
      </c>
      <c r="G146" s="41"/>
      <c r="H146" s="41"/>
      <c r="I146" s="220"/>
      <c r="J146" s="41"/>
      <c r="K146" s="41"/>
      <c r="L146" s="45"/>
      <c r="M146" s="221"/>
      <c r="N146" s="222"/>
      <c r="O146" s="85"/>
      <c r="P146" s="85"/>
      <c r="Q146" s="85"/>
      <c r="R146" s="85"/>
      <c r="S146" s="85"/>
      <c r="T146" s="86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157</v>
      </c>
      <c r="AU146" s="18" t="s">
        <v>84</v>
      </c>
    </row>
    <row r="147" s="13" customFormat="1">
      <c r="A147" s="13"/>
      <c r="B147" s="223"/>
      <c r="C147" s="224"/>
      <c r="D147" s="225" t="s">
        <v>159</v>
      </c>
      <c r="E147" s="226" t="s">
        <v>19</v>
      </c>
      <c r="F147" s="227" t="s">
        <v>3347</v>
      </c>
      <c r="G147" s="224"/>
      <c r="H147" s="228">
        <v>14</v>
      </c>
      <c r="I147" s="229"/>
      <c r="J147" s="224"/>
      <c r="K147" s="224"/>
      <c r="L147" s="230"/>
      <c r="M147" s="231"/>
      <c r="N147" s="232"/>
      <c r="O147" s="232"/>
      <c r="P147" s="232"/>
      <c r="Q147" s="232"/>
      <c r="R147" s="232"/>
      <c r="S147" s="232"/>
      <c r="T147" s="23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4" t="s">
        <v>159</v>
      </c>
      <c r="AU147" s="234" t="s">
        <v>84</v>
      </c>
      <c r="AV147" s="13" t="s">
        <v>84</v>
      </c>
      <c r="AW147" s="13" t="s">
        <v>35</v>
      </c>
      <c r="AX147" s="13" t="s">
        <v>82</v>
      </c>
      <c r="AY147" s="234" t="s">
        <v>148</v>
      </c>
    </row>
    <row r="148" s="2" customFormat="1" ht="62.7" customHeight="1">
      <c r="A148" s="39"/>
      <c r="B148" s="40"/>
      <c r="C148" s="205" t="s">
        <v>300</v>
      </c>
      <c r="D148" s="205" t="s">
        <v>150</v>
      </c>
      <c r="E148" s="206" t="s">
        <v>3365</v>
      </c>
      <c r="F148" s="207" t="s">
        <v>3366</v>
      </c>
      <c r="G148" s="208" t="s">
        <v>163</v>
      </c>
      <c r="H148" s="209">
        <v>70.650000000000006</v>
      </c>
      <c r="I148" s="210"/>
      <c r="J148" s="211">
        <f>ROUND(I148*H148,2)</f>
        <v>0</v>
      </c>
      <c r="K148" s="207" t="s">
        <v>154</v>
      </c>
      <c r="L148" s="45"/>
      <c r="M148" s="212" t="s">
        <v>19</v>
      </c>
      <c r="N148" s="213" t="s">
        <v>45</v>
      </c>
      <c r="O148" s="85"/>
      <c r="P148" s="214">
        <f>O148*H148</f>
        <v>0</v>
      </c>
      <c r="Q148" s="214">
        <v>0</v>
      </c>
      <c r="R148" s="214">
        <f>Q148*H148</f>
        <v>0</v>
      </c>
      <c r="S148" s="214">
        <v>0</v>
      </c>
      <c r="T148" s="215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6" t="s">
        <v>155</v>
      </c>
      <c r="AT148" s="216" t="s">
        <v>150</v>
      </c>
      <c r="AU148" s="216" t="s">
        <v>84</v>
      </c>
      <c r="AY148" s="18" t="s">
        <v>148</v>
      </c>
      <c r="BE148" s="217">
        <f>IF(N148="základní",J148,0)</f>
        <v>0</v>
      </c>
      <c r="BF148" s="217">
        <f>IF(N148="snížená",J148,0)</f>
        <v>0</v>
      </c>
      <c r="BG148" s="217">
        <f>IF(N148="zákl. přenesená",J148,0)</f>
        <v>0</v>
      </c>
      <c r="BH148" s="217">
        <f>IF(N148="sníž. přenesená",J148,0)</f>
        <v>0</v>
      </c>
      <c r="BI148" s="217">
        <f>IF(N148="nulová",J148,0)</f>
        <v>0</v>
      </c>
      <c r="BJ148" s="18" t="s">
        <v>82</v>
      </c>
      <c r="BK148" s="217">
        <f>ROUND(I148*H148,2)</f>
        <v>0</v>
      </c>
      <c r="BL148" s="18" t="s">
        <v>155</v>
      </c>
      <c r="BM148" s="216" t="s">
        <v>3367</v>
      </c>
    </row>
    <row r="149" s="2" customFormat="1">
      <c r="A149" s="39"/>
      <c r="B149" s="40"/>
      <c r="C149" s="41"/>
      <c r="D149" s="218" t="s">
        <v>157</v>
      </c>
      <c r="E149" s="41"/>
      <c r="F149" s="219" t="s">
        <v>3368</v>
      </c>
      <c r="G149" s="41"/>
      <c r="H149" s="41"/>
      <c r="I149" s="220"/>
      <c r="J149" s="41"/>
      <c r="K149" s="41"/>
      <c r="L149" s="45"/>
      <c r="M149" s="221"/>
      <c r="N149" s="222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157</v>
      </c>
      <c r="AU149" s="18" t="s">
        <v>84</v>
      </c>
    </row>
    <row r="150" s="13" customFormat="1">
      <c r="A150" s="13"/>
      <c r="B150" s="223"/>
      <c r="C150" s="224"/>
      <c r="D150" s="225" t="s">
        <v>159</v>
      </c>
      <c r="E150" s="226" t="s">
        <v>19</v>
      </c>
      <c r="F150" s="227" t="s">
        <v>3369</v>
      </c>
      <c r="G150" s="224"/>
      <c r="H150" s="228">
        <v>65.900000000000006</v>
      </c>
      <c r="I150" s="229"/>
      <c r="J150" s="224"/>
      <c r="K150" s="224"/>
      <c r="L150" s="230"/>
      <c r="M150" s="231"/>
      <c r="N150" s="232"/>
      <c r="O150" s="232"/>
      <c r="P150" s="232"/>
      <c r="Q150" s="232"/>
      <c r="R150" s="232"/>
      <c r="S150" s="232"/>
      <c r="T150" s="23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4" t="s">
        <v>159</v>
      </c>
      <c r="AU150" s="234" t="s">
        <v>84</v>
      </c>
      <c r="AV150" s="13" t="s">
        <v>84</v>
      </c>
      <c r="AW150" s="13" t="s">
        <v>35</v>
      </c>
      <c r="AX150" s="13" t="s">
        <v>74</v>
      </c>
      <c r="AY150" s="234" t="s">
        <v>148</v>
      </c>
    </row>
    <row r="151" s="13" customFormat="1">
      <c r="A151" s="13"/>
      <c r="B151" s="223"/>
      <c r="C151" s="224"/>
      <c r="D151" s="225" t="s">
        <v>159</v>
      </c>
      <c r="E151" s="226" t="s">
        <v>19</v>
      </c>
      <c r="F151" s="227" t="s">
        <v>3370</v>
      </c>
      <c r="G151" s="224"/>
      <c r="H151" s="228">
        <v>4.75</v>
      </c>
      <c r="I151" s="229"/>
      <c r="J151" s="224"/>
      <c r="K151" s="224"/>
      <c r="L151" s="230"/>
      <c r="M151" s="231"/>
      <c r="N151" s="232"/>
      <c r="O151" s="232"/>
      <c r="P151" s="232"/>
      <c r="Q151" s="232"/>
      <c r="R151" s="232"/>
      <c r="S151" s="232"/>
      <c r="T151" s="23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4" t="s">
        <v>159</v>
      </c>
      <c r="AU151" s="234" t="s">
        <v>84</v>
      </c>
      <c r="AV151" s="13" t="s">
        <v>84</v>
      </c>
      <c r="AW151" s="13" t="s">
        <v>35</v>
      </c>
      <c r="AX151" s="13" t="s">
        <v>74</v>
      </c>
      <c r="AY151" s="234" t="s">
        <v>148</v>
      </c>
    </row>
    <row r="152" s="15" customFormat="1">
      <c r="A152" s="15"/>
      <c r="B152" s="245"/>
      <c r="C152" s="246"/>
      <c r="D152" s="225" t="s">
        <v>159</v>
      </c>
      <c r="E152" s="247" t="s">
        <v>19</v>
      </c>
      <c r="F152" s="248" t="s">
        <v>181</v>
      </c>
      <c r="G152" s="246"/>
      <c r="H152" s="249">
        <v>70.650000000000006</v>
      </c>
      <c r="I152" s="250"/>
      <c r="J152" s="246"/>
      <c r="K152" s="246"/>
      <c r="L152" s="251"/>
      <c r="M152" s="252"/>
      <c r="N152" s="253"/>
      <c r="O152" s="253"/>
      <c r="P152" s="253"/>
      <c r="Q152" s="253"/>
      <c r="R152" s="253"/>
      <c r="S152" s="253"/>
      <c r="T152" s="254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55" t="s">
        <v>159</v>
      </c>
      <c r="AU152" s="255" t="s">
        <v>84</v>
      </c>
      <c r="AV152" s="15" t="s">
        <v>155</v>
      </c>
      <c r="AW152" s="15" t="s">
        <v>35</v>
      </c>
      <c r="AX152" s="15" t="s">
        <v>82</v>
      </c>
      <c r="AY152" s="255" t="s">
        <v>148</v>
      </c>
    </row>
    <row r="153" s="2" customFormat="1" ht="62.7" customHeight="1">
      <c r="A153" s="39"/>
      <c r="B153" s="40"/>
      <c r="C153" s="205" t="s">
        <v>309</v>
      </c>
      <c r="D153" s="205" t="s">
        <v>150</v>
      </c>
      <c r="E153" s="206" t="s">
        <v>189</v>
      </c>
      <c r="F153" s="207" t="s">
        <v>190</v>
      </c>
      <c r="G153" s="208" t="s">
        <v>163</v>
      </c>
      <c r="H153" s="209">
        <v>283.25</v>
      </c>
      <c r="I153" s="210"/>
      <c r="J153" s="211">
        <f>ROUND(I153*H153,2)</f>
        <v>0</v>
      </c>
      <c r="K153" s="207" t="s">
        <v>154</v>
      </c>
      <c r="L153" s="45"/>
      <c r="M153" s="212" t="s">
        <v>19</v>
      </c>
      <c r="N153" s="213" t="s">
        <v>45</v>
      </c>
      <c r="O153" s="85"/>
      <c r="P153" s="214">
        <f>O153*H153</f>
        <v>0</v>
      </c>
      <c r="Q153" s="214">
        <v>0</v>
      </c>
      <c r="R153" s="214">
        <f>Q153*H153</f>
        <v>0</v>
      </c>
      <c r="S153" s="214">
        <v>0</v>
      </c>
      <c r="T153" s="215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6" t="s">
        <v>155</v>
      </c>
      <c r="AT153" s="216" t="s">
        <v>150</v>
      </c>
      <c r="AU153" s="216" t="s">
        <v>84</v>
      </c>
      <c r="AY153" s="18" t="s">
        <v>148</v>
      </c>
      <c r="BE153" s="217">
        <f>IF(N153="základní",J153,0)</f>
        <v>0</v>
      </c>
      <c r="BF153" s="217">
        <f>IF(N153="snížená",J153,0)</f>
        <v>0</v>
      </c>
      <c r="BG153" s="217">
        <f>IF(N153="zákl. přenesená",J153,0)</f>
        <v>0</v>
      </c>
      <c r="BH153" s="217">
        <f>IF(N153="sníž. přenesená",J153,0)</f>
        <v>0</v>
      </c>
      <c r="BI153" s="217">
        <f>IF(N153="nulová",J153,0)</f>
        <v>0</v>
      </c>
      <c r="BJ153" s="18" t="s">
        <v>82</v>
      </c>
      <c r="BK153" s="217">
        <f>ROUND(I153*H153,2)</f>
        <v>0</v>
      </c>
      <c r="BL153" s="18" t="s">
        <v>155</v>
      </c>
      <c r="BM153" s="216" t="s">
        <v>3371</v>
      </c>
    </row>
    <row r="154" s="2" customFormat="1">
      <c r="A154" s="39"/>
      <c r="B154" s="40"/>
      <c r="C154" s="41"/>
      <c r="D154" s="218" t="s">
        <v>157</v>
      </c>
      <c r="E154" s="41"/>
      <c r="F154" s="219" t="s">
        <v>192</v>
      </c>
      <c r="G154" s="41"/>
      <c r="H154" s="41"/>
      <c r="I154" s="220"/>
      <c r="J154" s="41"/>
      <c r="K154" s="41"/>
      <c r="L154" s="45"/>
      <c r="M154" s="221"/>
      <c r="N154" s="222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157</v>
      </c>
      <c r="AU154" s="18" t="s">
        <v>84</v>
      </c>
    </row>
    <row r="155" s="13" customFormat="1">
      <c r="A155" s="13"/>
      <c r="B155" s="223"/>
      <c r="C155" s="224"/>
      <c r="D155" s="225" t="s">
        <v>159</v>
      </c>
      <c r="E155" s="226" t="s">
        <v>19</v>
      </c>
      <c r="F155" s="227" t="s">
        <v>3312</v>
      </c>
      <c r="G155" s="224"/>
      <c r="H155" s="228">
        <v>220</v>
      </c>
      <c r="I155" s="229"/>
      <c r="J155" s="224"/>
      <c r="K155" s="224"/>
      <c r="L155" s="230"/>
      <c r="M155" s="231"/>
      <c r="N155" s="232"/>
      <c r="O155" s="232"/>
      <c r="P155" s="232"/>
      <c r="Q155" s="232"/>
      <c r="R155" s="232"/>
      <c r="S155" s="232"/>
      <c r="T155" s="23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4" t="s">
        <v>159</v>
      </c>
      <c r="AU155" s="234" t="s">
        <v>84</v>
      </c>
      <c r="AV155" s="13" t="s">
        <v>84</v>
      </c>
      <c r="AW155" s="13" t="s">
        <v>35</v>
      </c>
      <c r="AX155" s="13" t="s">
        <v>74</v>
      </c>
      <c r="AY155" s="234" t="s">
        <v>148</v>
      </c>
    </row>
    <row r="156" s="13" customFormat="1">
      <c r="A156" s="13"/>
      <c r="B156" s="223"/>
      <c r="C156" s="224"/>
      <c r="D156" s="225" t="s">
        <v>159</v>
      </c>
      <c r="E156" s="226" t="s">
        <v>19</v>
      </c>
      <c r="F156" s="227" t="s">
        <v>3372</v>
      </c>
      <c r="G156" s="224"/>
      <c r="H156" s="228">
        <v>-4.75</v>
      </c>
      <c r="I156" s="229"/>
      <c r="J156" s="224"/>
      <c r="K156" s="224"/>
      <c r="L156" s="230"/>
      <c r="M156" s="231"/>
      <c r="N156" s="232"/>
      <c r="O156" s="232"/>
      <c r="P156" s="232"/>
      <c r="Q156" s="232"/>
      <c r="R156" s="232"/>
      <c r="S156" s="232"/>
      <c r="T156" s="23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4" t="s">
        <v>159</v>
      </c>
      <c r="AU156" s="234" t="s">
        <v>84</v>
      </c>
      <c r="AV156" s="13" t="s">
        <v>84</v>
      </c>
      <c r="AW156" s="13" t="s">
        <v>35</v>
      </c>
      <c r="AX156" s="13" t="s">
        <v>74</v>
      </c>
      <c r="AY156" s="234" t="s">
        <v>148</v>
      </c>
    </row>
    <row r="157" s="13" customFormat="1">
      <c r="A157" s="13"/>
      <c r="B157" s="223"/>
      <c r="C157" s="224"/>
      <c r="D157" s="225" t="s">
        <v>159</v>
      </c>
      <c r="E157" s="226" t="s">
        <v>19</v>
      </c>
      <c r="F157" s="227" t="s">
        <v>3373</v>
      </c>
      <c r="G157" s="224"/>
      <c r="H157" s="228">
        <v>68</v>
      </c>
      <c r="I157" s="229"/>
      <c r="J157" s="224"/>
      <c r="K157" s="224"/>
      <c r="L157" s="230"/>
      <c r="M157" s="231"/>
      <c r="N157" s="232"/>
      <c r="O157" s="232"/>
      <c r="P157" s="232"/>
      <c r="Q157" s="232"/>
      <c r="R157" s="232"/>
      <c r="S157" s="232"/>
      <c r="T157" s="23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4" t="s">
        <v>159</v>
      </c>
      <c r="AU157" s="234" t="s">
        <v>84</v>
      </c>
      <c r="AV157" s="13" t="s">
        <v>84</v>
      </c>
      <c r="AW157" s="13" t="s">
        <v>35</v>
      </c>
      <c r="AX157" s="13" t="s">
        <v>74</v>
      </c>
      <c r="AY157" s="234" t="s">
        <v>148</v>
      </c>
    </row>
    <row r="158" s="15" customFormat="1">
      <c r="A158" s="15"/>
      <c r="B158" s="245"/>
      <c r="C158" s="246"/>
      <c r="D158" s="225" t="s">
        <v>159</v>
      </c>
      <c r="E158" s="247" t="s">
        <v>19</v>
      </c>
      <c r="F158" s="248" t="s">
        <v>181</v>
      </c>
      <c r="G158" s="246"/>
      <c r="H158" s="249">
        <v>283.25</v>
      </c>
      <c r="I158" s="250"/>
      <c r="J158" s="246"/>
      <c r="K158" s="246"/>
      <c r="L158" s="251"/>
      <c r="M158" s="252"/>
      <c r="N158" s="253"/>
      <c r="O158" s="253"/>
      <c r="P158" s="253"/>
      <c r="Q158" s="253"/>
      <c r="R158" s="253"/>
      <c r="S158" s="253"/>
      <c r="T158" s="254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55" t="s">
        <v>159</v>
      </c>
      <c r="AU158" s="255" t="s">
        <v>84</v>
      </c>
      <c r="AV158" s="15" t="s">
        <v>155</v>
      </c>
      <c r="AW158" s="15" t="s">
        <v>35</v>
      </c>
      <c r="AX158" s="15" t="s">
        <v>82</v>
      </c>
      <c r="AY158" s="255" t="s">
        <v>148</v>
      </c>
    </row>
    <row r="159" s="2" customFormat="1" ht="66.75" customHeight="1">
      <c r="A159" s="39"/>
      <c r="B159" s="40"/>
      <c r="C159" s="205" t="s">
        <v>320</v>
      </c>
      <c r="D159" s="205" t="s">
        <v>150</v>
      </c>
      <c r="E159" s="206" t="s">
        <v>3374</v>
      </c>
      <c r="F159" s="207" t="s">
        <v>3375</v>
      </c>
      <c r="G159" s="208" t="s">
        <v>163</v>
      </c>
      <c r="H159" s="209">
        <v>1416.25</v>
      </c>
      <c r="I159" s="210"/>
      <c r="J159" s="211">
        <f>ROUND(I159*H159,2)</f>
        <v>0</v>
      </c>
      <c r="K159" s="207" t="s">
        <v>154</v>
      </c>
      <c r="L159" s="45"/>
      <c r="M159" s="212" t="s">
        <v>19</v>
      </c>
      <c r="N159" s="213" t="s">
        <v>45</v>
      </c>
      <c r="O159" s="85"/>
      <c r="P159" s="214">
        <f>O159*H159</f>
        <v>0</v>
      </c>
      <c r="Q159" s="214">
        <v>0</v>
      </c>
      <c r="R159" s="214">
        <f>Q159*H159</f>
        <v>0</v>
      </c>
      <c r="S159" s="214">
        <v>0</v>
      </c>
      <c r="T159" s="215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6" t="s">
        <v>155</v>
      </c>
      <c r="AT159" s="216" t="s">
        <v>150</v>
      </c>
      <c r="AU159" s="216" t="s">
        <v>84</v>
      </c>
      <c r="AY159" s="18" t="s">
        <v>148</v>
      </c>
      <c r="BE159" s="217">
        <f>IF(N159="základní",J159,0)</f>
        <v>0</v>
      </c>
      <c r="BF159" s="217">
        <f>IF(N159="snížená",J159,0)</f>
        <v>0</v>
      </c>
      <c r="BG159" s="217">
        <f>IF(N159="zákl. přenesená",J159,0)</f>
        <v>0</v>
      </c>
      <c r="BH159" s="217">
        <f>IF(N159="sníž. přenesená",J159,0)</f>
        <v>0</v>
      </c>
      <c r="BI159" s="217">
        <f>IF(N159="nulová",J159,0)</f>
        <v>0</v>
      </c>
      <c r="BJ159" s="18" t="s">
        <v>82</v>
      </c>
      <c r="BK159" s="217">
        <f>ROUND(I159*H159,2)</f>
        <v>0</v>
      </c>
      <c r="BL159" s="18" t="s">
        <v>155</v>
      </c>
      <c r="BM159" s="216" t="s">
        <v>3376</v>
      </c>
    </row>
    <row r="160" s="2" customFormat="1">
      <c r="A160" s="39"/>
      <c r="B160" s="40"/>
      <c r="C160" s="41"/>
      <c r="D160" s="218" t="s">
        <v>157</v>
      </c>
      <c r="E160" s="41"/>
      <c r="F160" s="219" t="s">
        <v>3377</v>
      </c>
      <c r="G160" s="41"/>
      <c r="H160" s="41"/>
      <c r="I160" s="220"/>
      <c r="J160" s="41"/>
      <c r="K160" s="41"/>
      <c r="L160" s="45"/>
      <c r="M160" s="221"/>
      <c r="N160" s="222"/>
      <c r="O160" s="85"/>
      <c r="P160" s="85"/>
      <c r="Q160" s="85"/>
      <c r="R160" s="85"/>
      <c r="S160" s="85"/>
      <c r="T160" s="86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157</v>
      </c>
      <c r="AU160" s="18" t="s">
        <v>84</v>
      </c>
    </row>
    <row r="161" s="13" customFormat="1">
      <c r="A161" s="13"/>
      <c r="B161" s="223"/>
      <c r="C161" s="224"/>
      <c r="D161" s="225" t="s">
        <v>159</v>
      </c>
      <c r="E161" s="226" t="s">
        <v>19</v>
      </c>
      <c r="F161" s="227" t="s">
        <v>3378</v>
      </c>
      <c r="G161" s="224"/>
      <c r="H161" s="228">
        <v>1416.25</v>
      </c>
      <c r="I161" s="229"/>
      <c r="J161" s="224"/>
      <c r="K161" s="224"/>
      <c r="L161" s="230"/>
      <c r="M161" s="231"/>
      <c r="N161" s="232"/>
      <c r="O161" s="232"/>
      <c r="P161" s="232"/>
      <c r="Q161" s="232"/>
      <c r="R161" s="232"/>
      <c r="S161" s="232"/>
      <c r="T161" s="23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4" t="s">
        <v>159</v>
      </c>
      <c r="AU161" s="234" t="s">
        <v>84</v>
      </c>
      <c r="AV161" s="13" t="s">
        <v>84</v>
      </c>
      <c r="AW161" s="13" t="s">
        <v>35</v>
      </c>
      <c r="AX161" s="13" t="s">
        <v>82</v>
      </c>
      <c r="AY161" s="234" t="s">
        <v>148</v>
      </c>
    </row>
    <row r="162" s="2" customFormat="1" ht="44.25" customHeight="1">
      <c r="A162" s="39"/>
      <c r="B162" s="40"/>
      <c r="C162" s="205" t="s">
        <v>325</v>
      </c>
      <c r="D162" s="205" t="s">
        <v>150</v>
      </c>
      <c r="E162" s="206" t="s">
        <v>3379</v>
      </c>
      <c r="F162" s="207" t="s">
        <v>3380</v>
      </c>
      <c r="G162" s="208" t="s">
        <v>163</v>
      </c>
      <c r="H162" s="209">
        <v>68</v>
      </c>
      <c r="I162" s="210"/>
      <c r="J162" s="211">
        <f>ROUND(I162*H162,2)</f>
        <v>0</v>
      </c>
      <c r="K162" s="207" t="s">
        <v>154</v>
      </c>
      <c r="L162" s="45"/>
      <c r="M162" s="212" t="s">
        <v>19</v>
      </c>
      <c r="N162" s="213" t="s">
        <v>45</v>
      </c>
      <c r="O162" s="85"/>
      <c r="P162" s="214">
        <f>O162*H162</f>
        <v>0</v>
      </c>
      <c r="Q162" s="214">
        <v>0</v>
      </c>
      <c r="R162" s="214">
        <f>Q162*H162</f>
        <v>0</v>
      </c>
      <c r="S162" s="214">
        <v>0</v>
      </c>
      <c r="T162" s="215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6" t="s">
        <v>155</v>
      </c>
      <c r="AT162" s="216" t="s">
        <v>150</v>
      </c>
      <c r="AU162" s="216" t="s">
        <v>84</v>
      </c>
      <c r="AY162" s="18" t="s">
        <v>148</v>
      </c>
      <c r="BE162" s="217">
        <f>IF(N162="základní",J162,0)</f>
        <v>0</v>
      </c>
      <c r="BF162" s="217">
        <f>IF(N162="snížená",J162,0)</f>
        <v>0</v>
      </c>
      <c r="BG162" s="217">
        <f>IF(N162="zákl. přenesená",J162,0)</f>
        <v>0</v>
      </c>
      <c r="BH162" s="217">
        <f>IF(N162="sníž. přenesená",J162,0)</f>
        <v>0</v>
      </c>
      <c r="BI162" s="217">
        <f>IF(N162="nulová",J162,0)</f>
        <v>0</v>
      </c>
      <c r="BJ162" s="18" t="s">
        <v>82</v>
      </c>
      <c r="BK162" s="217">
        <f>ROUND(I162*H162,2)</f>
        <v>0</v>
      </c>
      <c r="BL162" s="18" t="s">
        <v>155</v>
      </c>
      <c r="BM162" s="216" t="s">
        <v>3381</v>
      </c>
    </row>
    <row r="163" s="2" customFormat="1">
      <c r="A163" s="39"/>
      <c r="B163" s="40"/>
      <c r="C163" s="41"/>
      <c r="D163" s="218" t="s">
        <v>157</v>
      </c>
      <c r="E163" s="41"/>
      <c r="F163" s="219" t="s">
        <v>3382</v>
      </c>
      <c r="G163" s="41"/>
      <c r="H163" s="41"/>
      <c r="I163" s="220"/>
      <c r="J163" s="41"/>
      <c r="K163" s="41"/>
      <c r="L163" s="45"/>
      <c r="M163" s="221"/>
      <c r="N163" s="222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157</v>
      </c>
      <c r="AU163" s="18" t="s">
        <v>84</v>
      </c>
    </row>
    <row r="164" s="13" customFormat="1">
      <c r="A164" s="13"/>
      <c r="B164" s="223"/>
      <c r="C164" s="224"/>
      <c r="D164" s="225" t="s">
        <v>159</v>
      </c>
      <c r="E164" s="226" t="s">
        <v>19</v>
      </c>
      <c r="F164" s="227" t="s">
        <v>3383</v>
      </c>
      <c r="G164" s="224"/>
      <c r="H164" s="228">
        <v>68</v>
      </c>
      <c r="I164" s="229"/>
      <c r="J164" s="224"/>
      <c r="K164" s="224"/>
      <c r="L164" s="230"/>
      <c r="M164" s="231"/>
      <c r="N164" s="232"/>
      <c r="O164" s="232"/>
      <c r="P164" s="232"/>
      <c r="Q164" s="232"/>
      <c r="R164" s="232"/>
      <c r="S164" s="232"/>
      <c r="T164" s="23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4" t="s">
        <v>159</v>
      </c>
      <c r="AU164" s="234" t="s">
        <v>84</v>
      </c>
      <c r="AV164" s="13" t="s">
        <v>84</v>
      </c>
      <c r="AW164" s="13" t="s">
        <v>35</v>
      </c>
      <c r="AX164" s="13" t="s">
        <v>82</v>
      </c>
      <c r="AY164" s="234" t="s">
        <v>148</v>
      </c>
    </row>
    <row r="165" s="2" customFormat="1" ht="16.5" customHeight="1">
      <c r="A165" s="39"/>
      <c r="B165" s="40"/>
      <c r="C165" s="256" t="s">
        <v>331</v>
      </c>
      <c r="D165" s="256" t="s">
        <v>226</v>
      </c>
      <c r="E165" s="257" t="s">
        <v>3384</v>
      </c>
      <c r="F165" s="258" t="s">
        <v>3385</v>
      </c>
      <c r="G165" s="259" t="s">
        <v>203</v>
      </c>
      <c r="H165" s="260">
        <v>115.59999999999999</v>
      </c>
      <c r="I165" s="261"/>
      <c r="J165" s="262">
        <f>ROUND(I165*H165,2)</f>
        <v>0</v>
      </c>
      <c r="K165" s="258" t="s">
        <v>154</v>
      </c>
      <c r="L165" s="263"/>
      <c r="M165" s="264" t="s">
        <v>19</v>
      </c>
      <c r="N165" s="265" t="s">
        <v>45</v>
      </c>
      <c r="O165" s="85"/>
      <c r="P165" s="214">
        <f>O165*H165</f>
        <v>0</v>
      </c>
      <c r="Q165" s="214">
        <v>1</v>
      </c>
      <c r="R165" s="214">
        <f>Q165*H165</f>
        <v>115.59999999999999</v>
      </c>
      <c r="S165" s="214">
        <v>0</v>
      </c>
      <c r="T165" s="215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16" t="s">
        <v>207</v>
      </c>
      <c r="AT165" s="216" t="s">
        <v>226</v>
      </c>
      <c r="AU165" s="216" t="s">
        <v>84</v>
      </c>
      <c r="AY165" s="18" t="s">
        <v>148</v>
      </c>
      <c r="BE165" s="217">
        <f>IF(N165="základní",J165,0)</f>
        <v>0</v>
      </c>
      <c r="BF165" s="217">
        <f>IF(N165="snížená",J165,0)</f>
        <v>0</v>
      </c>
      <c r="BG165" s="217">
        <f>IF(N165="zákl. přenesená",J165,0)</f>
        <v>0</v>
      </c>
      <c r="BH165" s="217">
        <f>IF(N165="sníž. přenesená",J165,0)</f>
        <v>0</v>
      </c>
      <c r="BI165" s="217">
        <f>IF(N165="nulová",J165,0)</f>
        <v>0</v>
      </c>
      <c r="BJ165" s="18" t="s">
        <v>82</v>
      </c>
      <c r="BK165" s="217">
        <f>ROUND(I165*H165,2)</f>
        <v>0</v>
      </c>
      <c r="BL165" s="18" t="s">
        <v>155</v>
      </c>
      <c r="BM165" s="216" t="s">
        <v>3386</v>
      </c>
    </row>
    <row r="166" s="13" customFormat="1">
      <c r="A166" s="13"/>
      <c r="B166" s="223"/>
      <c r="C166" s="224"/>
      <c r="D166" s="225" t="s">
        <v>159</v>
      </c>
      <c r="E166" s="226" t="s">
        <v>19</v>
      </c>
      <c r="F166" s="227" t="s">
        <v>3387</v>
      </c>
      <c r="G166" s="224"/>
      <c r="H166" s="228">
        <v>115.59999999999999</v>
      </c>
      <c r="I166" s="229"/>
      <c r="J166" s="224"/>
      <c r="K166" s="224"/>
      <c r="L166" s="230"/>
      <c r="M166" s="231"/>
      <c r="N166" s="232"/>
      <c r="O166" s="232"/>
      <c r="P166" s="232"/>
      <c r="Q166" s="232"/>
      <c r="R166" s="232"/>
      <c r="S166" s="232"/>
      <c r="T166" s="23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4" t="s">
        <v>159</v>
      </c>
      <c r="AU166" s="234" t="s">
        <v>84</v>
      </c>
      <c r="AV166" s="13" t="s">
        <v>84</v>
      </c>
      <c r="AW166" s="13" t="s">
        <v>35</v>
      </c>
      <c r="AX166" s="13" t="s">
        <v>82</v>
      </c>
      <c r="AY166" s="234" t="s">
        <v>148</v>
      </c>
    </row>
    <row r="167" s="2" customFormat="1" ht="44.25" customHeight="1">
      <c r="A167" s="39"/>
      <c r="B167" s="40"/>
      <c r="C167" s="205" t="s">
        <v>337</v>
      </c>
      <c r="D167" s="205" t="s">
        <v>150</v>
      </c>
      <c r="E167" s="206" t="s">
        <v>201</v>
      </c>
      <c r="F167" s="207" t="s">
        <v>202</v>
      </c>
      <c r="G167" s="208" t="s">
        <v>203</v>
      </c>
      <c r="H167" s="209">
        <v>453.19999999999999</v>
      </c>
      <c r="I167" s="210"/>
      <c r="J167" s="211">
        <f>ROUND(I167*H167,2)</f>
        <v>0</v>
      </c>
      <c r="K167" s="207" t="s">
        <v>154</v>
      </c>
      <c r="L167" s="45"/>
      <c r="M167" s="212" t="s">
        <v>19</v>
      </c>
      <c r="N167" s="213" t="s">
        <v>45</v>
      </c>
      <c r="O167" s="85"/>
      <c r="P167" s="214">
        <f>O167*H167</f>
        <v>0</v>
      </c>
      <c r="Q167" s="214">
        <v>0</v>
      </c>
      <c r="R167" s="214">
        <f>Q167*H167</f>
        <v>0</v>
      </c>
      <c r="S167" s="214">
        <v>0</v>
      </c>
      <c r="T167" s="215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16" t="s">
        <v>155</v>
      </c>
      <c r="AT167" s="216" t="s">
        <v>150</v>
      </c>
      <c r="AU167" s="216" t="s">
        <v>84</v>
      </c>
      <c r="AY167" s="18" t="s">
        <v>148</v>
      </c>
      <c r="BE167" s="217">
        <f>IF(N167="základní",J167,0)</f>
        <v>0</v>
      </c>
      <c r="BF167" s="217">
        <f>IF(N167="snížená",J167,0)</f>
        <v>0</v>
      </c>
      <c r="BG167" s="217">
        <f>IF(N167="zákl. přenesená",J167,0)</f>
        <v>0</v>
      </c>
      <c r="BH167" s="217">
        <f>IF(N167="sníž. přenesená",J167,0)</f>
        <v>0</v>
      </c>
      <c r="BI167" s="217">
        <f>IF(N167="nulová",J167,0)</f>
        <v>0</v>
      </c>
      <c r="BJ167" s="18" t="s">
        <v>82</v>
      </c>
      <c r="BK167" s="217">
        <f>ROUND(I167*H167,2)</f>
        <v>0</v>
      </c>
      <c r="BL167" s="18" t="s">
        <v>155</v>
      </c>
      <c r="BM167" s="216" t="s">
        <v>3388</v>
      </c>
    </row>
    <row r="168" s="2" customFormat="1">
      <c r="A168" s="39"/>
      <c r="B168" s="40"/>
      <c r="C168" s="41"/>
      <c r="D168" s="218" t="s">
        <v>157</v>
      </c>
      <c r="E168" s="41"/>
      <c r="F168" s="219" t="s">
        <v>205</v>
      </c>
      <c r="G168" s="41"/>
      <c r="H168" s="41"/>
      <c r="I168" s="220"/>
      <c r="J168" s="41"/>
      <c r="K168" s="41"/>
      <c r="L168" s="45"/>
      <c r="M168" s="221"/>
      <c r="N168" s="222"/>
      <c r="O168" s="85"/>
      <c r="P168" s="85"/>
      <c r="Q168" s="85"/>
      <c r="R168" s="85"/>
      <c r="S168" s="85"/>
      <c r="T168" s="86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157</v>
      </c>
      <c r="AU168" s="18" t="s">
        <v>84</v>
      </c>
    </row>
    <row r="169" s="13" customFormat="1">
      <c r="A169" s="13"/>
      <c r="B169" s="223"/>
      <c r="C169" s="224"/>
      <c r="D169" s="225" t="s">
        <v>159</v>
      </c>
      <c r="E169" s="226" t="s">
        <v>19</v>
      </c>
      <c r="F169" s="227" t="s">
        <v>3389</v>
      </c>
      <c r="G169" s="224"/>
      <c r="H169" s="228">
        <v>453.19999999999999</v>
      </c>
      <c r="I169" s="229"/>
      <c r="J169" s="224"/>
      <c r="K169" s="224"/>
      <c r="L169" s="230"/>
      <c r="M169" s="231"/>
      <c r="N169" s="232"/>
      <c r="O169" s="232"/>
      <c r="P169" s="232"/>
      <c r="Q169" s="232"/>
      <c r="R169" s="232"/>
      <c r="S169" s="232"/>
      <c r="T169" s="23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4" t="s">
        <v>159</v>
      </c>
      <c r="AU169" s="234" t="s">
        <v>84</v>
      </c>
      <c r="AV169" s="13" t="s">
        <v>84</v>
      </c>
      <c r="AW169" s="13" t="s">
        <v>35</v>
      </c>
      <c r="AX169" s="13" t="s">
        <v>82</v>
      </c>
      <c r="AY169" s="234" t="s">
        <v>148</v>
      </c>
    </row>
    <row r="170" s="2" customFormat="1" ht="44.25" customHeight="1">
      <c r="A170" s="39"/>
      <c r="B170" s="40"/>
      <c r="C170" s="205" t="s">
        <v>344</v>
      </c>
      <c r="D170" s="205" t="s">
        <v>150</v>
      </c>
      <c r="E170" s="206" t="s">
        <v>1669</v>
      </c>
      <c r="F170" s="207" t="s">
        <v>1670</v>
      </c>
      <c r="G170" s="208" t="s">
        <v>163</v>
      </c>
      <c r="H170" s="209">
        <v>4.75</v>
      </c>
      <c r="I170" s="210"/>
      <c r="J170" s="211">
        <f>ROUND(I170*H170,2)</f>
        <v>0</v>
      </c>
      <c r="K170" s="207" t="s">
        <v>154</v>
      </c>
      <c r="L170" s="45"/>
      <c r="M170" s="212" t="s">
        <v>19</v>
      </c>
      <c r="N170" s="213" t="s">
        <v>45</v>
      </c>
      <c r="O170" s="85"/>
      <c r="P170" s="214">
        <f>O170*H170</f>
        <v>0</v>
      </c>
      <c r="Q170" s="214">
        <v>0</v>
      </c>
      <c r="R170" s="214">
        <f>Q170*H170</f>
        <v>0</v>
      </c>
      <c r="S170" s="214">
        <v>0</v>
      </c>
      <c r="T170" s="215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16" t="s">
        <v>155</v>
      </c>
      <c r="AT170" s="216" t="s">
        <v>150</v>
      </c>
      <c r="AU170" s="216" t="s">
        <v>84</v>
      </c>
      <c r="AY170" s="18" t="s">
        <v>148</v>
      </c>
      <c r="BE170" s="217">
        <f>IF(N170="základní",J170,0)</f>
        <v>0</v>
      </c>
      <c r="BF170" s="217">
        <f>IF(N170="snížená",J170,0)</f>
        <v>0</v>
      </c>
      <c r="BG170" s="217">
        <f>IF(N170="zákl. přenesená",J170,0)</f>
        <v>0</v>
      </c>
      <c r="BH170" s="217">
        <f>IF(N170="sníž. přenesená",J170,0)</f>
        <v>0</v>
      </c>
      <c r="BI170" s="217">
        <f>IF(N170="nulová",J170,0)</f>
        <v>0</v>
      </c>
      <c r="BJ170" s="18" t="s">
        <v>82</v>
      </c>
      <c r="BK170" s="217">
        <f>ROUND(I170*H170,2)</f>
        <v>0</v>
      </c>
      <c r="BL170" s="18" t="s">
        <v>155</v>
      </c>
      <c r="BM170" s="216" t="s">
        <v>3390</v>
      </c>
    </row>
    <row r="171" s="2" customFormat="1">
      <c r="A171" s="39"/>
      <c r="B171" s="40"/>
      <c r="C171" s="41"/>
      <c r="D171" s="218" t="s">
        <v>157</v>
      </c>
      <c r="E171" s="41"/>
      <c r="F171" s="219" t="s">
        <v>1672</v>
      </c>
      <c r="G171" s="41"/>
      <c r="H171" s="41"/>
      <c r="I171" s="220"/>
      <c r="J171" s="41"/>
      <c r="K171" s="41"/>
      <c r="L171" s="45"/>
      <c r="M171" s="221"/>
      <c r="N171" s="222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157</v>
      </c>
      <c r="AU171" s="18" t="s">
        <v>84</v>
      </c>
    </row>
    <row r="172" s="2" customFormat="1" ht="37.8" customHeight="1">
      <c r="A172" s="39"/>
      <c r="B172" s="40"/>
      <c r="C172" s="205" t="s">
        <v>352</v>
      </c>
      <c r="D172" s="205" t="s">
        <v>150</v>
      </c>
      <c r="E172" s="206" t="s">
        <v>3391</v>
      </c>
      <c r="F172" s="207" t="s">
        <v>3392</v>
      </c>
      <c r="G172" s="208" t="s">
        <v>153</v>
      </c>
      <c r="H172" s="209">
        <v>341.80000000000001</v>
      </c>
      <c r="I172" s="210"/>
      <c r="J172" s="211">
        <f>ROUND(I172*H172,2)</f>
        <v>0</v>
      </c>
      <c r="K172" s="207" t="s">
        <v>154</v>
      </c>
      <c r="L172" s="45"/>
      <c r="M172" s="212" t="s">
        <v>19</v>
      </c>
      <c r="N172" s="213" t="s">
        <v>45</v>
      </c>
      <c r="O172" s="85"/>
      <c r="P172" s="214">
        <f>O172*H172</f>
        <v>0</v>
      </c>
      <c r="Q172" s="214">
        <v>0</v>
      </c>
      <c r="R172" s="214">
        <f>Q172*H172</f>
        <v>0</v>
      </c>
      <c r="S172" s="214">
        <v>0</v>
      </c>
      <c r="T172" s="215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6" t="s">
        <v>155</v>
      </c>
      <c r="AT172" s="216" t="s">
        <v>150</v>
      </c>
      <c r="AU172" s="216" t="s">
        <v>84</v>
      </c>
      <c r="AY172" s="18" t="s">
        <v>148</v>
      </c>
      <c r="BE172" s="217">
        <f>IF(N172="základní",J172,0)</f>
        <v>0</v>
      </c>
      <c r="BF172" s="217">
        <f>IF(N172="snížená",J172,0)</f>
        <v>0</v>
      </c>
      <c r="BG172" s="217">
        <f>IF(N172="zákl. přenesená",J172,0)</f>
        <v>0</v>
      </c>
      <c r="BH172" s="217">
        <f>IF(N172="sníž. přenesená",J172,0)</f>
        <v>0</v>
      </c>
      <c r="BI172" s="217">
        <f>IF(N172="nulová",J172,0)</f>
        <v>0</v>
      </c>
      <c r="BJ172" s="18" t="s">
        <v>82</v>
      </c>
      <c r="BK172" s="217">
        <f>ROUND(I172*H172,2)</f>
        <v>0</v>
      </c>
      <c r="BL172" s="18" t="s">
        <v>155</v>
      </c>
      <c r="BM172" s="216" t="s">
        <v>3393</v>
      </c>
    </row>
    <row r="173" s="2" customFormat="1">
      <c r="A173" s="39"/>
      <c r="B173" s="40"/>
      <c r="C173" s="41"/>
      <c r="D173" s="218" t="s">
        <v>157</v>
      </c>
      <c r="E173" s="41"/>
      <c r="F173" s="219" t="s">
        <v>3394</v>
      </c>
      <c r="G173" s="41"/>
      <c r="H173" s="41"/>
      <c r="I173" s="220"/>
      <c r="J173" s="41"/>
      <c r="K173" s="41"/>
      <c r="L173" s="45"/>
      <c r="M173" s="221"/>
      <c r="N173" s="222"/>
      <c r="O173" s="85"/>
      <c r="P173" s="85"/>
      <c r="Q173" s="85"/>
      <c r="R173" s="85"/>
      <c r="S173" s="85"/>
      <c r="T173" s="86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157</v>
      </c>
      <c r="AU173" s="18" t="s">
        <v>84</v>
      </c>
    </row>
    <row r="174" s="2" customFormat="1" ht="44.25" customHeight="1">
      <c r="A174" s="39"/>
      <c r="B174" s="40"/>
      <c r="C174" s="205" t="s">
        <v>359</v>
      </c>
      <c r="D174" s="205" t="s">
        <v>150</v>
      </c>
      <c r="E174" s="206" t="s">
        <v>3395</v>
      </c>
      <c r="F174" s="207" t="s">
        <v>3396</v>
      </c>
      <c r="G174" s="208" t="s">
        <v>153</v>
      </c>
      <c r="H174" s="209">
        <v>10.199999999999999</v>
      </c>
      <c r="I174" s="210"/>
      <c r="J174" s="211">
        <f>ROUND(I174*H174,2)</f>
        <v>0</v>
      </c>
      <c r="K174" s="207" t="s">
        <v>154</v>
      </c>
      <c r="L174" s="45"/>
      <c r="M174" s="212" t="s">
        <v>19</v>
      </c>
      <c r="N174" s="213" t="s">
        <v>45</v>
      </c>
      <c r="O174" s="85"/>
      <c r="P174" s="214">
        <f>O174*H174</f>
        <v>0</v>
      </c>
      <c r="Q174" s="214">
        <v>0</v>
      </c>
      <c r="R174" s="214">
        <f>Q174*H174</f>
        <v>0</v>
      </c>
      <c r="S174" s="214">
        <v>0</v>
      </c>
      <c r="T174" s="215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6" t="s">
        <v>155</v>
      </c>
      <c r="AT174" s="216" t="s">
        <v>150</v>
      </c>
      <c r="AU174" s="216" t="s">
        <v>84</v>
      </c>
      <c r="AY174" s="18" t="s">
        <v>148</v>
      </c>
      <c r="BE174" s="217">
        <f>IF(N174="základní",J174,0)</f>
        <v>0</v>
      </c>
      <c r="BF174" s="217">
        <f>IF(N174="snížená",J174,0)</f>
        <v>0</v>
      </c>
      <c r="BG174" s="217">
        <f>IF(N174="zákl. přenesená",J174,0)</f>
        <v>0</v>
      </c>
      <c r="BH174" s="217">
        <f>IF(N174="sníž. přenesená",J174,0)</f>
        <v>0</v>
      </c>
      <c r="BI174" s="217">
        <f>IF(N174="nulová",J174,0)</f>
        <v>0</v>
      </c>
      <c r="BJ174" s="18" t="s">
        <v>82</v>
      </c>
      <c r="BK174" s="217">
        <f>ROUND(I174*H174,2)</f>
        <v>0</v>
      </c>
      <c r="BL174" s="18" t="s">
        <v>155</v>
      </c>
      <c r="BM174" s="216" t="s">
        <v>3397</v>
      </c>
    </row>
    <row r="175" s="2" customFormat="1">
      <c r="A175" s="39"/>
      <c r="B175" s="40"/>
      <c r="C175" s="41"/>
      <c r="D175" s="218" t="s">
        <v>157</v>
      </c>
      <c r="E175" s="41"/>
      <c r="F175" s="219" t="s">
        <v>3398</v>
      </c>
      <c r="G175" s="41"/>
      <c r="H175" s="41"/>
      <c r="I175" s="220"/>
      <c r="J175" s="41"/>
      <c r="K175" s="41"/>
      <c r="L175" s="45"/>
      <c r="M175" s="221"/>
      <c r="N175" s="222"/>
      <c r="O175" s="85"/>
      <c r="P175" s="85"/>
      <c r="Q175" s="85"/>
      <c r="R175" s="85"/>
      <c r="S175" s="85"/>
      <c r="T175" s="86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157</v>
      </c>
      <c r="AU175" s="18" t="s">
        <v>84</v>
      </c>
    </row>
    <row r="176" s="13" customFormat="1">
      <c r="A176" s="13"/>
      <c r="B176" s="223"/>
      <c r="C176" s="224"/>
      <c r="D176" s="225" t="s">
        <v>159</v>
      </c>
      <c r="E176" s="226" t="s">
        <v>19</v>
      </c>
      <c r="F176" s="227" t="s">
        <v>3399</v>
      </c>
      <c r="G176" s="224"/>
      <c r="H176" s="228">
        <v>10.199999999999999</v>
      </c>
      <c r="I176" s="229"/>
      <c r="J176" s="224"/>
      <c r="K176" s="224"/>
      <c r="L176" s="230"/>
      <c r="M176" s="231"/>
      <c r="N176" s="232"/>
      <c r="O176" s="232"/>
      <c r="P176" s="232"/>
      <c r="Q176" s="232"/>
      <c r="R176" s="232"/>
      <c r="S176" s="232"/>
      <c r="T176" s="23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4" t="s">
        <v>159</v>
      </c>
      <c r="AU176" s="234" t="s">
        <v>84</v>
      </c>
      <c r="AV176" s="13" t="s">
        <v>84</v>
      </c>
      <c r="AW176" s="13" t="s">
        <v>35</v>
      </c>
      <c r="AX176" s="13" t="s">
        <v>82</v>
      </c>
      <c r="AY176" s="234" t="s">
        <v>148</v>
      </c>
    </row>
    <row r="177" s="2" customFormat="1" ht="37.8" customHeight="1">
      <c r="A177" s="39"/>
      <c r="B177" s="40"/>
      <c r="C177" s="205" t="s">
        <v>366</v>
      </c>
      <c r="D177" s="205" t="s">
        <v>150</v>
      </c>
      <c r="E177" s="206" t="s">
        <v>3400</v>
      </c>
      <c r="F177" s="207" t="s">
        <v>3401</v>
      </c>
      <c r="G177" s="208" t="s">
        <v>153</v>
      </c>
      <c r="H177" s="209">
        <v>391.30000000000001</v>
      </c>
      <c r="I177" s="210"/>
      <c r="J177" s="211">
        <f>ROUND(I177*H177,2)</f>
        <v>0</v>
      </c>
      <c r="K177" s="207" t="s">
        <v>154</v>
      </c>
      <c r="L177" s="45"/>
      <c r="M177" s="212" t="s">
        <v>19</v>
      </c>
      <c r="N177" s="213" t="s">
        <v>45</v>
      </c>
      <c r="O177" s="85"/>
      <c r="P177" s="214">
        <f>O177*H177</f>
        <v>0</v>
      </c>
      <c r="Q177" s="214">
        <v>0</v>
      </c>
      <c r="R177" s="214">
        <f>Q177*H177</f>
        <v>0</v>
      </c>
      <c r="S177" s="214">
        <v>0</v>
      </c>
      <c r="T177" s="215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16" t="s">
        <v>155</v>
      </c>
      <c r="AT177" s="216" t="s">
        <v>150</v>
      </c>
      <c r="AU177" s="216" t="s">
        <v>84</v>
      </c>
      <c r="AY177" s="18" t="s">
        <v>148</v>
      </c>
      <c r="BE177" s="217">
        <f>IF(N177="základní",J177,0)</f>
        <v>0</v>
      </c>
      <c r="BF177" s="217">
        <f>IF(N177="snížená",J177,0)</f>
        <v>0</v>
      </c>
      <c r="BG177" s="217">
        <f>IF(N177="zákl. přenesená",J177,0)</f>
        <v>0</v>
      </c>
      <c r="BH177" s="217">
        <f>IF(N177="sníž. přenesená",J177,0)</f>
        <v>0</v>
      </c>
      <c r="BI177" s="217">
        <f>IF(N177="nulová",J177,0)</f>
        <v>0</v>
      </c>
      <c r="BJ177" s="18" t="s">
        <v>82</v>
      </c>
      <c r="BK177" s="217">
        <f>ROUND(I177*H177,2)</f>
        <v>0</v>
      </c>
      <c r="BL177" s="18" t="s">
        <v>155</v>
      </c>
      <c r="BM177" s="216" t="s">
        <v>3402</v>
      </c>
    </row>
    <row r="178" s="2" customFormat="1">
      <c r="A178" s="39"/>
      <c r="B178" s="40"/>
      <c r="C178" s="41"/>
      <c r="D178" s="218" t="s">
        <v>157</v>
      </c>
      <c r="E178" s="41"/>
      <c r="F178" s="219" t="s">
        <v>3403</v>
      </c>
      <c r="G178" s="41"/>
      <c r="H178" s="41"/>
      <c r="I178" s="220"/>
      <c r="J178" s="41"/>
      <c r="K178" s="41"/>
      <c r="L178" s="45"/>
      <c r="M178" s="221"/>
      <c r="N178" s="222"/>
      <c r="O178" s="85"/>
      <c r="P178" s="85"/>
      <c r="Q178" s="85"/>
      <c r="R178" s="85"/>
      <c r="S178" s="85"/>
      <c r="T178" s="86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157</v>
      </c>
      <c r="AU178" s="18" t="s">
        <v>84</v>
      </c>
    </row>
    <row r="179" s="2" customFormat="1" ht="16.5" customHeight="1">
      <c r="A179" s="39"/>
      <c r="B179" s="40"/>
      <c r="C179" s="256" t="s">
        <v>373</v>
      </c>
      <c r="D179" s="256" t="s">
        <v>226</v>
      </c>
      <c r="E179" s="257" t="s">
        <v>3404</v>
      </c>
      <c r="F179" s="258" t="s">
        <v>3405</v>
      </c>
      <c r="G179" s="259" t="s">
        <v>741</v>
      </c>
      <c r="H179" s="260">
        <v>11.739000000000001</v>
      </c>
      <c r="I179" s="261"/>
      <c r="J179" s="262">
        <f>ROUND(I179*H179,2)</f>
        <v>0</v>
      </c>
      <c r="K179" s="258" t="s">
        <v>154</v>
      </c>
      <c r="L179" s="263"/>
      <c r="M179" s="264" t="s">
        <v>19</v>
      </c>
      <c r="N179" s="265" t="s">
        <v>45</v>
      </c>
      <c r="O179" s="85"/>
      <c r="P179" s="214">
        <f>O179*H179</f>
        <v>0</v>
      </c>
      <c r="Q179" s="214">
        <v>0.001</v>
      </c>
      <c r="R179" s="214">
        <f>Q179*H179</f>
        <v>0.011739000000000001</v>
      </c>
      <c r="S179" s="214">
        <v>0</v>
      </c>
      <c r="T179" s="215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16" t="s">
        <v>207</v>
      </c>
      <c r="AT179" s="216" t="s">
        <v>226</v>
      </c>
      <c r="AU179" s="216" t="s">
        <v>84</v>
      </c>
      <c r="AY179" s="18" t="s">
        <v>148</v>
      </c>
      <c r="BE179" s="217">
        <f>IF(N179="základní",J179,0)</f>
        <v>0</v>
      </c>
      <c r="BF179" s="217">
        <f>IF(N179="snížená",J179,0)</f>
        <v>0</v>
      </c>
      <c r="BG179" s="217">
        <f>IF(N179="zákl. přenesená",J179,0)</f>
        <v>0</v>
      </c>
      <c r="BH179" s="217">
        <f>IF(N179="sníž. přenesená",J179,0)</f>
        <v>0</v>
      </c>
      <c r="BI179" s="217">
        <f>IF(N179="nulová",J179,0)</f>
        <v>0</v>
      </c>
      <c r="BJ179" s="18" t="s">
        <v>82</v>
      </c>
      <c r="BK179" s="217">
        <f>ROUND(I179*H179,2)</f>
        <v>0</v>
      </c>
      <c r="BL179" s="18" t="s">
        <v>155</v>
      </c>
      <c r="BM179" s="216" t="s">
        <v>3406</v>
      </c>
    </row>
    <row r="180" s="13" customFormat="1">
      <c r="A180" s="13"/>
      <c r="B180" s="223"/>
      <c r="C180" s="224"/>
      <c r="D180" s="225" t="s">
        <v>159</v>
      </c>
      <c r="E180" s="226" t="s">
        <v>19</v>
      </c>
      <c r="F180" s="227" t="s">
        <v>3407</v>
      </c>
      <c r="G180" s="224"/>
      <c r="H180" s="228">
        <v>11.739000000000001</v>
      </c>
      <c r="I180" s="229"/>
      <c r="J180" s="224"/>
      <c r="K180" s="224"/>
      <c r="L180" s="230"/>
      <c r="M180" s="231"/>
      <c r="N180" s="232"/>
      <c r="O180" s="232"/>
      <c r="P180" s="232"/>
      <c r="Q180" s="232"/>
      <c r="R180" s="232"/>
      <c r="S180" s="232"/>
      <c r="T180" s="23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4" t="s">
        <v>159</v>
      </c>
      <c r="AU180" s="234" t="s">
        <v>84</v>
      </c>
      <c r="AV180" s="13" t="s">
        <v>84</v>
      </c>
      <c r="AW180" s="13" t="s">
        <v>35</v>
      </c>
      <c r="AX180" s="13" t="s">
        <v>82</v>
      </c>
      <c r="AY180" s="234" t="s">
        <v>148</v>
      </c>
    </row>
    <row r="181" s="2" customFormat="1" ht="33" customHeight="1">
      <c r="A181" s="39"/>
      <c r="B181" s="40"/>
      <c r="C181" s="205" t="s">
        <v>381</v>
      </c>
      <c r="D181" s="205" t="s">
        <v>150</v>
      </c>
      <c r="E181" s="206" t="s">
        <v>3408</v>
      </c>
      <c r="F181" s="207" t="s">
        <v>3409</v>
      </c>
      <c r="G181" s="208" t="s">
        <v>153</v>
      </c>
      <c r="H181" s="209">
        <v>170</v>
      </c>
      <c r="I181" s="210"/>
      <c r="J181" s="211">
        <f>ROUND(I181*H181,2)</f>
        <v>0</v>
      </c>
      <c r="K181" s="207" t="s">
        <v>154</v>
      </c>
      <c r="L181" s="45"/>
      <c r="M181" s="212" t="s">
        <v>19</v>
      </c>
      <c r="N181" s="213" t="s">
        <v>45</v>
      </c>
      <c r="O181" s="85"/>
      <c r="P181" s="214">
        <f>O181*H181</f>
        <v>0</v>
      </c>
      <c r="Q181" s="214">
        <v>0</v>
      </c>
      <c r="R181" s="214">
        <f>Q181*H181</f>
        <v>0</v>
      </c>
      <c r="S181" s="214">
        <v>0</v>
      </c>
      <c r="T181" s="215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16" t="s">
        <v>155</v>
      </c>
      <c r="AT181" s="216" t="s">
        <v>150</v>
      </c>
      <c r="AU181" s="216" t="s">
        <v>84</v>
      </c>
      <c r="AY181" s="18" t="s">
        <v>148</v>
      </c>
      <c r="BE181" s="217">
        <f>IF(N181="základní",J181,0)</f>
        <v>0</v>
      </c>
      <c r="BF181" s="217">
        <f>IF(N181="snížená",J181,0)</f>
        <v>0</v>
      </c>
      <c r="BG181" s="217">
        <f>IF(N181="zákl. přenesená",J181,0)</f>
        <v>0</v>
      </c>
      <c r="BH181" s="217">
        <f>IF(N181="sníž. přenesená",J181,0)</f>
        <v>0</v>
      </c>
      <c r="BI181" s="217">
        <f>IF(N181="nulová",J181,0)</f>
        <v>0</v>
      </c>
      <c r="BJ181" s="18" t="s">
        <v>82</v>
      </c>
      <c r="BK181" s="217">
        <f>ROUND(I181*H181,2)</f>
        <v>0</v>
      </c>
      <c r="BL181" s="18" t="s">
        <v>155</v>
      </c>
      <c r="BM181" s="216" t="s">
        <v>3410</v>
      </c>
    </row>
    <row r="182" s="2" customFormat="1">
      <c r="A182" s="39"/>
      <c r="B182" s="40"/>
      <c r="C182" s="41"/>
      <c r="D182" s="218" t="s">
        <v>157</v>
      </c>
      <c r="E182" s="41"/>
      <c r="F182" s="219" t="s">
        <v>3411</v>
      </c>
      <c r="G182" s="41"/>
      <c r="H182" s="41"/>
      <c r="I182" s="220"/>
      <c r="J182" s="41"/>
      <c r="K182" s="41"/>
      <c r="L182" s="45"/>
      <c r="M182" s="221"/>
      <c r="N182" s="222"/>
      <c r="O182" s="85"/>
      <c r="P182" s="85"/>
      <c r="Q182" s="85"/>
      <c r="R182" s="85"/>
      <c r="S182" s="85"/>
      <c r="T182" s="86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157</v>
      </c>
      <c r="AU182" s="18" t="s">
        <v>84</v>
      </c>
    </row>
    <row r="183" s="2" customFormat="1" ht="37.8" customHeight="1">
      <c r="A183" s="39"/>
      <c r="B183" s="40"/>
      <c r="C183" s="205" t="s">
        <v>386</v>
      </c>
      <c r="D183" s="205" t="s">
        <v>150</v>
      </c>
      <c r="E183" s="206" t="s">
        <v>3412</v>
      </c>
      <c r="F183" s="207" t="s">
        <v>3413</v>
      </c>
      <c r="G183" s="208" t="s">
        <v>153</v>
      </c>
      <c r="H183" s="209">
        <v>39.299999999999997</v>
      </c>
      <c r="I183" s="210"/>
      <c r="J183" s="211">
        <f>ROUND(I183*H183,2)</f>
        <v>0</v>
      </c>
      <c r="K183" s="207" t="s">
        <v>154</v>
      </c>
      <c r="L183" s="45"/>
      <c r="M183" s="212" t="s">
        <v>19</v>
      </c>
      <c r="N183" s="213" t="s">
        <v>45</v>
      </c>
      <c r="O183" s="85"/>
      <c r="P183" s="214">
        <f>O183*H183</f>
        <v>0</v>
      </c>
      <c r="Q183" s="214">
        <v>0</v>
      </c>
      <c r="R183" s="214">
        <f>Q183*H183</f>
        <v>0</v>
      </c>
      <c r="S183" s="214">
        <v>0</v>
      </c>
      <c r="T183" s="215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16" t="s">
        <v>155</v>
      </c>
      <c r="AT183" s="216" t="s">
        <v>150</v>
      </c>
      <c r="AU183" s="216" t="s">
        <v>84</v>
      </c>
      <c r="AY183" s="18" t="s">
        <v>148</v>
      </c>
      <c r="BE183" s="217">
        <f>IF(N183="základní",J183,0)</f>
        <v>0</v>
      </c>
      <c r="BF183" s="217">
        <f>IF(N183="snížená",J183,0)</f>
        <v>0</v>
      </c>
      <c r="BG183" s="217">
        <f>IF(N183="zákl. přenesená",J183,0)</f>
        <v>0</v>
      </c>
      <c r="BH183" s="217">
        <f>IF(N183="sníž. přenesená",J183,0)</f>
        <v>0</v>
      </c>
      <c r="BI183" s="217">
        <f>IF(N183="nulová",J183,0)</f>
        <v>0</v>
      </c>
      <c r="BJ183" s="18" t="s">
        <v>82</v>
      </c>
      <c r="BK183" s="217">
        <f>ROUND(I183*H183,2)</f>
        <v>0</v>
      </c>
      <c r="BL183" s="18" t="s">
        <v>155</v>
      </c>
      <c r="BM183" s="216" t="s">
        <v>3414</v>
      </c>
    </row>
    <row r="184" s="2" customFormat="1">
      <c r="A184" s="39"/>
      <c r="B184" s="40"/>
      <c r="C184" s="41"/>
      <c r="D184" s="218" t="s">
        <v>157</v>
      </c>
      <c r="E184" s="41"/>
      <c r="F184" s="219" t="s">
        <v>3415</v>
      </c>
      <c r="G184" s="41"/>
      <c r="H184" s="41"/>
      <c r="I184" s="220"/>
      <c r="J184" s="41"/>
      <c r="K184" s="41"/>
      <c r="L184" s="45"/>
      <c r="M184" s="221"/>
      <c r="N184" s="222"/>
      <c r="O184" s="85"/>
      <c r="P184" s="85"/>
      <c r="Q184" s="85"/>
      <c r="R184" s="85"/>
      <c r="S184" s="85"/>
      <c r="T184" s="86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157</v>
      </c>
      <c r="AU184" s="18" t="s">
        <v>84</v>
      </c>
    </row>
    <row r="185" s="2" customFormat="1" ht="37.8" customHeight="1">
      <c r="A185" s="39"/>
      <c r="B185" s="40"/>
      <c r="C185" s="205" t="s">
        <v>391</v>
      </c>
      <c r="D185" s="205" t="s">
        <v>150</v>
      </c>
      <c r="E185" s="206" t="s">
        <v>3416</v>
      </c>
      <c r="F185" s="207" t="s">
        <v>3417</v>
      </c>
      <c r="G185" s="208" t="s">
        <v>153</v>
      </c>
      <c r="H185" s="209">
        <v>39.299999999999997</v>
      </c>
      <c r="I185" s="210"/>
      <c r="J185" s="211">
        <f>ROUND(I185*H185,2)</f>
        <v>0</v>
      </c>
      <c r="K185" s="207" t="s">
        <v>154</v>
      </c>
      <c r="L185" s="45"/>
      <c r="M185" s="212" t="s">
        <v>19</v>
      </c>
      <c r="N185" s="213" t="s">
        <v>45</v>
      </c>
      <c r="O185" s="85"/>
      <c r="P185" s="214">
        <f>O185*H185</f>
        <v>0</v>
      </c>
      <c r="Q185" s="214">
        <v>0.00013999999999999999</v>
      </c>
      <c r="R185" s="214">
        <f>Q185*H185</f>
        <v>0.0055019999999999991</v>
      </c>
      <c r="S185" s="214">
        <v>0</v>
      </c>
      <c r="T185" s="215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16" t="s">
        <v>155</v>
      </c>
      <c r="AT185" s="216" t="s">
        <v>150</v>
      </c>
      <c r="AU185" s="216" t="s">
        <v>84</v>
      </c>
      <c r="AY185" s="18" t="s">
        <v>148</v>
      </c>
      <c r="BE185" s="217">
        <f>IF(N185="základní",J185,0)</f>
        <v>0</v>
      </c>
      <c r="BF185" s="217">
        <f>IF(N185="snížená",J185,0)</f>
        <v>0</v>
      </c>
      <c r="BG185" s="217">
        <f>IF(N185="zákl. přenesená",J185,0)</f>
        <v>0</v>
      </c>
      <c r="BH185" s="217">
        <f>IF(N185="sníž. přenesená",J185,0)</f>
        <v>0</v>
      </c>
      <c r="BI185" s="217">
        <f>IF(N185="nulová",J185,0)</f>
        <v>0</v>
      </c>
      <c r="BJ185" s="18" t="s">
        <v>82</v>
      </c>
      <c r="BK185" s="217">
        <f>ROUND(I185*H185,2)</f>
        <v>0</v>
      </c>
      <c r="BL185" s="18" t="s">
        <v>155</v>
      </c>
      <c r="BM185" s="216" t="s">
        <v>3418</v>
      </c>
    </row>
    <row r="186" s="2" customFormat="1">
      <c r="A186" s="39"/>
      <c r="B186" s="40"/>
      <c r="C186" s="41"/>
      <c r="D186" s="218" t="s">
        <v>157</v>
      </c>
      <c r="E186" s="41"/>
      <c r="F186" s="219" t="s">
        <v>3419</v>
      </c>
      <c r="G186" s="41"/>
      <c r="H186" s="41"/>
      <c r="I186" s="220"/>
      <c r="J186" s="41"/>
      <c r="K186" s="41"/>
      <c r="L186" s="45"/>
      <c r="M186" s="221"/>
      <c r="N186" s="222"/>
      <c r="O186" s="85"/>
      <c r="P186" s="85"/>
      <c r="Q186" s="85"/>
      <c r="R186" s="85"/>
      <c r="S186" s="85"/>
      <c r="T186" s="86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157</v>
      </c>
      <c r="AU186" s="18" t="s">
        <v>84</v>
      </c>
    </row>
    <row r="187" s="13" customFormat="1">
      <c r="A187" s="13"/>
      <c r="B187" s="223"/>
      <c r="C187" s="224"/>
      <c r="D187" s="225" t="s">
        <v>159</v>
      </c>
      <c r="E187" s="226" t="s">
        <v>19</v>
      </c>
      <c r="F187" s="227" t="s">
        <v>3420</v>
      </c>
      <c r="G187" s="224"/>
      <c r="H187" s="228">
        <v>39.299999999999997</v>
      </c>
      <c r="I187" s="229"/>
      <c r="J187" s="224"/>
      <c r="K187" s="224"/>
      <c r="L187" s="230"/>
      <c r="M187" s="231"/>
      <c r="N187" s="232"/>
      <c r="O187" s="232"/>
      <c r="P187" s="232"/>
      <c r="Q187" s="232"/>
      <c r="R187" s="232"/>
      <c r="S187" s="232"/>
      <c r="T187" s="23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4" t="s">
        <v>159</v>
      </c>
      <c r="AU187" s="234" t="s">
        <v>84</v>
      </c>
      <c r="AV187" s="13" t="s">
        <v>84</v>
      </c>
      <c r="AW187" s="13" t="s">
        <v>35</v>
      </c>
      <c r="AX187" s="13" t="s">
        <v>82</v>
      </c>
      <c r="AY187" s="234" t="s">
        <v>148</v>
      </c>
    </row>
    <row r="188" s="2" customFormat="1" ht="21.75" customHeight="1">
      <c r="A188" s="39"/>
      <c r="B188" s="40"/>
      <c r="C188" s="256" t="s">
        <v>396</v>
      </c>
      <c r="D188" s="256" t="s">
        <v>226</v>
      </c>
      <c r="E188" s="257" t="s">
        <v>3421</v>
      </c>
      <c r="F188" s="258" t="s">
        <v>3422</v>
      </c>
      <c r="G188" s="259" t="s">
        <v>153</v>
      </c>
      <c r="H188" s="260">
        <v>46.551000000000002</v>
      </c>
      <c r="I188" s="261"/>
      <c r="J188" s="262">
        <f>ROUND(I188*H188,2)</f>
        <v>0</v>
      </c>
      <c r="K188" s="258" t="s">
        <v>154</v>
      </c>
      <c r="L188" s="263"/>
      <c r="M188" s="264" t="s">
        <v>19</v>
      </c>
      <c r="N188" s="265" t="s">
        <v>45</v>
      </c>
      <c r="O188" s="85"/>
      <c r="P188" s="214">
        <f>O188*H188</f>
        <v>0</v>
      </c>
      <c r="Q188" s="214">
        <v>0.00035</v>
      </c>
      <c r="R188" s="214">
        <f>Q188*H188</f>
        <v>0.016292850000000001</v>
      </c>
      <c r="S188" s="214">
        <v>0</v>
      </c>
      <c r="T188" s="215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16" t="s">
        <v>207</v>
      </c>
      <c r="AT188" s="216" t="s">
        <v>226</v>
      </c>
      <c r="AU188" s="216" t="s">
        <v>84</v>
      </c>
      <c r="AY188" s="18" t="s">
        <v>148</v>
      </c>
      <c r="BE188" s="217">
        <f>IF(N188="základní",J188,0)</f>
        <v>0</v>
      </c>
      <c r="BF188" s="217">
        <f>IF(N188="snížená",J188,0)</f>
        <v>0</v>
      </c>
      <c r="BG188" s="217">
        <f>IF(N188="zákl. přenesená",J188,0)</f>
        <v>0</v>
      </c>
      <c r="BH188" s="217">
        <f>IF(N188="sníž. přenesená",J188,0)</f>
        <v>0</v>
      </c>
      <c r="BI188" s="217">
        <f>IF(N188="nulová",J188,0)</f>
        <v>0</v>
      </c>
      <c r="BJ188" s="18" t="s">
        <v>82</v>
      </c>
      <c r="BK188" s="217">
        <f>ROUND(I188*H188,2)</f>
        <v>0</v>
      </c>
      <c r="BL188" s="18" t="s">
        <v>155</v>
      </c>
      <c r="BM188" s="216" t="s">
        <v>3423</v>
      </c>
    </row>
    <row r="189" s="13" customFormat="1">
      <c r="A189" s="13"/>
      <c r="B189" s="223"/>
      <c r="C189" s="224"/>
      <c r="D189" s="225" t="s">
        <v>159</v>
      </c>
      <c r="E189" s="226" t="s">
        <v>19</v>
      </c>
      <c r="F189" s="227" t="s">
        <v>3420</v>
      </c>
      <c r="G189" s="224"/>
      <c r="H189" s="228">
        <v>39.299999999999997</v>
      </c>
      <c r="I189" s="229"/>
      <c r="J189" s="224"/>
      <c r="K189" s="224"/>
      <c r="L189" s="230"/>
      <c r="M189" s="231"/>
      <c r="N189" s="232"/>
      <c r="O189" s="232"/>
      <c r="P189" s="232"/>
      <c r="Q189" s="232"/>
      <c r="R189" s="232"/>
      <c r="S189" s="232"/>
      <c r="T189" s="23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4" t="s">
        <v>159</v>
      </c>
      <c r="AU189" s="234" t="s">
        <v>84</v>
      </c>
      <c r="AV189" s="13" t="s">
        <v>84</v>
      </c>
      <c r="AW189" s="13" t="s">
        <v>35</v>
      </c>
      <c r="AX189" s="13" t="s">
        <v>74</v>
      </c>
      <c r="AY189" s="234" t="s">
        <v>148</v>
      </c>
    </row>
    <row r="190" s="13" customFormat="1">
      <c r="A190" s="13"/>
      <c r="B190" s="223"/>
      <c r="C190" s="224"/>
      <c r="D190" s="225" t="s">
        <v>159</v>
      </c>
      <c r="E190" s="226" t="s">
        <v>19</v>
      </c>
      <c r="F190" s="227" t="s">
        <v>3424</v>
      </c>
      <c r="G190" s="224"/>
      <c r="H190" s="228">
        <v>46.551000000000002</v>
      </c>
      <c r="I190" s="229"/>
      <c r="J190" s="224"/>
      <c r="K190" s="224"/>
      <c r="L190" s="230"/>
      <c r="M190" s="231"/>
      <c r="N190" s="232"/>
      <c r="O190" s="232"/>
      <c r="P190" s="232"/>
      <c r="Q190" s="232"/>
      <c r="R190" s="232"/>
      <c r="S190" s="232"/>
      <c r="T190" s="23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4" t="s">
        <v>159</v>
      </c>
      <c r="AU190" s="234" t="s">
        <v>84</v>
      </c>
      <c r="AV190" s="13" t="s">
        <v>84</v>
      </c>
      <c r="AW190" s="13" t="s">
        <v>35</v>
      </c>
      <c r="AX190" s="13" t="s">
        <v>82</v>
      </c>
      <c r="AY190" s="234" t="s">
        <v>148</v>
      </c>
    </row>
    <row r="191" s="2" customFormat="1" ht="44.25" customHeight="1">
      <c r="A191" s="39"/>
      <c r="B191" s="40"/>
      <c r="C191" s="205" t="s">
        <v>401</v>
      </c>
      <c r="D191" s="205" t="s">
        <v>150</v>
      </c>
      <c r="E191" s="206" t="s">
        <v>3425</v>
      </c>
      <c r="F191" s="207" t="s">
        <v>3426</v>
      </c>
      <c r="G191" s="208" t="s">
        <v>222</v>
      </c>
      <c r="H191" s="209">
        <v>3</v>
      </c>
      <c r="I191" s="210"/>
      <c r="J191" s="211">
        <f>ROUND(I191*H191,2)</f>
        <v>0</v>
      </c>
      <c r="K191" s="207" t="s">
        <v>154</v>
      </c>
      <c r="L191" s="45"/>
      <c r="M191" s="212" t="s">
        <v>19</v>
      </c>
      <c r="N191" s="213" t="s">
        <v>45</v>
      </c>
      <c r="O191" s="85"/>
      <c r="P191" s="214">
        <f>O191*H191</f>
        <v>0</v>
      </c>
      <c r="Q191" s="214">
        <v>0</v>
      </c>
      <c r="R191" s="214">
        <f>Q191*H191</f>
        <v>0</v>
      </c>
      <c r="S191" s="214">
        <v>0</v>
      </c>
      <c r="T191" s="215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16" t="s">
        <v>155</v>
      </c>
      <c r="AT191" s="216" t="s">
        <v>150</v>
      </c>
      <c r="AU191" s="216" t="s">
        <v>84</v>
      </c>
      <c r="AY191" s="18" t="s">
        <v>148</v>
      </c>
      <c r="BE191" s="217">
        <f>IF(N191="základní",J191,0)</f>
        <v>0</v>
      </c>
      <c r="BF191" s="217">
        <f>IF(N191="snížená",J191,0)</f>
        <v>0</v>
      </c>
      <c r="BG191" s="217">
        <f>IF(N191="zákl. přenesená",J191,0)</f>
        <v>0</v>
      </c>
      <c r="BH191" s="217">
        <f>IF(N191="sníž. přenesená",J191,0)</f>
        <v>0</v>
      </c>
      <c r="BI191" s="217">
        <f>IF(N191="nulová",J191,0)</f>
        <v>0</v>
      </c>
      <c r="BJ191" s="18" t="s">
        <v>82</v>
      </c>
      <c r="BK191" s="217">
        <f>ROUND(I191*H191,2)</f>
        <v>0</v>
      </c>
      <c r="BL191" s="18" t="s">
        <v>155</v>
      </c>
      <c r="BM191" s="216" t="s">
        <v>3427</v>
      </c>
    </row>
    <row r="192" s="2" customFormat="1">
      <c r="A192" s="39"/>
      <c r="B192" s="40"/>
      <c r="C192" s="41"/>
      <c r="D192" s="218" t="s">
        <v>157</v>
      </c>
      <c r="E192" s="41"/>
      <c r="F192" s="219" t="s">
        <v>3428</v>
      </c>
      <c r="G192" s="41"/>
      <c r="H192" s="41"/>
      <c r="I192" s="220"/>
      <c r="J192" s="41"/>
      <c r="K192" s="41"/>
      <c r="L192" s="45"/>
      <c r="M192" s="221"/>
      <c r="N192" s="222"/>
      <c r="O192" s="85"/>
      <c r="P192" s="85"/>
      <c r="Q192" s="85"/>
      <c r="R192" s="85"/>
      <c r="S192" s="85"/>
      <c r="T192" s="86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157</v>
      </c>
      <c r="AU192" s="18" t="s">
        <v>84</v>
      </c>
    </row>
    <row r="193" s="13" customFormat="1">
      <c r="A193" s="13"/>
      <c r="B193" s="223"/>
      <c r="C193" s="224"/>
      <c r="D193" s="225" t="s">
        <v>159</v>
      </c>
      <c r="E193" s="226" t="s">
        <v>19</v>
      </c>
      <c r="F193" s="227" t="s">
        <v>174</v>
      </c>
      <c r="G193" s="224"/>
      <c r="H193" s="228">
        <v>3</v>
      </c>
      <c r="I193" s="229"/>
      <c r="J193" s="224"/>
      <c r="K193" s="224"/>
      <c r="L193" s="230"/>
      <c r="M193" s="231"/>
      <c r="N193" s="232"/>
      <c r="O193" s="232"/>
      <c r="P193" s="232"/>
      <c r="Q193" s="232"/>
      <c r="R193" s="232"/>
      <c r="S193" s="232"/>
      <c r="T193" s="23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4" t="s">
        <v>159</v>
      </c>
      <c r="AU193" s="234" t="s">
        <v>84</v>
      </c>
      <c r="AV193" s="13" t="s">
        <v>84</v>
      </c>
      <c r="AW193" s="13" t="s">
        <v>35</v>
      </c>
      <c r="AX193" s="13" t="s">
        <v>82</v>
      </c>
      <c r="AY193" s="234" t="s">
        <v>148</v>
      </c>
    </row>
    <row r="194" s="2" customFormat="1" ht="37.8" customHeight="1">
      <c r="A194" s="39"/>
      <c r="B194" s="40"/>
      <c r="C194" s="205" t="s">
        <v>407</v>
      </c>
      <c r="D194" s="205" t="s">
        <v>150</v>
      </c>
      <c r="E194" s="206" t="s">
        <v>3429</v>
      </c>
      <c r="F194" s="207" t="s">
        <v>3430</v>
      </c>
      <c r="G194" s="208" t="s">
        <v>222</v>
      </c>
      <c r="H194" s="209">
        <v>3</v>
      </c>
      <c r="I194" s="210"/>
      <c r="J194" s="211">
        <f>ROUND(I194*H194,2)</f>
        <v>0</v>
      </c>
      <c r="K194" s="207" t="s">
        <v>154</v>
      </c>
      <c r="L194" s="45"/>
      <c r="M194" s="212" t="s">
        <v>19</v>
      </c>
      <c r="N194" s="213" t="s">
        <v>45</v>
      </c>
      <c r="O194" s="85"/>
      <c r="P194" s="214">
        <f>O194*H194</f>
        <v>0</v>
      </c>
      <c r="Q194" s="214">
        <v>0</v>
      </c>
      <c r="R194" s="214">
        <f>Q194*H194</f>
        <v>0</v>
      </c>
      <c r="S194" s="214">
        <v>0</v>
      </c>
      <c r="T194" s="215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16" t="s">
        <v>155</v>
      </c>
      <c r="AT194" s="216" t="s">
        <v>150</v>
      </c>
      <c r="AU194" s="216" t="s">
        <v>84</v>
      </c>
      <c r="AY194" s="18" t="s">
        <v>148</v>
      </c>
      <c r="BE194" s="217">
        <f>IF(N194="základní",J194,0)</f>
        <v>0</v>
      </c>
      <c r="BF194" s="217">
        <f>IF(N194="snížená",J194,0)</f>
        <v>0</v>
      </c>
      <c r="BG194" s="217">
        <f>IF(N194="zákl. přenesená",J194,0)</f>
        <v>0</v>
      </c>
      <c r="BH194" s="217">
        <f>IF(N194="sníž. přenesená",J194,0)</f>
        <v>0</v>
      </c>
      <c r="BI194" s="217">
        <f>IF(N194="nulová",J194,0)</f>
        <v>0</v>
      </c>
      <c r="BJ194" s="18" t="s">
        <v>82</v>
      </c>
      <c r="BK194" s="217">
        <f>ROUND(I194*H194,2)</f>
        <v>0</v>
      </c>
      <c r="BL194" s="18" t="s">
        <v>155</v>
      </c>
      <c r="BM194" s="216" t="s">
        <v>3431</v>
      </c>
    </row>
    <row r="195" s="2" customFormat="1">
      <c r="A195" s="39"/>
      <c r="B195" s="40"/>
      <c r="C195" s="41"/>
      <c r="D195" s="218" t="s">
        <v>157</v>
      </c>
      <c r="E195" s="41"/>
      <c r="F195" s="219" t="s">
        <v>3432</v>
      </c>
      <c r="G195" s="41"/>
      <c r="H195" s="41"/>
      <c r="I195" s="220"/>
      <c r="J195" s="41"/>
      <c r="K195" s="41"/>
      <c r="L195" s="45"/>
      <c r="M195" s="221"/>
      <c r="N195" s="222"/>
      <c r="O195" s="85"/>
      <c r="P195" s="85"/>
      <c r="Q195" s="85"/>
      <c r="R195" s="85"/>
      <c r="S195" s="85"/>
      <c r="T195" s="86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157</v>
      </c>
      <c r="AU195" s="18" t="s">
        <v>84</v>
      </c>
    </row>
    <row r="196" s="13" customFormat="1">
      <c r="A196" s="13"/>
      <c r="B196" s="223"/>
      <c r="C196" s="224"/>
      <c r="D196" s="225" t="s">
        <v>159</v>
      </c>
      <c r="E196" s="226" t="s">
        <v>19</v>
      </c>
      <c r="F196" s="227" t="s">
        <v>174</v>
      </c>
      <c r="G196" s="224"/>
      <c r="H196" s="228">
        <v>3</v>
      </c>
      <c r="I196" s="229"/>
      <c r="J196" s="224"/>
      <c r="K196" s="224"/>
      <c r="L196" s="230"/>
      <c r="M196" s="231"/>
      <c r="N196" s="232"/>
      <c r="O196" s="232"/>
      <c r="P196" s="232"/>
      <c r="Q196" s="232"/>
      <c r="R196" s="232"/>
      <c r="S196" s="232"/>
      <c r="T196" s="23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4" t="s">
        <v>159</v>
      </c>
      <c r="AU196" s="234" t="s">
        <v>84</v>
      </c>
      <c r="AV196" s="13" t="s">
        <v>84</v>
      </c>
      <c r="AW196" s="13" t="s">
        <v>35</v>
      </c>
      <c r="AX196" s="13" t="s">
        <v>82</v>
      </c>
      <c r="AY196" s="234" t="s">
        <v>148</v>
      </c>
    </row>
    <row r="197" s="2" customFormat="1" ht="21.75" customHeight="1">
      <c r="A197" s="39"/>
      <c r="B197" s="40"/>
      <c r="C197" s="256" t="s">
        <v>413</v>
      </c>
      <c r="D197" s="256" t="s">
        <v>226</v>
      </c>
      <c r="E197" s="257" t="s">
        <v>3433</v>
      </c>
      <c r="F197" s="258" t="s">
        <v>3434</v>
      </c>
      <c r="G197" s="259" t="s">
        <v>748</v>
      </c>
      <c r="H197" s="260">
        <v>3</v>
      </c>
      <c r="I197" s="261"/>
      <c r="J197" s="262">
        <f>ROUND(I197*H197,2)</f>
        <v>0</v>
      </c>
      <c r="K197" s="258" t="s">
        <v>19</v>
      </c>
      <c r="L197" s="263"/>
      <c r="M197" s="264" t="s">
        <v>19</v>
      </c>
      <c r="N197" s="265" t="s">
        <v>45</v>
      </c>
      <c r="O197" s="85"/>
      <c r="P197" s="214">
        <f>O197*H197</f>
        <v>0</v>
      </c>
      <c r="Q197" s="214">
        <v>0</v>
      </c>
      <c r="R197" s="214">
        <f>Q197*H197</f>
        <v>0</v>
      </c>
      <c r="S197" s="214">
        <v>0</v>
      </c>
      <c r="T197" s="215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16" t="s">
        <v>207</v>
      </c>
      <c r="AT197" s="216" t="s">
        <v>226</v>
      </c>
      <c r="AU197" s="216" t="s">
        <v>84</v>
      </c>
      <c r="AY197" s="18" t="s">
        <v>148</v>
      </c>
      <c r="BE197" s="217">
        <f>IF(N197="základní",J197,0)</f>
        <v>0</v>
      </c>
      <c r="BF197" s="217">
        <f>IF(N197="snížená",J197,0)</f>
        <v>0</v>
      </c>
      <c r="BG197" s="217">
        <f>IF(N197="zákl. přenesená",J197,0)</f>
        <v>0</v>
      </c>
      <c r="BH197" s="217">
        <f>IF(N197="sníž. přenesená",J197,0)</f>
        <v>0</v>
      </c>
      <c r="BI197" s="217">
        <f>IF(N197="nulová",J197,0)</f>
        <v>0</v>
      </c>
      <c r="BJ197" s="18" t="s">
        <v>82</v>
      </c>
      <c r="BK197" s="217">
        <f>ROUND(I197*H197,2)</f>
        <v>0</v>
      </c>
      <c r="BL197" s="18" t="s">
        <v>155</v>
      </c>
      <c r="BM197" s="216" t="s">
        <v>3435</v>
      </c>
    </row>
    <row r="198" s="2" customFormat="1" ht="24.15" customHeight="1">
      <c r="A198" s="39"/>
      <c r="B198" s="40"/>
      <c r="C198" s="205" t="s">
        <v>419</v>
      </c>
      <c r="D198" s="205" t="s">
        <v>150</v>
      </c>
      <c r="E198" s="206" t="s">
        <v>3436</v>
      </c>
      <c r="F198" s="207" t="s">
        <v>3437</v>
      </c>
      <c r="G198" s="208" t="s">
        <v>222</v>
      </c>
      <c r="H198" s="209">
        <v>3</v>
      </c>
      <c r="I198" s="210"/>
      <c r="J198" s="211">
        <f>ROUND(I198*H198,2)</f>
        <v>0</v>
      </c>
      <c r="K198" s="207" t="s">
        <v>154</v>
      </c>
      <c r="L198" s="45"/>
      <c r="M198" s="212" t="s">
        <v>19</v>
      </c>
      <c r="N198" s="213" t="s">
        <v>45</v>
      </c>
      <c r="O198" s="85"/>
      <c r="P198" s="214">
        <f>O198*H198</f>
        <v>0</v>
      </c>
      <c r="Q198" s="214">
        <v>6.0000000000000002E-05</v>
      </c>
      <c r="R198" s="214">
        <f>Q198*H198</f>
        <v>0.00018000000000000001</v>
      </c>
      <c r="S198" s="214">
        <v>0</v>
      </c>
      <c r="T198" s="215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16" t="s">
        <v>155</v>
      </c>
      <c r="AT198" s="216" t="s">
        <v>150</v>
      </c>
      <c r="AU198" s="216" t="s">
        <v>84</v>
      </c>
      <c r="AY198" s="18" t="s">
        <v>148</v>
      </c>
      <c r="BE198" s="217">
        <f>IF(N198="základní",J198,0)</f>
        <v>0</v>
      </c>
      <c r="BF198" s="217">
        <f>IF(N198="snížená",J198,0)</f>
        <v>0</v>
      </c>
      <c r="BG198" s="217">
        <f>IF(N198="zákl. přenesená",J198,0)</f>
        <v>0</v>
      </c>
      <c r="BH198" s="217">
        <f>IF(N198="sníž. přenesená",J198,0)</f>
        <v>0</v>
      </c>
      <c r="BI198" s="217">
        <f>IF(N198="nulová",J198,0)</f>
        <v>0</v>
      </c>
      <c r="BJ198" s="18" t="s">
        <v>82</v>
      </c>
      <c r="BK198" s="217">
        <f>ROUND(I198*H198,2)</f>
        <v>0</v>
      </c>
      <c r="BL198" s="18" t="s">
        <v>155</v>
      </c>
      <c r="BM198" s="216" t="s">
        <v>3438</v>
      </c>
    </row>
    <row r="199" s="2" customFormat="1">
      <c r="A199" s="39"/>
      <c r="B199" s="40"/>
      <c r="C199" s="41"/>
      <c r="D199" s="218" t="s">
        <v>157</v>
      </c>
      <c r="E199" s="41"/>
      <c r="F199" s="219" t="s">
        <v>3439</v>
      </c>
      <c r="G199" s="41"/>
      <c r="H199" s="41"/>
      <c r="I199" s="220"/>
      <c r="J199" s="41"/>
      <c r="K199" s="41"/>
      <c r="L199" s="45"/>
      <c r="M199" s="221"/>
      <c r="N199" s="222"/>
      <c r="O199" s="85"/>
      <c r="P199" s="85"/>
      <c r="Q199" s="85"/>
      <c r="R199" s="85"/>
      <c r="S199" s="85"/>
      <c r="T199" s="86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157</v>
      </c>
      <c r="AU199" s="18" t="s">
        <v>84</v>
      </c>
    </row>
    <row r="200" s="13" customFormat="1">
      <c r="A200" s="13"/>
      <c r="B200" s="223"/>
      <c r="C200" s="224"/>
      <c r="D200" s="225" t="s">
        <v>159</v>
      </c>
      <c r="E200" s="226" t="s">
        <v>19</v>
      </c>
      <c r="F200" s="227" t="s">
        <v>174</v>
      </c>
      <c r="G200" s="224"/>
      <c r="H200" s="228">
        <v>3</v>
      </c>
      <c r="I200" s="229"/>
      <c r="J200" s="224"/>
      <c r="K200" s="224"/>
      <c r="L200" s="230"/>
      <c r="M200" s="231"/>
      <c r="N200" s="232"/>
      <c r="O200" s="232"/>
      <c r="P200" s="232"/>
      <c r="Q200" s="232"/>
      <c r="R200" s="232"/>
      <c r="S200" s="232"/>
      <c r="T200" s="23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4" t="s">
        <v>159</v>
      </c>
      <c r="AU200" s="234" t="s">
        <v>84</v>
      </c>
      <c r="AV200" s="13" t="s">
        <v>84</v>
      </c>
      <c r="AW200" s="13" t="s">
        <v>35</v>
      </c>
      <c r="AX200" s="13" t="s">
        <v>82</v>
      </c>
      <c r="AY200" s="234" t="s">
        <v>148</v>
      </c>
    </row>
    <row r="201" s="2" customFormat="1" ht="16.5" customHeight="1">
      <c r="A201" s="39"/>
      <c r="B201" s="40"/>
      <c r="C201" s="256" t="s">
        <v>424</v>
      </c>
      <c r="D201" s="256" t="s">
        <v>226</v>
      </c>
      <c r="E201" s="257" t="s">
        <v>3440</v>
      </c>
      <c r="F201" s="258" t="s">
        <v>3441</v>
      </c>
      <c r="G201" s="259" t="s">
        <v>163</v>
      </c>
      <c r="H201" s="260">
        <v>0.158</v>
      </c>
      <c r="I201" s="261"/>
      <c r="J201" s="262">
        <f>ROUND(I201*H201,2)</f>
        <v>0</v>
      </c>
      <c r="K201" s="258" t="s">
        <v>154</v>
      </c>
      <c r="L201" s="263"/>
      <c r="M201" s="264" t="s">
        <v>19</v>
      </c>
      <c r="N201" s="265" t="s">
        <v>45</v>
      </c>
      <c r="O201" s="85"/>
      <c r="P201" s="214">
        <f>O201*H201</f>
        <v>0</v>
      </c>
      <c r="Q201" s="214">
        <v>0.65000000000000002</v>
      </c>
      <c r="R201" s="214">
        <f>Q201*H201</f>
        <v>0.1027</v>
      </c>
      <c r="S201" s="214">
        <v>0</v>
      </c>
      <c r="T201" s="215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16" t="s">
        <v>84</v>
      </c>
      <c r="AT201" s="216" t="s">
        <v>226</v>
      </c>
      <c r="AU201" s="216" t="s">
        <v>84</v>
      </c>
      <c r="AY201" s="18" t="s">
        <v>148</v>
      </c>
      <c r="BE201" s="217">
        <f>IF(N201="základní",J201,0)</f>
        <v>0</v>
      </c>
      <c r="BF201" s="217">
        <f>IF(N201="snížená",J201,0)</f>
        <v>0</v>
      </c>
      <c r="BG201" s="217">
        <f>IF(N201="zákl. přenesená",J201,0)</f>
        <v>0</v>
      </c>
      <c r="BH201" s="217">
        <f>IF(N201="sníž. přenesená",J201,0)</f>
        <v>0</v>
      </c>
      <c r="BI201" s="217">
        <f>IF(N201="nulová",J201,0)</f>
        <v>0</v>
      </c>
      <c r="BJ201" s="18" t="s">
        <v>82</v>
      </c>
      <c r="BK201" s="217">
        <f>ROUND(I201*H201,2)</f>
        <v>0</v>
      </c>
      <c r="BL201" s="18" t="s">
        <v>82</v>
      </c>
      <c r="BM201" s="216" t="s">
        <v>3442</v>
      </c>
    </row>
    <row r="202" s="13" customFormat="1">
      <c r="A202" s="13"/>
      <c r="B202" s="223"/>
      <c r="C202" s="224"/>
      <c r="D202" s="225" t="s">
        <v>159</v>
      </c>
      <c r="E202" s="226" t="s">
        <v>19</v>
      </c>
      <c r="F202" s="227" t="s">
        <v>3443</v>
      </c>
      <c r="G202" s="224"/>
      <c r="H202" s="228">
        <v>0.158</v>
      </c>
      <c r="I202" s="229"/>
      <c r="J202" s="224"/>
      <c r="K202" s="224"/>
      <c r="L202" s="230"/>
      <c r="M202" s="231"/>
      <c r="N202" s="232"/>
      <c r="O202" s="232"/>
      <c r="P202" s="232"/>
      <c r="Q202" s="232"/>
      <c r="R202" s="232"/>
      <c r="S202" s="232"/>
      <c r="T202" s="23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4" t="s">
        <v>159</v>
      </c>
      <c r="AU202" s="234" t="s">
        <v>84</v>
      </c>
      <c r="AV202" s="13" t="s">
        <v>84</v>
      </c>
      <c r="AW202" s="13" t="s">
        <v>35</v>
      </c>
      <c r="AX202" s="13" t="s">
        <v>82</v>
      </c>
      <c r="AY202" s="234" t="s">
        <v>148</v>
      </c>
    </row>
    <row r="203" s="2" customFormat="1" ht="24.15" customHeight="1">
      <c r="A203" s="39"/>
      <c r="B203" s="40"/>
      <c r="C203" s="205" t="s">
        <v>431</v>
      </c>
      <c r="D203" s="205" t="s">
        <v>150</v>
      </c>
      <c r="E203" s="206" t="s">
        <v>3444</v>
      </c>
      <c r="F203" s="207" t="s">
        <v>3445</v>
      </c>
      <c r="G203" s="208" t="s">
        <v>222</v>
      </c>
      <c r="H203" s="209">
        <v>3</v>
      </c>
      <c r="I203" s="210"/>
      <c r="J203" s="211">
        <f>ROUND(I203*H203,2)</f>
        <v>0</v>
      </c>
      <c r="K203" s="207" t="s">
        <v>154</v>
      </c>
      <c r="L203" s="45"/>
      <c r="M203" s="212" t="s">
        <v>19</v>
      </c>
      <c r="N203" s="213" t="s">
        <v>45</v>
      </c>
      <c r="O203" s="85"/>
      <c r="P203" s="214">
        <f>O203*H203</f>
        <v>0</v>
      </c>
      <c r="Q203" s="214">
        <v>0</v>
      </c>
      <c r="R203" s="214">
        <f>Q203*H203</f>
        <v>0</v>
      </c>
      <c r="S203" s="214">
        <v>0</v>
      </c>
      <c r="T203" s="215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16" t="s">
        <v>155</v>
      </c>
      <c r="AT203" s="216" t="s">
        <v>150</v>
      </c>
      <c r="AU203" s="216" t="s">
        <v>84</v>
      </c>
      <c r="AY203" s="18" t="s">
        <v>148</v>
      </c>
      <c r="BE203" s="217">
        <f>IF(N203="základní",J203,0)</f>
        <v>0</v>
      </c>
      <c r="BF203" s="217">
        <f>IF(N203="snížená",J203,0)</f>
        <v>0</v>
      </c>
      <c r="BG203" s="217">
        <f>IF(N203="zákl. přenesená",J203,0)</f>
        <v>0</v>
      </c>
      <c r="BH203" s="217">
        <f>IF(N203="sníž. přenesená",J203,0)</f>
        <v>0</v>
      </c>
      <c r="BI203" s="217">
        <f>IF(N203="nulová",J203,0)</f>
        <v>0</v>
      </c>
      <c r="BJ203" s="18" t="s">
        <v>82</v>
      </c>
      <c r="BK203" s="217">
        <f>ROUND(I203*H203,2)</f>
        <v>0</v>
      </c>
      <c r="BL203" s="18" t="s">
        <v>155</v>
      </c>
      <c r="BM203" s="216" t="s">
        <v>3446</v>
      </c>
    </row>
    <row r="204" s="2" customFormat="1">
      <c r="A204" s="39"/>
      <c r="B204" s="40"/>
      <c r="C204" s="41"/>
      <c r="D204" s="218" t="s">
        <v>157</v>
      </c>
      <c r="E204" s="41"/>
      <c r="F204" s="219" t="s">
        <v>3447</v>
      </c>
      <c r="G204" s="41"/>
      <c r="H204" s="41"/>
      <c r="I204" s="220"/>
      <c r="J204" s="41"/>
      <c r="K204" s="41"/>
      <c r="L204" s="45"/>
      <c r="M204" s="221"/>
      <c r="N204" s="222"/>
      <c r="O204" s="85"/>
      <c r="P204" s="85"/>
      <c r="Q204" s="85"/>
      <c r="R204" s="85"/>
      <c r="S204" s="85"/>
      <c r="T204" s="86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157</v>
      </c>
      <c r="AU204" s="18" t="s">
        <v>84</v>
      </c>
    </row>
    <row r="205" s="13" customFormat="1">
      <c r="A205" s="13"/>
      <c r="B205" s="223"/>
      <c r="C205" s="224"/>
      <c r="D205" s="225" t="s">
        <v>159</v>
      </c>
      <c r="E205" s="226" t="s">
        <v>19</v>
      </c>
      <c r="F205" s="227" t="s">
        <v>174</v>
      </c>
      <c r="G205" s="224"/>
      <c r="H205" s="228">
        <v>3</v>
      </c>
      <c r="I205" s="229"/>
      <c r="J205" s="224"/>
      <c r="K205" s="224"/>
      <c r="L205" s="230"/>
      <c r="M205" s="231"/>
      <c r="N205" s="232"/>
      <c r="O205" s="232"/>
      <c r="P205" s="232"/>
      <c r="Q205" s="232"/>
      <c r="R205" s="232"/>
      <c r="S205" s="232"/>
      <c r="T205" s="23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4" t="s">
        <v>159</v>
      </c>
      <c r="AU205" s="234" t="s">
        <v>84</v>
      </c>
      <c r="AV205" s="13" t="s">
        <v>84</v>
      </c>
      <c r="AW205" s="13" t="s">
        <v>35</v>
      </c>
      <c r="AX205" s="13" t="s">
        <v>82</v>
      </c>
      <c r="AY205" s="234" t="s">
        <v>148</v>
      </c>
    </row>
    <row r="206" s="2" customFormat="1" ht="24.15" customHeight="1">
      <c r="A206" s="39"/>
      <c r="B206" s="40"/>
      <c r="C206" s="256" t="s">
        <v>436</v>
      </c>
      <c r="D206" s="256" t="s">
        <v>226</v>
      </c>
      <c r="E206" s="257" t="s">
        <v>3448</v>
      </c>
      <c r="F206" s="258" t="s">
        <v>3449</v>
      </c>
      <c r="G206" s="259" t="s">
        <v>222</v>
      </c>
      <c r="H206" s="260">
        <v>3</v>
      </c>
      <c r="I206" s="261"/>
      <c r="J206" s="262">
        <f>ROUND(I206*H206,2)</f>
        <v>0</v>
      </c>
      <c r="K206" s="258" t="s">
        <v>154</v>
      </c>
      <c r="L206" s="263"/>
      <c r="M206" s="264" t="s">
        <v>19</v>
      </c>
      <c r="N206" s="265" t="s">
        <v>45</v>
      </c>
      <c r="O206" s="85"/>
      <c r="P206" s="214">
        <f>O206*H206</f>
        <v>0</v>
      </c>
      <c r="Q206" s="214">
        <v>0.00069999999999999999</v>
      </c>
      <c r="R206" s="214">
        <f>Q206*H206</f>
        <v>0.0020999999999999999</v>
      </c>
      <c r="S206" s="214">
        <v>0</v>
      </c>
      <c r="T206" s="215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16" t="s">
        <v>207</v>
      </c>
      <c r="AT206" s="216" t="s">
        <v>226</v>
      </c>
      <c r="AU206" s="216" t="s">
        <v>84</v>
      </c>
      <c r="AY206" s="18" t="s">
        <v>148</v>
      </c>
      <c r="BE206" s="217">
        <f>IF(N206="základní",J206,0)</f>
        <v>0</v>
      </c>
      <c r="BF206" s="217">
        <f>IF(N206="snížená",J206,0)</f>
        <v>0</v>
      </c>
      <c r="BG206" s="217">
        <f>IF(N206="zákl. přenesená",J206,0)</f>
        <v>0</v>
      </c>
      <c r="BH206" s="217">
        <f>IF(N206="sníž. přenesená",J206,0)</f>
        <v>0</v>
      </c>
      <c r="BI206" s="217">
        <f>IF(N206="nulová",J206,0)</f>
        <v>0</v>
      </c>
      <c r="BJ206" s="18" t="s">
        <v>82</v>
      </c>
      <c r="BK206" s="217">
        <f>ROUND(I206*H206,2)</f>
        <v>0</v>
      </c>
      <c r="BL206" s="18" t="s">
        <v>155</v>
      </c>
      <c r="BM206" s="216" t="s">
        <v>3450</v>
      </c>
    </row>
    <row r="207" s="13" customFormat="1">
      <c r="A207" s="13"/>
      <c r="B207" s="223"/>
      <c r="C207" s="224"/>
      <c r="D207" s="225" t="s">
        <v>159</v>
      </c>
      <c r="E207" s="226" t="s">
        <v>19</v>
      </c>
      <c r="F207" s="227" t="s">
        <v>174</v>
      </c>
      <c r="G207" s="224"/>
      <c r="H207" s="228">
        <v>3</v>
      </c>
      <c r="I207" s="229"/>
      <c r="J207" s="224"/>
      <c r="K207" s="224"/>
      <c r="L207" s="230"/>
      <c r="M207" s="231"/>
      <c r="N207" s="232"/>
      <c r="O207" s="232"/>
      <c r="P207" s="232"/>
      <c r="Q207" s="232"/>
      <c r="R207" s="232"/>
      <c r="S207" s="232"/>
      <c r="T207" s="23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4" t="s">
        <v>159</v>
      </c>
      <c r="AU207" s="234" t="s">
        <v>84</v>
      </c>
      <c r="AV207" s="13" t="s">
        <v>84</v>
      </c>
      <c r="AW207" s="13" t="s">
        <v>35</v>
      </c>
      <c r="AX207" s="13" t="s">
        <v>82</v>
      </c>
      <c r="AY207" s="234" t="s">
        <v>148</v>
      </c>
    </row>
    <row r="208" s="2" customFormat="1" ht="24.15" customHeight="1">
      <c r="A208" s="39"/>
      <c r="B208" s="40"/>
      <c r="C208" s="205" t="s">
        <v>441</v>
      </c>
      <c r="D208" s="205" t="s">
        <v>150</v>
      </c>
      <c r="E208" s="206" t="s">
        <v>3451</v>
      </c>
      <c r="F208" s="207" t="s">
        <v>3452</v>
      </c>
      <c r="G208" s="208" t="s">
        <v>153</v>
      </c>
      <c r="H208" s="209">
        <v>2.355</v>
      </c>
      <c r="I208" s="210"/>
      <c r="J208" s="211">
        <f>ROUND(I208*H208,2)</f>
        <v>0</v>
      </c>
      <c r="K208" s="207" t="s">
        <v>154</v>
      </c>
      <c r="L208" s="45"/>
      <c r="M208" s="212" t="s">
        <v>19</v>
      </c>
      <c r="N208" s="213" t="s">
        <v>45</v>
      </c>
      <c r="O208" s="85"/>
      <c r="P208" s="214">
        <f>O208*H208</f>
        <v>0</v>
      </c>
      <c r="Q208" s="214">
        <v>0</v>
      </c>
      <c r="R208" s="214">
        <f>Q208*H208</f>
        <v>0</v>
      </c>
      <c r="S208" s="214">
        <v>0</v>
      </c>
      <c r="T208" s="215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16" t="s">
        <v>155</v>
      </c>
      <c r="AT208" s="216" t="s">
        <v>150</v>
      </c>
      <c r="AU208" s="216" t="s">
        <v>84</v>
      </c>
      <c r="AY208" s="18" t="s">
        <v>148</v>
      </c>
      <c r="BE208" s="217">
        <f>IF(N208="základní",J208,0)</f>
        <v>0</v>
      </c>
      <c r="BF208" s="217">
        <f>IF(N208="snížená",J208,0)</f>
        <v>0</v>
      </c>
      <c r="BG208" s="217">
        <f>IF(N208="zákl. přenesená",J208,0)</f>
        <v>0</v>
      </c>
      <c r="BH208" s="217">
        <f>IF(N208="sníž. přenesená",J208,0)</f>
        <v>0</v>
      </c>
      <c r="BI208" s="217">
        <f>IF(N208="nulová",J208,0)</f>
        <v>0</v>
      </c>
      <c r="BJ208" s="18" t="s">
        <v>82</v>
      </c>
      <c r="BK208" s="217">
        <f>ROUND(I208*H208,2)</f>
        <v>0</v>
      </c>
      <c r="BL208" s="18" t="s">
        <v>155</v>
      </c>
      <c r="BM208" s="216" t="s">
        <v>3453</v>
      </c>
    </row>
    <row r="209" s="2" customFormat="1">
      <c r="A209" s="39"/>
      <c r="B209" s="40"/>
      <c r="C209" s="41"/>
      <c r="D209" s="218" t="s">
        <v>157</v>
      </c>
      <c r="E209" s="41"/>
      <c r="F209" s="219" t="s">
        <v>3454</v>
      </c>
      <c r="G209" s="41"/>
      <c r="H209" s="41"/>
      <c r="I209" s="220"/>
      <c r="J209" s="41"/>
      <c r="K209" s="41"/>
      <c r="L209" s="45"/>
      <c r="M209" s="221"/>
      <c r="N209" s="222"/>
      <c r="O209" s="85"/>
      <c r="P209" s="85"/>
      <c r="Q209" s="85"/>
      <c r="R209" s="85"/>
      <c r="S209" s="85"/>
      <c r="T209" s="86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18" t="s">
        <v>157</v>
      </c>
      <c r="AU209" s="18" t="s">
        <v>84</v>
      </c>
    </row>
    <row r="210" s="13" customFormat="1">
      <c r="A210" s="13"/>
      <c r="B210" s="223"/>
      <c r="C210" s="224"/>
      <c r="D210" s="225" t="s">
        <v>159</v>
      </c>
      <c r="E210" s="226" t="s">
        <v>19</v>
      </c>
      <c r="F210" s="227" t="s">
        <v>3455</v>
      </c>
      <c r="G210" s="224"/>
      <c r="H210" s="228">
        <v>2.355</v>
      </c>
      <c r="I210" s="229"/>
      <c r="J210" s="224"/>
      <c r="K210" s="224"/>
      <c r="L210" s="230"/>
      <c r="M210" s="231"/>
      <c r="N210" s="232"/>
      <c r="O210" s="232"/>
      <c r="P210" s="232"/>
      <c r="Q210" s="232"/>
      <c r="R210" s="232"/>
      <c r="S210" s="232"/>
      <c r="T210" s="23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4" t="s">
        <v>159</v>
      </c>
      <c r="AU210" s="234" t="s">
        <v>84</v>
      </c>
      <c r="AV210" s="13" t="s">
        <v>84</v>
      </c>
      <c r="AW210" s="13" t="s">
        <v>35</v>
      </c>
      <c r="AX210" s="13" t="s">
        <v>74</v>
      </c>
      <c r="AY210" s="234" t="s">
        <v>148</v>
      </c>
    </row>
    <row r="211" s="15" customFormat="1">
      <c r="A211" s="15"/>
      <c r="B211" s="245"/>
      <c r="C211" s="246"/>
      <c r="D211" s="225" t="s">
        <v>159</v>
      </c>
      <c r="E211" s="247" t="s">
        <v>19</v>
      </c>
      <c r="F211" s="248" t="s">
        <v>181</v>
      </c>
      <c r="G211" s="246"/>
      <c r="H211" s="249">
        <v>2.355</v>
      </c>
      <c r="I211" s="250"/>
      <c r="J211" s="246"/>
      <c r="K211" s="246"/>
      <c r="L211" s="251"/>
      <c r="M211" s="252"/>
      <c r="N211" s="253"/>
      <c r="O211" s="253"/>
      <c r="P211" s="253"/>
      <c r="Q211" s="253"/>
      <c r="R211" s="253"/>
      <c r="S211" s="253"/>
      <c r="T211" s="25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5" t="s">
        <v>159</v>
      </c>
      <c r="AU211" s="255" t="s">
        <v>84</v>
      </c>
      <c r="AV211" s="15" t="s">
        <v>155</v>
      </c>
      <c r="AW211" s="15" t="s">
        <v>35</v>
      </c>
      <c r="AX211" s="15" t="s">
        <v>82</v>
      </c>
      <c r="AY211" s="255" t="s">
        <v>148</v>
      </c>
    </row>
    <row r="212" s="2" customFormat="1" ht="16.5" customHeight="1">
      <c r="A212" s="39"/>
      <c r="B212" s="40"/>
      <c r="C212" s="256" t="s">
        <v>446</v>
      </c>
      <c r="D212" s="256" t="s">
        <v>226</v>
      </c>
      <c r="E212" s="257" t="s">
        <v>3456</v>
      </c>
      <c r="F212" s="258" t="s">
        <v>3457</v>
      </c>
      <c r="G212" s="259" t="s">
        <v>163</v>
      </c>
      <c r="H212" s="260">
        <v>0.33900000000000002</v>
      </c>
      <c r="I212" s="261"/>
      <c r="J212" s="262">
        <f>ROUND(I212*H212,2)</f>
        <v>0</v>
      </c>
      <c r="K212" s="258" t="s">
        <v>154</v>
      </c>
      <c r="L212" s="263"/>
      <c r="M212" s="264" t="s">
        <v>19</v>
      </c>
      <c r="N212" s="265" t="s">
        <v>45</v>
      </c>
      <c r="O212" s="85"/>
      <c r="P212" s="214">
        <f>O212*H212</f>
        <v>0</v>
      </c>
      <c r="Q212" s="214">
        <v>0.20000000000000001</v>
      </c>
      <c r="R212" s="214">
        <f>Q212*H212</f>
        <v>0.067800000000000013</v>
      </c>
      <c r="S212" s="214">
        <v>0</v>
      </c>
      <c r="T212" s="215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16" t="s">
        <v>207</v>
      </c>
      <c r="AT212" s="216" t="s">
        <v>226</v>
      </c>
      <c r="AU212" s="216" t="s">
        <v>84</v>
      </c>
      <c r="AY212" s="18" t="s">
        <v>148</v>
      </c>
      <c r="BE212" s="217">
        <f>IF(N212="základní",J212,0)</f>
        <v>0</v>
      </c>
      <c r="BF212" s="217">
        <f>IF(N212="snížená",J212,0)</f>
        <v>0</v>
      </c>
      <c r="BG212" s="217">
        <f>IF(N212="zákl. přenesená",J212,0)</f>
        <v>0</v>
      </c>
      <c r="BH212" s="217">
        <f>IF(N212="sníž. přenesená",J212,0)</f>
        <v>0</v>
      </c>
      <c r="BI212" s="217">
        <f>IF(N212="nulová",J212,0)</f>
        <v>0</v>
      </c>
      <c r="BJ212" s="18" t="s">
        <v>82</v>
      </c>
      <c r="BK212" s="217">
        <f>ROUND(I212*H212,2)</f>
        <v>0</v>
      </c>
      <c r="BL212" s="18" t="s">
        <v>155</v>
      </c>
      <c r="BM212" s="216" t="s">
        <v>3458</v>
      </c>
    </row>
    <row r="213" s="13" customFormat="1">
      <c r="A213" s="13"/>
      <c r="B213" s="223"/>
      <c r="C213" s="224"/>
      <c r="D213" s="225" t="s">
        <v>159</v>
      </c>
      <c r="E213" s="226" t="s">
        <v>19</v>
      </c>
      <c r="F213" s="227" t="s">
        <v>3459</v>
      </c>
      <c r="G213" s="224"/>
      <c r="H213" s="228">
        <v>0.33900000000000002</v>
      </c>
      <c r="I213" s="229"/>
      <c r="J213" s="224"/>
      <c r="K213" s="224"/>
      <c r="L213" s="230"/>
      <c r="M213" s="231"/>
      <c r="N213" s="232"/>
      <c r="O213" s="232"/>
      <c r="P213" s="232"/>
      <c r="Q213" s="232"/>
      <c r="R213" s="232"/>
      <c r="S213" s="232"/>
      <c r="T213" s="23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4" t="s">
        <v>159</v>
      </c>
      <c r="AU213" s="234" t="s">
        <v>84</v>
      </c>
      <c r="AV213" s="13" t="s">
        <v>84</v>
      </c>
      <c r="AW213" s="13" t="s">
        <v>35</v>
      </c>
      <c r="AX213" s="13" t="s">
        <v>74</v>
      </c>
      <c r="AY213" s="234" t="s">
        <v>148</v>
      </c>
    </row>
    <row r="214" s="15" customFormat="1">
      <c r="A214" s="15"/>
      <c r="B214" s="245"/>
      <c r="C214" s="246"/>
      <c r="D214" s="225" t="s">
        <v>159</v>
      </c>
      <c r="E214" s="247" t="s">
        <v>19</v>
      </c>
      <c r="F214" s="248" t="s">
        <v>181</v>
      </c>
      <c r="G214" s="246"/>
      <c r="H214" s="249">
        <v>0.33900000000000002</v>
      </c>
      <c r="I214" s="250"/>
      <c r="J214" s="246"/>
      <c r="K214" s="246"/>
      <c r="L214" s="251"/>
      <c r="M214" s="252"/>
      <c r="N214" s="253"/>
      <c r="O214" s="253"/>
      <c r="P214" s="253"/>
      <c r="Q214" s="253"/>
      <c r="R214" s="253"/>
      <c r="S214" s="253"/>
      <c r="T214" s="254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5" t="s">
        <v>159</v>
      </c>
      <c r="AU214" s="255" t="s">
        <v>84</v>
      </c>
      <c r="AV214" s="15" t="s">
        <v>155</v>
      </c>
      <c r="AW214" s="15" t="s">
        <v>35</v>
      </c>
      <c r="AX214" s="15" t="s">
        <v>82</v>
      </c>
      <c r="AY214" s="255" t="s">
        <v>148</v>
      </c>
    </row>
    <row r="215" s="2" customFormat="1" ht="21.75" customHeight="1">
      <c r="A215" s="39"/>
      <c r="B215" s="40"/>
      <c r="C215" s="205" t="s">
        <v>452</v>
      </c>
      <c r="D215" s="205" t="s">
        <v>150</v>
      </c>
      <c r="E215" s="206" t="s">
        <v>3460</v>
      </c>
      <c r="F215" s="207" t="s">
        <v>3461</v>
      </c>
      <c r="G215" s="208" t="s">
        <v>163</v>
      </c>
      <c r="H215" s="209">
        <v>4.5</v>
      </c>
      <c r="I215" s="210"/>
      <c r="J215" s="211">
        <f>ROUND(I215*H215,2)</f>
        <v>0</v>
      </c>
      <c r="K215" s="207" t="s">
        <v>154</v>
      </c>
      <c r="L215" s="45"/>
      <c r="M215" s="212" t="s">
        <v>19</v>
      </c>
      <c r="N215" s="213" t="s">
        <v>45</v>
      </c>
      <c r="O215" s="85"/>
      <c r="P215" s="214">
        <f>O215*H215</f>
        <v>0</v>
      </c>
      <c r="Q215" s="214">
        <v>0</v>
      </c>
      <c r="R215" s="214">
        <f>Q215*H215</f>
        <v>0</v>
      </c>
      <c r="S215" s="214">
        <v>0</v>
      </c>
      <c r="T215" s="215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16" t="s">
        <v>155</v>
      </c>
      <c r="AT215" s="216" t="s">
        <v>150</v>
      </c>
      <c r="AU215" s="216" t="s">
        <v>84</v>
      </c>
      <c r="AY215" s="18" t="s">
        <v>148</v>
      </c>
      <c r="BE215" s="217">
        <f>IF(N215="základní",J215,0)</f>
        <v>0</v>
      </c>
      <c r="BF215" s="217">
        <f>IF(N215="snížená",J215,0)</f>
        <v>0</v>
      </c>
      <c r="BG215" s="217">
        <f>IF(N215="zákl. přenesená",J215,0)</f>
        <v>0</v>
      </c>
      <c r="BH215" s="217">
        <f>IF(N215="sníž. přenesená",J215,0)</f>
        <v>0</v>
      </c>
      <c r="BI215" s="217">
        <f>IF(N215="nulová",J215,0)</f>
        <v>0</v>
      </c>
      <c r="BJ215" s="18" t="s">
        <v>82</v>
      </c>
      <c r="BK215" s="217">
        <f>ROUND(I215*H215,2)</f>
        <v>0</v>
      </c>
      <c r="BL215" s="18" t="s">
        <v>155</v>
      </c>
      <c r="BM215" s="216" t="s">
        <v>3462</v>
      </c>
    </row>
    <row r="216" s="2" customFormat="1">
      <c r="A216" s="39"/>
      <c r="B216" s="40"/>
      <c r="C216" s="41"/>
      <c r="D216" s="218" t="s">
        <v>157</v>
      </c>
      <c r="E216" s="41"/>
      <c r="F216" s="219" t="s">
        <v>3463</v>
      </c>
      <c r="G216" s="41"/>
      <c r="H216" s="41"/>
      <c r="I216" s="220"/>
      <c r="J216" s="41"/>
      <c r="K216" s="41"/>
      <c r="L216" s="45"/>
      <c r="M216" s="221"/>
      <c r="N216" s="222"/>
      <c r="O216" s="85"/>
      <c r="P216" s="85"/>
      <c r="Q216" s="85"/>
      <c r="R216" s="85"/>
      <c r="S216" s="85"/>
      <c r="T216" s="86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157</v>
      </c>
      <c r="AU216" s="18" t="s">
        <v>84</v>
      </c>
    </row>
    <row r="217" s="13" customFormat="1">
      <c r="A217" s="13"/>
      <c r="B217" s="223"/>
      <c r="C217" s="224"/>
      <c r="D217" s="225" t="s">
        <v>159</v>
      </c>
      <c r="E217" s="226" t="s">
        <v>19</v>
      </c>
      <c r="F217" s="227" t="s">
        <v>3464</v>
      </c>
      <c r="G217" s="224"/>
      <c r="H217" s="228">
        <v>4.5</v>
      </c>
      <c r="I217" s="229"/>
      <c r="J217" s="224"/>
      <c r="K217" s="224"/>
      <c r="L217" s="230"/>
      <c r="M217" s="231"/>
      <c r="N217" s="232"/>
      <c r="O217" s="232"/>
      <c r="P217" s="232"/>
      <c r="Q217" s="232"/>
      <c r="R217" s="232"/>
      <c r="S217" s="232"/>
      <c r="T217" s="23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4" t="s">
        <v>159</v>
      </c>
      <c r="AU217" s="234" t="s">
        <v>84</v>
      </c>
      <c r="AV217" s="13" t="s">
        <v>84</v>
      </c>
      <c r="AW217" s="13" t="s">
        <v>35</v>
      </c>
      <c r="AX217" s="13" t="s">
        <v>74</v>
      </c>
      <c r="AY217" s="234" t="s">
        <v>148</v>
      </c>
    </row>
    <row r="218" s="15" customFormat="1">
      <c r="A218" s="15"/>
      <c r="B218" s="245"/>
      <c r="C218" s="246"/>
      <c r="D218" s="225" t="s">
        <v>159</v>
      </c>
      <c r="E218" s="247" t="s">
        <v>19</v>
      </c>
      <c r="F218" s="248" t="s">
        <v>181</v>
      </c>
      <c r="G218" s="246"/>
      <c r="H218" s="249">
        <v>4.5</v>
      </c>
      <c r="I218" s="250"/>
      <c r="J218" s="246"/>
      <c r="K218" s="246"/>
      <c r="L218" s="251"/>
      <c r="M218" s="252"/>
      <c r="N218" s="253"/>
      <c r="O218" s="253"/>
      <c r="P218" s="253"/>
      <c r="Q218" s="253"/>
      <c r="R218" s="253"/>
      <c r="S218" s="253"/>
      <c r="T218" s="254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5" t="s">
        <v>159</v>
      </c>
      <c r="AU218" s="255" t="s">
        <v>84</v>
      </c>
      <c r="AV218" s="15" t="s">
        <v>155</v>
      </c>
      <c r="AW218" s="15" t="s">
        <v>35</v>
      </c>
      <c r="AX218" s="15" t="s">
        <v>82</v>
      </c>
      <c r="AY218" s="255" t="s">
        <v>148</v>
      </c>
    </row>
    <row r="219" s="2" customFormat="1" ht="21.75" customHeight="1">
      <c r="A219" s="39"/>
      <c r="B219" s="40"/>
      <c r="C219" s="205" t="s">
        <v>460</v>
      </c>
      <c r="D219" s="205" t="s">
        <v>150</v>
      </c>
      <c r="E219" s="206" t="s">
        <v>3465</v>
      </c>
      <c r="F219" s="207" t="s">
        <v>3466</v>
      </c>
      <c r="G219" s="208" t="s">
        <v>163</v>
      </c>
      <c r="H219" s="209">
        <v>4.5</v>
      </c>
      <c r="I219" s="210"/>
      <c r="J219" s="211">
        <f>ROUND(I219*H219,2)</f>
        <v>0</v>
      </c>
      <c r="K219" s="207" t="s">
        <v>154</v>
      </c>
      <c r="L219" s="45"/>
      <c r="M219" s="212" t="s">
        <v>19</v>
      </c>
      <c r="N219" s="213" t="s">
        <v>45</v>
      </c>
      <c r="O219" s="85"/>
      <c r="P219" s="214">
        <f>O219*H219</f>
        <v>0</v>
      </c>
      <c r="Q219" s="214">
        <v>0</v>
      </c>
      <c r="R219" s="214">
        <f>Q219*H219</f>
        <v>0</v>
      </c>
      <c r="S219" s="214">
        <v>0</v>
      </c>
      <c r="T219" s="215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16" t="s">
        <v>155</v>
      </c>
      <c r="AT219" s="216" t="s">
        <v>150</v>
      </c>
      <c r="AU219" s="216" t="s">
        <v>84</v>
      </c>
      <c r="AY219" s="18" t="s">
        <v>148</v>
      </c>
      <c r="BE219" s="217">
        <f>IF(N219="základní",J219,0)</f>
        <v>0</v>
      </c>
      <c r="BF219" s="217">
        <f>IF(N219="snížená",J219,0)</f>
        <v>0</v>
      </c>
      <c r="BG219" s="217">
        <f>IF(N219="zákl. přenesená",J219,0)</f>
        <v>0</v>
      </c>
      <c r="BH219" s="217">
        <f>IF(N219="sníž. přenesená",J219,0)</f>
        <v>0</v>
      </c>
      <c r="BI219" s="217">
        <f>IF(N219="nulová",J219,0)</f>
        <v>0</v>
      </c>
      <c r="BJ219" s="18" t="s">
        <v>82</v>
      </c>
      <c r="BK219" s="217">
        <f>ROUND(I219*H219,2)</f>
        <v>0</v>
      </c>
      <c r="BL219" s="18" t="s">
        <v>155</v>
      </c>
      <c r="BM219" s="216" t="s">
        <v>3467</v>
      </c>
    </row>
    <row r="220" s="2" customFormat="1">
      <c r="A220" s="39"/>
      <c r="B220" s="40"/>
      <c r="C220" s="41"/>
      <c r="D220" s="218" t="s">
        <v>157</v>
      </c>
      <c r="E220" s="41"/>
      <c r="F220" s="219" t="s">
        <v>3468</v>
      </c>
      <c r="G220" s="41"/>
      <c r="H220" s="41"/>
      <c r="I220" s="220"/>
      <c r="J220" s="41"/>
      <c r="K220" s="41"/>
      <c r="L220" s="45"/>
      <c r="M220" s="221"/>
      <c r="N220" s="222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157</v>
      </c>
      <c r="AU220" s="18" t="s">
        <v>84</v>
      </c>
    </row>
    <row r="221" s="13" customFormat="1">
      <c r="A221" s="13"/>
      <c r="B221" s="223"/>
      <c r="C221" s="224"/>
      <c r="D221" s="225" t="s">
        <v>159</v>
      </c>
      <c r="E221" s="226" t="s">
        <v>19</v>
      </c>
      <c r="F221" s="227" t="s">
        <v>3469</v>
      </c>
      <c r="G221" s="224"/>
      <c r="H221" s="228">
        <v>4.5</v>
      </c>
      <c r="I221" s="229"/>
      <c r="J221" s="224"/>
      <c r="K221" s="224"/>
      <c r="L221" s="230"/>
      <c r="M221" s="231"/>
      <c r="N221" s="232"/>
      <c r="O221" s="232"/>
      <c r="P221" s="232"/>
      <c r="Q221" s="232"/>
      <c r="R221" s="232"/>
      <c r="S221" s="232"/>
      <c r="T221" s="23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4" t="s">
        <v>159</v>
      </c>
      <c r="AU221" s="234" t="s">
        <v>84</v>
      </c>
      <c r="AV221" s="13" t="s">
        <v>84</v>
      </c>
      <c r="AW221" s="13" t="s">
        <v>35</v>
      </c>
      <c r="AX221" s="13" t="s">
        <v>82</v>
      </c>
      <c r="AY221" s="234" t="s">
        <v>148</v>
      </c>
    </row>
    <row r="222" s="2" customFormat="1" ht="16.5" customHeight="1">
      <c r="A222" s="39"/>
      <c r="B222" s="40"/>
      <c r="C222" s="256" t="s">
        <v>465</v>
      </c>
      <c r="D222" s="256" t="s">
        <v>226</v>
      </c>
      <c r="E222" s="257" t="s">
        <v>3470</v>
      </c>
      <c r="F222" s="258" t="s">
        <v>3471</v>
      </c>
      <c r="G222" s="259" t="s">
        <v>163</v>
      </c>
      <c r="H222" s="260">
        <v>4.5</v>
      </c>
      <c r="I222" s="261"/>
      <c r="J222" s="262">
        <f>ROUND(I222*H222,2)</f>
        <v>0</v>
      </c>
      <c r="K222" s="258" t="s">
        <v>19</v>
      </c>
      <c r="L222" s="263"/>
      <c r="M222" s="264" t="s">
        <v>19</v>
      </c>
      <c r="N222" s="265" t="s">
        <v>45</v>
      </c>
      <c r="O222" s="85"/>
      <c r="P222" s="214">
        <f>O222*H222</f>
        <v>0</v>
      </c>
      <c r="Q222" s="214">
        <v>0</v>
      </c>
      <c r="R222" s="214">
        <f>Q222*H222</f>
        <v>0</v>
      </c>
      <c r="S222" s="214">
        <v>0</v>
      </c>
      <c r="T222" s="215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16" t="s">
        <v>207</v>
      </c>
      <c r="AT222" s="216" t="s">
        <v>226</v>
      </c>
      <c r="AU222" s="216" t="s">
        <v>84</v>
      </c>
      <c r="AY222" s="18" t="s">
        <v>148</v>
      </c>
      <c r="BE222" s="217">
        <f>IF(N222="základní",J222,0)</f>
        <v>0</v>
      </c>
      <c r="BF222" s="217">
        <f>IF(N222="snížená",J222,0)</f>
        <v>0</v>
      </c>
      <c r="BG222" s="217">
        <f>IF(N222="zákl. přenesená",J222,0)</f>
        <v>0</v>
      </c>
      <c r="BH222" s="217">
        <f>IF(N222="sníž. přenesená",J222,0)</f>
        <v>0</v>
      </c>
      <c r="BI222" s="217">
        <f>IF(N222="nulová",J222,0)</f>
        <v>0</v>
      </c>
      <c r="BJ222" s="18" t="s">
        <v>82</v>
      </c>
      <c r="BK222" s="217">
        <f>ROUND(I222*H222,2)</f>
        <v>0</v>
      </c>
      <c r="BL222" s="18" t="s">
        <v>155</v>
      </c>
      <c r="BM222" s="216" t="s">
        <v>3472</v>
      </c>
    </row>
    <row r="223" s="13" customFormat="1">
      <c r="A223" s="13"/>
      <c r="B223" s="223"/>
      <c r="C223" s="224"/>
      <c r="D223" s="225" t="s">
        <v>159</v>
      </c>
      <c r="E223" s="226" t="s">
        <v>19</v>
      </c>
      <c r="F223" s="227" t="s">
        <v>3469</v>
      </c>
      <c r="G223" s="224"/>
      <c r="H223" s="228">
        <v>4.5</v>
      </c>
      <c r="I223" s="229"/>
      <c r="J223" s="224"/>
      <c r="K223" s="224"/>
      <c r="L223" s="230"/>
      <c r="M223" s="231"/>
      <c r="N223" s="232"/>
      <c r="O223" s="232"/>
      <c r="P223" s="232"/>
      <c r="Q223" s="232"/>
      <c r="R223" s="232"/>
      <c r="S223" s="232"/>
      <c r="T223" s="23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4" t="s">
        <v>159</v>
      </c>
      <c r="AU223" s="234" t="s">
        <v>84</v>
      </c>
      <c r="AV223" s="13" t="s">
        <v>84</v>
      </c>
      <c r="AW223" s="13" t="s">
        <v>35</v>
      </c>
      <c r="AX223" s="13" t="s">
        <v>82</v>
      </c>
      <c r="AY223" s="234" t="s">
        <v>148</v>
      </c>
    </row>
    <row r="224" s="2" customFormat="1" ht="24.15" customHeight="1">
      <c r="A224" s="39"/>
      <c r="B224" s="40"/>
      <c r="C224" s="205" t="s">
        <v>470</v>
      </c>
      <c r="D224" s="205" t="s">
        <v>150</v>
      </c>
      <c r="E224" s="206" t="s">
        <v>3473</v>
      </c>
      <c r="F224" s="207" t="s">
        <v>3474</v>
      </c>
      <c r="G224" s="208" t="s">
        <v>163</v>
      </c>
      <c r="H224" s="209">
        <v>22.5</v>
      </c>
      <c r="I224" s="210"/>
      <c r="J224" s="211">
        <f>ROUND(I224*H224,2)</f>
        <v>0</v>
      </c>
      <c r="K224" s="207" t="s">
        <v>154</v>
      </c>
      <c r="L224" s="45"/>
      <c r="M224" s="212" t="s">
        <v>19</v>
      </c>
      <c r="N224" s="213" t="s">
        <v>45</v>
      </c>
      <c r="O224" s="85"/>
      <c r="P224" s="214">
        <f>O224*H224</f>
        <v>0</v>
      </c>
      <c r="Q224" s="214">
        <v>0</v>
      </c>
      <c r="R224" s="214">
        <f>Q224*H224</f>
        <v>0</v>
      </c>
      <c r="S224" s="214">
        <v>0</v>
      </c>
      <c r="T224" s="215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16" t="s">
        <v>155</v>
      </c>
      <c r="AT224" s="216" t="s">
        <v>150</v>
      </c>
      <c r="AU224" s="216" t="s">
        <v>84</v>
      </c>
      <c r="AY224" s="18" t="s">
        <v>148</v>
      </c>
      <c r="BE224" s="217">
        <f>IF(N224="základní",J224,0)</f>
        <v>0</v>
      </c>
      <c r="BF224" s="217">
        <f>IF(N224="snížená",J224,0)</f>
        <v>0</v>
      </c>
      <c r="BG224" s="217">
        <f>IF(N224="zákl. přenesená",J224,0)</f>
        <v>0</v>
      </c>
      <c r="BH224" s="217">
        <f>IF(N224="sníž. přenesená",J224,0)</f>
        <v>0</v>
      </c>
      <c r="BI224" s="217">
        <f>IF(N224="nulová",J224,0)</f>
        <v>0</v>
      </c>
      <c r="BJ224" s="18" t="s">
        <v>82</v>
      </c>
      <c r="BK224" s="217">
        <f>ROUND(I224*H224,2)</f>
        <v>0</v>
      </c>
      <c r="BL224" s="18" t="s">
        <v>155</v>
      </c>
      <c r="BM224" s="216" t="s">
        <v>3475</v>
      </c>
    </row>
    <row r="225" s="2" customFormat="1">
      <c r="A225" s="39"/>
      <c r="B225" s="40"/>
      <c r="C225" s="41"/>
      <c r="D225" s="218" t="s">
        <v>157</v>
      </c>
      <c r="E225" s="41"/>
      <c r="F225" s="219" t="s">
        <v>3476</v>
      </c>
      <c r="G225" s="41"/>
      <c r="H225" s="41"/>
      <c r="I225" s="220"/>
      <c r="J225" s="41"/>
      <c r="K225" s="41"/>
      <c r="L225" s="45"/>
      <c r="M225" s="221"/>
      <c r="N225" s="222"/>
      <c r="O225" s="85"/>
      <c r="P225" s="85"/>
      <c r="Q225" s="85"/>
      <c r="R225" s="85"/>
      <c r="S225" s="85"/>
      <c r="T225" s="86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157</v>
      </c>
      <c r="AU225" s="18" t="s">
        <v>84</v>
      </c>
    </row>
    <row r="226" s="13" customFormat="1">
      <c r="A226" s="13"/>
      <c r="B226" s="223"/>
      <c r="C226" s="224"/>
      <c r="D226" s="225" t="s">
        <v>159</v>
      </c>
      <c r="E226" s="226" t="s">
        <v>19</v>
      </c>
      <c r="F226" s="227" t="s">
        <v>3477</v>
      </c>
      <c r="G226" s="224"/>
      <c r="H226" s="228">
        <v>22.5</v>
      </c>
      <c r="I226" s="229"/>
      <c r="J226" s="224"/>
      <c r="K226" s="224"/>
      <c r="L226" s="230"/>
      <c r="M226" s="231"/>
      <c r="N226" s="232"/>
      <c r="O226" s="232"/>
      <c r="P226" s="232"/>
      <c r="Q226" s="232"/>
      <c r="R226" s="232"/>
      <c r="S226" s="232"/>
      <c r="T226" s="23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4" t="s">
        <v>159</v>
      </c>
      <c r="AU226" s="234" t="s">
        <v>84</v>
      </c>
      <c r="AV226" s="13" t="s">
        <v>84</v>
      </c>
      <c r="AW226" s="13" t="s">
        <v>35</v>
      </c>
      <c r="AX226" s="13" t="s">
        <v>82</v>
      </c>
      <c r="AY226" s="234" t="s">
        <v>148</v>
      </c>
    </row>
    <row r="227" s="2" customFormat="1" ht="16.5" customHeight="1">
      <c r="A227" s="39"/>
      <c r="B227" s="40"/>
      <c r="C227" s="205" t="s">
        <v>477</v>
      </c>
      <c r="D227" s="205" t="s">
        <v>150</v>
      </c>
      <c r="E227" s="206" t="s">
        <v>3478</v>
      </c>
      <c r="F227" s="207" t="s">
        <v>3479</v>
      </c>
      <c r="G227" s="208" t="s">
        <v>748</v>
      </c>
      <c r="H227" s="209">
        <v>3</v>
      </c>
      <c r="I227" s="210"/>
      <c r="J227" s="211">
        <f>ROUND(I227*H227,2)</f>
        <v>0</v>
      </c>
      <c r="K227" s="207" t="s">
        <v>19</v>
      </c>
      <c r="L227" s="45"/>
      <c r="M227" s="212" t="s">
        <v>19</v>
      </c>
      <c r="N227" s="213" t="s">
        <v>45</v>
      </c>
      <c r="O227" s="85"/>
      <c r="P227" s="214">
        <f>O227*H227</f>
        <v>0</v>
      </c>
      <c r="Q227" s="214">
        <v>0</v>
      </c>
      <c r="R227" s="214">
        <f>Q227*H227</f>
        <v>0</v>
      </c>
      <c r="S227" s="214">
        <v>0</v>
      </c>
      <c r="T227" s="215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16" t="s">
        <v>82</v>
      </c>
      <c r="AT227" s="216" t="s">
        <v>150</v>
      </c>
      <c r="AU227" s="216" t="s">
        <v>84</v>
      </c>
      <c r="AY227" s="18" t="s">
        <v>148</v>
      </c>
      <c r="BE227" s="217">
        <f>IF(N227="základní",J227,0)</f>
        <v>0</v>
      </c>
      <c r="BF227" s="217">
        <f>IF(N227="snížená",J227,0)</f>
        <v>0</v>
      </c>
      <c r="BG227" s="217">
        <f>IF(N227="zákl. přenesená",J227,0)</f>
        <v>0</v>
      </c>
      <c r="BH227" s="217">
        <f>IF(N227="sníž. přenesená",J227,0)</f>
        <v>0</v>
      </c>
      <c r="BI227" s="217">
        <f>IF(N227="nulová",J227,0)</f>
        <v>0</v>
      </c>
      <c r="BJ227" s="18" t="s">
        <v>82</v>
      </c>
      <c r="BK227" s="217">
        <f>ROUND(I227*H227,2)</f>
        <v>0</v>
      </c>
      <c r="BL227" s="18" t="s">
        <v>82</v>
      </c>
      <c r="BM227" s="216" t="s">
        <v>3480</v>
      </c>
    </row>
    <row r="228" s="13" customFormat="1">
      <c r="A228" s="13"/>
      <c r="B228" s="223"/>
      <c r="C228" s="224"/>
      <c r="D228" s="225" t="s">
        <v>159</v>
      </c>
      <c r="E228" s="226" t="s">
        <v>19</v>
      </c>
      <c r="F228" s="227" t="s">
        <v>174</v>
      </c>
      <c r="G228" s="224"/>
      <c r="H228" s="228">
        <v>3</v>
      </c>
      <c r="I228" s="229"/>
      <c r="J228" s="224"/>
      <c r="K228" s="224"/>
      <c r="L228" s="230"/>
      <c r="M228" s="231"/>
      <c r="N228" s="232"/>
      <c r="O228" s="232"/>
      <c r="P228" s="232"/>
      <c r="Q228" s="232"/>
      <c r="R228" s="232"/>
      <c r="S228" s="232"/>
      <c r="T228" s="23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4" t="s">
        <v>159</v>
      </c>
      <c r="AU228" s="234" t="s">
        <v>84</v>
      </c>
      <c r="AV228" s="13" t="s">
        <v>84</v>
      </c>
      <c r="AW228" s="13" t="s">
        <v>35</v>
      </c>
      <c r="AX228" s="13" t="s">
        <v>82</v>
      </c>
      <c r="AY228" s="234" t="s">
        <v>148</v>
      </c>
    </row>
    <row r="229" s="2" customFormat="1" ht="16.5" customHeight="1">
      <c r="A229" s="39"/>
      <c r="B229" s="40"/>
      <c r="C229" s="256" t="s">
        <v>482</v>
      </c>
      <c r="D229" s="256" t="s">
        <v>226</v>
      </c>
      <c r="E229" s="257" t="s">
        <v>3481</v>
      </c>
      <c r="F229" s="258" t="s">
        <v>3482</v>
      </c>
      <c r="G229" s="259" t="s">
        <v>748</v>
      </c>
      <c r="H229" s="260">
        <v>1</v>
      </c>
      <c r="I229" s="261"/>
      <c r="J229" s="262">
        <f>ROUND(I229*H229,2)</f>
        <v>0</v>
      </c>
      <c r="K229" s="258" t="s">
        <v>19</v>
      </c>
      <c r="L229" s="263"/>
      <c r="M229" s="264" t="s">
        <v>19</v>
      </c>
      <c r="N229" s="265" t="s">
        <v>45</v>
      </c>
      <c r="O229" s="85"/>
      <c r="P229" s="214">
        <f>O229*H229</f>
        <v>0</v>
      </c>
      <c r="Q229" s="214">
        <v>0</v>
      </c>
      <c r="R229" s="214">
        <f>Q229*H229</f>
        <v>0</v>
      </c>
      <c r="S229" s="214">
        <v>0</v>
      </c>
      <c r="T229" s="215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16" t="s">
        <v>84</v>
      </c>
      <c r="AT229" s="216" t="s">
        <v>226</v>
      </c>
      <c r="AU229" s="216" t="s">
        <v>84</v>
      </c>
      <c r="AY229" s="18" t="s">
        <v>148</v>
      </c>
      <c r="BE229" s="217">
        <f>IF(N229="základní",J229,0)</f>
        <v>0</v>
      </c>
      <c r="BF229" s="217">
        <f>IF(N229="snížená",J229,0)</f>
        <v>0</v>
      </c>
      <c r="BG229" s="217">
        <f>IF(N229="zákl. přenesená",J229,0)</f>
        <v>0</v>
      </c>
      <c r="BH229" s="217">
        <f>IF(N229="sníž. přenesená",J229,0)</f>
        <v>0</v>
      </c>
      <c r="BI229" s="217">
        <f>IF(N229="nulová",J229,0)</f>
        <v>0</v>
      </c>
      <c r="BJ229" s="18" t="s">
        <v>82</v>
      </c>
      <c r="BK229" s="217">
        <f>ROUND(I229*H229,2)</f>
        <v>0</v>
      </c>
      <c r="BL229" s="18" t="s">
        <v>82</v>
      </c>
      <c r="BM229" s="216" t="s">
        <v>3483</v>
      </c>
    </row>
    <row r="230" s="13" customFormat="1">
      <c r="A230" s="13"/>
      <c r="B230" s="223"/>
      <c r="C230" s="224"/>
      <c r="D230" s="225" t="s">
        <v>159</v>
      </c>
      <c r="E230" s="226" t="s">
        <v>19</v>
      </c>
      <c r="F230" s="227" t="s">
        <v>82</v>
      </c>
      <c r="G230" s="224"/>
      <c r="H230" s="228">
        <v>1</v>
      </c>
      <c r="I230" s="229"/>
      <c r="J230" s="224"/>
      <c r="K230" s="224"/>
      <c r="L230" s="230"/>
      <c r="M230" s="231"/>
      <c r="N230" s="232"/>
      <c r="O230" s="232"/>
      <c r="P230" s="232"/>
      <c r="Q230" s="232"/>
      <c r="R230" s="232"/>
      <c r="S230" s="232"/>
      <c r="T230" s="23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4" t="s">
        <v>159</v>
      </c>
      <c r="AU230" s="234" t="s">
        <v>84</v>
      </c>
      <c r="AV230" s="13" t="s">
        <v>84</v>
      </c>
      <c r="AW230" s="13" t="s">
        <v>35</v>
      </c>
      <c r="AX230" s="13" t="s">
        <v>82</v>
      </c>
      <c r="AY230" s="234" t="s">
        <v>148</v>
      </c>
    </row>
    <row r="231" s="2" customFormat="1" ht="16.5" customHeight="1">
      <c r="A231" s="39"/>
      <c r="B231" s="40"/>
      <c r="C231" s="205" t="s">
        <v>487</v>
      </c>
      <c r="D231" s="205" t="s">
        <v>150</v>
      </c>
      <c r="E231" s="206" t="s">
        <v>3484</v>
      </c>
      <c r="F231" s="207" t="s">
        <v>3485</v>
      </c>
      <c r="G231" s="208" t="s">
        <v>153</v>
      </c>
      <c r="H231" s="209">
        <v>0.83999999999999997</v>
      </c>
      <c r="I231" s="210"/>
      <c r="J231" s="211">
        <f>ROUND(I231*H231,2)</f>
        <v>0</v>
      </c>
      <c r="K231" s="207" t="s">
        <v>19</v>
      </c>
      <c r="L231" s="45"/>
      <c r="M231" s="212" t="s">
        <v>19</v>
      </c>
      <c r="N231" s="213" t="s">
        <v>45</v>
      </c>
      <c r="O231" s="85"/>
      <c r="P231" s="214">
        <f>O231*H231</f>
        <v>0</v>
      </c>
      <c r="Q231" s="214">
        <v>0</v>
      </c>
      <c r="R231" s="214">
        <f>Q231*H231</f>
        <v>0</v>
      </c>
      <c r="S231" s="214">
        <v>0</v>
      </c>
      <c r="T231" s="215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16" t="s">
        <v>82</v>
      </c>
      <c r="AT231" s="216" t="s">
        <v>150</v>
      </c>
      <c r="AU231" s="216" t="s">
        <v>84</v>
      </c>
      <c r="AY231" s="18" t="s">
        <v>148</v>
      </c>
      <c r="BE231" s="217">
        <f>IF(N231="základní",J231,0)</f>
        <v>0</v>
      </c>
      <c r="BF231" s="217">
        <f>IF(N231="snížená",J231,0)</f>
        <v>0</v>
      </c>
      <c r="BG231" s="217">
        <f>IF(N231="zákl. přenesená",J231,0)</f>
        <v>0</v>
      </c>
      <c r="BH231" s="217">
        <f>IF(N231="sníž. přenesená",J231,0)</f>
        <v>0</v>
      </c>
      <c r="BI231" s="217">
        <f>IF(N231="nulová",J231,0)</f>
        <v>0</v>
      </c>
      <c r="BJ231" s="18" t="s">
        <v>82</v>
      </c>
      <c r="BK231" s="217">
        <f>ROUND(I231*H231,2)</f>
        <v>0</v>
      </c>
      <c r="BL231" s="18" t="s">
        <v>82</v>
      </c>
      <c r="BM231" s="216" t="s">
        <v>3486</v>
      </c>
    </row>
    <row r="232" s="13" customFormat="1">
      <c r="A232" s="13"/>
      <c r="B232" s="223"/>
      <c r="C232" s="224"/>
      <c r="D232" s="225" t="s">
        <v>159</v>
      </c>
      <c r="E232" s="226" t="s">
        <v>19</v>
      </c>
      <c r="F232" s="227" t="s">
        <v>3487</v>
      </c>
      <c r="G232" s="224"/>
      <c r="H232" s="228">
        <v>0.83999999999999997</v>
      </c>
      <c r="I232" s="229"/>
      <c r="J232" s="224"/>
      <c r="K232" s="224"/>
      <c r="L232" s="230"/>
      <c r="M232" s="231"/>
      <c r="N232" s="232"/>
      <c r="O232" s="232"/>
      <c r="P232" s="232"/>
      <c r="Q232" s="232"/>
      <c r="R232" s="232"/>
      <c r="S232" s="232"/>
      <c r="T232" s="23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4" t="s">
        <v>159</v>
      </c>
      <c r="AU232" s="234" t="s">
        <v>84</v>
      </c>
      <c r="AV232" s="13" t="s">
        <v>84</v>
      </c>
      <c r="AW232" s="13" t="s">
        <v>35</v>
      </c>
      <c r="AX232" s="13" t="s">
        <v>82</v>
      </c>
      <c r="AY232" s="234" t="s">
        <v>148</v>
      </c>
    </row>
    <row r="233" s="2" customFormat="1" ht="24.15" customHeight="1">
      <c r="A233" s="39"/>
      <c r="B233" s="40"/>
      <c r="C233" s="256" t="s">
        <v>492</v>
      </c>
      <c r="D233" s="256" t="s">
        <v>226</v>
      </c>
      <c r="E233" s="257" t="s">
        <v>3488</v>
      </c>
      <c r="F233" s="258" t="s">
        <v>3489</v>
      </c>
      <c r="G233" s="259" t="s">
        <v>741</v>
      </c>
      <c r="H233" s="260">
        <v>0.90000000000000002</v>
      </c>
      <c r="I233" s="261"/>
      <c r="J233" s="262">
        <f>ROUND(I233*H233,2)</f>
        <v>0</v>
      </c>
      <c r="K233" s="258" t="s">
        <v>19</v>
      </c>
      <c r="L233" s="263"/>
      <c r="M233" s="264" t="s">
        <v>19</v>
      </c>
      <c r="N233" s="265" t="s">
        <v>45</v>
      </c>
      <c r="O233" s="85"/>
      <c r="P233" s="214">
        <f>O233*H233</f>
        <v>0</v>
      </c>
      <c r="Q233" s="214">
        <v>0</v>
      </c>
      <c r="R233" s="214">
        <f>Q233*H233</f>
        <v>0</v>
      </c>
      <c r="S233" s="214">
        <v>0</v>
      </c>
      <c r="T233" s="215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16" t="s">
        <v>207</v>
      </c>
      <c r="AT233" s="216" t="s">
        <v>226</v>
      </c>
      <c r="AU233" s="216" t="s">
        <v>84</v>
      </c>
      <c r="AY233" s="18" t="s">
        <v>148</v>
      </c>
      <c r="BE233" s="217">
        <f>IF(N233="základní",J233,0)</f>
        <v>0</v>
      </c>
      <c r="BF233" s="217">
        <f>IF(N233="snížená",J233,0)</f>
        <v>0</v>
      </c>
      <c r="BG233" s="217">
        <f>IF(N233="zákl. přenesená",J233,0)</f>
        <v>0</v>
      </c>
      <c r="BH233" s="217">
        <f>IF(N233="sníž. přenesená",J233,0)</f>
        <v>0</v>
      </c>
      <c r="BI233" s="217">
        <f>IF(N233="nulová",J233,0)</f>
        <v>0</v>
      </c>
      <c r="BJ233" s="18" t="s">
        <v>82</v>
      </c>
      <c r="BK233" s="217">
        <f>ROUND(I233*H233,2)</f>
        <v>0</v>
      </c>
      <c r="BL233" s="18" t="s">
        <v>155</v>
      </c>
      <c r="BM233" s="216" t="s">
        <v>3490</v>
      </c>
    </row>
    <row r="234" s="13" customFormat="1">
      <c r="A234" s="13"/>
      <c r="B234" s="223"/>
      <c r="C234" s="224"/>
      <c r="D234" s="225" t="s">
        <v>159</v>
      </c>
      <c r="E234" s="226" t="s">
        <v>19</v>
      </c>
      <c r="F234" s="227" t="s">
        <v>3491</v>
      </c>
      <c r="G234" s="224"/>
      <c r="H234" s="228">
        <v>0.90000000000000002</v>
      </c>
      <c r="I234" s="229"/>
      <c r="J234" s="224"/>
      <c r="K234" s="224"/>
      <c r="L234" s="230"/>
      <c r="M234" s="231"/>
      <c r="N234" s="232"/>
      <c r="O234" s="232"/>
      <c r="P234" s="232"/>
      <c r="Q234" s="232"/>
      <c r="R234" s="232"/>
      <c r="S234" s="232"/>
      <c r="T234" s="23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4" t="s">
        <v>159</v>
      </c>
      <c r="AU234" s="234" t="s">
        <v>84</v>
      </c>
      <c r="AV234" s="13" t="s">
        <v>84</v>
      </c>
      <c r="AW234" s="13" t="s">
        <v>35</v>
      </c>
      <c r="AX234" s="13" t="s">
        <v>82</v>
      </c>
      <c r="AY234" s="234" t="s">
        <v>148</v>
      </c>
    </row>
    <row r="235" s="2" customFormat="1" ht="24.15" customHeight="1">
      <c r="A235" s="39"/>
      <c r="B235" s="40"/>
      <c r="C235" s="205" t="s">
        <v>499</v>
      </c>
      <c r="D235" s="205" t="s">
        <v>150</v>
      </c>
      <c r="E235" s="206" t="s">
        <v>3492</v>
      </c>
      <c r="F235" s="207" t="s">
        <v>3493</v>
      </c>
      <c r="G235" s="208" t="s">
        <v>153</v>
      </c>
      <c r="H235" s="209">
        <v>391.30000000000001</v>
      </c>
      <c r="I235" s="210"/>
      <c r="J235" s="211">
        <f>ROUND(I235*H235,2)</f>
        <v>0</v>
      </c>
      <c r="K235" s="207" t="s">
        <v>154</v>
      </c>
      <c r="L235" s="45"/>
      <c r="M235" s="212" t="s">
        <v>19</v>
      </c>
      <c r="N235" s="213" t="s">
        <v>45</v>
      </c>
      <c r="O235" s="85"/>
      <c r="P235" s="214">
        <f>O235*H235</f>
        <v>0</v>
      </c>
      <c r="Q235" s="214">
        <v>0</v>
      </c>
      <c r="R235" s="214">
        <f>Q235*H235</f>
        <v>0</v>
      </c>
      <c r="S235" s="214">
        <v>0</v>
      </c>
      <c r="T235" s="215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16" t="s">
        <v>155</v>
      </c>
      <c r="AT235" s="216" t="s">
        <v>150</v>
      </c>
      <c r="AU235" s="216" t="s">
        <v>84</v>
      </c>
      <c r="AY235" s="18" t="s">
        <v>148</v>
      </c>
      <c r="BE235" s="217">
        <f>IF(N235="základní",J235,0)</f>
        <v>0</v>
      </c>
      <c r="BF235" s="217">
        <f>IF(N235="snížená",J235,0)</f>
        <v>0</v>
      </c>
      <c r="BG235" s="217">
        <f>IF(N235="zákl. přenesená",J235,0)</f>
        <v>0</v>
      </c>
      <c r="BH235" s="217">
        <f>IF(N235="sníž. přenesená",J235,0)</f>
        <v>0</v>
      </c>
      <c r="BI235" s="217">
        <f>IF(N235="nulová",J235,0)</f>
        <v>0</v>
      </c>
      <c r="BJ235" s="18" t="s">
        <v>82</v>
      </c>
      <c r="BK235" s="217">
        <f>ROUND(I235*H235,2)</f>
        <v>0</v>
      </c>
      <c r="BL235" s="18" t="s">
        <v>155</v>
      </c>
      <c r="BM235" s="216" t="s">
        <v>3494</v>
      </c>
    </row>
    <row r="236" s="2" customFormat="1">
      <c r="A236" s="39"/>
      <c r="B236" s="40"/>
      <c r="C236" s="41"/>
      <c r="D236" s="218" t="s">
        <v>157</v>
      </c>
      <c r="E236" s="41"/>
      <c r="F236" s="219" t="s">
        <v>3495</v>
      </c>
      <c r="G236" s="41"/>
      <c r="H236" s="41"/>
      <c r="I236" s="220"/>
      <c r="J236" s="41"/>
      <c r="K236" s="41"/>
      <c r="L236" s="45"/>
      <c r="M236" s="221"/>
      <c r="N236" s="222"/>
      <c r="O236" s="85"/>
      <c r="P236" s="85"/>
      <c r="Q236" s="85"/>
      <c r="R236" s="85"/>
      <c r="S236" s="85"/>
      <c r="T236" s="86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18" t="s">
        <v>157</v>
      </c>
      <c r="AU236" s="18" t="s">
        <v>84</v>
      </c>
    </row>
    <row r="237" s="13" customFormat="1">
      <c r="A237" s="13"/>
      <c r="B237" s="223"/>
      <c r="C237" s="224"/>
      <c r="D237" s="225" t="s">
        <v>159</v>
      </c>
      <c r="E237" s="226" t="s">
        <v>19</v>
      </c>
      <c r="F237" s="227" t="s">
        <v>3496</v>
      </c>
      <c r="G237" s="224"/>
      <c r="H237" s="228">
        <v>391.30000000000001</v>
      </c>
      <c r="I237" s="229"/>
      <c r="J237" s="224"/>
      <c r="K237" s="224"/>
      <c r="L237" s="230"/>
      <c r="M237" s="231"/>
      <c r="N237" s="232"/>
      <c r="O237" s="232"/>
      <c r="P237" s="232"/>
      <c r="Q237" s="232"/>
      <c r="R237" s="232"/>
      <c r="S237" s="232"/>
      <c r="T237" s="23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4" t="s">
        <v>159</v>
      </c>
      <c r="AU237" s="234" t="s">
        <v>84</v>
      </c>
      <c r="AV237" s="13" t="s">
        <v>84</v>
      </c>
      <c r="AW237" s="13" t="s">
        <v>35</v>
      </c>
      <c r="AX237" s="13" t="s">
        <v>82</v>
      </c>
      <c r="AY237" s="234" t="s">
        <v>148</v>
      </c>
    </row>
    <row r="238" s="12" customFormat="1" ht="22.8" customHeight="1">
      <c r="A238" s="12"/>
      <c r="B238" s="189"/>
      <c r="C238" s="190"/>
      <c r="D238" s="191" t="s">
        <v>73</v>
      </c>
      <c r="E238" s="203" t="s">
        <v>84</v>
      </c>
      <c r="F238" s="203" t="s">
        <v>218</v>
      </c>
      <c r="G238" s="190"/>
      <c r="H238" s="190"/>
      <c r="I238" s="193"/>
      <c r="J238" s="204">
        <f>BK238</f>
        <v>0</v>
      </c>
      <c r="K238" s="190"/>
      <c r="L238" s="195"/>
      <c r="M238" s="196"/>
      <c r="N238" s="197"/>
      <c r="O238" s="197"/>
      <c r="P238" s="198">
        <f>SUM(P239:P251)</f>
        <v>0</v>
      </c>
      <c r="Q238" s="197"/>
      <c r="R238" s="198">
        <f>SUM(R239:R251)</f>
        <v>13.396279199999999</v>
      </c>
      <c r="S238" s="197"/>
      <c r="T238" s="199">
        <f>SUM(T239:T251)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00" t="s">
        <v>82</v>
      </c>
      <c r="AT238" s="201" t="s">
        <v>73</v>
      </c>
      <c r="AU238" s="201" t="s">
        <v>82</v>
      </c>
      <c r="AY238" s="200" t="s">
        <v>148</v>
      </c>
      <c r="BK238" s="202">
        <f>SUM(BK239:BK251)</f>
        <v>0</v>
      </c>
    </row>
    <row r="239" s="2" customFormat="1" ht="44.25" customHeight="1">
      <c r="A239" s="39"/>
      <c r="B239" s="40"/>
      <c r="C239" s="205" t="s">
        <v>504</v>
      </c>
      <c r="D239" s="205" t="s">
        <v>150</v>
      </c>
      <c r="E239" s="206" t="s">
        <v>1712</v>
      </c>
      <c r="F239" s="207" t="s">
        <v>1713</v>
      </c>
      <c r="G239" s="208" t="s">
        <v>163</v>
      </c>
      <c r="H239" s="209">
        <v>8.1600000000000001</v>
      </c>
      <c r="I239" s="210"/>
      <c r="J239" s="211">
        <f>ROUND(I239*H239,2)</f>
        <v>0</v>
      </c>
      <c r="K239" s="207" t="s">
        <v>154</v>
      </c>
      <c r="L239" s="45"/>
      <c r="M239" s="212" t="s">
        <v>19</v>
      </c>
      <c r="N239" s="213" t="s">
        <v>45</v>
      </c>
      <c r="O239" s="85"/>
      <c r="P239" s="214">
        <f>O239*H239</f>
        <v>0</v>
      </c>
      <c r="Q239" s="214">
        <v>1.6299999999999999</v>
      </c>
      <c r="R239" s="214">
        <f>Q239*H239</f>
        <v>13.300799999999999</v>
      </c>
      <c r="S239" s="214">
        <v>0</v>
      </c>
      <c r="T239" s="215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16" t="s">
        <v>155</v>
      </c>
      <c r="AT239" s="216" t="s">
        <v>150</v>
      </c>
      <c r="AU239" s="216" t="s">
        <v>84</v>
      </c>
      <c r="AY239" s="18" t="s">
        <v>148</v>
      </c>
      <c r="BE239" s="217">
        <f>IF(N239="základní",J239,0)</f>
        <v>0</v>
      </c>
      <c r="BF239" s="217">
        <f>IF(N239="snížená",J239,0)</f>
        <v>0</v>
      </c>
      <c r="BG239" s="217">
        <f>IF(N239="zákl. přenesená",J239,0)</f>
        <v>0</v>
      </c>
      <c r="BH239" s="217">
        <f>IF(N239="sníž. přenesená",J239,0)</f>
        <v>0</v>
      </c>
      <c r="BI239" s="217">
        <f>IF(N239="nulová",J239,0)</f>
        <v>0</v>
      </c>
      <c r="BJ239" s="18" t="s">
        <v>82</v>
      </c>
      <c r="BK239" s="217">
        <f>ROUND(I239*H239,2)</f>
        <v>0</v>
      </c>
      <c r="BL239" s="18" t="s">
        <v>155</v>
      </c>
      <c r="BM239" s="216" t="s">
        <v>3497</v>
      </c>
    </row>
    <row r="240" s="2" customFormat="1">
      <c r="A240" s="39"/>
      <c r="B240" s="40"/>
      <c r="C240" s="41"/>
      <c r="D240" s="218" t="s">
        <v>157</v>
      </c>
      <c r="E240" s="41"/>
      <c r="F240" s="219" t="s">
        <v>1715</v>
      </c>
      <c r="G240" s="41"/>
      <c r="H240" s="41"/>
      <c r="I240" s="220"/>
      <c r="J240" s="41"/>
      <c r="K240" s="41"/>
      <c r="L240" s="45"/>
      <c r="M240" s="221"/>
      <c r="N240" s="222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157</v>
      </c>
      <c r="AU240" s="18" t="s">
        <v>84</v>
      </c>
    </row>
    <row r="241" s="13" customFormat="1">
      <c r="A241" s="13"/>
      <c r="B241" s="223"/>
      <c r="C241" s="224"/>
      <c r="D241" s="225" t="s">
        <v>159</v>
      </c>
      <c r="E241" s="226" t="s">
        <v>19</v>
      </c>
      <c r="F241" s="227" t="s">
        <v>3498</v>
      </c>
      <c r="G241" s="224"/>
      <c r="H241" s="228">
        <v>8.1600000000000001</v>
      </c>
      <c r="I241" s="229"/>
      <c r="J241" s="224"/>
      <c r="K241" s="224"/>
      <c r="L241" s="230"/>
      <c r="M241" s="231"/>
      <c r="N241" s="232"/>
      <c r="O241" s="232"/>
      <c r="P241" s="232"/>
      <c r="Q241" s="232"/>
      <c r="R241" s="232"/>
      <c r="S241" s="232"/>
      <c r="T241" s="23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4" t="s">
        <v>159</v>
      </c>
      <c r="AU241" s="234" t="s">
        <v>84</v>
      </c>
      <c r="AV241" s="13" t="s">
        <v>84</v>
      </c>
      <c r="AW241" s="13" t="s">
        <v>35</v>
      </c>
      <c r="AX241" s="13" t="s">
        <v>82</v>
      </c>
      <c r="AY241" s="234" t="s">
        <v>148</v>
      </c>
    </row>
    <row r="242" s="2" customFormat="1" ht="55.5" customHeight="1">
      <c r="A242" s="39"/>
      <c r="B242" s="40"/>
      <c r="C242" s="205" t="s">
        <v>509</v>
      </c>
      <c r="D242" s="205" t="s">
        <v>150</v>
      </c>
      <c r="E242" s="206" t="s">
        <v>1717</v>
      </c>
      <c r="F242" s="207" t="s">
        <v>1718</v>
      </c>
      <c r="G242" s="208" t="s">
        <v>153</v>
      </c>
      <c r="H242" s="209">
        <v>34.170000000000002</v>
      </c>
      <c r="I242" s="210"/>
      <c r="J242" s="211">
        <f>ROUND(I242*H242,2)</f>
        <v>0</v>
      </c>
      <c r="K242" s="207" t="s">
        <v>154</v>
      </c>
      <c r="L242" s="45"/>
      <c r="M242" s="212" t="s">
        <v>19</v>
      </c>
      <c r="N242" s="213" t="s">
        <v>45</v>
      </c>
      <c r="O242" s="85"/>
      <c r="P242" s="214">
        <f>O242*H242</f>
        <v>0</v>
      </c>
      <c r="Q242" s="214">
        <v>0.00027</v>
      </c>
      <c r="R242" s="214">
        <f>Q242*H242</f>
        <v>0.0092259000000000004</v>
      </c>
      <c r="S242" s="214">
        <v>0</v>
      </c>
      <c r="T242" s="215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16" t="s">
        <v>155</v>
      </c>
      <c r="AT242" s="216" t="s">
        <v>150</v>
      </c>
      <c r="AU242" s="216" t="s">
        <v>84</v>
      </c>
      <c r="AY242" s="18" t="s">
        <v>148</v>
      </c>
      <c r="BE242" s="217">
        <f>IF(N242="základní",J242,0)</f>
        <v>0</v>
      </c>
      <c r="BF242" s="217">
        <f>IF(N242="snížená",J242,0)</f>
        <v>0</v>
      </c>
      <c r="BG242" s="217">
        <f>IF(N242="zákl. přenesená",J242,0)</f>
        <v>0</v>
      </c>
      <c r="BH242" s="217">
        <f>IF(N242="sníž. přenesená",J242,0)</f>
        <v>0</v>
      </c>
      <c r="BI242" s="217">
        <f>IF(N242="nulová",J242,0)</f>
        <v>0</v>
      </c>
      <c r="BJ242" s="18" t="s">
        <v>82</v>
      </c>
      <c r="BK242" s="217">
        <f>ROUND(I242*H242,2)</f>
        <v>0</v>
      </c>
      <c r="BL242" s="18" t="s">
        <v>155</v>
      </c>
      <c r="BM242" s="216" t="s">
        <v>3499</v>
      </c>
    </row>
    <row r="243" s="2" customFormat="1">
      <c r="A243" s="39"/>
      <c r="B243" s="40"/>
      <c r="C243" s="41"/>
      <c r="D243" s="218" t="s">
        <v>157</v>
      </c>
      <c r="E243" s="41"/>
      <c r="F243" s="219" t="s">
        <v>1720</v>
      </c>
      <c r="G243" s="41"/>
      <c r="H243" s="41"/>
      <c r="I243" s="220"/>
      <c r="J243" s="41"/>
      <c r="K243" s="41"/>
      <c r="L243" s="45"/>
      <c r="M243" s="221"/>
      <c r="N243" s="222"/>
      <c r="O243" s="85"/>
      <c r="P243" s="85"/>
      <c r="Q243" s="85"/>
      <c r="R243" s="85"/>
      <c r="S243" s="85"/>
      <c r="T243" s="86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157</v>
      </c>
      <c r="AU243" s="18" t="s">
        <v>84</v>
      </c>
    </row>
    <row r="244" s="13" customFormat="1">
      <c r="A244" s="13"/>
      <c r="B244" s="223"/>
      <c r="C244" s="224"/>
      <c r="D244" s="225" t="s">
        <v>159</v>
      </c>
      <c r="E244" s="226" t="s">
        <v>19</v>
      </c>
      <c r="F244" s="227" t="s">
        <v>3500</v>
      </c>
      <c r="G244" s="224"/>
      <c r="H244" s="228">
        <v>34.170000000000002</v>
      </c>
      <c r="I244" s="229"/>
      <c r="J244" s="224"/>
      <c r="K244" s="224"/>
      <c r="L244" s="230"/>
      <c r="M244" s="231"/>
      <c r="N244" s="232"/>
      <c r="O244" s="232"/>
      <c r="P244" s="232"/>
      <c r="Q244" s="232"/>
      <c r="R244" s="232"/>
      <c r="S244" s="232"/>
      <c r="T244" s="23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4" t="s">
        <v>159</v>
      </c>
      <c r="AU244" s="234" t="s">
        <v>84</v>
      </c>
      <c r="AV244" s="13" t="s">
        <v>84</v>
      </c>
      <c r="AW244" s="13" t="s">
        <v>35</v>
      </c>
      <c r="AX244" s="13" t="s">
        <v>82</v>
      </c>
      <c r="AY244" s="234" t="s">
        <v>148</v>
      </c>
    </row>
    <row r="245" s="2" customFormat="1" ht="24.15" customHeight="1">
      <c r="A245" s="39"/>
      <c r="B245" s="40"/>
      <c r="C245" s="256" t="s">
        <v>515</v>
      </c>
      <c r="D245" s="256" t="s">
        <v>226</v>
      </c>
      <c r="E245" s="257" t="s">
        <v>3501</v>
      </c>
      <c r="F245" s="258" t="s">
        <v>3502</v>
      </c>
      <c r="G245" s="259" t="s">
        <v>153</v>
      </c>
      <c r="H245" s="260">
        <v>40.473999999999997</v>
      </c>
      <c r="I245" s="261"/>
      <c r="J245" s="262">
        <f>ROUND(I245*H245,2)</f>
        <v>0</v>
      </c>
      <c r="K245" s="258" t="s">
        <v>154</v>
      </c>
      <c r="L245" s="263"/>
      <c r="M245" s="264" t="s">
        <v>19</v>
      </c>
      <c r="N245" s="265" t="s">
        <v>45</v>
      </c>
      <c r="O245" s="85"/>
      <c r="P245" s="214">
        <f>O245*H245</f>
        <v>0</v>
      </c>
      <c r="Q245" s="214">
        <v>0.00014999999999999999</v>
      </c>
      <c r="R245" s="214">
        <f>Q245*H245</f>
        <v>0.0060710999999999985</v>
      </c>
      <c r="S245" s="214">
        <v>0</v>
      </c>
      <c r="T245" s="215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16" t="s">
        <v>207</v>
      </c>
      <c r="AT245" s="216" t="s">
        <v>226</v>
      </c>
      <c r="AU245" s="216" t="s">
        <v>84</v>
      </c>
      <c r="AY245" s="18" t="s">
        <v>148</v>
      </c>
      <c r="BE245" s="217">
        <f>IF(N245="základní",J245,0)</f>
        <v>0</v>
      </c>
      <c r="BF245" s="217">
        <f>IF(N245="snížená",J245,0)</f>
        <v>0</v>
      </c>
      <c r="BG245" s="217">
        <f>IF(N245="zákl. přenesená",J245,0)</f>
        <v>0</v>
      </c>
      <c r="BH245" s="217">
        <f>IF(N245="sníž. přenesená",J245,0)</f>
        <v>0</v>
      </c>
      <c r="BI245" s="217">
        <f>IF(N245="nulová",J245,0)</f>
        <v>0</v>
      </c>
      <c r="BJ245" s="18" t="s">
        <v>82</v>
      </c>
      <c r="BK245" s="217">
        <f>ROUND(I245*H245,2)</f>
        <v>0</v>
      </c>
      <c r="BL245" s="18" t="s">
        <v>155</v>
      </c>
      <c r="BM245" s="216" t="s">
        <v>3503</v>
      </c>
    </row>
    <row r="246" s="13" customFormat="1">
      <c r="A246" s="13"/>
      <c r="B246" s="223"/>
      <c r="C246" s="224"/>
      <c r="D246" s="225" t="s">
        <v>159</v>
      </c>
      <c r="E246" s="226" t="s">
        <v>19</v>
      </c>
      <c r="F246" s="227" t="s">
        <v>3504</v>
      </c>
      <c r="G246" s="224"/>
      <c r="H246" s="228">
        <v>40.473999999999997</v>
      </c>
      <c r="I246" s="229"/>
      <c r="J246" s="224"/>
      <c r="K246" s="224"/>
      <c r="L246" s="230"/>
      <c r="M246" s="231"/>
      <c r="N246" s="232"/>
      <c r="O246" s="232"/>
      <c r="P246" s="232"/>
      <c r="Q246" s="232"/>
      <c r="R246" s="232"/>
      <c r="S246" s="232"/>
      <c r="T246" s="23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4" t="s">
        <v>159</v>
      </c>
      <c r="AU246" s="234" t="s">
        <v>84</v>
      </c>
      <c r="AV246" s="13" t="s">
        <v>84</v>
      </c>
      <c r="AW246" s="13" t="s">
        <v>35</v>
      </c>
      <c r="AX246" s="13" t="s">
        <v>82</v>
      </c>
      <c r="AY246" s="234" t="s">
        <v>148</v>
      </c>
    </row>
    <row r="247" s="2" customFormat="1" ht="44.25" customHeight="1">
      <c r="A247" s="39"/>
      <c r="B247" s="40"/>
      <c r="C247" s="205" t="s">
        <v>534</v>
      </c>
      <c r="D247" s="205" t="s">
        <v>150</v>
      </c>
      <c r="E247" s="206" t="s">
        <v>3505</v>
      </c>
      <c r="F247" s="207" t="s">
        <v>3506</v>
      </c>
      <c r="G247" s="208" t="s">
        <v>153</v>
      </c>
      <c r="H247" s="209">
        <v>170</v>
      </c>
      <c r="I247" s="210"/>
      <c r="J247" s="211">
        <f>ROUND(I247*H247,2)</f>
        <v>0</v>
      </c>
      <c r="K247" s="207" t="s">
        <v>154</v>
      </c>
      <c r="L247" s="45"/>
      <c r="M247" s="212" t="s">
        <v>19</v>
      </c>
      <c r="N247" s="213" t="s">
        <v>45</v>
      </c>
      <c r="O247" s="85"/>
      <c r="P247" s="214">
        <f>O247*H247</f>
        <v>0</v>
      </c>
      <c r="Q247" s="214">
        <v>0.00013999999999999999</v>
      </c>
      <c r="R247" s="214">
        <f>Q247*H247</f>
        <v>0.023799999999999998</v>
      </c>
      <c r="S247" s="214">
        <v>0</v>
      </c>
      <c r="T247" s="215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16" t="s">
        <v>155</v>
      </c>
      <c r="AT247" s="216" t="s">
        <v>150</v>
      </c>
      <c r="AU247" s="216" t="s">
        <v>84</v>
      </c>
      <c r="AY247" s="18" t="s">
        <v>148</v>
      </c>
      <c r="BE247" s="217">
        <f>IF(N247="základní",J247,0)</f>
        <v>0</v>
      </c>
      <c r="BF247" s="217">
        <f>IF(N247="snížená",J247,0)</f>
        <v>0</v>
      </c>
      <c r="BG247" s="217">
        <f>IF(N247="zákl. přenesená",J247,0)</f>
        <v>0</v>
      </c>
      <c r="BH247" s="217">
        <f>IF(N247="sníž. přenesená",J247,0)</f>
        <v>0</v>
      </c>
      <c r="BI247" s="217">
        <f>IF(N247="nulová",J247,0)</f>
        <v>0</v>
      </c>
      <c r="BJ247" s="18" t="s">
        <v>82</v>
      </c>
      <c r="BK247" s="217">
        <f>ROUND(I247*H247,2)</f>
        <v>0</v>
      </c>
      <c r="BL247" s="18" t="s">
        <v>155</v>
      </c>
      <c r="BM247" s="216" t="s">
        <v>3507</v>
      </c>
    </row>
    <row r="248" s="2" customFormat="1">
      <c r="A248" s="39"/>
      <c r="B248" s="40"/>
      <c r="C248" s="41"/>
      <c r="D248" s="218" t="s">
        <v>157</v>
      </c>
      <c r="E248" s="41"/>
      <c r="F248" s="219" t="s">
        <v>3508</v>
      </c>
      <c r="G248" s="41"/>
      <c r="H248" s="41"/>
      <c r="I248" s="220"/>
      <c r="J248" s="41"/>
      <c r="K248" s="41"/>
      <c r="L248" s="45"/>
      <c r="M248" s="221"/>
      <c r="N248" s="222"/>
      <c r="O248" s="85"/>
      <c r="P248" s="85"/>
      <c r="Q248" s="85"/>
      <c r="R248" s="85"/>
      <c r="S248" s="85"/>
      <c r="T248" s="86"/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T248" s="18" t="s">
        <v>157</v>
      </c>
      <c r="AU248" s="18" t="s">
        <v>84</v>
      </c>
    </row>
    <row r="249" s="13" customFormat="1">
      <c r="A249" s="13"/>
      <c r="B249" s="223"/>
      <c r="C249" s="224"/>
      <c r="D249" s="225" t="s">
        <v>159</v>
      </c>
      <c r="E249" s="226" t="s">
        <v>19</v>
      </c>
      <c r="F249" s="227" t="s">
        <v>1176</v>
      </c>
      <c r="G249" s="224"/>
      <c r="H249" s="228">
        <v>170</v>
      </c>
      <c r="I249" s="229"/>
      <c r="J249" s="224"/>
      <c r="K249" s="224"/>
      <c r="L249" s="230"/>
      <c r="M249" s="231"/>
      <c r="N249" s="232"/>
      <c r="O249" s="232"/>
      <c r="P249" s="232"/>
      <c r="Q249" s="232"/>
      <c r="R249" s="232"/>
      <c r="S249" s="232"/>
      <c r="T249" s="23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4" t="s">
        <v>159</v>
      </c>
      <c r="AU249" s="234" t="s">
        <v>84</v>
      </c>
      <c r="AV249" s="13" t="s">
        <v>84</v>
      </c>
      <c r="AW249" s="13" t="s">
        <v>35</v>
      </c>
      <c r="AX249" s="13" t="s">
        <v>82</v>
      </c>
      <c r="AY249" s="234" t="s">
        <v>148</v>
      </c>
    </row>
    <row r="250" s="2" customFormat="1" ht="24.15" customHeight="1">
      <c r="A250" s="39"/>
      <c r="B250" s="40"/>
      <c r="C250" s="256" t="s">
        <v>544</v>
      </c>
      <c r="D250" s="256" t="s">
        <v>226</v>
      </c>
      <c r="E250" s="257" t="s">
        <v>3509</v>
      </c>
      <c r="F250" s="258" t="s">
        <v>3510</v>
      </c>
      <c r="G250" s="259" t="s">
        <v>153</v>
      </c>
      <c r="H250" s="260">
        <v>201.36500000000001</v>
      </c>
      <c r="I250" s="261"/>
      <c r="J250" s="262">
        <f>ROUND(I250*H250,2)</f>
        <v>0</v>
      </c>
      <c r="K250" s="258" t="s">
        <v>154</v>
      </c>
      <c r="L250" s="263"/>
      <c r="M250" s="264" t="s">
        <v>19</v>
      </c>
      <c r="N250" s="265" t="s">
        <v>45</v>
      </c>
      <c r="O250" s="85"/>
      <c r="P250" s="214">
        <f>O250*H250</f>
        <v>0</v>
      </c>
      <c r="Q250" s="214">
        <v>0.00027999999999999998</v>
      </c>
      <c r="R250" s="214">
        <f>Q250*H250</f>
        <v>0.0563822</v>
      </c>
      <c r="S250" s="214">
        <v>0</v>
      </c>
      <c r="T250" s="215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16" t="s">
        <v>207</v>
      </c>
      <c r="AT250" s="216" t="s">
        <v>226</v>
      </c>
      <c r="AU250" s="216" t="s">
        <v>84</v>
      </c>
      <c r="AY250" s="18" t="s">
        <v>148</v>
      </c>
      <c r="BE250" s="217">
        <f>IF(N250="základní",J250,0)</f>
        <v>0</v>
      </c>
      <c r="BF250" s="217">
        <f>IF(N250="snížená",J250,0)</f>
        <v>0</v>
      </c>
      <c r="BG250" s="217">
        <f>IF(N250="zákl. přenesená",J250,0)</f>
        <v>0</v>
      </c>
      <c r="BH250" s="217">
        <f>IF(N250="sníž. přenesená",J250,0)</f>
        <v>0</v>
      </c>
      <c r="BI250" s="217">
        <f>IF(N250="nulová",J250,0)</f>
        <v>0</v>
      </c>
      <c r="BJ250" s="18" t="s">
        <v>82</v>
      </c>
      <c r="BK250" s="217">
        <f>ROUND(I250*H250,2)</f>
        <v>0</v>
      </c>
      <c r="BL250" s="18" t="s">
        <v>155</v>
      </c>
      <c r="BM250" s="216" t="s">
        <v>3511</v>
      </c>
    </row>
    <row r="251" s="13" customFormat="1">
      <c r="A251" s="13"/>
      <c r="B251" s="223"/>
      <c r="C251" s="224"/>
      <c r="D251" s="225" t="s">
        <v>159</v>
      </c>
      <c r="E251" s="226" t="s">
        <v>19</v>
      </c>
      <c r="F251" s="227" t="s">
        <v>3512</v>
      </c>
      <c r="G251" s="224"/>
      <c r="H251" s="228">
        <v>201.36500000000001</v>
      </c>
      <c r="I251" s="229"/>
      <c r="J251" s="224"/>
      <c r="K251" s="224"/>
      <c r="L251" s="230"/>
      <c r="M251" s="231"/>
      <c r="N251" s="232"/>
      <c r="O251" s="232"/>
      <c r="P251" s="232"/>
      <c r="Q251" s="232"/>
      <c r="R251" s="232"/>
      <c r="S251" s="232"/>
      <c r="T251" s="23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4" t="s">
        <v>159</v>
      </c>
      <c r="AU251" s="234" t="s">
        <v>84</v>
      </c>
      <c r="AV251" s="13" t="s">
        <v>84</v>
      </c>
      <c r="AW251" s="13" t="s">
        <v>35</v>
      </c>
      <c r="AX251" s="13" t="s">
        <v>82</v>
      </c>
      <c r="AY251" s="234" t="s">
        <v>148</v>
      </c>
    </row>
    <row r="252" s="12" customFormat="1" ht="22.8" customHeight="1">
      <c r="A252" s="12"/>
      <c r="B252" s="189"/>
      <c r="C252" s="190"/>
      <c r="D252" s="191" t="s">
        <v>73</v>
      </c>
      <c r="E252" s="203" t="s">
        <v>188</v>
      </c>
      <c r="F252" s="203" t="s">
        <v>3513</v>
      </c>
      <c r="G252" s="190"/>
      <c r="H252" s="190"/>
      <c r="I252" s="193"/>
      <c r="J252" s="204">
        <f>BK252</f>
        <v>0</v>
      </c>
      <c r="K252" s="190"/>
      <c r="L252" s="195"/>
      <c r="M252" s="196"/>
      <c r="N252" s="197"/>
      <c r="O252" s="197"/>
      <c r="P252" s="198">
        <f>SUM(P253:P268)</f>
        <v>0</v>
      </c>
      <c r="Q252" s="197"/>
      <c r="R252" s="198">
        <f>SUM(R253:R268)</f>
        <v>198.29618499999998</v>
      </c>
      <c r="S252" s="197"/>
      <c r="T252" s="199">
        <f>SUM(T253:T268)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0" t="s">
        <v>82</v>
      </c>
      <c r="AT252" s="201" t="s">
        <v>73</v>
      </c>
      <c r="AU252" s="201" t="s">
        <v>82</v>
      </c>
      <c r="AY252" s="200" t="s">
        <v>148</v>
      </c>
      <c r="BK252" s="202">
        <f>SUM(BK253:BK268)</f>
        <v>0</v>
      </c>
    </row>
    <row r="253" s="2" customFormat="1" ht="33" customHeight="1">
      <c r="A253" s="39"/>
      <c r="B253" s="40"/>
      <c r="C253" s="205" t="s">
        <v>549</v>
      </c>
      <c r="D253" s="205" t="s">
        <v>150</v>
      </c>
      <c r="E253" s="206" t="s">
        <v>3514</v>
      </c>
      <c r="F253" s="207" t="s">
        <v>3515</v>
      </c>
      <c r="G253" s="208" t="s">
        <v>153</v>
      </c>
      <c r="H253" s="209">
        <v>17</v>
      </c>
      <c r="I253" s="210"/>
      <c r="J253" s="211">
        <f>ROUND(I253*H253,2)</f>
        <v>0</v>
      </c>
      <c r="K253" s="207" t="s">
        <v>154</v>
      </c>
      <c r="L253" s="45"/>
      <c r="M253" s="212" t="s">
        <v>19</v>
      </c>
      <c r="N253" s="213" t="s">
        <v>45</v>
      </c>
      <c r="O253" s="85"/>
      <c r="P253" s="214">
        <f>O253*H253</f>
        <v>0</v>
      </c>
      <c r="Q253" s="214">
        <v>0.34499999999999997</v>
      </c>
      <c r="R253" s="214">
        <f>Q253*H253</f>
        <v>5.8649999999999993</v>
      </c>
      <c r="S253" s="214">
        <v>0</v>
      </c>
      <c r="T253" s="215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16" t="s">
        <v>155</v>
      </c>
      <c r="AT253" s="216" t="s">
        <v>150</v>
      </c>
      <c r="AU253" s="216" t="s">
        <v>84</v>
      </c>
      <c r="AY253" s="18" t="s">
        <v>148</v>
      </c>
      <c r="BE253" s="217">
        <f>IF(N253="základní",J253,0)</f>
        <v>0</v>
      </c>
      <c r="BF253" s="217">
        <f>IF(N253="snížená",J253,0)</f>
        <v>0</v>
      </c>
      <c r="BG253" s="217">
        <f>IF(N253="zákl. přenesená",J253,0)</f>
        <v>0</v>
      </c>
      <c r="BH253" s="217">
        <f>IF(N253="sníž. přenesená",J253,0)</f>
        <v>0</v>
      </c>
      <c r="BI253" s="217">
        <f>IF(N253="nulová",J253,0)</f>
        <v>0</v>
      </c>
      <c r="BJ253" s="18" t="s">
        <v>82</v>
      </c>
      <c r="BK253" s="217">
        <f>ROUND(I253*H253,2)</f>
        <v>0</v>
      </c>
      <c r="BL253" s="18" t="s">
        <v>155</v>
      </c>
      <c r="BM253" s="216" t="s">
        <v>3516</v>
      </c>
    </row>
    <row r="254" s="2" customFormat="1">
      <c r="A254" s="39"/>
      <c r="B254" s="40"/>
      <c r="C254" s="41"/>
      <c r="D254" s="218" t="s">
        <v>157</v>
      </c>
      <c r="E254" s="41"/>
      <c r="F254" s="219" t="s">
        <v>3517</v>
      </c>
      <c r="G254" s="41"/>
      <c r="H254" s="41"/>
      <c r="I254" s="220"/>
      <c r="J254" s="41"/>
      <c r="K254" s="41"/>
      <c r="L254" s="45"/>
      <c r="M254" s="221"/>
      <c r="N254" s="222"/>
      <c r="O254" s="85"/>
      <c r="P254" s="85"/>
      <c r="Q254" s="85"/>
      <c r="R254" s="85"/>
      <c r="S254" s="85"/>
      <c r="T254" s="86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18" t="s">
        <v>157</v>
      </c>
      <c r="AU254" s="18" t="s">
        <v>84</v>
      </c>
    </row>
    <row r="255" s="2" customFormat="1" ht="33" customHeight="1">
      <c r="A255" s="39"/>
      <c r="B255" s="40"/>
      <c r="C255" s="205" t="s">
        <v>559</v>
      </c>
      <c r="D255" s="205" t="s">
        <v>150</v>
      </c>
      <c r="E255" s="206" t="s">
        <v>3518</v>
      </c>
      <c r="F255" s="207" t="s">
        <v>3519</v>
      </c>
      <c r="G255" s="208" t="s">
        <v>153</v>
      </c>
      <c r="H255" s="209">
        <v>165</v>
      </c>
      <c r="I255" s="210"/>
      <c r="J255" s="211">
        <f>ROUND(I255*H255,2)</f>
        <v>0</v>
      </c>
      <c r="K255" s="207" t="s">
        <v>154</v>
      </c>
      <c r="L255" s="45"/>
      <c r="M255" s="212" t="s">
        <v>19</v>
      </c>
      <c r="N255" s="213" t="s">
        <v>45</v>
      </c>
      <c r="O255" s="85"/>
      <c r="P255" s="214">
        <f>O255*H255</f>
        <v>0</v>
      </c>
      <c r="Q255" s="214">
        <v>0.46000000000000002</v>
      </c>
      <c r="R255" s="214">
        <f>Q255*H255</f>
        <v>75.900000000000006</v>
      </c>
      <c r="S255" s="214">
        <v>0</v>
      </c>
      <c r="T255" s="215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16" t="s">
        <v>155</v>
      </c>
      <c r="AT255" s="216" t="s">
        <v>150</v>
      </c>
      <c r="AU255" s="216" t="s">
        <v>84</v>
      </c>
      <c r="AY255" s="18" t="s">
        <v>148</v>
      </c>
      <c r="BE255" s="217">
        <f>IF(N255="základní",J255,0)</f>
        <v>0</v>
      </c>
      <c r="BF255" s="217">
        <f>IF(N255="snížená",J255,0)</f>
        <v>0</v>
      </c>
      <c r="BG255" s="217">
        <f>IF(N255="zákl. přenesená",J255,0)</f>
        <v>0</v>
      </c>
      <c r="BH255" s="217">
        <f>IF(N255="sníž. přenesená",J255,0)</f>
        <v>0</v>
      </c>
      <c r="BI255" s="217">
        <f>IF(N255="nulová",J255,0)</f>
        <v>0</v>
      </c>
      <c r="BJ255" s="18" t="s">
        <v>82</v>
      </c>
      <c r="BK255" s="217">
        <f>ROUND(I255*H255,2)</f>
        <v>0</v>
      </c>
      <c r="BL255" s="18" t="s">
        <v>155</v>
      </c>
      <c r="BM255" s="216" t="s">
        <v>3520</v>
      </c>
    </row>
    <row r="256" s="2" customFormat="1">
      <c r="A256" s="39"/>
      <c r="B256" s="40"/>
      <c r="C256" s="41"/>
      <c r="D256" s="218" t="s">
        <v>157</v>
      </c>
      <c r="E256" s="41"/>
      <c r="F256" s="219" t="s">
        <v>3521</v>
      </c>
      <c r="G256" s="41"/>
      <c r="H256" s="41"/>
      <c r="I256" s="220"/>
      <c r="J256" s="41"/>
      <c r="K256" s="41"/>
      <c r="L256" s="45"/>
      <c r="M256" s="221"/>
      <c r="N256" s="222"/>
      <c r="O256" s="85"/>
      <c r="P256" s="85"/>
      <c r="Q256" s="85"/>
      <c r="R256" s="85"/>
      <c r="S256" s="85"/>
      <c r="T256" s="86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157</v>
      </c>
      <c r="AU256" s="18" t="s">
        <v>84</v>
      </c>
    </row>
    <row r="257" s="2" customFormat="1" ht="37.8" customHeight="1">
      <c r="A257" s="39"/>
      <c r="B257" s="40"/>
      <c r="C257" s="205" t="s">
        <v>567</v>
      </c>
      <c r="D257" s="205" t="s">
        <v>150</v>
      </c>
      <c r="E257" s="206" t="s">
        <v>3522</v>
      </c>
      <c r="F257" s="207" t="s">
        <v>3523</v>
      </c>
      <c r="G257" s="208" t="s">
        <v>153</v>
      </c>
      <c r="H257" s="209">
        <v>165</v>
      </c>
      <c r="I257" s="210"/>
      <c r="J257" s="211">
        <f>ROUND(I257*H257,2)</f>
        <v>0</v>
      </c>
      <c r="K257" s="207" t="s">
        <v>154</v>
      </c>
      <c r="L257" s="45"/>
      <c r="M257" s="212" t="s">
        <v>19</v>
      </c>
      <c r="N257" s="213" t="s">
        <v>45</v>
      </c>
      <c r="O257" s="85"/>
      <c r="P257" s="214">
        <f>O257*H257</f>
        <v>0</v>
      </c>
      <c r="Q257" s="214">
        <v>0.37190000000000001</v>
      </c>
      <c r="R257" s="214">
        <f>Q257*H257</f>
        <v>61.363500000000002</v>
      </c>
      <c r="S257" s="214">
        <v>0</v>
      </c>
      <c r="T257" s="215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16" t="s">
        <v>155</v>
      </c>
      <c r="AT257" s="216" t="s">
        <v>150</v>
      </c>
      <c r="AU257" s="216" t="s">
        <v>84</v>
      </c>
      <c r="AY257" s="18" t="s">
        <v>148</v>
      </c>
      <c r="BE257" s="217">
        <f>IF(N257="základní",J257,0)</f>
        <v>0</v>
      </c>
      <c r="BF257" s="217">
        <f>IF(N257="snížená",J257,0)</f>
        <v>0</v>
      </c>
      <c r="BG257" s="217">
        <f>IF(N257="zákl. přenesená",J257,0)</f>
        <v>0</v>
      </c>
      <c r="BH257" s="217">
        <f>IF(N257="sníž. přenesená",J257,0)</f>
        <v>0</v>
      </c>
      <c r="BI257" s="217">
        <f>IF(N257="nulová",J257,0)</f>
        <v>0</v>
      </c>
      <c r="BJ257" s="18" t="s">
        <v>82</v>
      </c>
      <c r="BK257" s="217">
        <f>ROUND(I257*H257,2)</f>
        <v>0</v>
      </c>
      <c r="BL257" s="18" t="s">
        <v>155</v>
      </c>
      <c r="BM257" s="216" t="s">
        <v>3524</v>
      </c>
    </row>
    <row r="258" s="2" customFormat="1">
      <c r="A258" s="39"/>
      <c r="B258" s="40"/>
      <c r="C258" s="41"/>
      <c r="D258" s="218" t="s">
        <v>157</v>
      </c>
      <c r="E258" s="41"/>
      <c r="F258" s="219" t="s">
        <v>3525</v>
      </c>
      <c r="G258" s="41"/>
      <c r="H258" s="41"/>
      <c r="I258" s="220"/>
      <c r="J258" s="41"/>
      <c r="K258" s="41"/>
      <c r="L258" s="45"/>
      <c r="M258" s="221"/>
      <c r="N258" s="222"/>
      <c r="O258" s="85"/>
      <c r="P258" s="85"/>
      <c r="Q258" s="85"/>
      <c r="R258" s="85"/>
      <c r="S258" s="85"/>
      <c r="T258" s="86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157</v>
      </c>
      <c r="AU258" s="18" t="s">
        <v>84</v>
      </c>
    </row>
    <row r="259" s="2" customFormat="1" ht="78" customHeight="1">
      <c r="A259" s="39"/>
      <c r="B259" s="40"/>
      <c r="C259" s="205" t="s">
        <v>573</v>
      </c>
      <c r="D259" s="205" t="s">
        <v>150</v>
      </c>
      <c r="E259" s="206" t="s">
        <v>3526</v>
      </c>
      <c r="F259" s="207" t="s">
        <v>3527</v>
      </c>
      <c r="G259" s="208" t="s">
        <v>153</v>
      </c>
      <c r="H259" s="209">
        <v>17</v>
      </c>
      <c r="I259" s="210"/>
      <c r="J259" s="211">
        <f>ROUND(I259*H259,2)</f>
        <v>0</v>
      </c>
      <c r="K259" s="207" t="s">
        <v>154</v>
      </c>
      <c r="L259" s="45"/>
      <c r="M259" s="212" t="s">
        <v>19</v>
      </c>
      <c r="N259" s="213" t="s">
        <v>45</v>
      </c>
      <c r="O259" s="85"/>
      <c r="P259" s="214">
        <f>O259*H259</f>
        <v>0</v>
      </c>
      <c r="Q259" s="214">
        <v>0.089219999999999994</v>
      </c>
      <c r="R259" s="214">
        <f>Q259*H259</f>
        <v>1.51674</v>
      </c>
      <c r="S259" s="214">
        <v>0</v>
      </c>
      <c r="T259" s="215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16" t="s">
        <v>155</v>
      </c>
      <c r="AT259" s="216" t="s">
        <v>150</v>
      </c>
      <c r="AU259" s="216" t="s">
        <v>84</v>
      </c>
      <c r="AY259" s="18" t="s">
        <v>148</v>
      </c>
      <c r="BE259" s="217">
        <f>IF(N259="základní",J259,0)</f>
        <v>0</v>
      </c>
      <c r="BF259" s="217">
        <f>IF(N259="snížená",J259,0)</f>
        <v>0</v>
      </c>
      <c r="BG259" s="217">
        <f>IF(N259="zákl. přenesená",J259,0)</f>
        <v>0</v>
      </c>
      <c r="BH259" s="217">
        <f>IF(N259="sníž. přenesená",J259,0)</f>
        <v>0</v>
      </c>
      <c r="BI259" s="217">
        <f>IF(N259="nulová",J259,0)</f>
        <v>0</v>
      </c>
      <c r="BJ259" s="18" t="s">
        <v>82</v>
      </c>
      <c r="BK259" s="217">
        <f>ROUND(I259*H259,2)</f>
        <v>0</v>
      </c>
      <c r="BL259" s="18" t="s">
        <v>155</v>
      </c>
      <c r="BM259" s="216" t="s">
        <v>3528</v>
      </c>
    </row>
    <row r="260" s="2" customFormat="1">
      <c r="A260" s="39"/>
      <c r="B260" s="40"/>
      <c r="C260" s="41"/>
      <c r="D260" s="218" t="s">
        <v>157</v>
      </c>
      <c r="E260" s="41"/>
      <c r="F260" s="219" t="s">
        <v>3529</v>
      </c>
      <c r="G260" s="41"/>
      <c r="H260" s="41"/>
      <c r="I260" s="220"/>
      <c r="J260" s="41"/>
      <c r="K260" s="41"/>
      <c r="L260" s="45"/>
      <c r="M260" s="221"/>
      <c r="N260" s="222"/>
      <c r="O260" s="85"/>
      <c r="P260" s="85"/>
      <c r="Q260" s="85"/>
      <c r="R260" s="85"/>
      <c r="S260" s="85"/>
      <c r="T260" s="86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157</v>
      </c>
      <c r="AU260" s="18" t="s">
        <v>84</v>
      </c>
    </row>
    <row r="261" s="2" customFormat="1" ht="24.15" customHeight="1">
      <c r="A261" s="39"/>
      <c r="B261" s="40"/>
      <c r="C261" s="256" t="s">
        <v>578</v>
      </c>
      <c r="D261" s="256" t="s">
        <v>226</v>
      </c>
      <c r="E261" s="257" t="s">
        <v>3530</v>
      </c>
      <c r="F261" s="258" t="s">
        <v>3531</v>
      </c>
      <c r="G261" s="259" t="s">
        <v>153</v>
      </c>
      <c r="H261" s="260">
        <v>17.510000000000002</v>
      </c>
      <c r="I261" s="261"/>
      <c r="J261" s="262">
        <f>ROUND(I261*H261,2)</f>
        <v>0</v>
      </c>
      <c r="K261" s="258" t="s">
        <v>154</v>
      </c>
      <c r="L261" s="263"/>
      <c r="M261" s="264" t="s">
        <v>19</v>
      </c>
      <c r="N261" s="265" t="s">
        <v>45</v>
      </c>
      <c r="O261" s="85"/>
      <c r="P261" s="214">
        <f>O261*H261</f>
        <v>0</v>
      </c>
      <c r="Q261" s="214">
        <v>0.13200000000000001</v>
      </c>
      <c r="R261" s="214">
        <f>Q261*H261</f>
        <v>2.3113200000000003</v>
      </c>
      <c r="S261" s="214">
        <v>0</v>
      </c>
      <c r="T261" s="215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16" t="s">
        <v>207</v>
      </c>
      <c r="AT261" s="216" t="s">
        <v>226</v>
      </c>
      <c r="AU261" s="216" t="s">
        <v>84</v>
      </c>
      <c r="AY261" s="18" t="s">
        <v>148</v>
      </c>
      <c r="BE261" s="217">
        <f>IF(N261="základní",J261,0)</f>
        <v>0</v>
      </c>
      <c r="BF261" s="217">
        <f>IF(N261="snížená",J261,0)</f>
        <v>0</v>
      </c>
      <c r="BG261" s="217">
        <f>IF(N261="zákl. přenesená",J261,0)</f>
        <v>0</v>
      </c>
      <c r="BH261" s="217">
        <f>IF(N261="sníž. přenesená",J261,0)</f>
        <v>0</v>
      </c>
      <c r="BI261" s="217">
        <f>IF(N261="nulová",J261,0)</f>
        <v>0</v>
      </c>
      <c r="BJ261" s="18" t="s">
        <v>82</v>
      </c>
      <c r="BK261" s="217">
        <f>ROUND(I261*H261,2)</f>
        <v>0</v>
      </c>
      <c r="BL261" s="18" t="s">
        <v>155</v>
      </c>
      <c r="BM261" s="216" t="s">
        <v>3532</v>
      </c>
    </row>
    <row r="262" s="13" customFormat="1">
      <c r="A262" s="13"/>
      <c r="B262" s="223"/>
      <c r="C262" s="224"/>
      <c r="D262" s="225" t="s">
        <v>159</v>
      </c>
      <c r="E262" s="226" t="s">
        <v>19</v>
      </c>
      <c r="F262" s="227" t="s">
        <v>3533</v>
      </c>
      <c r="G262" s="224"/>
      <c r="H262" s="228">
        <v>17.510000000000002</v>
      </c>
      <c r="I262" s="229"/>
      <c r="J262" s="224"/>
      <c r="K262" s="224"/>
      <c r="L262" s="230"/>
      <c r="M262" s="231"/>
      <c r="N262" s="232"/>
      <c r="O262" s="232"/>
      <c r="P262" s="232"/>
      <c r="Q262" s="232"/>
      <c r="R262" s="232"/>
      <c r="S262" s="232"/>
      <c r="T262" s="23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4" t="s">
        <v>159</v>
      </c>
      <c r="AU262" s="234" t="s">
        <v>84</v>
      </c>
      <c r="AV262" s="13" t="s">
        <v>84</v>
      </c>
      <c r="AW262" s="13" t="s">
        <v>35</v>
      </c>
      <c r="AX262" s="13" t="s">
        <v>82</v>
      </c>
      <c r="AY262" s="234" t="s">
        <v>148</v>
      </c>
    </row>
    <row r="263" s="2" customFormat="1" ht="78" customHeight="1">
      <c r="A263" s="39"/>
      <c r="B263" s="40"/>
      <c r="C263" s="205" t="s">
        <v>584</v>
      </c>
      <c r="D263" s="205" t="s">
        <v>150</v>
      </c>
      <c r="E263" s="206" t="s">
        <v>3534</v>
      </c>
      <c r="F263" s="207" t="s">
        <v>3535</v>
      </c>
      <c r="G263" s="208" t="s">
        <v>153</v>
      </c>
      <c r="H263" s="209">
        <v>165</v>
      </c>
      <c r="I263" s="210"/>
      <c r="J263" s="211">
        <f>ROUND(I263*H263,2)</f>
        <v>0</v>
      </c>
      <c r="K263" s="207" t="s">
        <v>154</v>
      </c>
      <c r="L263" s="45"/>
      <c r="M263" s="212" t="s">
        <v>19</v>
      </c>
      <c r="N263" s="213" t="s">
        <v>45</v>
      </c>
      <c r="O263" s="85"/>
      <c r="P263" s="214">
        <f>O263*H263</f>
        <v>0</v>
      </c>
      <c r="Q263" s="214">
        <v>0.11162</v>
      </c>
      <c r="R263" s="214">
        <f>Q263*H263</f>
        <v>18.417300000000001</v>
      </c>
      <c r="S263" s="214">
        <v>0</v>
      </c>
      <c r="T263" s="215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16" t="s">
        <v>155</v>
      </c>
      <c r="AT263" s="216" t="s">
        <v>150</v>
      </c>
      <c r="AU263" s="216" t="s">
        <v>84</v>
      </c>
      <c r="AY263" s="18" t="s">
        <v>148</v>
      </c>
      <c r="BE263" s="217">
        <f>IF(N263="základní",J263,0)</f>
        <v>0</v>
      </c>
      <c r="BF263" s="217">
        <f>IF(N263="snížená",J263,0)</f>
        <v>0</v>
      </c>
      <c r="BG263" s="217">
        <f>IF(N263="zákl. přenesená",J263,0)</f>
        <v>0</v>
      </c>
      <c r="BH263" s="217">
        <f>IF(N263="sníž. přenesená",J263,0)</f>
        <v>0</v>
      </c>
      <c r="BI263" s="217">
        <f>IF(N263="nulová",J263,0)</f>
        <v>0</v>
      </c>
      <c r="BJ263" s="18" t="s">
        <v>82</v>
      </c>
      <c r="BK263" s="217">
        <f>ROUND(I263*H263,2)</f>
        <v>0</v>
      </c>
      <c r="BL263" s="18" t="s">
        <v>155</v>
      </c>
      <c r="BM263" s="216" t="s">
        <v>3536</v>
      </c>
    </row>
    <row r="264" s="2" customFormat="1">
      <c r="A264" s="39"/>
      <c r="B264" s="40"/>
      <c r="C264" s="41"/>
      <c r="D264" s="218" t="s">
        <v>157</v>
      </c>
      <c r="E264" s="41"/>
      <c r="F264" s="219" t="s">
        <v>3537</v>
      </c>
      <c r="G264" s="41"/>
      <c r="H264" s="41"/>
      <c r="I264" s="220"/>
      <c r="J264" s="41"/>
      <c r="K264" s="41"/>
      <c r="L264" s="45"/>
      <c r="M264" s="221"/>
      <c r="N264" s="222"/>
      <c r="O264" s="85"/>
      <c r="P264" s="85"/>
      <c r="Q264" s="85"/>
      <c r="R264" s="85"/>
      <c r="S264" s="85"/>
      <c r="T264" s="86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157</v>
      </c>
      <c r="AU264" s="18" t="s">
        <v>84</v>
      </c>
    </row>
    <row r="265" s="2" customFormat="1" ht="24.15" customHeight="1">
      <c r="A265" s="39"/>
      <c r="B265" s="40"/>
      <c r="C265" s="256" t="s">
        <v>588</v>
      </c>
      <c r="D265" s="256" t="s">
        <v>226</v>
      </c>
      <c r="E265" s="257" t="s">
        <v>3538</v>
      </c>
      <c r="F265" s="258" t="s">
        <v>3539</v>
      </c>
      <c r="G265" s="259" t="s">
        <v>153</v>
      </c>
      <c r="H265" s="260">
        <v>168.30000000000001</v>
      </c>
      <c r="I265" s="261"/>
      <c r="J265" s="262">
        <f>ROUND(I265*H265,2)</f>
        <v>0</v>
      </c>
      <c r="K265" s="258" t="s">
        <v>154</v>
      </c>
      <c r="L265" s="263"/>
      <c r="M265" s="264" t="s">
        <v>19</v>
      </c>
      <c r="N265" s="265" t="s">
        <v>45</v>
      </c>
      <c r="O265" s="85"/>
      <c r="P265" s="214">
        <f>O265*H265</f>
        <v>0</v>
      </c>
      <c r="Q265" s="214">
        <v>0.152</v>
      </c>
      <c r="R265" s="214">
        <f>Q265*H265</f>
        <v>25.581600000000002</v>
      </c>
      <c r="S265" s="214">
        <v>0</v>
      </c>
      <c r="T265" s="215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16" t="s">
        <v>207</v>
      </c>
      <c r="AT265" s="216" t="s">
        <v>226</v>
      </c>
      <c r="AU265" s="216" t="s">
        <v>84</v>
      </c>
      <c r="AY265" s="18" t="s">
        <v>148</v>
      </c>
      <c r="BE265" s="217">
        <f>IF(N265="základní",J265,0)</f>
        <v>0</v>
      </c>
      <c r="BF265" s="217">
        <f>IF(N265="snížená",J265,0)</f>
        <v>0</v>
      </c>
      <c r="BG265" s="217">
        <f>IF(N265="zákl. přenesená",J265,0)</f>
        <v>0</v>
      </c>
      <c r="BH265" s="217">
        <f>IF(N265="sníž. přenesená",J265,0)</f>
        <v>0</v>
      </c>
      <c r="BI265" s="217">
        <f>IF(N265="nulová",J265,0)</f>
        <v>0</v>
      </c>
      <c r="BJ265" s="18" t="s">
        <v>82</v>
      </c>
      <c r="BK265" s="217">
        <f>ROUND(I265*H265,2)</f>
        <v>0</v>
      </c>
      <c r="BL265" s="18" t="s">
        <v>155</v>
      </c>
      <c r="BM265" s="216" t="s">
        <v>3540</v>
      </c>
    </row>
    <row r="266" s="13" customFormat="1">
      <c r="A266" s="13"/>
      <c r="B266" s="223"/>
      <c r="C266" s="224"/>
      <c r="D266" s="225" t="s">
        <v>159</v>
      </c>
      <c r="E266" s="226" t="s">
        <v>19</v>
      </c>
      <c r="F266" s="227" t="s">
        <v>3541</v>
      </c>
      <c r="G266" s="224"/>
      <c r="H266" s="228">
        <v>168.30000000000001</v>
      </c>
      <c r="I266" s="229"/>
      <c r="J266" s="224"/>
      <c r="K266" s="224"/>
      <c r="L266" s="230"/>
      <c r="M266" s="231"/>
      <c r="N266" s="232"/>
      <c r="O266" s="232"/>
      <c r="P266" s="232"/>
      <c r="Q266" s="232"/>
      <c r="R266" s="232"/>
      <c r="S266" s="232"/>
      <c r="T266" s="23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4" t="s">
        <v>159</v>
      </c>
      <c r="AU266" s="234" t="s">
        <v>84</v>
      </c>
      <c r="AV266" s="13" t="s">
        <v>84</v>
      </c>
      <c r="AW266" s="13" t="s">
        <v>35</v>
      </c>
      <c r="AX266" s="13" t="s">
        <v>82</v>
      </c>
      <c r="AY266" s="234" t="s">
        <v>148</v>
      </c>
    </row>
    <row r="267" s="2" customFormat="1" ht="44.25" customHeight="1">
      <c r="A267" s="39"/>
      <c r="B267" s="40"/>
      <c r="C267" s="205" t="s">
        <v>593</v>
      </c>
      <c r="D267" s="205" t="s">
        <v>150</v>
      </c>
      <c r="E267" s="206" t="s">
        <v>3542</v>
      </c>
      <c r="F267" s="207" t="s">
        <v>3543</v>
      </c>
      <c r="G267" s="208" t="s">
        <v>229</v>
      </c>
      <c r="H267" s="209">
        <v>17.5</v>
      </c>
      <c r="I267" s="210"/>
      <c r="J267" s="211">
        <f>ROUND(I267*H267,2)</f>
        <v>0</v>
      </c>
      <c r="K267" s="207" t="s">
        <v>154</v>
      </c>
      <c r="L267" s="45"/>
      <c r="M267" s="212" t="s">
        <v>19</v>
      </c>
      <c r="N267" s="213" t="s">
        <v>45</v>
      </c>
      <c r="O267" s="85"/>
      <c r="P267" s="214">
        <f>O267*H267</f>
        <v>0</v>
      </c>
      <c r="Q267" s="214">
        <v>0.41947000000000001</v>
      </c>
      <c r="R267" s="214">
        <f>Q267*H267</f>
        <v>7.3407249999999999</v>
      </c>
      <c r="S267" s="214">
        <v>0</v>
      </c>
      <c r="T267" s="215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16" t="s">
        <v>155</v>
      </c>
      <c r="AT267" s="216" t="s">
        <v>150</v>
      </c>
      <c r="AU267" s="216" t="s">
        <v>84</v>
      </c>
      <c r="AY267" s="18" t="s">
        <v>148</v>
      </c>
      <c r="BE267" s="217">
        <f>IF(N267="základní",J267,0)</f>
        <v>0</v>
      </c>
      <c r="BF267" s="217">
        <f>IF(N267="snížená",J267,0)</f>
        <v>0</v>
      </c>
      <c r="BG267" s="217">
        <f>IF(N267="zákl. přenesená",J267,0)</f>
        <v>0</v>
      </c>
      <c r="BH267" s="217">
        <f>IF(N267="sníž. přenesená",J267,0)</f>
        <v>0</v>
      </c>
      <c r="BI267" s="217">
        <f>IF(N267="nulová",J267,0)</f>
        <v>0</v>
      </c>
      <c r="BJ267" s="18" t="s">
        <v>82</v>
      </c>
      <c r="BK267" s="217">
        <f>ROUND(I267*H267,2)</f>
        <v>0</v>
      </c>
      <c r="BL267" s="18" t="s">
        <v>155</v>
      </c>
      <c r="BM267" s="216" t="s">
        <v>3544</v>
      </c>
    </row>
    <row r="268" s="2" customFormat="1">
      <c r="A268" s="39"/>
      <c r="B268" s="40"/>
      <c r="C268" s="41"/>
      <c r="D268" s="218" t="s">
        <v>157</v>
      </c>
      <c r="E268" s="41"/>
      <c r="F268" s="219" t="s">
        <v>3545</v>
      </c>
      <c r="G268" s="41"/>
      <c r="H268" s="41"/>
      <c r="I268" s="220"/>
      <c r="J268" s="41"/>
      <c r="K268" s="41"/>
      <c r="L268" s="45"/>
      <c r="M268" s="221"/>
      <c r="N268" s="222"/>
      <c r="O268" s="85"/>
      <c r="P268" s="85"/>
      <c r="Q268" s="85"/>
      <c r="R268" s="85"/>
      <c r="S268" s="85"/>
      <c r="T268" s="86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157</v>
      </c>
      <c r="AU268" s="18" t="s">
        <v>84</v>
      </c>
    </row>
    <row r="269" s="12" customFormat="1" ht="22.8" customHeight="1">
      <c r="A269" s="12"/>
      <c r="B269" s="189"/>
      <c r="C269" s="190"/>
      <c r="D269" s="191" t="s">
        <v>73</v>
      </c>
      <c r="E269" s="203" t="s">
        <v>212</v>
      </c>
      <c r="F269" s="203" t="s">
        <v>592</v>
      </c>
      <c r="G269" s="190"/>
      <c r="H269" s="190"/>
      <c r="I269" s="193"/>
      <c r="J269" s="204">
        <f>BK269</f>
        <v>0</v>
      </c>
      <c r="K269" s="190"/>
      <c r="L269" s="195"/>
      <c r="M269" s="196"/>
      <c r="N269" s="197"/>
      <c r="O269" s="197"/>
      <c r="P269" s="198">
        <f>SUM(P270:P274)</f>
        <v>0</v>
      </c>
      <c r="Q269" s="197"/>
      <c r="R269" s="198">
        <f>SUM(R270:R274)</f>
        <v>22.336379999999998</v>
      </c>
      <c r="S269" s="197"/>
      <c r="T269" s="199">
        <f>SUM(T270:T274)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0" t="s">
        <v>82</v>
      </c>
      <c r="AT269" s="201" t="s">
        <v>73</v>
      </c>
      <c r="AU269" s="201" t="s">
        <v>82</v>
      </c>
      <c r="AY269" s="200" t="s">
        <v>148</v>
      </c>
      <c r="BK269" s="202">
        <f>SUM(BK270:BK274)</f>
        <v>0</v>
      </c>
    </row>
    <row r="270" s="2" customFormat="1" ht="49.05" customHeight="1">
      <c r="A270" s="39"/>
      <c r="B270" s="40"/>
      <c r="C270" s="205" t="s">
        <v>598</v>
      </c>
      <c r="D270" s="205" t="s">
        <v>150</v>
      </c>
      <c r="E270" s="206" t="s">
        <v>3546</v>
      </c>
      <c r="F270" s="207" t="s">
        <v>3547</v>
      </c>
      <c r="G270" s="208" t="s">
        <v>229</v>
      </c>
      <c r="H270" s="209">
        <v>99</v>
      </c>
      <c r="I270" s="210"/>
      <c r="J270" s="211">
        <f>ROUND(I270*H270,2)</f>
        <v>0</v>
      </c>
      <c r="K270" s="207" t="s">
        <v>154</v>
      </c>
      <c r="L270" s="45"/>
      <c r="M270" s="212" t="s">
        <v>19</v>
      </c>
      <c r="N270" s="213" t="s">
        <v>45</v>
      </c>
      <c r="O270" s="85"/>
      <c r="P270" s="214">
        <f>O270*H270</f>
        <v>0</v>
      </c>
      <c r="Q270" s="214">
        <v>0.16850000000000001</v>
      </c>
      <c r="R270" s="214">
        <f>Q270*H270</f>
        <v>16.6815</v>
      </c>
      <c r="S270" s="214">
        <v>0</v>
      </c>
      <c r="T270" s="215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16" t="s">
        <v>155</v>
      </c>
      <c r="AT270" s="216" t="s">
        <v>150</v>
      </c>
      <c r="AU270" s="216" t="s">
        <v>84</v>
      </c>
      <c r="AY270" s="18" t="s">
        <v>148</v>
      </c>
      <c r="BE270" s="217">
        <f>IF(N270="základní",J270,0)</f>
        <v>0</v>
      </c>
      <c r="BF270" s="217">
        <f>IF(N270="snížená",J270,0)</f>
        <v>0</v>
      </c>
      <c r="BG270" s="217">
        <f>IF(N270="zákl. přenesená",J270,0)</f>
        <v>0</v>
      </c>
      <c r="BH270" s="217">
        <f>IF(N270="sníž. přenesená",J270,0)</f>
        <v>0</v>
      </c>
      <c r="BI270" s="217">
        <f>IF(N270="nulová",J270,0)</f>
        <v>0</v>
      </c>
      <c r="BJ270" s="18" t="s">
        <v>82</v>
      </c>
      <c r="BK270" s="217">
        <f>ROUND(I270*H270,2)</f>
        <v>0</v>
      </c>
      <c r="BL270" s="18" t="s">
        <v>155</v>
      </c>
      <c r="BM270" s="216" t="s">
        <v>3548</v>
      </c>
    </row>
    <row r="271" s="2" customFormat="1">
      <c r="A271" s="39"/>
      <c r="B271" s="40"/>
      <c r="C271" s="41"/>
      <c r="D271" s="218" t="s">
        <v>157</v>
      </c>
      <c r="E271" s="41"/>
      <c r="F271" s="219" t="s">
        <v>3549</v>
      </c>
      <c r="G271" s="41"/>
      <c r="H271" s="41"/>
      <c r="I271" s="220"/>
      <c r="J271" s="41"/>
      <c r="K271" s="41"/>
      <c r="L271" s="45"/>
      <c r="M271" s="221"/>
      <c r="N271" s="222"/>
      <c r="O271" s="85"/>
      <c r="P271" s="85"/>
      <c r="Q271" s="85"/>
      <c r="R271" s="85"/>
      <c r="S271" s="85"/>
      <c r="T271" s="86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18" t="s">
        <v>157</v>
      </c>
      <c r="AU271" s="18" t="s">
        <v>84</v>
      </c>
    </row>
    <row r="272" s="13" customFormat="1">
      <c r="A272" s="13"/>
      <c r="B272" s="223"/>
      <c r="C272" s="224"/>
      <c r="D272" s="225" t="s">
        <v>159</v>
      </c>
      <c r="E272" s="226" t="s">
        <v>19</v>
      </c>
      <c r="F272" s="227" t="s">
        <v>3550</v>
      </c>
      <c r="G272" s="224"/>
      <c r="H272" s="228">
        <v>99</v>
      </c>
      <c r="I272" s="229"/>
      <c r="J272" s="224"/>
      <c r="K272" s="224"/>
      <c r="L272" s="230"/>
      <c r="M272" s="231"/>
      <c r="N272" s="232"/>
      <c r="O272" s="232"/>
      <c r="P272" s="232"/>
      <c r="Q272" s="232"/>
      <c r="R272" s="232"/>
      <c r="S272" s="232"/>
      <c r="T272" s="23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4" t="s">
        <v>159</v>
      </c>
      <c r="AU272" s="234" t="s">
        <v>84</v>
      </c>
      <c r="AV272" s="13" t="s">
        <v>84</v>
      </c>
      <c r="AW272" s="13" t="s">
        <v>35</v>
      </c>
      <c r="AX272" s="13" t="s">
        <v>82</v>
      </c>
      <c r="AY272" s="234" t="s">
        <v>148</v>
      </c>
    </row>
    <row r="273" s="2" customFormat="1" ht="16.5" customHeight="1">
      <c r="A273" s="39"/>
      <c r="B273" s="40"/>
      <c r="C273" s="256" t="s">
        <v>604</v>
      </c>
      <c r="D273" s="256" t="s">
        <v>226</v>
      </c>
      <c r="E273" s="257" t="s">
        <v>3551</v>
      </c>
      <c r="F273" s="258" t="s">
        <v>3552</v>
      </c>
      <c r="G273" s="259" t="s">
        <v>229</v>
      </c>
      <c r="H273" s="260">
        <v>100.98</v>
      </c>
      <c r="I273" s="261"/>
      <c r="J273" s="262">
        <f>ROUND(I273*H273,2)</f>
        <v>0</v>
      </c>
      <c r="K273" s="258" t="s">
        <v>154</v>
      </c>
      <c r="L273" s="263"/>
      <c r="M273" s="264" t="s">
        <v>19</v>
      </c>
      <c r="N273" s="265" t="s">
        <v>45</v>
      </c>
      <c r="O273" s="85"/>
      <c r="P273" s="214">
        <f>O273*H273</f>
        <v>0</v>
      </c>
      <c r="Q273" s="214">
        <v>0.056000000000000001</v>
      </c>
      <c r="R273" s="214">
        <f>Q273*H273</f>
        <v>5.6548800000000004</v>
      </c>
      <c r="S273" s="214">
        <v>0</v>
      </c>
      <c r="T273" s="215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16" t="s">
        <v>207</v>
      </c>
      <c r="AT273" s="216" t="s">
        <v>226</v>
      </c>
      <c r="AU273" s="216" t="s">
        <v>84</v>
      </c>
      <c r="AY273" s="18" t="s">
        <v>148</v>
      </c>
      <c r="BE273" s="217">
        <f>IF(N273="základní",J273,0)</f>
        <v>0</v>
      </c>
      <c r="BF273" s="217">
        <f>IF(N273="snížená",J273,0)</f>
        <v>0</v>
      </c>
      <c r="BG273" s="217">
        <f>IF(N273="zákl. přenesená",J273,0)</f>
        <v>0</v>
      </c>
      <c r="BH273" s="217">
        <f>IF(N273="sníž. přenesená",J273,0)</f>
        <v>0</v>
      </c>
      <c r="BI273" s="217">
        <f>IF(N273="nulová",J273,0)</f>
        <v>0</v>
      </c>
      <c r="BJ273" s="18" t="s">
        <v>82</v>
      </c>
      <c r="BK273" s="217">
        <f>ROUND(I273*H273,2)</f>
        <v>0</v>
      </c>
      <c r="BL273" s="18" t="s">
        <v>155</v>
      </c>
      <c r="BM273" s="216" t="s">
        <v>3553</v>
      </c>
    </row>
    <row r="274" s="13" customFormat="1">
      <c r="A274" s="13"/>
      <c r="B274" s="223"/>
      <c r="C274" s="224"/>
      <c r="D274" s="225" t="s">
        <v>159</v>
      </c>
      <c r="E274" s="226" t="s">
        <v>19</v>
      </c>
      <c r="F274" s="227" t="s">
        <v>3554</v>
      </c>
      <c r="G274" s="224"/>
      <c r="H274" s="228">
        <v>100.98</v>
      </c>
      <c r="I274" s="229"/>
      <c r="J274" s="224"/>
      <c r="K274" s="224"/>
      <c r="L274" s="230"/>
      <c r="M274" s="231"/>
      <c r="N274" s="232"/>
      <c r="O274" s="232"/>
      <c r="P274" s="232"/>
      <c r="Q274" s="232"/>
      <c r="R274" s="232"/>
      <c r="S274" s="232"/>
      <c r="T274" s="23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4" t="s">
        <v>159</v>
      </c>
      <c r="AU274" s="234" t="s">
        <v>84</v>
      </c>
      <c r="AV274" s="13" t="s">
        <v>84</v>
      </c>
      <c r="AW274" s="13" t="s">
        <v>35</v>
      </c>
      <c r="AX274" s="13" t="s">
        <v>82</v>
      </c>
      <c r="AY274" s="234" t="s">
        <v>148</v>
      </c>
    </row>
    <row r="275" s="12" customFormat="1" ht="22.8" customHeight="1">
      <c r="A275" s="12"/>
      <c r="B275" s="189"/>
      <c r="C275" s="190"/>
      <c r="D275" s="191" t="s">
        <v>73</v>
      </c>
      <c r="E275" s="203" t="s">
        <v>1901</v>
      </c>
      <c r="F275" s="203" t="s">
        <v>3555</v>
      </c>
      <c r="G275" s="190"/>
      <c r="H275" s="190"/>
      <c r="I275" s="193"/>
      <c r="J275" s="204">
        <f>BK275</f>
        <v>0</v>
      </c>
      <c r="K275" s="190"/>
      <c r="L275" s="195"/>
      <c r="M275" s="196"/>
      <c r="N275" s="197"/>
      <c r="O275" s="197"/>
      <c r="P275" s="198">
        <f>SUM(P276:P284)</f>
        <v>0</v>
      </c>
      <c r="Q275" s="197"/>
      <c r="R275" s="198">
        <f>SUM(R276:R284)</f>
        <v>0</v>
      </c>
      <c r="S275" s="197"/>
      <c r="T275" s="199">
        <f>SUM(T276:T284)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0" t="s">
        <v>82</v>
      </c>
      <c r="AT275" s="201" t="s">
        <v>73</v>
      </c>
      <c r="AU275" s="201" t="s">
        <v>82</v>
      </c>
      <c r="AY275" s="200" t="s">
        <v>148</v>
      </c>
      <c r="BK275" s="202">
        <f>SUM(BK276:BK284)</f>
        <v>0</v>
      </c>
    </row>
    <row r="276" s="2" customFormat="1" ht="37.8" customHeight="1">
      <c r="A276" s="39"/>
      <c r="B276" s="40"/>
      <c r="C276" s="205" t="s">
        <v>609</v>
      </c>
      <c r="D276" s="205" t="s">
        <v>150</v>
      </c>
      <c r="E276" s="206" t="s">
        <v>3556</v>
      </c>
      <c r="F276" s="207" t="s">
        <v>3557</v>
      </c>
      <c r="G276" s="208" t="s">
        <v>203</v>
      </c>
      <c r="H276" s="209">
        <v>17.43</v>
      </c>
      <c r="I276" s="210"/>
      <c r="J276" s="211">
        <f>ROUND(I276*H276,2)</f>
        <v>0</v>
      </c>
      <c r="K276" s="207" t="s">
        <v>154</v>
      </c>
      <c r="L276" s="45"/>
      <c r="M276" s="212" t="s">
        <v>19</v>
      </c>
      <c r="N276" s="213" t="s">
        <v>45</v>
      </c>
      <c r="O276" s="85"/>
      <c r="P276" s="214">
        <f>O276*H276</f>
        <v>0</v>
      </c>
      <c r="Q276" s="214">
        <v>0</v>
      </c>
      <c r="R276" s="214">
        <f>Q276*H276</f>
        <v>0</v>
      </c>
      <c r="S276" s="214">
        <v>0</v>
      </c>
      <c r="T276" s="215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16" t="s">
        <v>155</v>
      </c>
      <c r="AT276" s="216" t="s">
        <v>150</v>
      </c>
      <c r="AU276" s="216" t="s">
        <v>84</v>
      </c>
      <c r="AY276" s="18" t="s">
        <v>148</v>
      </c>
      <c r="BE276" s="217">
        <f>IF(N276="základní",J276,0)</f>
        <v>0</v>
      </c>
      <c r="BF276" s="217">
        <f>IF(N276="snížená",J276,0)</f>
        <v>0</v>
      </c>
      <c r="BG276" s="217">
        <f>IF(N276="zákl. přenesená",J276,0)</f>
        <v>0</v>
      </c>
      <c r="BH276" s="217">
        <f>IF(N276="sníž. přenesená",J276,0)</f>
        <v>0</v>
      </c>
      <c r="BI276" s="217">
        <f>IF(N276="nulová",J276,0)</f>
        <v>0</v>
      </c>
      <c r="BJ276" s="18" t="s">
        <v>82</v>
      </c>
      <c r="BK276" s="217">
        <f>ROUND(I276*H276,2)</f>
        <v>0</v>
      </c>
      <c r="BL276" s="18" t="s">
        <v>155</v>
      </c>
      <c r="BM276" s="216" t="s">
        <v>3558</v>
      </c>
    </row>
    <row r="277" s="2" customFormat="1">
      <c r="A277" s="39"/>
      <c r="B277" s="40"/>
      <c r="C277" s="41"/>
      <c r="D277" s="218" t="s">
        <v>157</v>
      </c>
      <c r="E277" s="41"/>
      <c r="F277" s="219" t="s">
        <v>3559</v>
      </c>
      <c r="G277" s="41"/>
      <c r="H277" s="41"/>
      <c r="I277" s="220"/>
      <c r="J277" s="41"/>
      <c r="K277" s="41"/>
      <c r="L277" s="45"/>
      <c r="M277" s="221"/>
      <c r="N277" s="222"/>
      <c r="O277" s="85"/>
      <c r="P277" s="85"/>
      <c r="Q277" s="85"/>
      <c r="R277" s="85"/>
      <c r="S277" s="85"/>
      <c r="T277" s="86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18" t="s">
        <v>157</v>
      </c>
      <c r="AU277" s="18" t="s">
        <v>84</v>
      </c>
    </row>
    <row r="278" s="2" customFormat="1" ht="49.05" customHeight="1">
      <c r="A278" s="39"/>
      <c r="B278" s="40"/>
      <c r="C278" s="205" t="s">
        <v>614</v>
      </c>
      <c r="D278" s="205" t="s">
        <v>150</v>
      </c>
      <c r="E278" s="206" t="s">
        <v>3560</v>
      </c>
      <c r="F278" s="207" t="s">
        <v>3561</v>
      </c>
      <c r="G278" s="208" t="s">
        <v>203</v>
      </c>
      <c r="H278" s="209">
        <v>242.59200000000001</v>
      </c>
      <c r="I278" s="210"/>
      <c r="J278" s="211">
        <f>ROUND(I278*H278,2)</f>
        <v>0</v>
      </c>
      <c r="K278" s="207" t="s">
        <v>154</v>
      </c>
      <c r="L278" s="45"/>
      <c r="M278" s="212" t="s">
        <v>19</v>
      </c>
      <c r="N278" s="213" t="s">
        <v>45</v>
      </c>
      <c r="O278" s="85"/>
      <c r="P278" s="214">
        <f>O278*H278</f>
        <v>0</v>
      </c>
      <c r="Q278" s="214">
        <v>0</v>
      </c>
      <c r="R278" s="214">
        <f>Q278*H278</f>
        <v>0</v>
      </c>
      <c r="S278" s="214">
        <v>0</v>
      </c>
      <c r="T278" s="215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16" t="s">
        <v>155</v>
      </c>
      <c r="AT278" s="216" t="s">
        <v>150</v>
      </c>
      <c r="AU278" s="216" t="s">
        <v>84</v>
      </c>
      <c r="AY278" s="18" t="s">
        <v>148</v>
      </c>
      <c r="BE278" s="217">
        <f>IF(N278="základní",J278,0)</f>
        <v>0</v>
      </c>
      <c r="BF278" s="217">
        <f>IF(N278="snížená",J278,0)</f>
        <v>0</v>
      </c>
      <c r="BG278" s="217">
        <f>IF(N278="zákl. přenesená",J278,0)</f>
        <v>0</v>
      </c>
      <c r="BH278" s="217">
        <f>IF(N278="sníž. přenesená",J278,0)</f>
        <v>0</v>
      </c>
      <c r="BI278" s="217">
        <f>IF(N278="nulová",J278,0)</f>
        <v>0</v>
      </c>
      <c r="BJ278" s="18" t="s">
        <v>82</v>
      </c>
      <c r="BK278" s="217">
        <f>ROUND(I278*H278,2)</f>
        <v>0</v>
      </c>
      <c r="BL278" s="18" t="s">
        <v>155</v>
      </c>
      <c r="BM278" s="216" t="s">
        <v>3562</v>
      </c>
    </row>
    <row r="279" s="2" customFormat="1">
      <c r="A279" s="39"/>
      <c r="B279" s="40"/>
      <c r="C279" s="41"/>
      <c r="D279" s="218" t="s">
        <v>157</v>
      </c>
      <c r="E279" s="41"/>
      <c r="F279" s="219" t="s">
        <v>3563</v>
      </c>
      <c r="G279" s="41"/>
      <c r="H279" s="41"/>
      <c r="I279" s="220"/>
      <c r="J279" s="41"/>
      <c r="K279" s="41"/>
      <c r="L279" s="45"/>
      <c r="M279" s="221"/>
      <c r="N279" s="222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157</v>
      </c>
      <c r="AU279" s="18" t="s">
        <v>84</v>
      </c>
    </row>
    <row r="280" s="13" customFormat="1">
      <c r="A280" s="13"/>
      <c r="B280" s="223"/>
      <c r="C280" s="224"/>
      <c r="D280" s="225" t="s">
        <v>159</v>
      </c>
      <c r="E280" s="226" t="s">
        <v>19</v>
      </c>
      <c r="F280" s="227" t="s">
        <v>3564</v>
      </c>
      <c r="G280" s="224"/>
      <c r="H280" s="228">
        <v>242.59200000000001</v>
      </c>
      <c r="I280" s="229"/>
      <c r="J280" s="224"/>
      <c r="K280" s="224"/>
      <c r="L280" s="230"/>
      <c r="M280" s="231"/>
      <c r="N280" s="232"/>
      <c r="O280" s="232"/>
      <c r="P280" s="232"/>
      <c r="Q280" s="232"/>
      <c r="R280" s="232"/>
      <c r="S280" s="232"/>
      <c r="T280" s="23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4" t="s">
        <v>159</v>
      </c>
      <c r="AU280" s="234" t="s">
        <v>84</v>
      </c>
      <c r="AV280" s="13" t="s">
        <v>84</v>
      </c>
      <c r="AW280" s="13" t="s">
        <v>35</v>
      </c>
      <c r="AX280" s="13" t="s">
        <v>82</v>
      </c>
      <c r="AY280" s="234" t="s">
        <v>148</v>
      </c>
    </row>
    <row r="281" s="2" customFormat="1" ht="44.25" customHeight="1">
      <c r="A281" s="39"/>
      <c r="B281" s="40"/>
      <c r="C281" s="205" t="s">
        <v>619</v>
      </c>
      <c r="D281" s="205" t="s">
        <v>150</v>
      </c>
      <c r="E281" s="206" t="s">
        <v>3565</v>
      </c>
      <c r="F281" s="207" t="s">
        <v>3566</v>
      </c>
      <c r="G281" s="208" t="s">
        <v>203</v>
      </c>
      <c r="H281" s="209">
        <v>3.1080000000000001</v>
      </c>
      <c r="I281" s="210"/>
      <c r="J281" s="211">
        <f>ROUND(I281*H281,2)</f>
        <v>0</v>
      </c>
      <c r="K281" s="207" t="s">
        <v>154</v>
      </c>
      <c r="L281" s="45"/>
      <c r="M281" s="212" t="s">
        <v>19</v>
      </c>
      <c r="N281" s="213" t="s">
        <v>45</v>
      </c>
      <c r="O281" s="85"/>
      <c r="P281" s="214">
        <f>O281*H281</f>
        <v>0</v>
      </c>
      <c r="Q281" s="214">
        <v>0</v>
      </c>
      <c r="R281" s="214">
        <f>Q281*H281</f>
        <v>0</v>
      </c>
      <c r="S281" s="214">
        <v>0</v>
      </c>
      <c r="T281" s="215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16" t="s">
        <v>155</v>
      </c>
      <c r="AT281" s="216" t="s">
        <v>150</v>
      </c>
      <c r="AU281" s="216" t="s">
        <v>84</v>
      </c>
      <c r="AY281" s="18" t="s">
        <v>148</v>
      </c>
      <c r="BE281" s="217">
        <f>IF(N281="základní",J281,0)</f>
        <v>0</v>
      </c>
      <c r="BF281" s="217">
        <f>IF(N281="snížená",J281,0)</f>
        <v>0</v>
      </c>
      <c r="BG281" s="217">
        <f>IF(N281="zákl. přenesená",J281,0)</f>
        <v>0</v>
      </c>
      <c r="BH281" s="217">
        <f>IF(N281="sníž. přenesená",J281,0)</f>
        <v>0</v>
      </c>
      <c r="BI281" s="217">
        <f>IF(N281="nulová",J281,0)</f>
        <v>0</v>
      </c>
      <c r="BJ281" s="18" t="s">
        <v>82</v>
      </c>
      <c r="BK281" s="217">
        <f>ROUND(I281*H281,2)</f>
        <v>0</v>
      </c>
      <c r="BL281" s="18" t="s">
        <v>155</v>
      </c>
      <c r="BM281" s="216" t="s">
        <v>3567</v>
      </c>
    </row>
    <row r="282" s="2" customFormat="1">
      <c r="A282" s="39"/>
      <c r="B282" s="40"/>
      <c r="C282" s="41"/>
      <c r="D282" s="218" t="s">
        <v>157</v>
      </c>
      <c r="E282" s="41"/>
      <c r="F282" s="219" t="s">
        <v>3568</v>
      </c>
      <c r="G282" s="41"/>
      <c r="H282" s="41"/>
      <c r="I282" s="220"/>
      <c r="J282" s="41"/>
      <c r="K282" s="41"/>
      <c r="L282" s="45"/>
      <c r="M282" s="221"/>
      <c r="N282" s="222"/>
      <c r="O282" s="85"/>
      <c r="P282" s="85"/>
      <c r="Q282" s="85"/>
      <c r="R282" s="85"/>
      <c r="S282" s="85"/>
      <c r="T282" s="86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157</v>
      </c>
      <c r="AU282" s="18" t="s">
        <v>84</v>
      </c>
    </row>
    <row r="283" s="2" customFormat="1" ht="44.25" customHeight="1">
      <c r="A283" s="39"/>
      <c r="B283" s="40"/>
      <c r="C283" s="205" t="s">
        <v>624</v>
      </c>
      <c r="D283" s="205" t="s">
        <v>150</v>
      </c>
      <c r="E283" s="206" t="s">
        <v>3569</v>
      </c>
      <c r="F283" s="207" t="s">
        <v>3570</v>
      </c>
      <c r="G283" s="208" t="s">
        <v>203</v>
      </c>
      <c r="H283" s="209">
        <v>14.220000000000001</v>
      </c>
      <c r="I283" s="210"/>
      <c r="J283" s="211">
        <f>ROUND(I283*H283,2)</f>
        <v>0</v>
      </c>
      <c r="K283" s="207" t="s">
        <v>154</v>
      </c>
      <c r="L283" s="45"/>
      <c r="M283" s="212" t="s">
        <v>19</v>
      </c>
      <c r="N283" s="213" t="s">
        <v>45</v>
      </c>
      <c r="O283" s="85"/>
      <c r="P283" s="214">
        <f>O283*H283</f>
        <v>0</v>
      </c>
      <c r="Q283" s="214">
        <v>0</v>
      </c>
      <c r="R283" s="214">
        <f>Q283*H283</f>
        <v>0</v>
      </c>
      <c r="S283" s="214">
        <v>0</v>
      </c>
      <c r="T283" s="215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16" t="s">
        <v>155</v>
      </c>
      <c r="AT283" s="216" t="s">
        <v>150</v>
      </c>
      <c r="AU283" s="216" t="s">
        <v>84</v>
      </c>
      <c r="AY283" s="18" t="s">
        <v>148</v>
      </c>
      <c r="BE283" s="217">
        <f>IF(N283="základní",J283,0)</f>
        <v>0</v>
      </c>
      <c r="BF283" s="217">
        <f>IF(N283="snížená",J283,0)</f>
        <v>0</v>
      </c>
      <c r="BG283" s="217">
        <f>IF(N283="zákl. přenesená",J283,0)</f>
        <v>0</v>
      </c>
      <c r="BH283" s="217">
        <f>IF(N283="sníž. přenesená",J283,0)</f>
        <v>0</v>
      </c>
      <c r="BI283" s="217">
        <f>IF(N283="nulová",J283,0)</f>
        <v>0</v>
      </c>
      <c r="BJ283" s="18" t="s">
        <v>82</v>
      </c>
      <c r="BK283" s="217">
        <f>ROUND(I283*H283,2)</f>
        <v>0</v>
      </c>
      <c r="BL283" s="18" t="s">
        <v>155</v>
      </c>
      <c r="BM283" s="216" t="s">
        <v>3571</v>
      </c>
    </row>
    <row r="284" s="2" customFormat="1">
      <c r="A284" s="39"/>
      <c r="B284" s="40"/>
      <c r="C284" s="41"/>
      <c r="D284" s="218" t="s">
        <v>157</v>
      </c>
      <c r="E284" s="41"/>
      <c r="F284" s="219" t="s">
        <v>3572</v>
      </c>
      <c r="G284" s="41"/>
      <c r="H284" s="41"/>
      <c r="I284" s="220"/>
      <c r="J284" s="41"/>
      <c r="K284" s="41"/>
      <c r="L284" s="45"/>
      <c r="M284" s="221"/>
      <c r="N284" s="222"/>
      <c r="O284" s="85"/>
      <c r="P284" s="85"/>
      <c r="Q284" s="85"/>
      <c r="R284" s="85"/>
      <c r="S284" s="85"/>
      <c r="T284" s="86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157</v>
      </c>
      <c r="AU284" s="18" t="s">
        <v>84</v>
      </c>
    </row>
    <row r="285" s="12" customFormat="1" ht="22.8" customHeight="1">
      <c r="A285" s="12"/>
      <c r="B285" s="189"/>
      <c r="C285" s="190"/>
      <c r="D285" s="191" t="s">
        <v>73</v>
      </c>
      <c r="E285" s="203" t="s">
        <v>643</v>
      </c>
      <c r="F285" s="203" t="s">
        <v>644</v>
      </c>
      <c r="G285" s="190"/>
      <c r="H285" s="190"/>
      <c r="I285" s="193"/>
      <c r="J285" s="204">
        <f>BK285</f>
        <v>0</v>
      </c>
      <c r="K285" s="190"/>
      <c r="L285" s="195"/>
      <c r="M285" s="196"/>
      <c r="N285" s="197"/>
      <c r="O285" s="197"/>
      <c r="P285" s="198">
        <f>SUM(P286:P287)</f>
        <v>0</v>
      </c>
      <c r="Q285" s="197"/>
      <c r="R285" s="198">
        <f>SUM(R286:R287)</f>
        <v>0</v>
      </c>
      <c r="S285" s="197"/>
      <c r="T285" s="199">
        <f>SUM(T286:T287)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00" t="s">
        <v>82</v>
      </c>
      <c r="AT285" s="201" t="s">
        <v>73</v>
      </c>
      <c r="AU285" s="201" t="s">
        <v>82</v>
      </c>
      <c r="AY285" s="200" t="s">
        <v>148</v>
      </c>
      <c r="BK285" s="202">
        <f>SUM(BK286:BK287)</f>
        <v>0</v>
      </c>
    </row>
    <row r="286" s="2" customFormat="1" ht="37.8" customHeight="1">
      <c r="A286" s="39"/>
      <c r="B286" s="40"/>
      <c r="C286" s="205" t="s">
        <v>629</v>
      </c>
      <c r="D286" s="205" t="s">
        <v>150</v>
      </c>
      <c r="E286" s="206" t="s">
        <v>3573</v>
      </c>
      <c r="F286" s="207" t="s">
        <v>3574</v>
      </c>
      <c r="G286" s="208" t="s">
        <v>203</v>
      </c>
      <c r="H286" s="209">
        <v>193.303</v>
      </c>
      <c r="I286" s="210"/>
      <c r="J286" s="211">
        <f>ROUND(I286*H286,2)</f>
        <v>0</v>
      </c>
      <c r="K286" s="207" t="s">
        <v>154</v>
      </c>
      <c r="L286" s="45"/>
      <c r="M286" s="212" t="s">
        <v>19</v>
      </c>
      <c r="N286" s="213" t="s">
        <v>45</v>
      </c>
      <c r="O286" s="85"/>
      <c r="P286" s="214">
        <f>O286*H286</f>
        <v>0</v>
      </c>
      <c r="Q286" s="214">
        <v>0</v>
      </c>
      <c r="R286" s="214">
        <f>Q286*H286</f>
        <v>0</v>
      </c>
      <c r="S286" s="214">
        <v>0</v>
      </c>
      <c r="T286" s="215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16" t="s">
        <v>155</v>
      </c>
      <c r="AT286" s="216" t="s">
        <v>150</v>
      </c>
      <c r="AU286" s="216" t="s">
        <v>84</v>
      </c>
      <c r="AY286" s="18" t="s">
        <v>148</v>
      </c>
      <c r="BE286" s="217">
        <f>IF(N286="základní",J286,0)</f>
        <v>0</v>
      </c>
      <c r="BF286" s="217">
        <f>IF(N286="snížená",J286,0)</f>
        <v>0</v>
      </c>
      <c r="BG286" s="217">
        <f>IF(N286="zákl. přenesená",J286,0)</f>
        <v>0</v>
      </c>
      <c r="BH286" s="217">
        <f>IF(N286="sníž. přenesená",J286,0)</f>
        <v>0</v>
      </c>
      <c r="BI286" s="217">
        <f>IF(N286="nulová",J286,0)</f>
        <v>0</v>
      </c>
      <c r="BJ286" s="18" t="s">
        <v>82</v>
      </c>
      <c r="BK286" s="217">
        <f>ROUND(I286*H286,2)</f>
        <v>0</v>
      </c>
      <c r="BL286" s="18" t="s">
        <v>155</v>
      </c>
      <c r="BM286" s="216" t="s">
        <v>3575</v>
      </c>
    </row>
    <row r="287" s="2" customFormat="1">
      <c r="A287" s="39"/>
      <c r="B287" s="40"/>
      <c r="C287" s="41"/>
      <c r="D287" s="218" t="s">
        <v>157</v>
      </c>
      <c r="E287" s="41"/>
      <c r="F287" s="219" t="s">
        <v>3576</v>
      </c>
      <c r="G287" s="41"/>
      <c r="H287" s="41"/>
      <c r="I287" s="220"/>
      <c r="J287" s="41"/>
      <c r="K287" s="41"/>
      <c r="L287" s="45"/>
      <c r="M287" s="287"/>
      <c r="N287" s="288"/>
      <c r="O287" s="269"/>
      <c r="P287" s="269"/>
      <c r="Q287" s="269"/>
      <c r="R287" s="269"/>
      <c r="S287" s="269"/>
      <c r="T287" s="28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T287" s="18" t="s">
        <v>157</v>
      </c>
      <c r="AU287" s="18" t="s">
        <v>84</v>
      </c>
    </row>
    <row r="288" s="2" customFormat="1" ht="6.96" customHeight="1">
      <c r="A288" s="39"/>
      <c r="B288" s="60"/>
      <c r="C288" s="61"/>
      <c r="D288" s="61"/>
      <c r="E288" s="61"/>
      <c r="F288" s="61"/>
      <c r="G288" s="61"/>
      <c r="H288" s="61"/>
      <c r="I288" s="61"/>
      <c r="J288" s="61"/>
      <c r="K288" s="61"/>
      <c r="L288" s="45"/>
      <c r="M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</row>
  </sheetData>
  <sheetProtection sheet="1" autoFilter="0" formatColumns="0" formatRows="0" objects="1" scenarios="1" spinCount="100000" saltValue="Cm5d/VuLZgvMET7Lr9u2tlqtuyjtoTqzN3c9ayXEbsGMdHkNHlp9middEtf1n4jszxVU1qMNDSfXhWX2e8y04A==" hashValue="Bb4rOj0mxpd9wZfeMIRtUsv1aQwk1VmyyLJasVOCiFwqhYt446RQ0eKAy9ql9R/jYG91spzBrWkJcVlztR6ZEQ==" algorithmName="SHA-512" password="CC35"/>
  <autoFilter ref="C85:K287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2/111111101"/>
    <hyperlink ref="F92" r:id="rId2" display="https://podminky.urs.cz/item/CS_URS_2025_02/112151351"/>
    <hyperlink ref="F99" r:id="rId3" display="https://podminky.urs.cz/item/CS_URS_2025_02/112151353"/>
    <hyperlink ref="F103" r:id="rId4" display="https://podminky.urs.cz/item/CS_URS_2025_02/112201111"/>
    <hyperlink ref="F105" r:id="rId5" display="https://podminky.urs.cz/item/CS_URS_2025_02/112201113"/>
    <hyperlink ref="F107" r:id="rId6" display="https://podminky.urs.cz/item/CS_URS_2025_02/113107142"/>
    <hyperlink ref="F109" r:id="rId7" display="https://podminky.urs.cz/item/CS_URS_2025_02/113204111"/>
    <hyperlink ref="F112" r:id="rId8" display="https://podminky.urs.cz/item/CS_URS_2025_02/121151103"/>
    <hyperlink ref="F114" r:id="rId9" display="https://podminky.urs.cz/item/CS_URS_2025_02/122151104"/>
    <hyperlink ref="F119" r:id="rId10" display="https://podminky.urs.cz/item/CS_URS_2025_02/162201401"/>
    <hyperlink ref="F121" r:id="rId11" display="https://podminky.urs.cz/item/CS_URS_2025_02/162201402"/>
    <hyperlink ref="F123" r:id="rId12" display="https://podminky.urs.cz/item/CS_URS_2025_02/162201411"/>
    <hyperlink ref="F125" r:id="rId13" display="https://podminky.urs.cz/item/CS_URS_2025_02/162201412"/>
    <hyperlink ref="F127" r:id="rId14" display="https://podminky.urs.cz/item/CS_URS_2025_02/162201421"/>
    <hyperlink ref="F129" r:id="rId15" display="https://podminky.urs.cz/item/CS_URS_2025_02/162201422"/>
    <hyperlink ref="F131" r:id="rId16" display="https://podminky.urs.cz/item/CS_URS_2025_02/162301931"/>
    <hyperlink ref="F134" r:id="rId17" display="https://podminky.urs.cz/item/CS_URS_2025_02/162301932"/>
    <hyperlink ref="F137" r:id="rId18" display="https://podminky.urs.cz/item/CS_URS_2025_02/162301951"/>
    <hyperlink ref="F140" r:id="rId19" display="https://podminky.urs.cz/item/CS_URS_2025_02/162301952"/>
    <hyperlink ref="F143" r:id="rId20" display="https://podminky.urs.cz/item/CS_URS_2025_02/162301971"/>
    <hyperlink ref="F146" r:id="rId21" display="https://podminky.urs.cz/item/CS_URS_2025_02/162301972"/>
    <hyperlink ref="F149" r:id="rId22" display="https://podminky.urs.cz/item/CS_URS_2025_02/162351103"/>
    <hyperlink ref="F154" r:id="rId23" display="https://podminky.urs.cz/item/CS_URS_2025_02/162751117"/>
    <hyperlink ref="F160" r:id="rId24" display="https://podminky.urs.cz/item/CS_URS_2025_02/162751139"/>
    <hyperlink ref="F163" r:id="rId25" display="https://podminky.urs.cz/item/CS_URS_2025_02/171151111"/>
    <hyperlink ref="F168" r:id="rId26" display="https://podminky.urs.cz/item/CS_URS_2025_02/171201231"/>
    <hyperlink ref="F171" r:id="rId27" display="https://podminky.urs.cz/item/CS_URS_2025_02/174151101"/>
    <hyperlink ref="F173" r:id="rId28" display="https://podminky.urs.cz/item/CS_URS_2025_02/181351103"/>
    <hyperlink ref="F175" r:id="rId29" display="https://podminky.urs.cz/item/CS_URS_2025_02/181351105"/>
    <hyperlink ref="F178" r:id="rId30" display="https://podminky.urs.cz/item/CS_URS_2025_02/181411131"/>
    <hyperlink ref="F182" r:id="rId31" display="https://podminky.urs.cz/item/CS_URS_2025_02/181951112"/>
    <hyperlink ref="F184" r:id="rId32" display="https://podminky.urs.cz/item/CS_URS_2025_02/182351023"/>
    <hyperlink ref="F186" r:id="rId33" display="https://podminky.urs.cz/item/CS_URS_2025_02/155131312"/>
    <hyperlink ref="F192" r:id="rId34" display="https://podminky.urs.cz/item/CS_URS_2025_02/183101215"/>
    <hyperlink ref="F195" r:id="rId35" display="https://podminky.urs.cz/item/CS_URS_2025_02/184102115"/>
    <hyperlink ref="F199" r:id="rId36" display="https://podminky.urs.cz/item/CS_URS_2025_02/184215133"/>
    <hyperlink ref="F204" r:id="rId37" display="https://podminky.urs.cz/item/CS_URS_2025_02/184813241"/>
    <hyperlink ref="F209" r:id="rId38" display="https://podminky.urs.cz/item/CS_URS_2025_02/184911421"/>
    <hyperlink ref="F216" r:id="rId39" display="https://podminky.urs.cz/item/CS_URS_2025_02/185804311"/>
    <hyperlink ref="F220" r:id="rId40" display="https://podminky.urs.cz/item/CS_URS_2025_02/185851121"/>
    <hyperlink ref="F225" r:id="rId41" display="https://podminky.urs.cz/item/CS_URS_2025_02/185851129"/>
    <hyperlink ref="F236" r:id="rId42" display="https://podminky.urs.cz/item/CS_URS_2025_02/111151121"/>
    <hyperlink ref="F240" r:id="rId43" display="https://podminky.urs.cz/item/CS_URS_2025_02/211531111"/>
    <hyperlink ref="F243" r:id="rId44" display="https://podminky.urs.cz/item/CS_URS_2025_02/211971122"/>
    <hyperlink ref="F248" r:id="rId45" display="https://podminky.urs.cz/item/CS_URS_2025_02/213141112"/>
    <hyperlink ref="F254" r:id="rId46" display="https://podminky.urs.cz/item/CS_URS_2025_02/564851011"/>
    <hyperlink ref="F256" r:id="rId47" display="https://podminky.urs.cz/item/CS_URS_2025_02/564861011"/>
    <hyperlink ref="F258" r:id="rId48" display="https://podminky.urs.cz/item/CS_URS_2025_02/564952111"/>
    <hyperlink ref="F260" r:id="rId49" display="https://podminky.urs.cz/item/CS_URS_2025_02/596211110"/>
    <hyperlink ref="F264" r:id="rId50" display="https://podminky.urs.cz/item/CS_URS_2025_02/596212212"/>
    <hyperlink ref="F268" r:id="rId51" display="https://podminky.urs.cz/item/CS_URS_2025_02/597961111"/>
    <hyperlink ref="F271" r:id="rId52" display="https://podminky.urs.cz/item/CS_URS_2025_02/916131213"/>
    <hyperlink ref="F277" r:id="rId53" display="https://podminky.urs.cz/item/CS_URS_2025_02/997221561"/>
    <hyperlink ref="F279" r:id="rId54" display="https://podminky.urs.cz/item/CS_URS_2025_02/997221569"/>
    <hyperlink ref="F282" r:id="rId55" display="https://podminky.urs.cz/item/CS_URS_2025_02/997221861"/>
    <hyperlink ref="F284" r:id="rId56" display="https://podminky.urs.cz/item/CS_URS_2025_02/997221875"/>
    <hyperlink ref="F287" r:id="rId57" display="https://podminky.urs.cz/item/CS_URS_2025_02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8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21"/>
      <c r="AT3" s="18" t="s">
        <v>84</v>
      </c>
    </row>
    <row r="4" s="1" customFormat="1" ht="24.96" customHeight="1">
      <c r="B4" s="21"/>
      <c r="D4" s="131" t="s">
        <v>103</v>
      </c>
      <c r="L4" s="21"/>
      <c r="M4" s="132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33" t="s">
        <v>16</v>
      </c>
      <c r="L6" s="21"/>
    </row>
    <row r="7" s="1" customFormat="1" ht="16.5" customHeight="1">
      <c r="B7" s="21"/>
      <c r="E7" s="134" t="str">
        <f>'Rekapitulace stavby'!K6</f>
        <v>Výstavba depozitáře ZČM - UMPRUM</v>
      </c>
      <c r="F7" s="133"/>
      <c r="G7" s="133"/>
      <c r="H7" s="133"/>
      <c r="L7" s="21"/>
    </row>
    <row r="8" s="2" customFormat="1" ht="12" customHeight="1">
      <c r="A8" s="39"/>
      <c r="B8" s="45"/>
      <c r="C8" s="39"/>
      <c r="D8" s="133" t="s">
        <v>104</v>
      </c>
      <c r="E8" s="39"/>
      <c r="F8" s="39"/>
      <c r="G8" s="39"/>
      <c r="H8" s="39"/>
      <c r="I8" s="39"/>
      <c r="J8" s="39"/>
      <c r="K8" s="39"/>
      <c r="L8" s="135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6" t="s">
        <v>3577</v>
      </c>
      <c r="F9" s="39"/>
      <c r="G9" s="39"/>
      <c r="H9" s="39"/>
      <c r="I9" s="39"/>
      <c r="J9" s="39"/>
      <c r="K9" s="39"/>
      <c r="L9" s="135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5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3" t="s">
        <v>18</v>
      </c>
      <c r="E11" s="39"/>
      <c r="F11" s="137" t="s">
        <v>19</v>
      </c>
      <c r="G11" s="39"/>
      <c r="H11" s="39"/>
      <c r="I11" s="133" t="s">
        <v>20</v>
      </c>
      <c r="J11" s="137" t="s">
        <v>19</v>
      </c>
      <c r="K11" s="39"/>
      <c r="L11" s="135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3" t="s">
        <v>21</v>
      </c>
      <c r="E12" s="39"/>
      <c r="F12" s="137" t="s">
        <v>22</v>
      </c>
      <c r="G12" s="39"/>
      <c r="H12" s="39"/>
      <c r="I12" s="133" t="s">
        <v>23</v>
      </c>
      <c r="J12" s="138" t="str">
        <f>'Rekapitulace stavby'!AN8</f>
        <v>28. 7. 2025</v>
      </c>
      <c r="K12" s="39"/>
      <c r="L12" s="135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5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3" t="s">
        <v>25</v>
      </c>
      <c r="E14" s="39"/>
      <c r="F14" s="39"/>
      <c r="G14" s="39"/>
      <c r="H14" s="39"/>
      <c r="I14" s="133" t="s">
        <v>26</v>
      </c>
      <c r="J14" s="137" t="s">
        <v>27</v>
      </c>
      <c r="K14" s="39"/>
      <c r="L14" s="135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7" t="s">
        <v>28</v>
      </c>
      <c r="F15" s="39"/>
      <c r="G15" s="39"/>
      <c r="H15" s="39"/>
      <c r="I15" s="133" t="s">
        <v>29</v>
      </c>
      <c r="J15" s="137" t="s">
        <v>30</v>
      </c>
      <c r="K15" s="39"/>
      <c r="L15" s="135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5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3" t="s">
        <v>31</v>
      </c>
      <c r="E17" s="39"/>
      <c r="F17" s="39"/>
      <c r="G17" s="39"/>
      <c r="H17" s="39"/>
      <c r="I17" s="133" t="s">
        <v>26</v>
      </c>
      <c r="J17" s="34" t="str">
        <f>'Rekapitulace stavby'!AN13</f>
        <v>Vyplň údaj</v>
      </c>
      <c r="K17" s="39"/>
      <c r="L17" s="135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7"/>
      <c r="G18" s="137"/>
      <c r="H18" s="137"/>
      <c r="I18" s="133" t="s">
        <v>29</v>
      </c>
      <c r="J18" s="34" t="str">
        <f>'Rekapitulace stavby'!AN14</f>
        <v>Vyplň údaj</v>
      </c>
      <c r="K18" s="39"/>
      <c r="L18" s="135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5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3" t="s">
        <v>33</v>
      </c>
      <c r="E20" s="39"/>
      <c r="F20" s="39"/>
      <c r="G20" s="39"/>
      <c r="H20" s="39"/>
      <c r="I20" s="133" t="s">
        <v>26</v>
      </c>
      <c r="J20" s="137" t="s">
        <v>19</v>
      </c>
      <c r="K20" s="39"/>
      <c r="L20" s="135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7" t="s">
        <v>34</v>
      </c>
      <c r="F21" s="39"/>
      <c r="G21" s="39"/>
      <c r="H21" s="39"/>
      <c r="I21" s="133" t="s">
        <v>29</v>
      </c>
      <c r="J21" s="137" t="s">
        <v>19</v>
      </c>
      <c r="K21" s="39"/>
      <c r="L21" s="135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5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3" t="s">
        <v>36</v>
      </c>
      <c r="E23" s="39"/>
      <c r="F23" s="39"/>
      <c r="G23" s="39"/>
      <c r="H23" s="39"/>
      <c r="I23" s="133" t="s">
        <v>26</v>
      </c>
      <c r="J23" s="137" t="s">
        <v>19</v>
      </c>
      <c r="K23" s="39"/>
      <c r="L23" s="135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7" t="s">
        <v>37</v>
      </c>
      <c r="F24" s="39"/>
      <c r="G24" s="39"/>
      <c r="H24" s="39"/>
      <c r="I24" s="133" t="s">
        <v>29</v>
      </c>
      <c r="J24" s="137" t="s">
        <v>19</v>
      </c>
      <c r="K24" s="39"/>
      <c r="L24" s="135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5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3" t="s">
        <v>38</v>
      </c>
      <c r="E26" s="39"/>
      <c r="F26" s="39"/>
      <c r="G26" s="39"/>
      <c r="H26" s="39"/>
      <c r="I26" s="39"/>
      <c r="J26" s="39"/>
      <c r="K26" s="39"/>
      <c r="L26" s="135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71.25" customHeight="1">
      <c r="A27" s="139"/>
      <c r="B27" s="140"/>
      <c r="C27" s="139"/>
      <c r="D27" s="139"/>
      <c r="E27" s="141" t="s">
        <v>39</v>
      </c>
      <c r="F27" s="141"/>
      <c r="G27" s="141"/>
      <c r="H27" s="141"/>
      <c r="I27" s="139"/>
      <c r="J27" s="139"/>
      <c r="K27" s="139"/>
      <c r="L27" s="142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5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3"/>
      <c r="E29" s="143"/>
      <c r="F29" s="143"/>
      <c r="G29" s="143"/>
      <c r="H29" s="143"/>
      <c r="I29" s="143"/>
      <c r="J29" s="143"/>
      <c r="K29" s="143"/>
      <c r="L29" s="135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4" t="s">
        <v>40</v>
      </c>
      <c r="E30" s="39"/>
      <c r="F30" s="39"/>
      <c r="G30" s="39"/>
      <c r="H30" s="39"/>
      <c r="I30" s="39"/>
      <c r="J30" s="145">
        <f>ROUND(J85, 2)</f>
        <v>0</v>
      </c>
      <c r="K30" s="39"/>
      <c r="L30" s="135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3"/>
      <c r="E31" s="143"/>
      <c r="F31" s="143"/>
      <c r="G31" s="143"/>
      <c r="H31" s="143"/>
      <c r="I31" s="143"/>
      <c r="J31" s="143"/>
      <c r="K31" s="143"/>
      <c r="L31" s="135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6" t="s">
        <v>42</v>
      </c>
      <c r="G32" s="39"/>
      <c r="H32" s="39"/>
      <c r="I32" s="146" t="s">
        <v>41</v>
      </c>
      <c r="J32" s="146" t="s">
        <v>43</v>
      </c>
      <c r="K32" s="39"/>
      <c r="L32" s="135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47" t="s">
        <v>44</v>
      </c>
      <c r="E33" s="133" t="s">
        <v>45</v>
      </c>
      <c r="F33" s="148">
        <f>ROUND((SUM(BE85:BE120)),  2)</f>
        <v>0</v>
      </c>
      <c r="G33" s="39"/>
      <c r="H33" s="39"/>
      <c r="I33" s="149">
        <v>0.20999999999999999</v>
      </c>
      <c r="J33" s="148">
        <f>ROUND(((SUM(BE85:BE120))*I33),  2)</f>
        <v>0</v>
      </c>
      <c r="K33" s="39"/>
      <c r="L33" s="135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33" t="s">
        <v>46</v>
      </c>
      <c r="F34" s="148">
        <f>ROUND((SUM(BF85:BF120)),  2)</f>
        <v>0</v>
      </c>
      <c r="G34" s="39"/>
      <c r="H34" s="39"/>
      <c r="I34" s="149">
        <v>0.12</v>
      </c>
      <c r="J34" s="148">
        <f>ROUND(((SUM(BF85:BF120))*I34),  2)</f>
        <v>0</v>
      </c>
      <c r="K34" s="39"/>
      <c r="L34" s="135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33" t="s">
        <v>47</v>
      </c>
      <c r="F35" s="148">
        <f>ROUND((SUM(BG85:BG120)),  2)</f>
        <v>0</v>
      </c>
      <c r="G35" s="39"/>
      <c r="H35" s="39"/>
      <c r="I35" s="149">
        <v>0.20999999999999999</v>
      </c>
      <c r="J35" s="148">
        <f>0</f>
        <v>0</v>
      </c>
      <c r="K35" s="39"/>
      <c r="L35" s="135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33" t="s">
        <v>48</v>
      </c>
      <c r="F36" s="148">
        <f>ROUND((SUM(BH85:BH120)),  2)</f>
        <v>0</v>
      </c>
      <c r="G36" s="39"/>
      <c r="H36" s="39"/>
      <c r="I36" s="149">
        <v>0.12</v>
      </c>
      <c r="J36" s="148">
        <f>0</f>
        <v>0</v>
      </c>
      <c r="K36" s="39"/>
      <c r="L36" s="135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3" t="s">
        <v>49</v>
      </c>
      <c r="F37" s="148">
        <f>ROUND((SUM(BI85:BI120)),  2)</f>
        <v>0</v>
      </c>
      <c r="G37" s="39"/>
      <c r="H37" s="39"/>
      <c r="I37" s="149">
        <v>0</v>
      </c>
      <c r="J37" s="148">
        <f>0</f>
        <v>0</v>
      </c>
      <c r="K37" s="39"/>
      <c r="L37" s="135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5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0"/>
      <c r="D39" s="151" t="s">
        <v>50</v>
      </c>
      <c r="E39" s="152"/>
      <c r="F39" s="152"/>
      <c r="G39" s="153" t="s">
        <v>51</v>
      </c>
      <c r="H39" s="154" t="s">
        <v>52</v>
      </c>
      <c r="I39" s="152"/>
      <c r="J39" s="155">
        <f>SUM(J30:J37)</f>
        <v>0</v>
      </c>
      <c r="K39" s="156"/>
      <c r="L39" s="135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7"/>
      <c r="C40" s="158"/>
      <c r="D40" s="158"/>
      <c r="E40" s="158"/>
      <c r="F40" s="158"/>
      <c r="G40" s="158"/>
      <c r="H40" s="158"/>
      <c r="I40" s="158"/>
      <c r="J40" s="158"/>
      <c r="K40" s="158"/>
      <c r="L40" s="135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hidden="1" s="2" customFormat="1" ht="6.96" customHeight="1">
      <c r="A44" s="39"/>
      <c r="B44" s="159"/>
      <c r="C44" s="160"/>
      <c r="D44" s="160"/>
      <c r="E44" s="160"/>
      <c r="F44" s="160"/>
      <c r="G44" s="160"/>
      <c r="H44" s="160"/>
      <c r="I44" s="160"/>
      <c r="J44" s="160"/>
      <c r="K44" s="160"/>
      <c r="L44" s="135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hidden="1" s="2" customFormat="1" ht="24.96" customHeight="1">
      <c r="A45" s="39"/>
      <c r="B45" s="40"/>
      <c r="C45" s="24" t="s">
        <v>106</v>
      </c>
      <c r="D45" s="41"/>
      <c r="E45" s="41"/>
      <c r="F45" s="41"/>
      <c r="G45" s="41"/>
      <c r="H45" s="41"/>
      <c r="I45" s="41"/>
      <c r="J45" s="41"/>
      <c r="K45" s="41"/>
      <c r="L45" s="135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hidden="1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5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hidden="1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5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hidden="1" s="2" customFormat="1" ht="16.5" customHeight="1">
      <c r="A48" s="39"/>
      <c r="B48" s="40"/>
      <c r="C48" s="41"/>
      <c r="D48" s="41"/>
      <c r="E48" s="161" t="str">
        <f>E7</f>
        <v>Výstavba depozitáře ZČM - UMPRUM</v>
      </c>
      <c r="F48" s="33"/>
      <c r="G48" s="33"/>
      <c r="H48" s="33"/>
      <c r="I48" s="41"/>
      <c r="J48" s="41"/>
      <c r="K48" s="41"/>
      <c r="L48" s="135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hidden="1" s="2" customFormat="1" ht="12" customHeight="1">
      <c r="A49" s="39"/>
      <c r="B49" s="40"/>
      <c r="C49" s="33" t="s">
        <v>104</v>
      </c>
      <c r="D49" s="41"/>
      <c r="E49" s="41"/>
      <c r="F49" s="41"/>
      <c r="G49" s="41"/>
      <c r="H49" s="41"/>
      <c r="I49" s="41"/>
      <c r="J49" s="41"/>
      <c r="K49" s="41"/>
      <c r="L49" s="135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hidden="1" s="2" customFormat="1" ht="16.5" customHeight="1">
      <c r="A50" s="39"/>
      <c r="B50" s="40"/>
      <c r="C50" s="41"/>
      <c r="D50" s="41"/>
      <c r="E50" s="70" t="str">
        <f>E9</f>
        <v>x - VRN</v>
      </c>
      <c r="F50" s="41"/>
      <c r="G50" s="41"/>
      <c r="H50" s="41"/>
      <c r="I50" s="41"/>
      <c r="J50" s="41"/>
      <c r="K50" s="41"/>
      <c r="L50" s="135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hidden="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5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hidden="1" s="2" customFormat="1" ht="12" customHeight="1">
      <c r="A52" s="39"/>
      <c r="B52" s="40"/>
      <c r="C52" s="33" t="s">
        <v>21</v>
      </c>
      <c r="D52" s="41"/>
      <c r="E52" s="41"/>
      <c r="F52" s="28" t="str">
        <f>F12</f>
        <v>p.č.: 72/1, Plzeň</v>
      </c>
      <c r="G52" s="41"/>
      <c r="H52" s="41"/>
      <c r="I52" s="33" t="s">
        <v>23</v>
      </c>
      <c r="J52" s="73" t="str">
        <f>IF(J12="","",J12)</f>
        <v>28. 7. 2025</v>
      </c>
      <c r="K52" s="41"/>
      <c r="L52" s="135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hidden="1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5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hidden="1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Západočeské muzeum v Plzni</v>
      </c>
      <c r="G54" s="41"/>
      <c r="H54" s="41"/>
      <c r="I54" s="33" t="s">
        <v>33</v>
      </c>
      <c r="J54" s="37" t="str">
        <f>E21</f>
        <v>Pavel Sutnar</v>
      </c>
      <c r="K54" s="41"/>
      <c r="L54" s="135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hidden="1" s="2" customFormat="1" ht="15.15" customHeight="1">
      <c r="A55" s="39"/>
      <c r="B55" s="40"/>
      <c r="C55" s="33" t="s">
        <v>31</v>
      </c>
      <c r="D55" s="41"/>
      <c r="E55" s="41"/>
      <c r="F55" s="28" t="str">
        <f>IF(E18="","",E18)</f>
        <v>Vyplň údaj</v>
      </c>
      <c r="G55" s="41"/>
      <c r="H55" s="41"/>
      <c r="I55" s="33" t="s">
        <v>36</v>
      </c>
      <c r="J55" s="37" t="str">
        <f>E24</f>
        <v xml:space="preserve"> </v>
      </c>
      <c r="K55" s="41"/>
      <c r="L55" s="135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hidden="1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5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hidden="1" s="2" customFormat="1" ht="29.28" customHeight="1">
      <c r="A57" s="39"/>
      <c r="B57" s="40"/>
      <c r="C57" s="162" t="s">
        <v>107</v>
      </c>
      <c r="D57" s="163"/>
      <c r="E57" s="163"/>
      <c r="F57" s="163"/>
      <c r="G57" s="163"/>
      <c r="H57" s="163"/>
      <c r="I57" s="163"/>
      <c r="J57" s="164" t="s">
        <v>108</v>
      </c>
      <c r="K57" s="163"/>
      <c r="L57" s="135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hidden="1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5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hidden="1" s="2" customFormat="1" ht="22.8" customHeight="1">
      <c r="A59" s="39"/>
      <c r="B59" s="40"/>
      <c r="C59" s="165" t="s">
        <v>72</v>
      </c>
      <c r="D59" s="41"/>
      <c r="E59" s="41"/>
      <c r="F59" s="41"/>
      <c r="G59" s="41"/>
      <c r="H59" s="41"/>
      <c r="I59" s="41"/>
      <c r="J59" s="103">
        <f>J85</f>
        <v>0</v>
      </c>
      <c r="K59" s="41"/>
      <c r="L59" s="135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109</v>
      </c>
    </row>
    <row r="60" hidden="1" s="9" customFormat="1" ht="24.96" customHeight="1">
      <c r="A60" s="9"/>
      <c r="B60" s="166"/>
      <c r="C60" s="167"/>
      <c r="D60" s="168" t="s">
        <v>3578</v>
      </c>
      <c r="E60" s="169"/>
      <c r="F60" s="169"/>
      <c r="G60" s="169"/>
      <c r="H60" s="169"/>
      <c r="I60" s="169"/>
      <c r="J60" s="170">
        <f>J86</f>
        <v>0</v>
      </c>
      <c r="K60" s="167"/>
      <c r="L60" s="171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idden="1" s="10" customFormat="1" ht="19.92" customHeight="1">
      <c r="A61" s="10"/>
      <c r="B61" s="172"/>
      <c r="C61" s="173"/>
      <c r="D61" s="174" t="s">
        <v>3579</v>
      </c>
      <c r="E61" s="175"/>
      <c r="F61" s="175"/>
      <c r="G61" s="175"/>
      <c r="H61" s="175"/>
      <c r="I61" s="175"/>
      <c r="J61" s="176">
        <f>J87</f>
        <v>0</v>
      </c>
      <c r="K61" s="173"/>
      <c r="L61" s="177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72"/>
      <c r="C62" s="173"/>
      <c r="D62" s="174" t="s">
        <v>3580</v>
      </c>
      <c r="E62" s="175"/>
      <c r="F62" s="175"/>
      <c r="G62" s="175"/>
      <c r="H62" s="175"/>
      <c r="I62" s="175"/>
      <c r="J62" s="176">
        <f>J97</f>
        <v>0</v>
      </c>
      <c r="K62" s="173"/>
      <c r="L62" s="177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72"/>
      <c r="C63" s="173"/>
      <c r="D63" s="174" t="s">
        <v>3581</v>
      </c>
      <c r="E63" s="175"/>
      <c r="F63" s="175"/>
      <c r="G63" s="175"/>
      <c r="H63" s="175"/>
      <c r="I63" s="175"/>
      <c r="J63" s="176">
        <f>J106</f>
        <v>0</v>
      </c>
      <c r="K63" s="173"/>
      <c r="L63" s="177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72"/>
      <c r="C64" s="173"/>
      <c r="D64" s="174" t="s">
        <v>3582</v>
      </c>
      <c r="E64" s="175"/>
      <c r="F64" s="175"/>
      <c r="G64" s="175"/>
      <c r="H64" s="175"/>
      <c r="I64" s="175"/>
      <c r="J64" s="176">
        <f>J113</f>
        <v>0</v>
      </c>
      <c r="K64" s="173"/>
      <c r="L64" s="177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72"/>
      <c r="C65" s="173"/>
      <c r="D65" s="174" t="s">
        <v>3583</v>
      </c>
      <c r="E65" s="175"/>
      <c r="F65" s="175"/>
      <c r="G65" s="175"/>
      <c r="H65" s="175"/>
      <c r="I65" s="175"/>
      <c r="J65" s="176">
        <f>J116</f>
        <v>0</v>
      </c>
      <c r="K65" s="173"/>
      <c r="L65" s="177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2" customFormat="1" ht="21.84" customHeight="1">
      <c r="A66" s="39"/>
      <c r="B66" s="40"/>
      <c r="C66" s="41"/>
      <c r="D66" s="41"/>
      <c r="E66" s="41"/>
      <c r="F66" s="41"/>
      <c r="G66" s="41"/>
      <c r="H66" s="41"/>
      <c r="I66" s="41"/>
      <c r="J66" s="41"/>
      <c r="K66" s="41"/>
      <c r="L66" s="135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hidden="1" s="2" customFormat="1" ht="6.96" customHeight="1">
      <c r="A67" s="39"/>
      <c r="B67" s="60"/>
      <c r="C67" s="61"/>
      <c r="D67" s="61"/>
      <c r="E67" s="61"/>
      <c r="F67" s="61"/>
      <c r="G67" s="61"/>
      <c r="H67" s="61"/>
      <c r="I67" s="61"/>
      <c r="J67" s="61"/>
      <c r="K67" s="61"/>
      <c r="L67" s="135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hidden="1"/>
    <row r="69" hidden="1"/>
    <row r="70" hidden="1"/>
    <row r="71" s="2" customFormat="1" ht="6.96" customHeight="1">
      <c r="A71" s="39"/>
      <c r="B71" s="62"/>
      <c r="C71" s="63"/>
      <c r="D71" s="63"/>
      <c r="E71" s="63"/>
      <c r="F71" s="63"/>
      <c r="G71" s="63"/>
      <c r="H71" s="63"/>
      <c r="I71" s="63"/>
      <c r="J71" s="63"/>
      <c r="K71" s="63"/>
      <c r="L71" s="135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133</v>
      </c>
      <c r="D72" s="41"/>
      <c r="E72" s="41"/>
      <c r="F72" s="41"/>
      <c r="G72" s="41"/>
      <c r="H72" s="41"/>
      <c r="I72" s="41"/>
      <c r="J72" s="41"/>
      <c r="K72" s="41"/>
      <c r="L72" s="135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41"/>
      <c r="D73" s="41"/>
      <c r="E73" s="41"/>
      <c r="F73" s="41"/>
      <c r="G73" s="41"/>
      <c r="H73" s="41"/>
      <c r="I73" s="41"/>
      <c r="J73" s="41"/>
      <c r="K73" s="41"/>
      <c r="L73" s="135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16</v>
      </c>
      <c r="D74" s="41"/>
      <c r="E74" s="41"/>
      <c r="F74" s="41"/>
      <c r="G74" s="41"/>
      <c r="H74" s="41"/>
      <c r="I74" s="41"/>
      <c r="J74" s="41"/>
      <c r="K74" s="41"/>
      <c r="L74" s="135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41"/>
      <c r="D75" s="41"/>
      <c r="E75" s="161" t="str">
        <f>E7</f>
        <v>Výstavba depozitáře ZČM - UMPRUM</v>
      </c>
      <c r="F75" s="33"/>
      <c r="G75" s="33"/>
      <c r="H75" s="33"/>
      <c r="I75" s="41"/>
      <c r="J75" s="41"/>
      <c r="K75" s="41"/>
      <c r="L75" s="135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104</v>
      </c>
      <c r="D76" s="41"/>
      <c r="E76" s="41"/>
      <c r="F76" s="41"/>
      <c r="G76" s="41"/>
      <c r="H76" s="41"/>
      <c r="I76" s="41"/>
      <c r="J76" s="41"/>
      <c r="K76" s="41"/>
      <c r="L76" s="135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70" t="str">
        <f>E9</f>
        <v>x - VRN</v>
      </c>
      <c r="F77" s="41"/>
      <c r="G77" s="41"/>
      <c r="H77" s="41"/>
      <c r="I77" s="41"/>
      <c r="J77" s="41"/>
      <c r="K77" s="41"/>
      <c r="L77" s="135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41"/>
      <c r="D78" s="41"/>
      <c r="E78" s="41"/>
      <c r="F78" s="41"/>
      <c r="G78" s="41"/>
      <c r="H78" s="41"/>
      <c r="I78" s="41"/>
      <c r="J78" s="41"/>
      <c r="K78" s="41"/>
      <c r="L78" s="135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41"/>
      <c r="E79" s="41"/>
      <c r="F79" s="28" t="str">
        <f>F12</f>
        <v>p.č.: 72/1, Plzeň</v>
      </c>
      <c r="G79" s="41"/>
      <c r="H79" s="41"/>
      <c r="I79" s="33" t="s">
        <v>23</v>
      </c>
      <c r="J79" s="73" t="str">
        <f>IF(J12="","",J12)</f>
        <v>28. 7. 2025</v>
      </c>
      <c r="K79" s="41"/>
      <c r="L79" s="135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5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25</v>
      </c>
      <c r="D81" s="41"/>
      <c r="E81" s="41"/>
      <c r="F81" s="28" t="str">
        <f>E15</f>
        <v>Západočeské muzeum v Plzni</v>
      </c>
      <c r="G81" s="41"/>
      <c r="H81" s="41"/>
      <c r="I81" s="33" t="s">
        <v>33</v>
      </c>
      <c r="J81" s="37" t="str">
        <f>E21</f>
        <v>Pavel Sutnar</v>
      </c>
      <c r="K81" s="41"/>
      <c r="L81" s="135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31</v>
      </c>
      <c r="D82" s="41"/>
      <c r="E82" s="41"/>
      <c r="F82" s="28" t="str">
        <f>IF(E18="","",E18)</f>
        <v>Vyplň údaj</v>
      </c>
      <c r="G82" s="41"/>
      <c r="H82" s="41"/>
      <c r="I82" s="33" t="s">
        <v>36</v>
      </c>
      <c r="J82" s="37" t="str">
        <f>E24</f>
        <v xml:space="preserve"> </v>
      </c>
      <c r="K82" s="41"/>
      <c r="L82" s="135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5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78"/>
      <c r="B84" s="179"/>
      <c r="C84" s="180" t="s">
        <v>134</v>
      </c>
      <c r="D84" s="181" t="s">
        <v>59</v>
      </c>
      <c r="E84" s="181" t="s">
        <v>55</v>
      </c>
      <c r="F84" s="181" t="s">
        <v>56</v>
      </c>
      <c r="G84" s="181" t="s">
        <v>135</v>
      </c>
      <c r="H84" s="181" t="s">
        <v>136</v>
      </c>
      <c r="I84" s="181" t="s">
        <v>137</v>
      </c>
      <c r="J84" s="181" t="s">
        <v>108</v>
      </c>
      <c r="K84" s="182" t="s">
        <v>138</v>
      </c>
      <c r="L84" s="183"/>
      <c r="M84" s="93" t="s">
        <v>19</v>
      </c>
      <c r="N84" s="94" t="s">
        <v>44</v>
      </c>
      <c r="O84" s="94" t="s">
        <v>139</v>
      </c>
      <c r="P84" s="94" t="s">
        <v>140</v>
      </c>
      <c r="Q84" s="94" t="s">
        <v>141</v>
      </c>
      <c r="R84" s="94" t="s">
        <v>142</v>
      </c>
      <c r="S84" s="94" t="s">
        <v>143</v>
      </c>
      <c r="T84" s="95" t="s">
        <v>144</v>
      </c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</row>
    <row r="85" s="2" customFormat="1" ht="22.8" customHeight="1">
      <c r="A85" s="39"/>
      <c r="B85" s="40"/>
      <c r="C85" s="100" t="s">
        <v>145</v>
      </c>
      <c r="D85" s="41"/>
      <c r="E85" s="41"/>
      <c r="F85" s="41"/>
      <c r="G85" s="41"/>
      <c r="H85" s="41"/>
      <c r="I85" s="41"/>
      <c r="J85" s="184">
        <f>BK85</f>
        <v>0</v>
      </c>
      <c r="K85" s="41"/>
      <c r="L85" s="45"/>
      <c r="M85" s="96"/>
      <c r="N85" s="185"/>
      <c r="O85" s="97"/>
      <c r="P85" s="186">
        <f>P86</f>
        <v>0</v>
      </c>
      <c r="Q85" s="97"/>
      <c r="R85" s="186">
        <f>R86</f>
        <v>0</v>
      </c>
      <c r="S85" s="97"/>
      <c r="T85" s="187">
        <f>T86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18" t="s">
        <v>73</v>
      </c>
      <c r="AU85" s="18" t="s">
        <v>109</v>
      </c>
      <c r="BK85" s="188">
        <f>BK86</f>
        <v>0</v>
      </c>
    </row>
    <row r="86" s="12" customFormat="1" ht="25.92" customHeight="1">
      <c r="A86" s="12"/>
      <c r="B86" s="189"/>
      <c r="C86" s="190"/>
      <c r="D86" s="191" t="s">
        <v>73</v>
      </c>
      <c r="E86" s="192" t="s">
        <v>101</v>
      </c>
      <c r="F86" s="192" t="s">
        <v>3584</v>
      </c>
      <c r="G86" s="190"/>
      <c r="H86" s="190"/>
      <c r="I86" s="193"/>
      <c r="J86" s="194">
        <f>BK86</f>
        <v>0</v>
      </c>
      <c r="K86" s="190"/>
      <c r="L86" s="195"/>
      <c r="M86" s="196"/>
      <c r="N86" s="197"/>
      <c r="O86" s="197"/>
      <c r="P86" s="198">
        <f>P87+P97+P106+P113+P116</f>
        <v>0</v>
      </c>
      <c r="Q86" s="197"/>
      <c r="R86" s="198">
        <f>R87+R97+R106+R113+R116</f>
        <v>0</v>
      </c>
      <c r="S86" s="197"/>
      <c r="T86" s="199">
        <f>T87+T97+T106+T113+T116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0" t="s">
        <v>188</v>
      </c>
      <c r="AT86" s="201" t="s">
        <v>73</v>
      </c>
      <c r="AU86" s="201" t="s">
        <v>74</v>
      </c>
      <c r="AY86" s="200" t="s">
        <v>148</v>
      </c>
      <c r="BK86" s="202">
        <f>BK87+BK97+BK106+BK113+BK116</f>
        <v>0</v>
      </c>
    </row>
    <row r="87" s="12" customFormat="1" ht="22.8" customHeight="1">
      <c r="A87" s="12"/>
      <c r="B87" s="189"/>
      <c r="C87" s="190"/>
      <c r="D87" s="191" t="s">
        <v>73</v>
      </c>
      <c r="E87" s="203" t="s">
        <v>3585</v>
      </c>
      <c r="F87" s="203" t="s">
        <v>3586</v>
      </c>
      <c r="G87" s="190"/>
      <c r="H87" s="190"/>
      <c r="I87" s="193"/>
      <c r="J87" s="204">
        <f>BK87</f>
        <v>0</v>
      </c>
      <c r="K87" s="190"/>
      <c r="L87" s="195"/>
      <c r="M87" s="196"/>
      <c r="N87" s="197"/>
      <c r="O87" s="197"/>
      <c r="P87" s="198">
        <f>SUM(P88:P96)</f>
        <v>0</v>
      </c>
      <c r="Q87" s="197"/>
      <c r="R87" s="198">
        <f>SUM(R88:R96)</f>
        <v>0</v>
      </c>
      <c r="S87" s="197"/>
      <c r="T87" s="199">
        <f>SUM(T88:T96)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0" t="s">
        <v>188</v>
      </c>
      <c r="AT87" s="201" t="s">
        <v>73</v>
      </c>
      <c r="AU87" s="201" t="s">
        <v>82</v>
      </c>
      <c r="AY87" s="200" t="s">
        <v>148</v>
      </c>
      <c r="BK87" s="202">
        <f>SUM(BK88:BK96)</f>
        <v>0</v>
      </c>
    </row>
    <row r="88" s="2" customFormat="1" ht="16.5" customHeight="1">
      <c r="A88" s="39"/>
      <c r="B88" s="40"/>
      <c r="C88" s="205" t="s">
        <v>82</v>
      </c>
      <c r="D88" s="205" t="s">
        <v>150</v>
      </c>
      <c r="E88" s="206" t="s">
        <v>3587</v>
      </c>
      <c r="F88" s="207" t="s">
        <v>3588</v>
      </c>
      <c r="G88" s="208" t="s">
        <v>748</v>
      </c>
      <c r="H88" s="209">
        <v>1</v>
      </c>
      <c r="I88" s="210"/>
      <c r="J88" s="211">
        <f>ROUND(I88*H88,2)</f>
        <v>0</v>
      </c>
      <c r="K88" s="207" t="s">
        <v>154</v>
      </c>
      <c r="L88" s="45"/>
      <c r="M88" s="212" t="s">
        <v>19</v>
      </c>
      <c r="N88" s="213" t="s">
        <v>45</v>
      </c>
      <c r="O88" s="85"/>
      <c r="P88" s="214">
        <f>O88*H88</f>
        <v>0</v>
      </c>
      <c r="Q88" s="214">
        <v>0</v>
      </c>
      <c r="R88" s="214">
        <f>Q88*H88</f>
        <v>0</v>
      </c>
      <c r="S88" s="214">
        <v>0</v>
      </c>
      <c r="T88" s="215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216" t="s">
        <v>155</v>
      </c>
      <c r="AT88" s="216" t="s">
        <v>150</v>
      </c>
      <c r="AU88" s="216" t="s">
        <v>84</v>
      </c>
      <c r="AY88" s="18" t="s">
        <v>148</v>
      </c>
      <c r="BE88" s="217">
        <f>IF(N88="základní",J88,0)</f>
        <v>0</v>
      </c>
      <c r="BF88" s="217">
        <f>IF(N88="snížená",J88,0)</f>
        <v>0</v>
      </c>
      <c r="BG88" s="217">
        <f>IF(N88="zákl. přenesená",J88,0)</f>
        <v>0</v>
      </c>
      <c r="BH88" s="217">
        <f>IF(N88="sníž. přenesená",J88,0)</f>
        <v>0</v>
      </c>
      <c r="BI88" s="217">
        <f>IF(N88="nulová",J88,0)</f>
        <v>0</v>
      </c>
      <c r="BJ88" s="18" t="s">
        <v>82</v>
      </c>
      <c r="BK88" s="217">
        <f>ROUND(I88*H88,2)</f>
        <v>0</v>
      </c>
      <c r="BL88" s="18" t="s">
        <v>155</v>
      </c>
      <c r="BM88" s="216" t="s">
        <v>3589</v>
      </c>
    </row>
    <row r="89" s="2" customFormat="1">
      <c r="A89" s="39"/>
      <c r="B89" s="40"/>
      <c r="C89" s="41"/>
      <c r="D89" s="218" t="s">
        <v>157</v>
      </c>
      <c r="E89" s="41"/>
      <c r="F89" s="219" t="s">
        <v>3590</v>
      </c>
      <c r="G89" s="41"/>
      <c r="H89" s="41"/>
      <c r="I89" s="220"/>
      <c r="J89" s="41"/>
      <c r="K89" s="41"/>
      <c r="L89" s="45"/>
      <c r="M89" s="221"/>
      <c r="N89" s="222"/>
      <c r="O89" s="85"/>
      <c r="P89" s="85"/>
      <c r="Q89" s="85"/>
      <c r="R89" s="85"/>
      <c r="S89" s="85"/>
      <c r="T89" s="86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18" t="s">
        <v>157</v>
      </c>
      <c r="AU89" s="18" t="s">
        <v>84</v>
      </c>
    </row>
    <row r="90" s="2" customFormat="1" ht="16.5" customHeight="1">
      <c r="A90" s="39"/>
      <c r="B90" s="40"/>
      <c r="C90" s="205" t="s">
        <v>84</v>
      </c>
      <c r="D90" s="205" t="s">
        <v>150</v>
      </c>
      <c r="E90" s="206" t="s">
        <v>3591</v>
      </c>
      <c r="F90" s="207" t="s">
        <v>3592</v>
      </c>
      <c r="G90" s="208" t="s">
        <v>748</v>
      </c>
      <c r="H90" s="209">
        <v>1</v>
      </c>
      <c r="I90" s="210"/>
      <c r="J90" s="211">
        <f>ROUND(I90*H90,2)</f>
        <v>0</v>
      </c>
      <c r="K90" s="207" t="s">
        <v>154</v>
      </c>
      <c r="L90" s="45"/>
      <c r="M90" s="212" t="s">
        <v>19</v>
      </c>
      <c r="N90" s="213" t="s">
        <v>45</v>
      </c>
      <c r="O90" s="85"/>
      <c r="P90" s="214">
        <f>O90*H90</f>
        <v>0</v>
      </c>
      <c r="Q90" s="214">
        <v>0</v>
      </c>
      <c r="R90" s="214">
        <f>Q90*H90</f>
        <v>0</v>
      </c>
      <c r="S90" s="214">
        <v>0</v>
      </c>
      <c r="T90" s="215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6" t="s">
        <v>155</v>
      </c>
      <c r="AT90" s="216" t="s">
        <v>150</v>
      </c>
      <c r="AU90" s="216" t="s">
        <v>84</v>
      </c>
      <c r="AY90" s="18" t="s">
        <v>148</v>
      </c>
      <c r="BE90" s="217">
        <f>IF(N90="základní",J90,0)</f>
        <v>0</v>
      </c>
      <c r="BF90" s="217">
        <f>IF(N90="snížená",J90,0)</f>
        <v>0</v>
      </c>
      <c r="BG90" s="217">
        <f>IF(N90="zákl. přenesená",J90,0)</f>
        <v>0</v>
      </c>
      <c r="BH90" s="217">
        <f>IF(N90="sníž. přenesená",J90,0)</f>
        <v>0</v>
      </c>
      <c r="BI90" s="217">
        <f>IF(N90="nulová",J90,0)</f>
        <v>0</v>
      </c>
      <c r="BJ90" s="18" t="s">
        <v>82</v>
      </c>
      <c r="BK90" s="217">
        <f>ROUND(I90*H90,2)</f>
        <v>0</v>
      </c>
      <c r="BL90" s="18" t="s">
        <v>155</v>
      </c>
      <c r="BM90" s="216" t="s">
        <v>3593</v>
      </c>
    </row>
    <row r="91" s="2" customFormat="1">
      <c r="A91" s="39"/>
      <c r="B91" s="40"/>
      <c r="C91" s="41"/>
      <c r="D91" s="218" t="s">
        <v>157</v>
      </c>
      <c r="E91" s="41"/>
      <c r="F91" s="219" t="s">
        <v>3594</v>
      </c>
      <c r="G91" s="41"/>
      <c r="H91" s="41"/>
      <c r="I91" s="220"/>
      <c r="J91" s="41"/>
      <c r="K91" s="41"/>
      <c r="L91" s="45"/>
      <c r="M91" s="221"/>
      <c r="N91" s="222"/>
      <c r="O91" s="85"/>
      <c r="P91" s="85"/>
      <c r="Q91" s="85"/>
      <c r="R91" s="85"/>
      <c r="S91" s="85"/>
      <c r="T91" s="86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18" t="s">
        <v>157</v>
      </c>
      <c r="AU91" s="18" t="s">
        <v>84</v>
      </c>
    </row>
    <row r="92" s="2" customFormat="1" ht="16.5" customHeight="1">
      <c r="A92" s="39"/>
      <c r="B92" s="40"/>
      <c r="C92" s="205" t="s">
        <v>174</v>
      </c>
      <c r="D92" s="205" t="s">
        <v>150</v>
      </c>
      <c r="E92" s="206" t="s">
        <v>3595</v>
      </c>
      <c r="F92" s="207" t="s">
        <v>3596</v>
      </c>
      <c r="G92" s="208" t="s">
        <v>748</v>
      </c>
      <c r="H92" s="209">
        <v>1</v>
      </c>
      <c r="I92" s="210"/>
      <c r="J92" s="211">
        <f>ROUND(I92*H92,2)</f>
        <v>0</v>
      </c>
      <c r="K92" s="207" t="s">
        <v>154</v>
      </c>
      <c r="L92" s="45"/>
      <c r="M92" s="212" t="s">
        <v>19</v>
      </c>
      <c r="N92" s="213" t="s">
        <v>45</v>
      </c>
      <c r="O92" s="85"/>
      <c r="P92" s="214">
        <f>O92*H92</f>
        <v>0</v>
      </c>
      <c r="Q92" s="214">
        <v>0</v>
      </c>
      <c r="R92" s="214">
        <f>Q92*H92</f>
        <v>0</v>
      </c>
      <c r="S92" s="214">
        <v>0</v>
      </c>
      <c r="T92" s="215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216" t="s">
        <v>155</v>
      </c>
      <c r="AT92" s="216" t="s">
        <v>150</v>
      </c>
      <c r="AU92" s="216" t="s">
        <v>84</v>
      </c>
      <c r="AY92" s="18" t="s">
        <v>148</v>
      </c>
      <c r="BE92" s="217">
        <f>IF(N92="základní",J92,0)</f>
        <v>0</v>
      </c>
      <c r="BF92" s="217">
        <f>IF(N92="snížená",J92,0)</f>
        <v>0</v>
      </c>
      <c r="BG92" s="217">
        <f>IF(N92="zákl. přenesená",J92,0)</f>
        <v>0</v>
      </c>
      <c r="BH92" s="217">
        <f>IF(N92="sníž. přenesená",J92,0)</f>
        <v>0</v>
      </c>
      <c r="BI92" s="217">
        <f>IF(N92="nulová",J92,0)</f>
        <v>0</v>
      </c>
      <c r="BJ92" s="18" t="s">
        <v>82</v>
      </c>
      <c r="BK92" s="217">
        <f>ROUND(I92*H92,2)</f>
        <v>0</v>
      </c>
      <c r="BL92" s="18" t="s">
        <v>155</v>
      </c>
      <c r="BM92" s="216" t="s">
        <v>3597</v>
      </c>
    </row>
    <row r="93" s="2" customFormat="1">
      <c r="A93" s="39"/>
      <c r="B93" s="40"/>
      <c r="C93" s="41"/>
      <c r="D93" s="218" t="s">
        <v>157</v>
      </c>
      <c r="E93" s="41"/>
      <c r="F93" s="219" t="s">
        <v>3598</v>
      </c>
      <c r="G93" s="41"/>
      <c r="H93" s="41"/>
      <c r="I93" s="220"/>
      <c r="J93" s="41"/>
      <c r="K93" s="41"/>
      <c r="L93" s="45"/>
      <c r="M93" s="221"/>
      <c r="N93" s="222"/>
      <c r="O93" s="85"/>
      <c r="P93" s="85"/>
      <c r="Q93" s="85"/>
      <c r="R93" s="85"/>
      <c r="S93" s="85"/>
      <c r="T93" s="86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18" t="s">
        <v>157</v>
      </c>
      <c r="AU93" s="18" t="s">
        <v>84</v>
      </c>
    </row>
    <row r="94" s="2" customFormat="1" ht="16.5" customHeight="1">
      <c r="A94" s="39"/>
      <c r="B94" s="40"/>
      <c r="C94" s="205" t="s">
        <v>155</v>
      </c>
      <c r="D94" s="205" t="s">
        <v>150</v>
      </c>
      <c r="E94" s="206" t="s">
        <v>3599</v>
      </c>
      <c r="F94" s="207" t="s">
        <v>3600</v>
      </c>
      <c r="G94" s="208" t="s">
        <v>748</v>
      </c>
      <c r="H94" s="209">
        <v>1</v>
      </c>
      <c r="I94" s="210"/>
      <c r="J94" s="211">
        <f>ROUND(I94*H94,2)</f>
        <v>0</v>
      </c>
      <c r="K94" s="207" t="s">
        <v>154</v>
      </c>
      <c r="L94" s="45"/>
      <c r="M94" s="212" t="s">
        <v>19</v>
      </c>
      <c r="N94" s="213" t="s">
        <v>45</v>
      </c>
      <c r="O94" s="85"/>
      <c r="P94" s="214">
        <f>O94*H94</f>
        <v>0</v>
      </c>
      <c r="Q94" s="214">
        <v>0</v>
      </c>
      <c r="R94" s="214">
        <f>Q94*H94</f>
        <v>0</v>
      </c>
      <c r="S94" s="214">
        <v>0</v>
      </c>
      <c r="T94" s="215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6" t="s">
        <v>155</v>
      </c>
      <c r="AT94" s="216" t="s">
        <v>150</v>
      </c>
      <c r="AU94" s="216" t="s">
        <v>84</v>
      </c>
      <c r="AY94" s="18" t="s">
        <v>148</v>
      </c>
      <c r="BE94" s="217">
        <f>IF(N94="základní",J94,0)</f>
        <v>0</v>
      </c>
      <c r="BF94" s="217">
        <f>IF(N94="snížená",J94,0)</f>
        <v>0</v>
      </c>
      <c r="BG94" s="217">
        <f>IF(N94="zákl. přenesená",J94,0)</f>
        <v>0</v>
      </c>
      <c r="BH94" s="217">
        <f>IF(N94="sníž. přenesená",J94,0)</f>
        <v>0</v>
      </c>
      <c r="BI94" s="217">
        <f>IF(N94="nulová",J94,0)</f>
        <v>0</v>
      </c>
      <c r="BJ94" s="18" t="s">
        <v>82</v>
      </c>
      <c r="BK94" s="217">
        <f>ROUND(I94*H94,2)</f>
        <v>0</v>
      </c>
      <c r="BL94" s="18" t="s">
        <v>155</v>
      </c>
      <c r="BM94" s="216" t="s">
        <v>3601</v>
      </c>
    </row>
    <row r="95" s="2" customFormat="1">
      <c r="A95" s="39"/>
      <c r="B95" s="40"/>
      <c r="C95" s="41"/>
      <c r="D95" s="218" t="s">
        <v>157</v>
      </c>
      <c r="E95" s="41"/>
      <c r="F95" s="219" t="s">
        <v>3602</v>
      </c>
      <c r="G95" s="41"/>
      <c r="H95" s="41"/>
      <c r="I95" s="220"/>
      <c r="J95" s="41"/>
      <c r="K95" s="41"/>
      <c r="L95" s="45"/>
      <c r="M95" s="221"/>
      <c r="N95" s="222"/>
      <c r="O95" s="85"/>
      <c r="P95" s="85"/>
      <c r="Q95" s="85"/>
      <c r="R95" s="85"/>
      <c r="S95" s="85"/>
      <c r="T95" s="86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18" t="s">
        <v>157</v>
      </c>
      <c r="AU95" s="18" t="s">
        <v>84</v>
      </c>
    </row>
    <row r="96" s="2" customFormat="1">
      <c r="A96" s="39"/>
      <c r="B96" s="40"/>
      <c r="C96" s="41"/>
      <c r="D96" s="225" t="s">
        <v>1045</v>
      </c>
      <c r="E96" s="41"/>
      <c r="F96" s="266" t="s">
        <v>3603</v>
      </c>
      <c r="G96" s="41"/>
      <c r="H96" s="41"/>
      <c r="I96" s="220"/>
      <c r="J96" s="41"/>
      <c r="K96" s="41"/>
      <c r="L96" s="45"/>
      <c r="M96" s="221"/>
      <c r="N96" s="222"/>
      <c r="O96" s="85"/>
      <c r="P96" s="85"/>
      <c r="Q96" s="85"/>
      <c r="R96" s="85"/>
      <c r="S96" s="85"/>
      <c r="T96" s="86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18" t="s">
        <v>1045</v>
      </c>
      <c r="AU96" s="18" t="s">
        <v>84</v>
      </c>
    </row>
    <row r="97" s="12" customFormat="1" ht="22.8" customHeight="1">
      <c r="A97" s="12"/>
      <c r="B97" s="189"/>
      <c r="C97" s="190"/>
      <c r="D97" s="191" t="s">
        <v>73</v>
      </c>
      <c r="E97" s="203" t="s">
        <v>3604</v>
      </c>
      <c r="F97" s="203" t="s">
        <v>3605</v>
      </c>
      <c r="G97" s="190"/>
      <c r="H97" s="190"/>
      <c r="I97" s="193"/>
      <c r="J97" s="204">
        <f>BK97</f>
        <v>0</v>
      </c>
      <c r="K97" s="190"/>
      <c r="L97" s="195"/>
      <c r="M97" s="196"/>
      <c r="N97" s="197"/>
      <c r="O97" s="197"/>
      <c r="P97" s="198">
        <f>SUM(P98:P105)</f>
        <v>0</v>
      </c>
      <c r="Q97" s="197"/>
      <c r="R97" s="198">
        <f>SUM(R98:R105)</f>
        <v>0</v>
      </c>
      <c r="S97" s="197"/>
      <c r="T97" s="199">
        <f>SUM(T98:T105)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0" t="s">
        <v>188</v>
      </c>
      <c r="AT97" s="201" t="s">
        <v>73</v>
      </c>
      <c r="AU97" s="201" t="s">
        <v>82</v>
      </c>
      <c r="AY97" s="200" t="s">
        <v>148</v>
      </c>
      <c r="BK97" s="202">
        <f>SUM(BK98:BK105)</f>
        <v>0</v>
      </c>
    </row>
    <row r="98" s="2" customFormat="1" ht="16.5" customHeight="1">
      <c r="A98" s="39"/>
      <c r="B98" s="40"/>
      <c r="C98" s="205" t="s">
        <v>188</v>
      </c>
      <c r="D98" s="205" t="s">
        <v>150</v>
      </c>
      <c r="E98" s="206" t="s">
        <v>3606</v>
      </c>
      <c r="F98" s="207" t="s">
        <v>3605</v>
      </c>
      <c r="G98" s="208" t="s">
        <v>748</v>
      </c>
      <c r="H98" s="209">
        <v>1</v>
      </c>
      <c r="I98" s="210"/>
      <c r="J98" s="211">
        <f>ROUND(I98*H98,2)</f>
        <v>0</v>
      </c>
      <c r="K98" s="207" t="s">
        <v>154</v>
      </c>
      <c r="L98" s="45"/>
      <c r="M98" s="212" t="s">
        <v>19</v>
      </c>
      <c r="N98" s="213" t="s">
        <v>45</v>
      </c>
      <c r="O98" s="85"/>
      <c r="P98" s="214">
        <f>O98*H98</f>
        <v>0</v>
      </c>
      <c r="Q98" s="214">
        <v>0</v>
      </c>
      <c r="R98" s="214">
        <f>Q98*H98</f>
        <v>0</v>
      </c>
      <c r="S98" s="214">
        <v>0</v>
      </c>
      <c r="T98" s="215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6" t="s">
        <v>155</v>
      </c>
      <c r="AT98" s="216" t="s">
        <v>150</v>
      </c>
      <c r="AU98" s="216" t="s">
        <v>84</v>
      </c>
      <c r="AY98" s="18" t="s">
        <v>148</v>
      </c>
      <c r="BE98" s="217">
        <f>IF(N98="základní",J98,0)</f>
        <v>0</v>
      </c>
      <c r="BF98" s="217">
        <f>IF(N98="snížená",J98,0)</f>
        <v>0</v>
      </c>
      <c r="BG98" s="217">
        <f>IF(N98="zákl. přenesená",J98,0)</f>
        <v>0</v>
      </c>
      <c r="BH98" s="217">
        <f>IF(N98="sníž. přenesená",J98,0)</f>
        <v>0</v>
      </c>
      <c r="BI98" s="217">
        <f>IF(N98="nulová",J98,0)</f>
        <v>0</v>
      </c>
      <c r="BJ98" s="18" t="s">
        <v>82</v>
      </c>
      <c r="BK98" s="217">
        <f>ROUND(I98*H98,2)</f>
        <v>0</v>
      </c>
      <c r="BL98" s="18" t="s">
        <v>155</v>
      </c>
      <c r="BM98" s="216" t="s">
        <v>3607</v>
      </c>
    </row>
    <row r="99" s="2" customFormat="1">
      <c r="A99" s="39"/>
      <c r="B99" s="40"/>
      <c r="C99" s="41"/>
      <c r="D99" s="218" t="s">
        <v>157</v>
      </c>
      <c r="E99" s="41"/>
      <c r="F99" s="219" t="s">
        <v>3608</v>
      </c>
      <c r="G99" s="41"/>
      <c r="H99" s="41"/>
      <c r="I99" s="220"/>
      <c r="J99" s="41"/>
      <c r="K99" s="41"/>
      <c r="L99" s="45"/>
      <c r="M99" s="221"/>
      <c r="N99" s="222"/>
      <c r="O99" s="85"/>
      <c r="P99" s="85"/>
      <c r="Q99" s="85"/>
      <c r="R99" s="85"/>
      <c r="S99" s="85"/>
      <c r="T99" s="86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18" t="s">
        <v>157</v>
      </c>
      <c r="AU99" s="18" t="s">
        <v>84</v>
      </c>
    </row>
    <row r="100" s="2" customFormat="1" ht="16.5" customHeight="1">
      <c r="A100" s="39"/>
      <c r="B100" s="40"/>
      <c r="C100" s="205" t="s">
        <v>194</v>
      </c>
      <c r="D100" s="205" t="s">
        <v>150</v>
      </c>
      <c r="E100" s="206" t="s">
        <v>3609</v>
      </c>
      <c r="F100" s="207" t="s">
        <v>3610</v>
      </c>
      <c r="G100" s="208" t="s">
        <v>222</v>
      </c>
      <c r="H100" s="209">
        <v>1</v>
      </c>
      <c r="I100" s="210"/>
      <c r="J100" s="211">
        <f>ROUND(I100*H100,2)</f>
        <v>0</v>
      </c>
      <c r="K100" s="207" t="s">
        <v>154</v>
      </c>
      <c r="L100" s="45"/>
      <c r="M100" s="212" t="s">
        <v>19</v>
      </c>
      <c r="N100" s="213" t="s">
        <v>45</v>
      </c>
      <c r="O100" s="85"/>
      <c r="P100" s="214">
        <f>O100*H100</f>
        <v>0</v>
      </c>
      <c r="Q100" s="214">
        <v>0</v>
      </c>
      <c r="R100" s="214">
        <f>Q100*H100</f>
        <v>0</v>
      </c>
      <c r="S100" s="214">
        <v>0</v>
      </c>
      <c r="T100" s="215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6" t="s">
        <v>3611</v>
      </c>
      <c r="AT100" s="216" t="s">
        <v>150</v>
      </c>
      <c r="AU100" s="216" t="s">
        <v>84</v>
      </c>
      <c r="AY100" s="18" t="s">
        <v>148</v>
      </c>
      <c r="BE100" s="217">
        <f>IF(N100="základní",J100,0)</f>
        <v>0</v>
      </c>
      <c r="BF100" s="217">
        <f>IF(N100="snížená",J100,0)</f>
        <v>0</v>
      </c>
      <c r="BG100" s="217">
        <f>IF(N100="zákl. přenesená",J100,0)</f>
        <v>0</v>
      </c>
      <c r="BH100" s="217">
        <f>IF(N100="sníž. přenesená",J100,0)</f>
        <v>0</v>
      </c>
      <c r="BI100" s="217">
        <f>IF(N100="nulová",J100,0)</f>
        <v>0</v>
      </c>
      <c r="BJ100" s="18" t="s">
        <v>82</v>
      </c>
      <c r="BK100" s="217">
        <f>ROUND(I100*H100,2)</f>
        <v>0</v>
      </c>
      <c r="BL100" s="18" t="s">
        <v>3611</v>
      </c>
      <c r="BM100" s="216" t="s">
        <v>3612</v>
      </c>
    </row>
    <row r="101" s="2" customFormat="1">
      <c r="A101" s="39"/>
      <c r="B101" s="40"/>
      <c r="C101" s="41"/>
      <c r="D101" s="218" t="s">
        <v>157</v>
      </c>
      <c r="E101" s="41"/>
      <c r="F101" s="219" t="s">
        <v>3613</v>
      </c>
      <c r="G101" s="41"/>
      <c r="H101" s="41"/>
      <c r="I101" s="220"/>
      <c r="J101" s="41"/>
      <c r="K101" s="41"/>
      <c r="L101" s="45"/>
      <c r="M101" s="221"/>
      <c r="N101" s="222"/>
      <c r="O101" s="85"/>
      <c r="P101" s="85"/>
      <c r="Q101" s="85"/>
      <c r="R101" s="85"/>
      <c r="S101" s="85"/>
      <c r="T101" s="86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18" t="s">
        <v>157</v>
      </c>
      <c r="AU101" s="18" t="s">
        <v>84</v>
      </c>
    </row>
    <row r="102" s="2" customFormat="1" ht="16.5" customHeight="1">
      <c r="A102" s="39"/>
      <c r="B102" s="40"/>
      <c r="C102" s="205" t="s">
        <v>200</v>
      </c>
      <c r="D102" s="205" t="s">
        <v>150</v>
      </c>
      <c r="E102" s="206" t="s">
        <v>3614</v>
      </c>
      <c r="F102" s="207" t="s">
        <v>3615</v>
      </c>
      <c r="G102" s="208" t="s">
        <v>748</v>
      </c>
      <c r="H102" s="209">
        <v>1</v>
      </c>
      <c r="I102" s="210"/>
      <c r="J102" s="211">
        <f>ROUND(I102*H102,2)</f>
        <v>0</v>
      </c>
      <c r="K102" s="207" t="s">
        <v>154</v>
      </c>
      <c r="L102" s="45"/>
      <c r="M102" s="212" t="s">
        <v>19</v>
      </c>
      <c r="N102" s="213" t="s">
        <v>45</v>
      </c>
      <c r="O102" s="85"/>
      <c r="P102" s="214">
        <f>O102*H102</f>
        <v>0</v>
      </c>
      <c r="Q102" s="214">
        <v>0</v>
      </c>
      <c r="R102" s="214">
        <f>Q102*H102</f>
        <v>0</v>
      </c>
      <c r="S102" s="214">
        <v>0</v>
      </c>
      <c r="T102" s="215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6" t="s">
        <v>3611</v>
      </c>
      <c r="AT102" s="216" t="s">
        <v>150</v>
      </c>
      <c r="AU102" s="216" t="s">
        <v>84</v>
      </c>
      <c r="AY102" s="18" t="s">
        <v>148</v>
      </c>
      <c r="BE102" s="217">
        <f>IF(N102="základní",J102,0)</f>
        <v>0</v>
      </c>
      <c r="BF102" s="217">
        <f>IF(N102="snížená",J102,0)</f>
        <v>0</v>
      </c>
      <c r="BG102" s="217">
        <f>IF(N102="zákl. přenesená",J102,0)</f>
        <v>0</v>
      </c>
      <c r="BH102" s="217">
        <f>IF(N102="sníž. přenesená",J102,0)</f>
        <v>0</v>
      </c>
      <c r="BI102" s="217">
        <f>IF(N102="nulová",J102,0)</f>
        <v>0</v>
      </c>
      <c r="BJ102" s="18" t="s">
        <v>82</v>
      </c>
      <c r="BK102" s="217">
        <f>ROUND(I102*H102,2)</f>
        <v>0</v>
      </c>
      <c r="BL102" s="18" t="s">
        <v>3611</v>
      </c>
      <c r="BM102" s="216" t="s">
        <v>3616</v>
      </c>
    </row>
    <row r="103" s="2" customFormat="1">
      <c r="A103" s="39"/>
      <c r="B103" s="40"/>
      <c r="C103" s="41"/>
      <c r="D103" s="218" t="s">
        <v>157</v>
      </c>
      <c r="E103" s="41"/>
      <c r="F103" s="219" t="s">
        <v>3617</v>
      </c>
      <c r="G103" s="41"/>
      <c r="H103" s="41"/>
      <c r="I103" s="220"/>
      <c r="J103" s="41"/>
      <c r="K103" s="41"/>
      <c r="L103" s="45"/>
      <c r="M103" s="221"/>
      <c r="N103" s="222"/>
      <c r="O103" s="85"/>
      <c r="P103" s="85"/>
      <c r="Q103" s="85"/>
      <c r="R103" s="85"/>
      <c r="S103" s="85"/>
      <c r="T103" s="86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18" t="s">
        <v>157</v>
      </c>
      <c r="AU103" s="18" t="s">
        <v>84</v>
      </c>
    </row>
    <row r="104" s="2" customFormat="1" ht="16.5" customHeight="1">
      <c r="A104" s="39"/>
      <c r="B104" s="40"/>
      <c r="C104" s="205" t="s">
        <v>207</v>
      </c>
      <c r="D104" s="205" t="s">
        <v>150</v>
      </c>
      <c r="E104" s="206" t="s">
        <v>3618</v>
      </c>
      <c r="F104" s="207" t="s">
        <v>3619</v>
      </c>
      <c r="G104" s="208" t="s">
        <v>222</v>
      </c>
      <c r="H104" s="209">
        <v>1</v>
      </c>
      <c r="I104" s="210"/>
      <c r="J104" s="211">
        <f>ROUND(I104*H104,2)</f>
        <v>0</v>
      </c>
      <c r="K104" s="207" t="s">
        <v>154</v>
      </c>
      <c r="L104" s="45"/>
      <c r="M104" s="212" t="s">
        <v>19</v>
      </c>
      <c r="N104" s="213" t="s">
        <v>45</v>
      </c>
      <c r="O104" s="85"/>
      <c r="P104" s="214">
        <f>O104*H104</f>
        <v>0</v>
      </c>
      <c r="Q104" s="214">
        <v>0</v>
      </c>
      <c r="R104" s="214">
        <f>Q104*H104</f>
        <v>0</v>
      </c>
      <c r="S104" s="214">
        <v>0</v>
      </c>
      <c r="T104" s="215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6" t="s">
        <v>3611</v>
      </c>
      <c r="AT104" s="216" t="s">
        <v>150</v>
      </c>
      <c r="AU104" s="216" t="s">
        <v>84</v>
      </c>
      <c r="AY104" s="18" t="s">
        <v>148</v>
      </c>
      <c r="BE104" s="217">
        <f>IF(N104="základní",J104,0)</f>
        <v>0</v>
      </c>
      <c r="BF104" s="217">
        <f>IF(N104="snížená",J104,0)</f>
        <v>0</v>
      </c>
      <c r="BG104" s="217">
        <f>IF(N104="zákl. přenesená",J104,0)</f>
        <v>0</v>
      </c>
      <c r="BH104" s="217">
        <f>IF(N104="sníž. přenesená",J104,0)</f>
        <v>0</v>
      </c>
      <c r="BI104" s="217">
        <f>IF(N104="nulová",J104,0)</f>
        <v>0</v>
      </c>
      <c r="BJ104" s="18" t="s">
        <v>82</v>
      </c>
      <c r="BK104" s="217">
        <f>ROUND(I104*H104,2)</f>
        <v>0</v>
      </c>
      <c r="BL104" s="18" t="s">
        <v>3611</v>
      </c>
      <c r="BM104" s="216" t="s">
        <v>3620</v>
      </c>
    </row>
    <row r="105" s="2" customFormat="1">
      <c r="A105" s="39"/>
      <c r="B105" s="40"/>
      <c r="C105" s="41"/>
      <c r="D105" s="218" t="s">
        <v>157</v>
      </c>
      <c r="E105" s="41"/>
      <c r="F105" s="219" t="s">
        <v>3621</v>
      </c>
      <c r="G105" s="41"/>
      <c r="H105" s="41"/>
      <c r="I105" s="220"/>
      <c r="J105" s="41"/>
      <c r="K105" s="41"/>
      <c r="L105" s="45"/>
      <c r="M105" s="221"/>
      <c r="N105" s="222"/>
      <c r="O105" s="85"/>
      <c r="P105" s="85"/>
      <c r="Q105" s="85"/>
      <c r="R105" s="85"/>
      <c r="S105" s="85"/>
      <c r="T105" s="86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18" t="s">
        <v>157</v>
      </c>
      <c r="AU105" s="18" t="s">
        <v>84</v>
      </c>
    </row>
    <row r="106" s="12" customFormat="1" ht="22.8" customHeight="1">
      <c r="A106" s="12"/>
      <c r="B106" s="189"/>
      <c r="C106" s="190"/>
      <c r="D106" s="191" t="s">
        <v>73</v>
      </c>
      <c r="E106" s="203" t="s">
        <v>3622</v>
      </c>
      <c r="F106" s="203" t="s">
        <v>3623</v>
      </c>
      <c r="G106" s="190"/>
      <c r="H106" s="190"/>
      <c r="I106" s="193"/>
      <c r="J106" s="204">
        <f>BK106</f>
        <v>0</v>
      </c>
      <c r="K106" s="190"/>
      <c r="L106" s="195"/>
      <c r="M106" s="196"/>
      <c r="N106" s="197"/>
      <c r="O106" s="197"/>
      <c r="P106" s="198">
        <f>SUM(P107:P112)</f>
        <v>0</v>
      </c>
      <c r="Q106" s="197"/>
      <c r="R106" s="198">
        <f>SUM(R107:R112)</f>
        <v>0</v>
      </c>
      <c r="S106" s="197"/>
      <c r="T106" s="199">
        <f>SUM(T107:T112)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0" t="s">
        <v>188</v>
      </c>
      <c r="AT106" s="201" t="s">
        <v>73</v>
      </c>
      <c r="AU106" s="201" t="s">
        <v>82</v>
      </c>
      <c r="AY106" s="200" t="s">
        <v>148</v>
      </c>
      <c r="BK106" s="202">
        <f>SUM(BK107:BK112)</f>
        <v>0</v>
      </c>
    </row>
    <row r="107" s="2" customFormat="1" ht="16.5" customHeight="1">
      <c r="A107" s="39"/>
      <c r="B107" s="40"/>
      <c r="C107" s="205" t="s">
        <v>212</v>
      </c>
      <c r="D107" s="205" t="s">
        <v>150</v>
      </c>
      <c r="E107" s="206" t="s">
        <v>3624</v>
      </c>
      <c r="F107" s="207" t="s">
        <v>3625</v>
      </c>
      <c r="G107" s="208" t="s">
        <v>748</v>
      </c>
      <c r="H107" s="209">
        <v>1</v>
      </c>
      <c r="I107" s="210"/>
      <c r="J107" s="211">
        <f>ROUND(I107*H107,2)</f>
        <v>0</v>
      </c>
      <c r="K107" s="207" t="s">
        <v>154</v>
      </c>
      <c r="L107" s="45"/>
      <c r="M107" s="212" t="s">
        <v>19</v>
      </c>
      <c r="N107" s="213" t="s">
        <v>45</v>
      </c>
      <c r="O107" s="85"/>
      <c r="P107" s="214">
        <f>O107*H107</f>
        <v>0</v>
      </c>
      <c r="Q107" s="214">
        <v>0</v>
      </c>
      <c r="R107" s="214">
        <f>Q107*H107</f>
        <v>0</v>
      </c>
      <c r="S107" s="214">
        <v>0</v>
      </c>
      <c r="T107" s="215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216" t="s">
        <v>3611</v>
      </c>
      <c r="AT107" s="216" t="s">
        <v>150</v>
      </c>
      <c r="AU107" s="216" t="s">
        <v>84</v>
      </c>
      <c r="AY107" s="18" t="s">
        <v>148</v>
      </c>
      <c r="BE107" s="217">
        <f>IF(N107="základní",J107,0)</f>
        <v>0</v>
      </c>
      <c r="BF107" s="217">
        <f>IF(N107="snížená",J107,0)</f>
        <v>0</v>
      </c>
      <c r="BG107" s="217">
        <f>IF(N107="zákl. přenesená",J107,0)</f>
        <v>0</v>
      </c>
      <c r="BH107" s="217">
        <f>IF(N107="sníž. přenesená",J107,0)</f>
        <v>0</v>
      </c>
      <c r="BI107" s="217">
        <f>IF(N107="nulová",J107,0)</f>
        <v>0</v>
      </c>
      <c r="BJ107" s="18" t="s">
        <v>82</v>
      </c>
      <c r="BK107" s="217">
        <f>ROUND(I107*H107,2)</f>
        <v>0</v>
      </c>
      <c r="BL107" s="18" t="s">
        <v>3611</v>
      </c>
      <c r="BM107" s="216" t="s">
        <v>3626</v>
      </c>
    </row>
    <row r="108" s="2" customFormat="1">
      <c r="A108" s="39"/>
      <c r="B108" s="40"/>
      <c r="C108" s="41"/>
      <c r="D108" s="218" t="s">
        <v>157</v>
      </c>
      <c r="E108" s="41"/>
      <c r="F108" s="219" t="s">
        <v>3627</v>
      </c>
      <c r="G108" s="41"/>
      <c r="H108" s="41"/>
      <c r="I108" s="220"/>
      <c r="J108" s="41"/>
      <c r="K108" s="41"/>
      <c r="L108" s="45"/>
      <c r="M108" s="221"/>
      <c r="N108" s="222"/>
      <c r="O108" s="85"/>
      <c r="P108" s="85"/>
      <c r="Q108" s="85"/>
      <c r="R108" s="85"/>
      <c r="S108" s="85"/>
      <c r="T108" s="86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18" t="s">
        <v>157</v>
      </c>
      <c r="AU108" s="18" t="s">
        <v>84</v>
      </c>
    </row>
    <row r="109" s="2" customFormat="1" ht="16.5" customHeight="1">
      <c r="A109" s="39"/>
      <c r="B109" s="40"/>
      <c r="C109" s="205" t="s">
        <v>219</v>
      </c>
      <c r="D109" s="205" t="s">
        <v>150</v>
      </c>
      <c r="E109" s="206" t="s">
        <v>3628</v>
      </c>
      <c r="F109" s="207" t="s">
        <v>3629</v>
      </c>
      <c r="G109" s="208" t="s">
        <v>748</v>
      </c>
      <c r="H109" s="209">
        <v>1</v>
      </c>
      <c r="I109" s="210"/>
      <c r="J109" s="211">
        <f>ROUND(I109*H109,2)</f>
        <v>0</v>
      </c>
      <c r="K109" s="207" t="s">
        <v>154</v>
      </c>
      <c r="L109" s="45"/>
      <c r="M109" s="212" t="s">
        <v>19</v>
      </c>
      <c r="N109" s="213" t="s">
        <v>45</v>
      </c>
      <c r="O109" s="85"/>
      <c r="P109" s="214">
        <f>O109*H109</f>
        <v>0</v>
      </c>
      <c r="Q109" s="214">
        <v>0</v>
      </c>
      <c r="R109" s="214">
        <f>Q109*H109</f>
        <v>0</v>
      </c>
      <c r="S109" s="214">
        <v>0</v>
      </c>
      <c r="T109" s="215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6" t="s">
        <v>3611</v>
      </c>
      <c r="AT109" s="216" t="s">
        <v>150</v>
      </c>
      <c r="AU109" s="216" t="s">
        <v>84</v>
      </c>
      <c r="AY109" s="18" t="s">
        <v>148</v>
      </c>
      <c r="BE109" s="217">
        <f>IF(N109="základní",J109,0)</f>
        <v>0</v>
      </c>
      <c r="BF109" s="217">
        <f>IF(N109="snížená",J109,0)</f>
        <v>0</v>
      </c>
      <c r="BG109" s="217">
        <f>IF(N109="zákl. přenesená",J109,0)</f>
        <v>0</v>
      </c>
      <c r="BH109" s="217">
        <f>IF(N109="sníž. přenesená",J109,0)</f>
        <v>0</v>
      </c>
      <c r="BI109" s="217">
        <f>IF(N109="nulová",J109,0)</f>
        <v>0</v>
      </c>
      <c r="BJ109" s="18" t="s">
        <v>82</v>
      </c>
      <c r="BK109" s="217">
        <f>ROUND(I109*H109,2)</f>
        <v>0</v>
      </c>
      <c r="BL109" s="18" t="s">
        <v>3611</v>
      </c>
      <c r="BM109" s="216" t="s">
        <v>3630</v>
      </c>
    </row>
    <row r="110" s="2" customFormat="1">
      <c r="A110" s="39"/>
      <c r="B110" s="40"/>
      <c r="C110" s="41"/>
      <c r="D110" s="218" t="s">
        <v>157</v>
      </c>
      <c r="E110" s="41"/>
      <c r="F110" s="219" t="s">
        <v>3631</v>
      </c>
      <c r="G110" s="41"/>
      <c r="H110" s="41"/>
      <c r="I110" s="220"/>
      <c r="J110" s="41"/>
      <c r="K110" s="41"/>
      <c r="L110" s="45"/>
      <c r="M110" s="221"/>
      <c r="N110" s="222"/>
      <c r="O110" s="85"/>
      <c r="P110" s="85"/>
      <c r="Q110" s="85"/>
      <c r="R110" s="85"/>
      <c r="S110" s="85"/>
      <c r="T110" s="86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18" t="s">
        <v>157</v>
      </c>
      <c r="AU110" s="18" t="s">
        <v>84</v>
      </c>
    </row>
    <row r="111" s="2" customFormat="1" ht="16.5" customHeight="1">
      <c r="A111" s="39"/>
      <c r="B111" s="40"/>
      <c r="C111" s="205" t="s">
        <v>225</v>
      </c>
      <c r="D111" s="205" t="s">
        <v>150</v>
      </c>
      <c r="E111" s="206" t="s">
        <v>3632</v>
      </c>
      <c r="F111" s="207" t="s">
        <v>3633</v>
      </c>
      <c r="G111" s="208" t="s">
        <v>748</v>
      </c>
      <c r="H111" s="209">
        <v>1</v>
      </c>
      <c r="I111" s="210"/>
      <c r="J111" s="211">
        <f>ROUND(I111*H111,2)</f>
        <v>0</v>
      </c>
      <c r="K111" s="207" t="s">
        <v>154</v>
      </c>
      <c r="L111" s="45"/>
      <c r="M111" s="212" t="s">
        <v>19</v>
      </c>
      <c r="N111" s="213" t="s">
        <v>45</v>
      </c>
      <c r="O111" s="85"/>
      <c r="P111" s="214">
        <f>O111*H111</f>
        <v>0</v>
      </c>
      <c r="Q111" s="214">
        <v>0</v>
      </c>
      <c r="R111" s="214">
        <f>Q111*H111</f>
        <v>0</v>
      </c>
      <c r="S111" s="214">
        <v>0</v>
      </c>
      <c r="T111" s="215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216" t="s">
        <v>155</v>
      </c>
      <c r="AT111" s="216" t="s">
        <v>150</v>
      </c>
      <c r="AU111" s="216" t="s">
        <v>84</v>
      </c>
      <c r="AY111" s="18" t="s">
        <v>148</v>
      </c>
      <c r="BE111" s="217">
        <f>IF(N111="základní",J111,0)</f>
        <v>0</v>
      </c>
      <c r="BF111" s="217">
        <f>IF(N111="snížená",J111,0)</f>
        <v>0</v>
      </c>
      <c r="BG111" s="217">
        <f>IF(N111="zákl. přenesená",J111,0)</f>
        <v>0</v>
      </c>
      <c r="BH111" s="217">
        <f>IF(N111="sníž. přenesená",J111,0)</f>
        <v>0</v>
      </c>
      <c r="BI111" s="217">
        <f>IF(N111="nulová",J111,0)</f>
        <v>0</v>
      </c>
      <c r="BJ111" s="18" t="s">
        <v>82</v>
      </c>
      <c r="BK111" s="217">
        <f>ROUND(I111*H111,2)</f>
        <v>0</v>
      </c>
      <c r="BL111" s="18" t="s">
        <v>155</v>
      </c>
      <c r="BM111" s="216" t="s">
        <v>3634</v>
      </c>
    </row>
    <row r="112" s="2" customFormat="1">
      <c r="A112" s="39"/>
      <c r="B112" s="40"/>
      <c r="C112" s="41"/>
      <c r="D112" s="218" t="s">
        <v>157</v>
      </c>
      <c r="E112" s="41"/>
      <c r="F112" s="219" t="s">
        <v>3635</v>
      </c>
      <c r="G112" s="41"/>
      <c r="H112" s="41"/>
      <c r="I112" s="220"/>
      <c r="J112" s="41"/>
      <c r="K112" s="41"/>
      <c r="L112" s="45"/>
      <c r="M112" s="221"/>
      <c r="N112" s="222"/>
      <c r="O112" s="85"/>
      <c r="P112" s="85"/>
      <c r="Q112" s="85"/>
      <c r="R112" s="85"/>
      <c r="S112" s="85"/>
      <c r="T112" s="86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18" t="s">
        <v>157</v>
      </c>
      <c r="AU112" s="18" t="s">
        <v>84</v>
      </c>
    </row>
    <row r="113" s="12" customFormat="1" ht="22.8" customHeight="1">
      <c r="A113" s="12"/>
      <c r="B113" s="189"/>
      <c r="C113" s="190"/>
      <c r="D113" s="191" t="s">
        <v>73</v>
      </c>
      <c r="E113" s="203" t="s">
        <v>3636</v>
      </c>
      <c r="F113" s="203" t="s">
        <v>3637</v>
      </c>
      <c r="G113" s="190"/>
      <c r="H113" s="190"/>
      <c r="I113" s="193"/>
      <c r="J113" s="204">
        <f>BK113</f>
        <v>0</v>
      </c>
      <c r="K113" s="190"/>
      <c r="L113" s="195"/>
      <c r="M113" s="196"/>
      <c r="N113" s="197"/>
      <c r="O113" s="197"/>
      <c r="P113" s="198">
        <f>SUM(P114:P115)</f>
        <v>0</v>
      </c>
      <c r="Q113" s="197"/>
      <c r="R113" s="198">
        <f>SUM(R114:R115)</f>
        <v>0</v>
      </c>
      <c r="S113" s="197"/>
      <c r="T113" s="199">
        <f>SUM(T114:T115)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0" t="s">
        <v>188</v>
      </c>
      <c r="AT113" s="201" t="s">
        <v>73</v>
      </c>
      <c r="AU113" s="201" t="s">
        <v>82</v>
      </c>
      <c r="AY113" s="200" t="s">
        <v>148</v>
      </c>
      <c r="BK113" s="202">
        <f>SUM(BK114:BK115)</f>
        <v>0</v>
      </c>
    </row>
    <row r="114" s="2" customFormat="1" ht="21.75" customHeight="1">
      <c r="A114" s="39"/>
      <c r="B114" s="40"/>
      <c r="C114" s="205" t="s">
        <v>8</v>
      </c>
      <c r="D114" s="205" t="s">
        <v>150</v>
      </c>
      <c r="E114" s="206" t="s">
        <v>3638</v>
      </c>
      <c r="F114" s="207" t="s">
        <v>3639</v>
      </c>
      <c r="G114" s="208" t="s">
        <v>748</v>
      </c>
      <c r="H114" s="209">
        <v>1</v>
      </c>
      <c r="I114" s="210"/>
      <c r="J114" s="211">
        <f>ROUND(I114*H114,2)</f>
        <v>0</v>
      </c>
      <c r="K114" s="207" t="s">
        <v>154</v>
      </c>
      <c r="L114" s="45"/>
      <c r="M114" s="212" t="s">
        <v>19</v>
      </c>
      <c r="N114" s="213" t="s">
        <v>45</v>
      </c>
      <c r="O114" s="85"/>
      <c r="P114" s="214">
        <f>O114*H114</f>
        <v>0</v>
      </c>
      <c r="Q114" s="214">
        <v>0</v>
      </c>
      <c r="R114" s="214">
        <f>Q114*H114</f>
        <v>0</v>
      </c>
      <c r="S114" s="214">
        <v>0</v>
      </c>
      <c r="T114" s="215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16" t="s">
        <v>3611</v>
      </c>
      <c r="AT114" s="216" t="s">
        <v>150</v>
      </c>
      <c r="AU114" s="216" t="s">
        <v>84</v>
      </c>
      <c r="AY114" s="18" t="s">
        <v>148</v>
      </c>
      <c r="BE114" s="217">
        <f>IF(N114="základní",J114,0)</f>
        <v>0</v>
      </c>
      <c r="BF114" s="217">
        <f>IF(N114="snížená",J114,0)</f>
        <v>0</v>
      </c>
      <c r="BG114" s="217">
        <f>IF(N114="zákl. přenesená",J114,0)</f>
        <v>0</v>
      </c>
      <c r="BH114" s="217">
        <f>IF(N114="sníž. přenesená",J114,0)</f>
        <v>0</v>
      </c>
      <c r="BI114" s="217">
        <f>IF(N114="nulová",J114,0)</f>
        <v>0</v>
      </c>
      <c r="BJ114" s="18" t="s">
        <v>82</v>
      </c>
      <c r="BK114" s="217">
        <f>ROUND(I114*H114,2)</f>
        <v>0</v>
      </c>
      <c r="BL114" s="18" t="s">
        <v>3611</v>
      </c>
      <c r="BM114" s="216" t="s">
        <v>3640</v>
      </c>
    </row>
    <row r="115" s="2" customFormat="1">
      <c r="A115" s="39"/>
      <c r="B115" s="40"/>
      <c r="C115" s="41"/>
      <c r="D115" s="218" t="s">
        <v>157</v>
      </c>
      <c r="E115" s="41"/>
      <c r="F115" s="219" t="s">
        <v>3641</v>
      </c>
      <c r="G115" s="41"/>
      <c r="H115" s="41"/>
      <c r="I115" s="220"/>
      <c r="J115" s="41"/>
      <c r="K115" s="41"/>
      <c r="L115" s="45"/>
      <c r="M115" s="221"/>
      <c r="N115" s="222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157</v>
      </c>
      <c r="AU115" s="18" t="s">
        <v>84</v>
      </c>
    </row>
    <row r="116" s="12" customFormat="1" ht="22.8" customHeight="1">
      <c r="A116" s="12"/>
      <c r="B116" s="189"/>
      <c r="C116" s="190"/>
      <c r="D116" s="191" t="s">
        <v>73</v>
      </c>
      <c r="E116" s="203" t="s">
        <v>3642</v>
      </c>
      <c r="F116" s="203" t="s">
        <v>3643</v>
      </c>
      <c r="G116" s="190"/>
      <c r="H116" s="190"/>
      <c r="I116" s="193"/>
      <c r="J116" s="204">
        <f>BK116</f>
        <v>0</v>
      </c>
      <c r="K116" s="190"/>
      <c r="L116" s="195"/>
      <c r="M116" s="196"/>
      <c r="N116" s="197"/>
      <c r="O116" s="197"/>
      <c r="P116" s="198">
        <f>SUM(P117:P120)</f>
        <v>0</v>
      </c>
      <c r="Q116" s="197"/>
      <c r="R116" s="198">
        <f>SUM(R117:R120)</f>
        <v>0</v>
      </c>
      <c r="S116" s="197"/>
      <c r="T116" s="199">
        <f>SUM(T117:T120)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0" t="s">
        <v>188</v>
      </c>
      <c r="AT116" s="201" t="s">
        <v>73</v>
      </c>
      <c r="AU116" s="201" t="s">
        <v>82</v>
      </c>
      <c r="AY116" s="200" t="s">
        <v>148</v>
      </c>
      <c r="BK116" s="202">
        <f>SUM(BK117:BK120)</f>
        <v>0</v>
      </c>
    </row>
    <row r="117" s="2" customFormat="1" ht="16.5" customHeight="1">
      <c r="A117" s="39"/>
      <c r="B117" s="40"/>
      <c r="C117" s="205" t="s">
        <v>236</v>
      </c>
      <c r="D117" s="205" t="s">
        <v>150</v>
      </c>
      <c r="E117" s="206" t="s">
        <v>3644</v>
      </c>
      <c r="F117" s="207" t="s">
        <v>3645</v>
      </c>
      <c r="G117" s="208" t="s">
        <v>748</v>
      </c>
      <c r="H117" s="209">
        <v>1</v>
      </c>
      <c r="I117" s="210"/>
      <c r="J117" s="211">
        <f>ROUND(I117*H117,2)</f>
        <v>0</v>
      </c>
      <c r="K117" s="207" t="s">
        <v>154</v>
      </c>
      <c r="L117" s="45"/>
      <c r="M117" s="212" t="s">
        <v>19</v>
      </c>
      <c r="N117" s="213" t="s">
        <v>45</v>
      </c>
      <c r="O117" s="85"/>
      <c r="P117" s="214">
        <f>O117*H117</f>
        <v>0</v>
      </c>
      <c r="Q117" s="214">
        <v>0</v>
      </c>
      <c r="R117" s="214">
        <f>Q117*H117</f>
        <v>0</v>
      </c>
      <c r="S117" s="214">
        <v>0</v>
      </c>
      <c r="T117" s="215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16" t="s">
        <v>3611</v>
      </c>
      <c r="AT117" s="216" t="s">
        <v>150</v>
      </c>
      <c r="AU117" s="216" t="s">
        <v>84</v>
      </c>
      <c r="AY117" s="18" t="s">
        <v>148</v>
      </c>
      <c r="BE117" s="217">
        <f>IF(N117="základní",J117,0)</f>
        <v>0</v>
      </c>
      <c r="BF117" s="217">
        <f>IF(N117="snížená",J117,0)</f>
        <v>0</v>
      </c>
      <c r="BG117" s="217">
        <f>IF(N117="zákl. přenesená",J117,0)</f>
        <v>0</v>
      </c>
      <c r="BH117" s="217">
        <f>IF(N117="sníž. přenesená",J117,0)</f>
        <v>0</v>
      </c>
      <c r="BI117" s="217">
        <f>IF(N117="nulová",J117,0)</f>
        <v>0</v>
      </c>
      <c r="BJ117" s="18" t="s">
        <v>82</v>
      </c>
      <c r="BK117" s="217">
        <f>ROUND(I117*H117,2)</f>
        <v>0</v>
      </c>
      <c r="BL117" s="18" t="s">
        <v>3611</v>
      </c>
      <c r="BM117" s="216" t="s">
        <v>3646</v>
      </c>
    </row>
    <row r="118" s="2" customFormat="1">
      <c r="A118" s="39"/>
      <c r="B118" s="40"/>
      <c r="C118" s="41"/>
      <c r="D118" s="218" t="s">
        <v>157</v>
      </c>
      <c r="E118" s="41"/>
      <c r="F118" s="219" t="s">
        <v>3647</v>
      </c>
      <c r="G118" s="41"/>
      <c r="H118" s="41"/>
      <c r="I118" s="220"/>
      <c r="J118" s="41"/>
      <c r="K118" s="41"/>
      <c r="L118" s="45"/>
      <c r="M118" s="221"/>
      <c r="N118" s="222"/>
      <c r="O118" s="85"/>
      <c r="P118" s="85"/>
      <c r="Q118" s="85"/>
      <c r="R118" s="85"/>
      <c r="S118" s="85"/>
      <c r="T118" s="86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157</v>
      </c>
      <c r="AU118" s="18" t="s">
        <v>84</v>
      </c>
    </row>
    <row r="119" s="2" customFormat="1" ht="16.5" customHeight="1">
      <c r="A119" s="39"/>
      <c r="B119" s="40"/>
      <c r="C119" s="205" t="s">
        <v>242</v>
      </c>
      <c r="D119" s="205" t="s">
        <v>150</v>
      </c>
      <c r="E119" s="206" t="s">
        <v>3648</v>
      </c>
      <c r="F119" s="207" t="s">
        <v>3649</v>
      </c>
      <c r="G119" s="208" t="s">
        <v>748</v>
      </c>
      <c r="H119" s="209">
        <v>1</v>
      </c>
      <c r="I119" s="210"/>
      <c r="J119" s="211">
        <f>ROUND(I119*H119,2)</f>
        <v>0</v>
      </c>
      <c r="K119" s="207" t="s">
        <v>154</v>
      </c>
      <c r="L119" s="45"/>
      <c r="M119" s="212" t="s">
        <v>19</v>
      </c>
      <c r="N119" s="213" t="s">
        <v>45</v>
      </c>
      <c r="O119" s="85"/>
      <c r="P119" s="214">
        <f>O119*H119</f>
        <v>0</v>
      </c>
      <c r="Q119" s="214">
        <v>0</v>
      </c>
      <c r="R119" s="214">
        <f>Q119*H119</f>
        <v>0</v>
      </c>
      <c r="S119" s="214">
        <v>0</v>
      </c>
      <c r="T119" s="215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16" t="s">
        <v>3611</v>
      </c>
      <c r="AT119" s="216" t="s">
        <v>150</v>
      </c>
      <c r="AU119" s="216" t="s">
        <v>84</v>
      </c>
      <c r="AY119" s="18" t="s">
        <v>148</v>
      </c>
      <c r="BE119" s="217">
        <f>IF(N119="základní",J119,0)</f>
        <v>0</v>
      </c>
      <c r="BF119" s="217">
        <f>IF(N119="snížená",J119,0)</f>
        <v>0</v>
      </c>
      <c r="BG119" s="217">
        <f>IF(N119="zákl. přenesená",J119,0)</f>
        <v>0</v>
      </c>
      <c r="BH119" s="217">
        <f>IF(N119="sníž. přenesená",J119,0)</f>
        <v>0</v>
      </c>
      <c r="BI119" s="217">
        <f>IF(N119="nulová",J119,0)</f>
        <v>0</v>
      </c>
      <c r="BJ119" s="18" t="s">
        <v>82</v>
      </c>
      <c r="BK119" s="217">
        <f>ROUND(I119*H119,2)</f>
        <v>0</v>
      </c>
      <c r="BL119" s="18" t="s">
        <v>3611</v>
      </c>
      <c r="BM119" s="216" t="s">
        <v>3650</v>
      </c>
    </row>
    <row r="120" s="2" customFormat="1">
      <c r="A120" s="39"/>
      <c r="B120" s="40"/>
      <c r="C120" s="41"/>
      <c r="D120" s="218" t="s">
        <v>157</v>
      </c>
      <c r="E120" s="41"/>
      <c r="F120" s="219" t="s">
        <v>3651</v>
      </c>
      <c r="G120" s="41"/>
      <c r="H120" s="41"/>
      <c r="I120" s="220"/>
      <c r="J120" s="41"/>
      <c r="K120" s="41"/>
      <c r="L120" s="45"/>
      <c r="M120" s="287"/>
      <c r="N120" s="288"/>
      <c r="O120" s="269"/>
      <c r="P120" s="269"/>
      <c r="Q120" s="269"/>
      <c r="R120" s="269"/>
      <c r="S120" s="269"/>
      <c r="T120" s="28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157</v>
      </c>
      <c r="AU120" s="18" t="s">
        <v>84</v>
      </c>
    </row>
    <row r="121" s="2" customFormat="1" ht="6.96" customHeight="1">
      <c r="A121" s="39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45"/>
      <c r="M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</sheetData>
  <sheetProtection sheet="1" autoFilter="0" formatColumns="0" formatRows="0" objects="1" scenarios="1" spinCount="100000" saltValue="v+gbj3fHge4EOOxVzhTfPt5CeUvbClq/6QwYyRQoLYJnEgQdY9nyPDbxlyena4vtcHFfjC0SJxOqHXEaeK697Q==" hashValue="0Z5lalWnFltEp2SFC0LYj+8WboxTokbWltiTLQWB9GFgXAVVZc1nStTZsW2H2mOQEcnk6B3HWgxty7Ct1b9MYg==" algorithmName="SHA-512" password="CC35"/>
  <autoFilter ref="C84:K120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012103000"/>
    <hyperlink ref="F91" r:id="rId2" display="https://podminky.urs.cz/item/CS_URS_2025_02/012203000"/>
    <hyperlink ref="F93" r:id="rId3" display="https://podminky.urs.cz/item/CS_URS_2025_02/012303000"/>
    <hyperlink ref="F95" r:id="rId4" display="https://podminky.urs.cz/item/CS_URS_2025_02/013254000"/>
    <hyperlink ref="F99" r:id="rId5" display="https://podminky.urs.cz/item/CS_URS_2025_02/030001000"/>
    <hyperlink ref="F101" r:id="rId6" display="https://podminky.urs.cz/item/CS_URS_2025_02/033203000"/>
    <hyperlink ref="F103" r:id="rId7" display="https://podminky.urs.cz/item/CS_URS_2025_02/034103000"/>
    <hyperlink ref="F105" r:id="rId8" display="https://podminky.urs.cz/item/CS_URS_2025_02/034503000"/>
    <hyperlink ref="F108" r:id="rId9" display="https://podminky.urs.cz/item/CS_URS_2025_02/041002000"/>
    <hyperlink ref="F110" r:id="rId10" display="https://podminky.urs.cz/item/CS_URS_2025_02/045203000"/>
    <hyperlink ref="F112" r:id="rId11" display="https://podminky.urs.cz/item/CS_URS_2025_02/045303000"/>
    <hyperlink ref="F115" r:id="rId12" display="https://podminky.urs.cz/item/CS_URS_2025_02/065002000"/>
    <hyperlink ref="F118" r:id="rId13" display="https://podminky.urs.cz/item/CS_URS_2025_02/072103000"/>
    <hyperlink ref="F120" r:id="rId14" display="https://podminky.urs.cz/item/CS_URS_2025_02/072203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2025-11-07T12:10:07Z</dcterms:created>
  <dcterms:modified xsi:type="dcterms:W3CDTF">2025-11-07T12:10:13Z</dcterms:modified>
</cp:coreProperties>
</file>