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dohnal\2-KUPK-akce OIM\SOS Stribro (C)\4-VZ-Sport hala-realizace\5-Dodatkove info\2-Dod info c2\1-okruh-VV\"/>
    </mc:Choice>
  </mc:AlternateContent>
  <bookViews>
    <workbookView xWindow="0" yWindow="0" windowWidth="19200" windowHeight="6500"/>
  </bookViews>
  <sheets>
    <sheet name="Rekapitulace stavby" sheetId="1" r:id="rId1"/>
    <sheet name="DEM_1 - Odstranění staveb..." sheetId="2" r:id="rId2"/>
    <sheet name="DEM_2 - Vyčištění situace..." sheetId="3" r:id="rId3"/>
    <sheet name="VRN - Vedlejší rozpočtové..." sheetId="4" r:id="rId4"/>
    <sheet name="Pokyny pro vyplnění" sheetId="5" r:id="rId5"/>
  </sheets>
  <definedNames>
    <definedName name="_xlnm._FilterDatabase" localSheetId="1" hidden="1">'DEM_1 - Odstranění staveb...'!$C$90:$K$482</definedName>
    <definedName name="_xlnm._FilterDatabase" localSheetId="2" hidden="1">'DEM_2 - Vyčištění situace...'!$C$91:$K$508</definedName>
    <definedName name="_xlnm._FilterDatabase" localSheetId="3" hidden="1">'VRN - Vedlejší rozpočtové...'!$C$83:$K$109</definedName>
    <definedName name="_xlnm.Print_Titles" localSheetId="1">'DEM_1 - Odstranění staveb...'!$90:$90</definedName>
    <definedName name="_xlnm.Print_Titles" localSheetId="2">'DEM_2 - Vyčištění situace...'!$91:$91</definedName>
    <definedName name="_xlnm.Print_Titles" localSheetId="0">'Rekapitulace stavby'!$52:$52</definedName>
    <definedName name="_xlnm.Print_Titles" localSheetId="3">'VRN - Vedlejší rozpočtové...'!$83:$83</definedName>
    <definedName name="_xlnm.Print_Area" localSheetId="1">'DEM_1 - Odstranění staveb...'!$C$4:$J$41,'DEM_1 - Odstranění staveb...'!$C$47:$J$70,'DEM_1 - Odstranění staveb...'!$C$76:$K$482</definedName>
    <definedName name="_xlnm.Print_Area" localSheetId="2">'DEM_2 - Vyčištění situace...'!$C$4:$J$41,'DEM_2 - Vyčištění situace...'!$C$47:$J$71,'DEM_2 - Vyčištění situace...'!$C$77:$K$508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stavby'!$C$42:$AQ$59</definedName>
    <definedName name="_xlnm.Print_Area" localSheetId="3">'VRN - Vedlejší rozpočtové...'!$C$4:$J$39,'VRN - Vedlejší rozpočtové...'!$C$45:$J$65,'VRN - Vedlejší rozpočtové...'!$C$71:$K$109</definedName>
  </definedNames>
  <calcPr calcId="162913"/>
</workbook>
</file>

<file path=xl/calcChain.xml><?xml version="1.0" encoding="utf-8"?>
<calcChain xmlns="http://schemas.openxmlformats.org/spreadsheetml/2006/main">
  <c r="J37" i="4" l="1"/>
  <c r="J36" i="4"/>
  <c r="AY58" i="1"/>
  <c r="J35" i="4"/>
  <c r="AX58" i="1"/>
  <c r="BI109" i="4"/>
  <c r="BH109" i="4"/>
  <c r="BG109" i="4"/>
  <c r="BF109" i="4"/>
  <c r="T109" i="4"/>
  <c r="T108" i="4"/>
  <c r="R109" i="4"/>
  <c r="R108" i="4"/>
  <c r="P109" i="4"/>
  <c r="P108" i="4"/>
  <c r="BI107" i="4"/>
  <c r="BH107" i="4"/>
  <c r="BG107" i="4"/>
  <c r="BF107" i="4"/>
  <c r="T107" i="4"/>
  <c r="R107" i="4"/>
  <c r="P107" i="4"/>
  <c r="BI106" i="4"/>
  <c r="BH106" i="4"/>
  <c r="BG106" i="4"/>
  <c r="BF106" i="4"/>
  <c r="T106" i="4"/>
  <c r="R106" i="4"/>
  <c r="P106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3" i="4"/>
  <c r="BH103" i="4"/>
  <c r="BG103" i="4"/>
  <c r="BF103" i="4"/>
  <c r="T103" i="4"/>
  <c r="R103" i="4"/>
  <c r="P103" i="4"/>
  <c r="BI102" i="4"/>
  <c r="BH102" i="4"/>
  <c r="BG102" i="4"/>
  <c r="BF102" i="4"/>
  <c r="T102" i="4"/>
  <c r="R102" i="4"/>
  <c r="P102" i="4"/>
  <c r="BI101" i="4"/>
  <c r="BH101" i="4"/>
  <c r="BG101" i="4"/>
  <c r="BF101" i="4"/>
  <c r="T101" i="4"/>
  <c r="R101" i="4"/>
  <c r="P101" i="4"/>
  <c r="BI98" i="4"/>
  <c r="BH98" i="4"/>
  <c r="BG98" i="4"/>
  <c r="BF98" i="4"/>
  <c r="T98" i="4"/>
  <c r="R98" i="4"/>
  <c r="P98" i="4"/>
  <c r="BI97" i="4"/>
  <c r="BH97" i="4"/>
  <c r="BG97" i="4"/>
  <c r="BF97" i="4"/>
  <c r="T97" i="4"/>
  <c r="R97" i="4"/>
  <c r="P97" i="4"/>
  <c r="BI96" i="4"/>
  <c r="BH96" i="4"/>
  <c r="BG96" i="4"/>
  <c r="BF96" i="4"/>
  <c r="T96" i="4"/>
  <c r="R96" i="4"/>
  <c r="P96" i="4"/>
  <c r="BI95" i="4"/>
  <c r="BH95" i="4"/>
  <c r="BG95" i="4"/>
  <c r="BF95" i="4"/>
  <c r="T95" i="4"/>
  <c r="R95" i="4"/>
  <c r="P95" i="4"/>
  <c r="BI94" i="4"/>
  <c r="BH94" i="4"/>
  <c r="BG94" i="4"/>
  <c r="BF94" i="4"/>
  <c r="T94" i="4"/>
  <c r="R94" i="4"/>
  <c r="P94" i="4"/>
  <c r="BI93" i="4"/>
  <c r="BH93" i="4"/>
  <c r="BG93" i="4"/>
  <c r="BF93" i="4"/>
  <c r="T93" i="4"/>
  <c r="R93" i="4"/>
  <c r="P93" i="4"/>
  <c r="BI91" i="4"/>
  <c r="BH91" i="4"/>
  <c r="BG91" i="4"/>
  <c r="BF91" i="4"/>
  <c r="T91" i="4"/>
  <c r="R91" i="4"/>
  <c r="P91" i="4"/>
  <c r="BI90" i="4"/>
  <c r="BH90" i="4"/>
  <c r="BG90" i="4"/>
  <c r="BF90" i="4"/>
  <c r="T90" i="4"/>
  <c r="R90" i="4"/>
  <c r="P90" i="4"/>
  <c r="BI88" i="4"/>
  <c r="BH88" i="4"/>
  <c r="BG88" i="4"/>
  <c r="BF88" i="4"/>
  <c r="T88" i="4"/>
  <c r="R88" i="4"/>
  <c r="P88" i="4"/>
  <c r="BI87" i="4"/>
  <c r="BH87" i="4"/>
  <c r="BG87" i="4"/>
  <c r="BF87" i="4"/>
  <c r="T87" i="4"/>
  <c r="R87" i="4"/>
  <c r="P87" i="4"/>
  <c r="J81" i="4"/>
  <c r="J80" i="4"/>
  <c r="F80" i="4"/>
  <c r="F78" i="4"/>
  <c r="E76" i="4"/>
  <c r="J55" i="4"/>
  <c r="J54" i="4"/>
  <c r="F54" i="4"/>
  <c r="F52" i="4"/>
  <c r="E50" i="4"/>
  <c r="J18" i="4"/>
  <c r="E18" i="4"/>
  <c r="F81" i="4" s="1"/>
  <c r="J17" i="4"/>
  <c r="J12" i="4"/>
  <c r="J52" i="4"/>
  <c r="E7" i="4"/>
  <c r="E74" i="4" s="1"/>
  <c r="J39" i="3"/>
  <c r="J38" i="3"/>
  <c r="AY57" i="1" s="1"/>
  <c r="J37" i="3"/>
  <c r="AX57" i="1"/>
  <c r="BI507" i="3"/>
  <c r="BH507" i="3"/>
  <c r="BG507" i="3"/>
  <c r="BF507" i="3"/>
  <c r="T507" i="3"/>
  <c r="R507" i="3"/>
  <c r="P507" i="3"/>
  <c r="BI503" i="3"/>
  <c r="BH503" i="3"/>
  <c r="BG503" i="3"/>
  <c r="BF503" i="3"/>
  <c r="T503" i="3"/>
  <c r="R503" i="3"/>
  <c r="P503" i="3"/>
  <c r="BI499" i="3"/>
  <c r="BH499" i="3"/>
  <c r="BG499" i="3"/>
  <c r="BF499" i="3"/>
  <c r="T499" i="3"/>
  <c r="R499" i="3"/>
  <c r="P499" i="3"/>
  <c r="BI495" i="3"/>
  <c r="BH495" i="3"/>
  <c r="BG495" i="3"/>
  <c r="BF495" i="3"/>
  <c r="T495" i="3"/>
  <c r="R495" i="3"/>
  <c r="P495" i="3"/>
  <c r="BI494" i="3"/>
  <c r="BH494" i="3"/>
  <c r="BG494" i="3"/>
  <c r="BF494" i="3"/>
  <c r="T494" i="3"/>
  <c r="R494" i="3"/>
  <c r="P494" i="3"/>
  <c r="BI486" i="3"/>
  <c r="BH486" i="3"/>
  <c r="BG486" i="3"/>
  <c r="BF486" i="3"/>
  <c r="T486" i="3"/>
  <c r="R486" i="3"/>
  <c r="P486" i="3"/>
  <c r="BI478" i="3"/>
  <c r="BH478" i="3"/>
  <c r="BG478" i="3"/>
  <c r="BF478" i="3"/>
  <c r="T478" i="3"/>
  <c r="R478" i="3"/>
  <c r="P478" i="3"/>
  <c r="BI475" i="3"/>
  <c r="BH475" i="3"/>
  <c r="BG475" i="3"/>
  <c r="BF475" i="3"/>
  <c r="T475" i="3"/>
  <c r="R475" i="3"/>
  <c r="P475" i="3"/>
  <c r="BI466" i="3"/>
  <c r="BH466" i="3"/>
  <c r="BG466" i="3"/>
  <c r="BF466" i="3"/>
  <c r="T466" i="3"/>
  <c r="R466" i="3"/>
  <c r="P466" i="3"/>
  <c r="BI460" i="3"/>
  <c r="BH460" i="3"/>
  <c r="BG460" i="3"/>
  <c r="BF460" i="3"/>
  <c r="T460" i="3"/>
  <c r="R460" i="3"/>
  <c r="P460" i="3"/>
  <c r="BI459" i="3"/>
  <c r="BH459" i="3"/>
  <c r="BG459" i="3"/>
  <c r="BF459" i="3"/>
  <c r="T459" i="3"/>
  <c r="R459" i="3"/>
  <c r="P459" i="3"/>
  <c r="BI455" i="3"/>
  <c r="BH455" i="3"/>
  <c r="BG455" i="3"/>
  <c r="BF455" i="3"/>
  <c r="T455" i="3"/>
  <c r="R455" i="3"/>
  <c r="P455" i="3"/>
  <c r="BI427" i="3"/>
  <c r="BH427" i="3"/>
  <c r="BG427" i="3"/>
  <c r="BF427" i="3"/>
  <c r="T427" i="3"/>
  <c r="R427" i="3"/>
  <c r="P427" i="3"/>
  <c r="BI395" i="3"/>
  <c r="BH395" i="3"/>
  <c r="BG395" i="3"/>
  <c r="BF395" i="3"/>
  <c r="T395" i="3"/>
  <c r="R395" i="3"/>
  <c r="P395" i="3"/>
  <c r="BI390" i="3"/>
  <c r="BH390" i="3"/>
  <c r="BG390" i="3"/>
  <c r="BF390" i="3"/>
  <c r="T390" i="3"/>
  <c r="R390" i="3"/>
  <c r="P390" i="3"/>
  <c r="BI385" i="3"/>
  <c r="BH385" i="3"/>
  <c r="BG385" i="3"/>
  <c r="BF385" i="3"/>
  <c r="T385" i="3"/>
  <c r="R385" i="3"/>
  <c r="P385" i="3"/>
  <c r="BI380" i="3"/>
  <c r="BH380" i="3"/>
  <c r="BG380" i="3"/>
  <c r="BF380" i="3"/>
  <c r="T380" i="3"/>
  <c r="R380" i="3"/>
  <c r="P380" i="3"/>
  <c r="BI375" i="3"/>
  <c r="BH375" i="3"/>
  <c r="BG375" i="3"/>
  <c r="BF375" i="3"/>
  <c r="T375" i="3"/>
  <c r="R375" i="3"/>
  <c r="P375" i="3"/>
  <c r="BI370" i="3"/>
  <c r="BH370" i="3"/>
  <c r="BG370" i="3"/>
  <c r="BF370" i="3"/>
  <c r="T370" i="3"/>
  <c r="R370" i="3"/>
  <c r="P370" i="3"/>
  <c r="BI361" i="3"/>
  <c r="BH361" i="3"/>
  <c r="BG361" i="3"/>
  <c r="BF361" i="3"/>
  <c r="T361" i="3"/>
  <c r="R361" i="3"/>
  <c r="P361" i="3"/>
  <c r="BI354" i="3"/>
  <c r="BH354" i="3"/>
  <c r="BG354" i="3"/>
  <c r="BF354" i="3"/>
  <c r="T354" i="3"/>
  <c r="R354" i="3"/>
  <c r="P354" i="3"/>
  <c r="BI350" i="3"/>
  <c r="BH350" i="3"/>
  <c r="BG350" i="3"/>
  <c r="BF350" i="3"/>
  <c r="T350" i="3"/>
  <c r="R350" i="3"/>
  <c r="P350" i="3"/>
  <c r="BI344" i="3"/>
  <c r="BH344" i="3"/>
  <c r="BG344" i="3"/>
  <c r="BF344" i="3"/>
  <c r="T344" i="3"/>
  <c r="R344" i="3"/>
  <c r="P344" i="3"/>
  <c r="BI340" i="3"/>
  <c r="BH340" i="3"/>
  <c r="BG340" i="3"/>
  <c r="BF340" i="3"/>
  <c r="T340" i="3"/>
  <c r="R340" i="3"/>
  <c r="P340" i="3"/>
  <c r="BI330" i="3"/>
  <c r="BH330" i="3"/>
  <c r="BG330" i="3"/>
  <c r="BF330" i="3"/>
  <c r="T330" i="3"/>
  <c r="R330" i="3"/>
  <c r="P330" i="3"/>
  <c r="BI319" i="3"/>
  <c r="BH319" i="3"/>
  <c r="BG319" i="3"/>
  <c r="BF319" i="3"/>
  <c r="T319" i="3"/>
  <c r="R319" i="3"/>
  <c r="P319" i="3"/>
  <c r="BI304" i="3"/>
  <c r="BH304" i="3"/>
  <c r="BG304" i="3"/>
  <c r="BF304" i="3"/>
  <c r="T304" i="3"/>
  <c r="R304" i="3"/>
  <c r="P304" i="3"/>
  <c r="BI292" i="3"/>
  <c r="BH292" i="3"/>
  <c r="BG292" i="3"/>
  <c r="BF292" i="3"/>
  <c r="T292" i="3"/>
  <c r="R292" i="3"/>
  <c r="P292" i="3"/>
  <c r="BI287" i="3"/>
  <c r="BH287" i="3"/>
  <c r="BG287" i="3"/>
  <c r="BF287" i="3"/>
  <c r="T287" i="3"/>
  <c r="R287" i="3"/>
  <c r="P287" i="3"/>
  <c r="BI279" i="3"/>
  <c r="BH279" i="3"/>
  <c r="BG279" i="3"/>
  <c r="BF279" i="3"/>
  <c r="T279" i="3"/>
  <c r="R279" i="3"/>
  <c r="P279" i="3"/>
  <c r="BI269" i="3"/>
  <c r="BH269" i="3"/>
  <c r="BG269" i="3"/>
  <c r="BF269" i="3"/>
  <c r="T269" i="3"/>
  <c r="R269" i="3"/>
  <c r="P269" i="3"/>
  <c r="BI255" i="3"/>
  <c r="BH255" i="3"/>
  <c r="BG255" i="3"/>
  <c r="BF255" i="3"/>
  <c r="T255" i="3"/>
  <c r="R255" i="3"/>
  <c r="P255" i="3"/>
  <c r="BI244" i="3"/>
  <c r="BH244" i="3"/>
  <c r="BG244" i="3"/>
  <c r="BF244" i="3"/>
  <c r="T244" i="3"/>
  <c r="R244" i="3"/>
  <c r="P244" i="3"/>
  <c r="BI235" i="3"/>
  <c r="BH235" i="3"/>
  <c r="BG235" i="3"/>
  <c r="BF235" i="3"/>
  <c r="T235" i="3"/>
  <c r="R235" i="3"/>
  <c r="P235" i="3"/>
  <c r="BI231" i="3"/>
  <c r="BH231" i="3"/>
  <c r="BG231" i="3"/>
  <c r="BF231" i="3"/>
  <c r="T231" i="3"/>
  <c r="R231" i="3"/>
  <c r="P231" i="3"/>
  <c r="BI226" i="3"/>
  <c r="BH226" i="3"/>
  <c r="BG226" i="3"/>
  <c r="BF226" i="3"/>
  <c r="T226" i="3"/>
  <c r="R226" i="3"/>
  <c r="P226" i="3"/>
  <c r="BI221" i="3"/>
  <c r="BH221" i="3"/>
  <c r="BG221" i="3"/>
  <c r="BF221" i="3"/>
  <c r="T221" i="3"/>
  <c r="R221" i="3"/>
  <c r="P221" i="3"/>
  <c r="BI216" i="3"/>
  <c r="BH216" i="3"/>
  <c r="BG216" i="3"/>
  <c r="BF216" i="3"/>
  <c r="T216" i="3"/>
  <c r="R216" i="3"/>
  <c r="P216" i="3"/>
  <c r="BI211" i="3"/>
  <c r="BH211" i="3"/>
  <c r="BG211" i="3"/>
  <c r="BF211" i="3"/>
  <c r="T211" i="3"/>
  <c r="R211" i="3"/>
  <c r="P211" i="3"/>
  <c r="BI206" i="3"/>
  <c r="BH206" i="3"/>
  <c r="BG206" i="3"/>
  <c r="BF206" i="3"/>
  <c r="T206" i="3"/>
  <c r="R206" i="3"/>
  <c r="P206" i="3"/>
  <c r="BI201" i="3"/>
  <c r="BH201" i="3"/>
  <c r="BG201" i="3"/>
  <c r="BF201" i="3"/>
  <c r="T201" i="3"/>
  <c r="R201" i="3"/>
  <c r="P201" i="3"/>
  <c r="BI195" i="3"/>
  <c r="BH195" i="3"/>
  <c r="BG195" i="3"/>
  <c r="BF195" i="3"/>
  <c r="T195" i="3"/>
  <c r="R195" i="3"/>
  <c r="P195" i="3"/>
  <c r="BI189" i="3"/>
  <c r="BH189" i="3"/>
  <c r="BG189" i="3"/>
  <c r="BF189" i="3"/>
  <c r="T189" i="3"/>
  <c r="R189" i="3"/>
  <c r="P189" i="3"/>
  <c r="BI184" i="3"/>
  <c r="BH184" i="3"/>
  <c r="BG184" i="3"/>
  <c r="BF184" i="3"/>
  <c r="T184" i="3"/>
  <c r="R184" i="3"/>
  <c r="P184" i="3"/>
  <c r="BI179" i="3"/>
  <c r="BH179" i="3"/>
  <c r="BG179" i="3"/>
  <c r="BF179" i="3"/>
  <c r="T179" i="3"/>
  <c r="R179" i="3"/>
  <c r="P179" i="3"/>
  <c r="BI174" i="3"/>
  <c r="BH174" i="3"/>
  <c r="BG174" i="3"/>
  <c r="BF174" i="3"/>
  <c r="T174" i="3"/>
  <c r="R174" i="3"/>
  <c r="P174" i="3"/>
  <c r="BI167" i="3"/>
  <c r="BH167" i="3"/>
  <c r="BG167" i="3"/>
  <c r="BF167" i="3"/>
  <c r="T167" i="3"/>
  <c r="R167" i="3"/>
  <c r="P167" i="3"/>
  <c r="BI161" i="3"/>
  <c r="BH161" i="3"/>
  <c r="BG161" i="3"/>
  <c r="BF161" i="3"/>
  <c r="T161" i="3"/>
  <c r="R161" i="3"/>
  <c r="P161" i="3"/>
  <c r="BI150" i="3"/>
  <c r="BH150" i="3"/>
  <c r="BG150" i="3"/>
  <c r="BF150" i="3"/>
  <c r="T150" i="3"/>
  <c r="R150" i="3"/>
  <c r="P150" i="3"/>
  <c r="BI145" i="3"/>
  <c r="BH145" i="3"/>
  <c r="BG145" i="3"/>
  <c r="BF145" i="3"/>
  <c r="T145" i="3"/>
  <c r="R145" i="3"/>
  <c r="P145" i="3"/>
  <c r="BI140" i="3"/>
  <c r="BH140" i="3"/>
  <c r="BG140" i="3"/>
  <c r="BF140" i="3"/>
  <c r="T140" i="3"/>
  <c r="R140" i="3"/>
  <c r="P140" i="3"/>
  <c r="BI135" i="3"/>
  <c r="BH135" i="3"/>
  <c r="BG135" i="3"/>
  <c r="BF135" i="3"/>
  <c r="T135" i="3"/>
  <c r="R135" i="3"/>
  <c r="P135" i="3"/>
  <c r="BI130" i="3"/>
  <c r="BH130" i="3"/>
  <c r="BG130" i="3"/>
  <c r="BF130" i="3"/>
  <c r="T130" i="3"/>
  <c r="R130" i="3"/>
  <c r="P130" i="3"/>
  <c r="BI125" i="3"/>
  <c r="BH125" i="3"/>
  <c r="BG125" i="3"/>
  <c r="BF125" i="3"/>
  <c r="T125" i="3"/>
  <c r="R125" i="3"/>
  <c r="P125" i="3"/>
  <c r="BI120" i="3"/>
  <c r="BH120" i="3"/>
  <c r="BG120" i="3"/>
  <c r="BF120" i="3"/>
  <c r="T120" i="3"/>
  <c r="R120" i="3"/>
  <c r="P120" i="3"/>
  <c r="BI110" i="3"/>
  <c r="BH110" i="3"/>
  <c r="BG110" i="3"/>
  <c r="BF110" i="3"/>
  <c r="T110" i="3"/>
  <c r="R110" i="3"/>
  <c r="P110" i="3"/>
  <c r="BI105" i="3"/>
  <c r="BH105" i="3"/>
  <c r="BG105" i="3"/>
  <c r="BF105" i="3"/>
  <c r="T105" i="3"/>
  <c r="R105" i="3"/>
  <c r="P105" i="3"/>
  <c r="BI100" i="3"/>
  <c r="BH100" i="3"/>
  <c r="BG100" i="3"/>
  <c r="BF100" i="3"/>
  <c r="T100" i="3"/>
  <c r="R100" i="3"/>
  <c r="P100" i="3"/>
  <c r="BI95" i="3"/>
  <c r="BH95" i="3"/>
  <c r="BG95" i="3"/>
  <c r="BF95" i="3"/>
  <c r="T95" i="3"/>
  <c r="R95" i="3"/>
  <c r="P95" i="3"/>
  <c r="J89" i="3"/>
  <c r="J88" i="3"/>
  <c r="F88" i="3"/>
  <c r="F86" i="3"/>
  <c r="E84" i="3"/>
  <c r="J59" i="3"/>
  <c r="J58" i="3"/>
  <c r="F58" i="3"/>
  <c r="F56" i="3"/>
  <c r="E54" i="3"/>
  <c r="J20" i="3"/>
  <c r="E20" i="3"/>
  <c r="F89" i="3"/>
  <c r="J19" i="3"/>
  <c r="J14" i="3"/>
  <c r="J56" i="3" s="1"/>
  <c r="E7" i="3"/>
  <c r="E50" i="3" s="1"/>
  <c r="J39" i="2"/>
  <c r="J38" i="2"/>
  <c r="AY56" i="1"/>
  <c r="J37" i="2"/>
  <c r="AX56" i="1"/>
  <c r="BI474" i="2"/>
  <c r="BH474" i="2"/>
  <c r="BG474" i="2"/>
  <c r="BF474" i="2"/>
  <c r="T474" i="2"/>
  <c r="T473" i="2"/>
  <c r="R474" i="2"/>
  <c r="R473" i="2"/>
  <c r="P474" i="2"/>
  <c r="P473" i="2"/>
  <c r="BI471" i="2"/>
  <c r="BH471" i="2"/>
  <c r="BG471" i="2"/>
  <c r="BF471" i="2"/>
  <c r="T471" i="2"/>
  <c r="R471" i="2"/>
  <c r="P471" i="2"/>
  <c r="BI457" i="2"/>
  <c r="BH457" i="2"/>
  <c r="BG457" i="2"/>
  <c r="BF457" i="2"/>
  <c r="T457" i="2"/>
  <c r="R457" i="2"/>
  <c r="P457" i="2"/>
  <c r="BI450" i="2"/>
  <c r="BH450" i="2"/>
  <c r="BG450" i="2"/>
  <c r="BF450" i="2"/>
  <c r="T450" i="2"/>
  <c r="R450" i="2"/>
  <c r="P450" i="2"/>
  <c r="BI445" i="2"/>
  <c r="BH445" i="2"/>
  <c r="BG445" i="2"/>
  <c r="BF445" i="2"/>
  <c r="T445" i="2"/>
  <c r="R445" i="2"/>
  <c r="P445" i="2"/>
  <c r="BI440" i="2"/>
  <c r="BH440" i="2"/>
  <c r="BG440" i="2"/>
  <c r="BF440" i="2"/>
  <c r="T440" i="2"/>
  <c r="R440" i="2"/>
  <c r="P440" i="2"/>
  <c r="BI435" i="2"/>
  <c r="BH435" i="2"/>
  <c r="BG435" i="2"/>
  <c r="BF435" i="2"/>
  <c r="T435" i="2"/>
  <c r="R435" i="2"/>
  <c r="P435" i="2"/>
  <c r="BI430" i="2"/>
  <c r="BH430" i="2"/>
  <c r="BG430" i="2"/>
  <c r="BF430" i="2"/>
  <c r="T430" i="2"/>
  <c r="R430" i="2"/>
  <c r="P430" i="2"/>
  <c r="BI426" i="2"/>
  <c r="BH426" i="2"/>
  <c r="BG426" i="2"/>
  <c r="BF426" i="2"/>
  <c r="T426" i="2"/>
  <c r="R426" i="2"/>
  <c r="P426" i="2"/>
  <c r="BI421" i="2"/>
  <c r="BH421" i="2"/>
  <c r="BG421" i="2"/>
  <c r="BF421" i="2"/>
  <c r="T421" i="2"/>
  <c r="R421" i="2"/>
  <c r="P421" i="2"/>
  <c r="BI416" i="2"/>
  <c r="BH416" i="2"/>
  <c r="BG416" i="2"/>
  <c r="BF416" i="2"/>
  <c r="T416" i="2"/>
  <c r="R416" i="2"/>
  <c r="P416" i="2"/>
  <c r="BI411" i="2"/>
  <c r="BH411" i="2"/>
  <c r="BG411" i="2"/>
  <c r="BF411" i="2"/>
  <c r="T411" i="2"/>
  <c r="R411" i="2"/>
  <c r="P411" i="2"/>
  <c r="BI406" i="2"/>
  <c r="BH406" i="2"/>
  <c r="BG406" i="2"/>
  <c r="BF406" i="2"/>
  <c r="T406" i="2"/>
  <c r="R406" i="2"/>
  <c r="P406" i="2"/>
  <c r="BI401" i="2"/>
  <c r="BH401" i="2"/>
  <c r="BG401" i="2"/>
  <c r="BF401" i="2"/>
  <c r="T401" i="2"/>
  <c r="R401" i="2"/>
  <c r="P401" i="2"/>
  <c r="BI356" i="2"/>
  <c r="BH356" i="2"/>
  <c r="BG356" i="2"/>
  <c r="BF356" i="2"/>
  <c r="T356" i="2"/>
  <c r="R356" i="2"/>
  <c r="P356" i="2"/>
  <c r="BI308" i="2"/>
  <c r="BH308" i="2"/>
  <c r="BG308" i="2"/>
  <c r="BF308" i="2"/>
  <c r="T308" i="2"/>
  <c r="R308" i="2"/>
  <c r="P308" i="2"/>
  <c r="BI260" i="2"/>
  <c r="BH260" i="2"/>
  <c r="BG260" i="2"/>
  <c r="BF260" i="2"/>
  <c r="T260" i="2"/>
  <c r="R260" i="2"/>
  <c r="P260" i="2"/>
  <c r="BI212" i="2"/>
  <c r="BH212" i="2"/>
  <c r="BG212" i="2"/>
  <c r="BF212" i="2"/>
  <c r="T212" i="2"/>
  <c r="R212" i="2"/>
  <c r="P212" i="2"/>
  <c r="BI166" i="2"/>
  <c r="BH166" i="2"/>
  <c r="BG166" i="2"/>
  <c r="BF166" i="2"/>
  <c r="T166" i="2"/>
  <c r="R166" i="2"/>
  <c r="P166" i="2"/>
  <c r="BI159" i="2"/>
  <c r="BH159" i="2"/>
  <c r="BG159" i="2"/>
  <c r="BF159" i="2"/>
  <c r="T159" i="2"/>
  <c r="R159" i="2"/>
  <c r="P159" i="2"/>
  <c r="BI152" i="2"/>
  <c r="BH152" i="2"/>
  <c r="BG152" i="2"/>
  <c r="BF152" i="2"/>
  <c r="T152" i="2"/>
  <c r="R152" i="2"/>
  <c r="P152" i="2"/>
  <c r="BI145" i="2"/>
  <c r="BH145" i="2"/>
  <c r="BG145" i="2"/>
  <c r="BF145" i="2"/>
  <c r="T145" i="2"/>
  <c r="R145" i="2"/>
  <c r="P145" i="2"/>
  <c r="BI133" i="2"/>
  <c r="BH133" i="2"/>
  <c r="BG133" i="2"/>
  <c r="BF133" i="2"/>
  <c r="T133" i="2"/>
  <c r="R133" i="2"/>
  <c r="P133" i="2"/>
  <c r="BI126" i="2"/>
  <c r="BH126" i="2"/>
  <c r="BG126" i="2"/>
  <c r="BF126" i="2"/>
  <c r="T126" i="2"/>
  <c r="R126" i="2"/>
  <c r="P126" i="2"/>
  <c r="BI111" i="2"/>
  <c r="BH111" i="2"/>
  <c r="BG111" i="2"/>
  <c r="BF111" i="2"/>
  <c r="T111" i="2"/>
  <c r="R111" i="2"/>
  <c r="P111" i="2"/>
  <c r="BI94" i="2"/>
  <c r="BH94" i="2"/>
  <c r="BG94" i="2"/>
  <c r="BF94" i="2"/>
  <c r="T94" i="2"/>
  <c r="R94" i="2"/>
  <c r="P94" i="2"/>
  <c r="J88" i="2"/>
  <c r="J87" i="2"/>
  <c r="F87" i="2"/>
  <c r="F85" i="2"/>
  <c r="E83" i="2"/>
  <c r="J59" i="2"/>
  <c r="J58" i="2"/>
  <c r="F58" i="2"/>
  <c r="F56" i="2"/>
  <c r="E54" i="2"/>
  <c r="J20" i="2"/>
  <c r="E20" i="2"/>
  <c r="F88" i="2"/>
  <c r="J19" i="2"/>
  <c r="J14" i="2"/>
  <c r="J56" i="2" s="1"/>
  <c r="E7" i="2"/>
  <c r="E50" i="2"/>
  <c r="L50" i="1"/>
  <c r="AM50" i="1"/>
  <c r="AM49" i="1"/>
  <c r="L49" i="1"/>
  <c r="AM47" i="1"/>
  <c r="L47" i="1"/>
  <c r="L45" i="1"/>
  <c r="L44" i="1"/>
  <c r="J471" i="2"/>
  <c r="BK94" i="2"/>
  <c r="BK145" i="2"/>
  <c r="J450" i="2"/>
  <c r="BK159" i="2"/>
  <c r="BK340" i="3"/>
  <c r="BK201" i="3"/>
  <c r="BK495" i="3"/>
  <c r="J292" i="3"/>
  <c r="J140" i="3"/>
  <c r="J370" i="3"/>
  <c r="BK507" i="3"/>
  <c r="BK279" i="3"/>
  <c r="BK145" i="3"/>
  <c r="J94" i="4"/>
  <c r="BK96" i="4"/>
  <c r="BK93" i="4"/>
  <c r="BK421" i="2"/>
  <c r="J421" i="2"/>
  <c r="J111" i="2"/>
  <c r="BK111" i="2"/>
  <c r="BK375" i="3"/>
  <c r="J189" i="3"/>
  <c r="J499" i="3"/>
  <c r="J350" i="3"/>
  <c r="BK120" i="3"/>
  <c r="BK226" i="3"/>
  <c r="BK499" i="3"/>
  <c r="J361" i="3"/>
  <c r="J130" i="3"/>
  <c r="J93" i="4"/>
  <c r="BK95" i="4"/>
  <c r="BK101" i="4"/>
  <c r="BK457" i="2"/>
  <c r="BK126" i="2"/>
  <c r="J126" i="2"/>
  <c r="J145" i="2"/>
  <c r="BK416" i="2"/>
  <c r="J427" i="3"/>
  <c r="J195" i="3"/>
  <c r="J95" i="3"/>
  <c r="BK455" i="3"/>
  <c r="J226" i="3"/>
  <c r="BK475" i="3"/>
  <c r="J319" i="3"/>
  <c r="BK503" i="3"/>
  <c r="BK350" i="3"/>
  <c r="BK189" i="3"/>
  <c r="BK95" i="3"/>
  <c r="J101" i="4"/>
  <c r="J95" i="4"/>
  <c r="BK87" i="4"/>
  <c r="BK435" i="2"/>
  <c r="BK406" i="2"/>
  <c r="BK445" i="2"/>
  <c r="J435" i="2"/>
  <c r="J459" i="3"/>
  <c r="BK287" i="3"/>
  <c r="J167" i="3"/>
  <c r="BK478" i="3"/>
  <c r="J340" i="3"/>
  <c r="BK161" i="3"/>
  <c r="J330" i="3"/>
  <c r="BK174" i="3"/>
  <c r="BK427" i="3"/>
  <c r="J231" i="3"/>
  <c r="BK125" i="3"/>
  <c r="BK90" i="4"/>
  <c r="BK104" i="4"/>
  <c r="J474" i="2"/>
  <c r="BK308" i="2"/>
  <c r="J260" i="2"/>
  <c r="AS55" i="1"/>
  <c r="J235" i="3"/>
  <c r="BK110" i="3"/>
  <c r="BK390" i="3"/>
  <c r="BK206" i="3"/>
  <c r="J145" i="3"/>
  <c r="BK344" i="3"/>
  <c r="BK105" i="3"/>
  <c r="BK255" i="3"/>
  <c r="J161" i="3"/>
  <c r="J97" i="4"/>
  <c r="J104" i="4"/>
  <c r="BK97" i="4"/>
  <c r="J90" i="4"/>
  <c r="J411" i="2"/>
  <c r="J308" i="2"/>
  <c r="BK260" i="2"/>
  <c r="J356" i="2"/>
  <c r="J354" i="3"/>
  <c r="BK231" i="3"/>
  <c r="J125" i="3"/>
  <c r="BK304" i="3"/>
  <c r="J150" i="3"/>
  <c r="BK385" i="3"/>
  <c r="J201" i="3"/>
  <c r="J385" i="3"/>
  <c r="J174" i="3"/>
  <c r="BK105" i="4"/>
  <c r="J87" i="4"/>
  <c r="J102" i="4"/>
  <c r="BK98" i="4"/>
  <c r="BK471" i="2"/>
  <c r="J406" i="2"/>
  <c r="J212" i="2"/>
  <c r="J152" i="2"/>
  <c r="J426" i="2"/>
  <c r="J94" i="2"/>
  <c r="J221" i="3"/>
  <c r="J105" i="3"/>
  <c r="J375" i="3"/>
  <c r="BK195" i="3"/>
  <c r="BK395" i="3"/>
  <c r="BK211" i="3"/>
  <c r="BK486" i="3"/>
  <c r="J211" i="3"/>
  <c r="BK100" i="3"/>
  <c r="BK109" i="4"/>
  <c r="J98" i="4"/>
  <c r="J457" i="2"/>
  <c r="BK356" i="2"/>
  <c r="J401" i="2"/>
  <c r="BK411" i="2"/>
  <c r="J475" i="3"/>
  <c r="BK319" i="3"/>
  <c r="J206" i="3"/>
  <c r="J486" i="3"/>
  <c r="BK330" i="3"/>
  <c r="BK167" i="3"/>
  <c r="BK380" i="3"/>
  <c r="J184" i="3"/>
  <c r="BK460" i="3"/>
  <c r="BK184" i="3"/>
  <c r="J110" i="3"/>
  <c r="BK88" i="4"/>
  <c r="J103" i="4"/>
  <c r="J88" i="4"/>
  <c r="BK474" i="2"/>
  <c r="J166" i="2"/>
  <c r="BK166" i="2"/>
  <c r="J430" i="2"/>
  <c r="J133" i="2"/>
  <c r="BK269" i="3"/>
  <c r="BK150" i="3"/>
  <c r="BK494" i="3"/>
  <c r="BK354" i="3"/>
  <c r="BK179" i="3"/>
  <c r="BK361" i="3"/>
  <c r="J100" i="3"/>
  <c r="J455" i="3"/>
  <c r="BK221" i="3"/>
  <c r="J120" i="3"/>
  <c r="BK91" i="4"/>
  <c r="J105" i="4"/>
  <c r="BK102" i="4"/>
  <c r="BK450" i="2"/>
  <c r="J159" i="2"/>
  <c r="BK426" i="2"/>
  <c r="BK401" i="2"/>
  <c r="J380" i="3"/>
  <c r="BK244" i="3"/>
  <c r="BK130" i="3"/>
  <c r="BK459" i="3"/>
  <c r="J244" i="3"/>
  <c r="J495" i="3"/>
  <c r="J279" i="3"/>
  <c r="J503" i="3"/>
  <c r="BK370" i="3"/>
  <c r="J179" i="3"/>
  <c r="BK106" i="4"/>
  <c r="BK103" i="4"/>
  <c r="BK94" i="4"/>
  <c r="J445" i="2"/>
  <c r="BK133" i="2"/>
  <c r="BK152" i="2"/>
  <c r="BK212" i="2"/>
  <c r="J390" i="3"/>
  <c r="J255" i="3"/>
  <c r="BK135" i="3"/>
  <c r="J460" i="3"/>
  <c r="J287" i="3"/>
  <c r="J466" i="3"/>
  <c r="J304" i="3"/>
  <c r="J507" i="3"/>
  <c r="J395" i="3"/>
  <c r="BK216" i="3"/>
  <c r="BK107" i="4"/>
  <c r="J106" i="4"/>
  <c r="J107" i="4"/>
  <c r="J440" i="2"/>
  <c r="J416" i="2"/>
  <c r="BK430" i="2"/>
  <c r="BK440" i="2"/>
  <c r="J478" i="3"/>
  <c r="BK292" i="3"/>
  <c r="J216" i="3"/>
  <c r="BK466" i="3"/>
  <c r="J344" i="3"/>
  <c r="J135" i="3"/>
  <c r="J269" i="3"/>
  <c r="J494" i="3"/>
  <c r="BK235" i="3"/>
  <c r="BK140" i="3"/>
  <c r="J96" i="4"/>
  <c r="J91" i="4"/>
  <c r="J109" i="4"/>
  <c r="T165" i="2" l="1"/>
  <c r="BK456" i="2"/>
  <c r="J456" i="2" s="1"/>
  <c r="J68" i="2" s="1"/>
  <c r="BK94" i="3"/>
  <c r="J94" i="3" s="1"/>
  <c r="J65" i="3" s="1"/>
  <c r="BK339" i="3"/>
  <c r="J339" i="3"/>
  <c r="J66" i="3" s="1"/>
  <c r="BK360" i="3"/>
  <c r="J360" i="3" s="1"/>
  <c r="J67" i="3" s="1"/>
  <c r="T394" i="3"/>
  <c r="T493" i="3"/>
  <c r="T492" i="3" s="1"/>
  <c r="R93" i="2"/>
  <c r="BK165" i="2"/>
  <c r="J165" i="2" s="1"/>
  <c r="J66" i="2" s="1"/>
  <c r="T456" i="2"/>
  <c r="T455" i="2" s="1"/>
  <c r="R94" i="3"/>
  <c r="R339" i="3"/>
  <c r="R360" i="3"/>
  <c r="P394" i="3"/>
  <c r="R493" i="3"/>
  <c r="R492" i="3" s="1"/>
  <c r="R89" i="4"/>
  <c r="BK93" i="2"/>
  <c r="BK92" i="2"/>
  <c r="J92" i="2" s="1"/>
  <c r="J64" i="2" s="1"/>
  <c r="T93" i="2"/>
  <c r="T92" i="2"/>
  <c r="T91" i="2" s="1"/>
  <c r="R165" i="2"/>
  <c r="P456" i="2"/>
  <c r="P455" i="2"/>
  <c r="P94" i="3"/>
  <c r="T339" i="3"/>
  <c r="T360" i="3"/>
  <c r="R394" i="3"/>
  <c r="P493" i="3"/>
  <c r="P492" i="3"/>
  <c r="P86" i="4"/>
  <c r="T86" i="4"/>
  <c r="P89" i="4"/>
  <c r="BK100" i="4"/>
  <c r="J100" i="4" s="1"/>
  <c r="J63" i="4" s="1"/>
  <c r="R100" i="4"/>
  <c r="P93" i="2"/>
  <c r="P165" i="2"/>
  <c r="R456" i="2"/>
  <c r="R455" i="2"/>
  <c r="T94" i="3"/>
  <c r="T93" i="3" s="1"/>
  <c r="T92" i="3" s="1"/>
  <c r="P339" i="3"/>
  <c r="P360" i="3"/>
  <c r="BK394" i="3"/>
  <c r="J394" i="3" s="1"/>
  <c r="J68" i="3" s="1"/>
  <c r="BK493" i="3"/>
  <c r="BK492" i="3" s="1"/>
  <c r="BK86" i="4"/>
  <c r="R86" i="4"/>
  <c r="R85" i="4" s="1"/>
  <c r="R84" i="4" s="1"/>
  <c r="BK89" i="4"/>
  <c r="J89" i="4"/>
  <c r="J62" i="4" s="1"/>
  <c r="T89" i="4"/>
  <c r="P100" i="4"/>
  <c r="T100" i="4"/>
  <c r="BK473" i="2"/>
  <c r="J473" i="2" s="1"/>
  <c r="J69" i="2" s="1"/>
  <c r="BK108" i="4"/>
  <c r="J108" i="4" s="1"/>
  <c r="J64" i="4" s="1"/>
  <c r="F55" i="4"/>
  <c r="BE95" i="4"/>
  <c r="BE102" i="4"/>
  <c r="BE104" i="4"/>
  <c r="BE105" i="4"/>
  <c r="BE88" i="4"/>
  <c r="BE90" i="4"/>
  <c r="BE91" i="4"/>
  <c r="BE96" i="4"/>
  <c r="E48" i="4"/>
  <c r="J78" i="4"/>
  <c r="BE87" i="4"/>
  <c r="BE93" i="4"/>
  <c r="BE101" i="4"/>
  <c r="BE103" i="4"/>
  <c r="BE107" i="4"/>
  <c r="BE94" i="4"/>
  <c r="BE97" i="4"/>
  <c r="BE98" i="4"/>
  <c r="BE106" i="4"/>
  <c r="BE109" i="4"/>
  <c r="F59" i="3"/>
  <c r="BE110" i="3"/>
  <c r="BE120" i="3"/>
  <c r="BE135" i="3"/>
  <c r="BE161" i="3"/>
  <c r="BE189" i="3"/>
  <c r="BE195" i="3"/>
  <c r="BE201" i="3"/>
  <c r="BE287" i="3"/>
  <c r="BE292" i="3"/>
  <c r="BE304" i="3"/>
  <c r="BE319" i="3"/>
  <c r="BE330" i="3"/>
  <c r="BE375" i="3"/>
  <c r="BE385" i="3"/>
  <c r="BE395" i="3"/>
  <c r="BE459" i="3"/>
  <c r="BE466" i="3"/>
  <c r="BE486" i="3"/>
  <c r="BE495" i="3"/>
  <c r="BE499" i="3"/>
  <c r="BE503" i="3"/>
  <c r="BE507" i="3"/>
  <c r="J93" i="2"/>
  <c r="J65" i="2" s="1"/>
  <c r="J86" i="3"/>
  <c r="BE167" i="3"/>
  <c r="BE179" i="3"/>
  <c r="BE184" i="3"/>
  <c r="BE206" i="3"/>
  <c r="BE231" i="3"/>
  <c r="BE235" i="3"/>
  <c r="BE244" i="3"/>
  <c r="BE279" i="3"/>
  <c r="BE340" i="3"/>
  <c r="BE494" i="3"/>
  <c r="E80" i="3"/>
  <c r="BE95" i="3"/>
  <c r="BE100" i="3"/>
  <c r="BE105" i="3"/>
  <c r="BE140" i="3"/>
  <c r="BE150" i="3"/>
  <c r="BE226" i="3"/>
  <c r="BE255" i="3"/>
  <c r="BE269" i="3"/>
  <c r="BE380" i="3"/>
  <c r="BE460" i="3"/>
  <c r="BE475" i="3"/>
  <c r="BE125" i="3"/>
  <c r="BE130" i="3"/>
  <c r="BE145" i="3"/>
  <c r="BE174" i="3"/>
  <c r="BE211" i="3"/>
  <c r="BE216" i="3"/>
  <c r="BE221" i="3"/>
  <c r="BE344" i="3"/>
  <c r="BE350" i="3"/>
  <c r="BE354" i="3"/>
  <c r="BE361" i="3"/>
  <c r="BE370" i="3"/>
  <c r="BE390" i="3"/>
  <c r="BE427" i="3"/>
  <c r="BE455" i="3"/>
  <c r="BE478" i="3"/>
  <c r="F59" i="2"/>
  <c r="BE126" i="2"/>
  <c r="BE145" i="2"/>
  <c r="BE166" i="2"/>
  <c r="BE445" i="2"/>
  <c r="BE457" i="2"/>
  <c r="E79" i="2"/>
  <c r="BE152" i="2"/>
  <c r="BE159" i="2"/>
  <c r="BE308" i="2"/>
  <c r="BE401" i="2"/>
  <c r="BE406" i="2"/>
  <c r="BE421" i="2"/>
  <c r="BE430" i="2"/>
  <c r="BE435" i="2"/>
  <c r="BE450" i="2"/>
  <c r="J85" i="2"/>
  <c r="BE212" i="2"/>
  <c r="BE260" i="2"/>
  <c r="BE426" i="2"/>
  <c r="BE440" i="2"/>
  <c r="BE94" i="2"/>
  <c r="BE111" i="2"/>
  <c r="BE133" i="2"/>
  <c r="BE356" i="2"/>
  <c r="BE411" i="2"/>
  <c r="BE416" i="2"/>
  <c r="BE471" i="2"/>
  <c r="BE474" i="2"/>
  <c r="J36" i="2"/>
  <c r="AW56" i="1" s="1"/>
  <c r="F36" i="3"/>
  <c r="BA57" i="1" s="1"/>
  <c r="F36" i="2"/>
  <c r="BA56" i="1" s="1"/>
  <c r="F37" i="3"/>
  <c r="BB57" i="1" s="1"/>
  <c r="F35" i="4"/>
  <c r="BB58" i="1" s="1"/>
  <c r="AS54" i="1"/>
  <c r="F39" i="3"/>
  <c r="BD57" i="1"/>
  <c r="F38" i="3"/>
  <c r="BC57" i="1"/>
  <c r="F36" i="4"/>
  <c r="BC58" i="1"/>
  <c r="F39" i="2"/>
  <c r="BD56" i="1"/>
  <c r="J34" i="4"/>
  <c r="AW58" i="1"/>
  <c r="F37" i="2"/>
  <c r="BB56" i="1" s="1"/>
  <c r="F38" i="2"/>
  <c r="BC56" i="1"/>
  <c r="F34" i="4"/>
  <c r="BA58" i="1"/>
  <c r="F37" i="4"/>
  <c r="BD58" i="1"/>
  <c r="J36" i="3"/>
  <c r="AW57" i="1" s="1"/>
  <c r="J493" i="3" l="1"/>
  <c r="J70" i="3" s="1"/>
  <c r="P92" i="2"/>
  <c r="P91" i="2" s="1"/>
  <c r="AU56" i="1" s="1"/>
  <c r="P85" i="4"/>
  <c r="P84" i="4"/>
  <c r="AU58" i="1"/>
  <c r="R93" i="3"/>
  <c r="R92" i="3" s="1"/>
  <c r="R92" i="2"/>
  <c r="R91" i="2" s="1"/>
  <c r="BK85" i="4"/>
  <c r="J85" i="4"/>
  <c r="J60" i="4"/>
  <c r="P93" i="3"/>
  <c r="P92" i="3" s="1"/>
  <c r="AU57" i="1" s="1"/>
  <c r="T85" i="4"/>
  <c r="T84" i="4" s="1"/>
  <c r="BK455" i="2"/>
  <c r="J455" i="2"/>
  <c r="J67" i="2"/>
  <c r="J86" i="4"/>
  <c r="J61" i="4" s="1"/>
  <c r="BK93" i="3"/>
  <c r="J93" i="3"/>
  <c r="J64" i="3" s="1"/>
  <c r="J492" i="3"/>
  <c r="J69" i="3"/>
  <c r="J35" i="2"/>
  <c r="AV56" i="1" s="1"/>
  <c r="AT56" i="1" s="1"/>
  <c r="F35" i="2"/>
  <c r="AZ56" i="1" s="1"/>
  <c r="J33" i="4"/>
  <c r="AV58" i="1" s="1"/>
  <c r="AT58" i="1" s="1"/>
  <c r="BB55" i="1"/>
  <c r="BD55" i="1"/>
  <c r="BC55" i="1"/>
  <c r="AY55" i="1" s="1"/>
  <c r="J35" i="3"/>
  <c r="AV57" i="1" s="1"/>
  <c r="AT57" i="1" s="1"/>
  <c r="F33" i="4"/>
  <c r="AZ58" i="1" s="1"/>
  <c r="BA55" i="1"/>
  <c r="AW55" i="1"/>
  <c r="F35" i="3"/>
  <c r="AZ57" i="1" s="1"/>
  <c r="BK92" i="3" l="1"/>
  <c r="J92" i="3" s="1"/>
  <c r="J63" i="3" s="1"/>
  <c r="BK84" i="4"/>
  <c r="J84" i="4"/>
  <c r="BK91" i="2"/>
  <c r="J91" i="2"/>
  <c r="J63" i="2"/>
  <c r="BB54" i="1"/>
  <c r="W31" i="1" s="1"/>
  <c r="AZ55" i="1"/>
  <c r="AV55" i="1"/>
  <c r="AT55" i="1" s="1"/>
  <c r="BD54" i="1"/>
  <c r="W33" i="1"/>
  <c r="J30" i="4"/>
  <c r="AG58" i="1" s="1"/>
  <c r="BC54" i="1"/>
  <c r="W32" i="1"/>
  <c r="AU55" i="1"/>
  <c r="AU54" i="1"/>
  <c r="BA54" i="1"/>
  <c r="W30" i="1"/>
  <c r="AX55" i="1"/>
  <c r="J39" i="4" l="1"/>
  <c r="J59" i="4"/>
  <c r="AN58" i="1"/>
  <c r="AX54" i="1"/>
  <c r="AY54" i="1"/>
  <c r="J32" i="3"/>
  <c r="AG57" i="1"/>
  <c r="J32" i="2"/>
  <c r="AG56" i="1" s="1"/>
  <c r="AZ54" i="1"/>
  <c r="AV54" i="1"/>
  <c r="AK29" i="1" s="1"/>
  <c r="AW54" i="1"/>
  <c r="AK30" i="1"/>
  <c r="J41" i="2" l="1"/>
  <c r="AN57" i="1"/>
  <c r="J41" i="3"/>
  <c r="AN56" i="1"/>
  <c r="AG55" i="1"/>
  <c r="AG54" i="1" s="1"/>
  <c r="AT54" i="1"/>
  <c r="W29" i="1"/>
  <c r="AK26" i="1" l="1"/>
  <c r="AK35" i="1" s="1"/>
  <c r="AN54" i="1"/>
  <c r="AN55" i="1"/>
</calcChain>
</file>

<file path=xl/sharedStrings.xml><?xml version="1.0" encoding="utf-8"?>
<sst xmlns="http://schemas.openxmlformats.org/spreadsheetml/2006/main" count="8816" uniqueCount="986">
  <si>
    <t>Export Komplet</t>
  </si>
  <si>
    <t>VZ</t>
  </si>
  <si>
    <t>2.0</t>
  </si>
  <si>
    <t>ZAMOK</t>
  </si>
  <si>
    <t>False</t>
  </si>
  <si>
    <t>{e0c395ab-a0ee-4072-88cf-ef7c21a549d3}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</si>
  <si>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</si>
  <si>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</si>
  <si>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</si>
  <si>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</si>
  <si>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</si>
  <si>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</si>
  <si>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</si>
  <si>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</si>
  <si>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20251017_2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</si>
  <si>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</si>
  <si>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</si>
  <si>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Projektová dokumentace pro pavilon sportovní haly a odborných učeben</t>
  </si>
  <si>
    <t>KSO:</t>
  </si>
  <si>
    <t/>
  </si>
  <si>
    <t>CC-CZ:</t>
  </si>
  <si>
    <t>Místo:</t>
  </si>
  <si>
    <t>Benešova 508, Stříbro</t>
  </si>
  <si>
    <t>Datum:</t>
  </si>
  <si>
    <t>17. 10. 2025</t>
  </si>
  <si>
    <t>Zadavatel:</t>
  </si>
  <si>
    <t>IČ:</t>
  </si>
  <si>
    <t>SOŠ Stříbro, Benešova 508, Stříbro</t>
  </si>
  <si>
    <t>DIČ:</t>
  </si>
  <si>
    <t>Účastník:</t>
  </si>
  <si>
    <t>Vyplň údaj</t>
  </si>
  <si>
    <t>Projektant:</t>
  </si>
  <si>
    <t>24286923</t>
  </si>
  <si>
    <t>Řezanina &amp; Bartoň, s.r.o.</t>
  </si>
  <si>
    <t>CZ24286923</t>
  </si>
  <si>
    <t>True</t>
  </si>
  <si>
    <t>Zpracovatel:</t>
  </si>
  <si>
    <t>05985404</t>
  </si>
  <si>
    <t>BACing s.r.o.</t>
  </si>
  <si>
    <t>CZ05985404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</si>
  <si>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</si>
  <si>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</si>
  <si>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</si>
  <si>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</si>
  <si>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</si>
  <si>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</si>
  <si>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</si>
  <si>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</si>
  <si>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</si>
  <si>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</si>
  <si>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</si>
  <si>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</si>
  <si>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</si>
  <si>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</si>
  <si>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</si>
  <si>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</si>
  <si>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</si>
  <si>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</si>
  <si>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</si>
  <si>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</si>
  <si>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</si>
  <si>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</si>
  <si>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</si>
  <si>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</si>
  <si>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</si>
  <si>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</si>
  <si>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</si>
  <si>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</si>
  <si>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</si>
  <si>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</si>
  <si>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</si>
  <si>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</si>
  <si>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</si>
  <si>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</si>
  <si>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</si>
  <si>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</si>
  <si>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</si>
  <si>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</si>
  <si>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</si>
  <si>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</si>
  <si>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DEM</t>
  </si>
  <si>
    <t>Demolice</t>
  </si>
  <si>
    <t>STA</t>
  </si>
  <si>
    <t>1</t>
  </si>
  <si>
    <t>{50a70e40-3834-41f1-b2d6-a2c8a3bfd0e8}</t>
  </si>
  <si>
    <t>2</t>
  </si>
  <si>
    <t>/</t>
  </si>
  <si>
    <t>DEM_1</t>
  </si>
  <si>
    <t>Odstranění staveb - objekty BS01, BS02 a BS03</t>
  </si>
  <si>
    <t>Soupis</t>
  </si>
  <si>
    <t>{6d09aa60-e0a3-43e2-b881-45e860975632}</t>
  </si>
  <si>
    <t>DEM_2</t>
  </si>
  <si>
    <t>Vyčištění situace od stávající drobné architektury a ploch</t>
  </si>
  <si>
    <t>{fc0d49e2-cd03-4741-b732-83912507330a}</t>
  </si>
  <si>
    <t>VRN</t>
  </si>
  <si>
    <t>Vedlejší rozpočtové náklady</t>
  </si>
  <si>
    <t>{371d8ebc-d367-498c-9032-c69d10edf88a}</t>
  </si>
  <si>
    <t>KRYCÍ LIST SOUPISU PRACÍ</t>
  </si>
  <si>
    <t>Objekt:</t>
  </si>
  <si>
    <t>DEM - Demolice</t>
  </si>
  <si>
    <t>Soupis:</t>
  </si>
  <si>
    <t>DEM_1 - Odstranění staveb - objekty BS01, BS02 a BS03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</si>
  <si>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</si>
  <si>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</si>
  <si>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</si>
  <si>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</si>
  <si>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</si>
  <si>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</si>
  <si>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</si>
  <si>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</si>
  <si>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767 - Konstrukce zámečnické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</si>
  <si>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</si>
  <si>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</si>
  <si>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</si>
  <si>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</si>
  <si>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</si>
  <si>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</si>
  <si>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</si>
  <si>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</si>
  <si>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</si>
  <si>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</si>
  <si>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</si>
  <si>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</si>
  <si>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</si>
  <si>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</si>
  <si>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</si>
  <si>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</si>
  <si>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</si>
  <si>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</si>
  <si>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</si>
  <si>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</si>
  <si>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961044111</t>
  </si>
  <si>
    <t>Bourání základů z betonu prostého</t>
  </si>
  <si>
    <t>m3</t>
  </si>
  <si>
    <t>CS ÚRS 2025 01</t>
  </si>
  <si>
    <t>4</t>
  </si>
  <si>
    <t>1310959686</t>
  </si>
  <si>
    <t>Online PSC</t>
  </si>
  <si>
    <t>https://podminky.urs.cz/item/CS_URS_2025_01/961044111</t>
  </si>
  <si>
    <t>VV</t>
  </si>
  <si>
    <t>D.1 Tělocvična - Technická zpráva</t>
  </si>
  <si>
    <t>D.2 Tělocvična - Půdorys 1.NP</t>
  </si>
  <si>
    <t>"základové pasy" (100,2+7,25+15,8+10,1+5,75*2+16,8)*0,8*1,2</t>
  </si>
  <si>
    <t>Mezisoučet</t>
  </si>
  <si>
    <t>3</t>
  </si>
  <si>
    <t>D.1 Garáže - Technická zpráva</t>
  </si>
  <si>
    <t>D.2 Garáže - Půdorys 1.NP</t>
  </si>
  <si>
    <t>"patky" 0,8*0,8*1,2*7*2</t>
  </si>
  <si>
    <t>"základové prahy" ((15,6+6,4)*2+6,4)*0,6*1,2</t>
  </si>
  <si>
    <t>D.1 Dílny - Technická zpráva</t>
  </si>
  <si>
    <t>D.2 Dílny - Půdorys 1.NP</t>
  </si>
  <si>
    <t>"patky" 0,8*0,8*1,2*6*2</t>
  </si>
  <si>
    <t>"základové prahy" ((12,7+7,4)*2+7,4)*0,6*1,2</t>
  </si>
  <si>
    <t>Součet</t>
  </si>
  <si>
    <t>961055111</t>
  </si>
  <si>
    <t>Bourání základů z betonu železového</t>
  </si>
  <si>
    <t>1330834621</t>
  </si>
  <si>
    <t>https://podminky.urs.cz/item/CS_URS_2025_01/961055111</t>
  </si>
  <si>
    <t>"základová deska" 431,5*0,25</t>
  </si>
  <si>
    <t>"základová deska" 21,2*8*0,2</t>
  </si>
  <si>
    <t>"základová deska" 140*0,2</t>
  </si>
  <si>
    <t>966072121</t>
  </si>
  <si>
    <t>Demontáž opláštění stěn ocelové konstrukce z tvarovaných ocelových plechů, výšky budovy do 6 m</t>
  </si>
  <si>
    <t>m2</t>
  </si>
  <si>
    <t>787251888</t>
  </si>
  <si>
    <t>https://podminky.urs.cz/item/CS_URS_2025_01/966072121</t>
  </si>
  <si>
    <t>D.3 Garáže - Pohledy</t>
  </si>
  <si>
    <t>170,82+23,76</t>
  </si>
  <si>
    <t>966073121</t>
  </si>
  <si>
    <t>Demontáž krytiny střech ocelových konstrukcí z tvarovaných ocelových plechů, výšky budovy do 6 m</t>
  </si>
  <si>
    <t>139248175</t>
  </si>
  <si>
    <t>https://podminky.urs.cz/item/CS_URS_2025_01/966073121</t>
  </si>
  <si>
    <t>D.2 Dílny - půdorys 1.NP</t>
  </si>
  <si>
    <t>175,57</t>
  </si>
  <si>
    <t>209,52</t>
  </si>
  <si>
    <t>5</t>
  </si>
  <si>
    <t>968072558</t>
  </si>
  <si>
    <t>Vybourání kovových rámů oken s křídly, dveřních zárubní, vrat, stěn, ostění nebo obkladů vrat, mimo posuvných a skládacích, plochy do 5 m2</t>
  </si>
  <si>
    <t>-1677182586</t>
  </si>
  <si>
    <t>https://podminky.urs.cz/item/CS_URS_2025_01/968072558</t>
  </si>
  <si>
    <t>3,5*3*5</t>
  </si>
  <si>
    <t>6</t>
  </si>
  <si>
    <t>981011411</t>
  </si>
  <si>
    <t>Demolice budov postupným rozebíráním z cihel, kamene, tvárnic na maltu cementovou nebo z betonu prostého s podílem konstrukcí do 10 %</t>
  </si>
  <si>
    <t>1484502332</t>
  </si>
  <si>
    <t>https://podminky.urs.cz/item/CS_URS_2025_01/981011411</t>
  </si>
  <si>
    <t>P</t>
  </si>
  <si>
    <t>Poznámka k položce:_x000D_
firma provádějící bourací práce vypracuje vlastní postup bouracích prací,_x000D_
dle svého technologického vybavení za splnění všech platných bezpečnostních předpisů a_x000D_
pravidel. Předpokládá se však tento postup demoličních prací:_x000D_
1. Nejprve bude prověřeno, že odpojení od energií je provedeno správně a budou_x000D_
vytyčeny sítě kolem objektu._x000D_
2. Bude proveden průzkum stavby dodavatelem bouracích prací - zda popsané_x000D_
materiály v dokumentaci odpovídají skutečnosti._x000D_
3. Bude provedeno zajištění stavby oplocením pro zajištění bezpečného provádění_x000D_
demolice._x000D_
4. Budou demontovány zbytky vnitřního vybavení_x000D_
5. Bude odstraněn azbest (materiály obsahující azbest) v případě výskytu odbornou_x000D_
firmou._x000D_
6. Odstranění podlahových krytin, dveří, oken._x000D_
7. Bude provedena demontáž skladby střechy. Vláknité izolace budou likvidovány_x000D_
předepsaným způsobem. Nutno dbát na to, aby nedocházelo k rozfoukávání lehkých částic_x000D_
do okolních prostorů. Kovové části oplechování budou odevzdány do sběrny._x000D_
8. Rozebrání střechy bude prováděno ručně._x000D_
9. Stropy budou postupně ručně rozebírány. Rovněž tak stěny a podlahy. Přesný postup_x000D_
stanoví prováděcí firma podle dostupné mechanizace. V případě potřeby nutno kropit proti_x000D_
prašnosti._x000D_
Před provedením odstranění nosných prvků musí být objekt vyklizen, musí být odstraněny_x000D_
veškeré vnitřní rozvody médií, odstraněny výplně otvorů, okna a dveře!</t>
  </si>
  <si>
    <t>669,93</t>
  </si>
  <si>
    <t>7</t>
  </si>
  <si>
    <t>981011413</t>
  </si>
  <si>
    <t>Demolice budov postupným rozebíráním z cihel, kamene, tvárnic na maltu cementovou nebo z betonu prostého s podílem konstrukcí přes 15 do 20 %</t>
  </si>
  <si>
    <t>1041302011</t>
  </si>
  <si>
    <t>https://podminky.urs.cz/item/CS_URS_2025_01/981011413</t>
  </si>
  <si>
    <t>D.1. Tělocvična - Technická zpráva</t>
  </si>
  <si>
    <t>2643,134</t>
  </si>
  <si>
    <t>997</t>
  </si>
  <si>
    <t>Doprava suti a vybouraných hmot</t>
  </si>
  <si>
    <t>8</t>
  </si>
  <si>
    <t>997006012</t>
  </si>
  <si>
    <t>Úprava stavebního odpadu třídění ruční</t>
  </si>
  <si>
    <t>t</t>
  </si>
  <si>
    <t>-772702400</t>
  </si>
  <si>
    <t>https://podminky.urs.cz/item/CS_URS_2025_01/997006012</t>
  </si>
  <si>
    <t>Směsný odpad</t>
  </si>
  <si>
    <t>"tělocvična" 7,85</t>
  </si>
  <si>
    <t>"dílna" 4,21</t>
  </si>
  <si>
    <t>Komunální odpad</t>
  </si>
  <si>
    <t>"tělocvična" 7,486</t>
  </si>
  <si>
    <t>"dílna"3,64</t>
  </si>
  <si>
    <t>Dřevo</t>
  </si>
  <si>
    <t>"tělocvična" 21,73+0,5</t>
  </si>
  <si>
    <t>"dílna" 0,795+0,1</t>
  </si>
  <si>
    <t>Plast</t>
  </si>
  <si>
    <t>"tělocvična" 2,43</t>
  </si>
  <si>
    <t>"dílna" 0,5</t>
  </si>
  <si>
    <t>Izolace</t>
  </si>
  <si>
    <t>"tělocvična" 4,1</t>
  </si>
  <si>
    <t>"dílna" 0,795</t>
  </si>
  <si>
    <t>železo do sběru</t>
  </si>
  <si>
    <t>(8,017+1,751+3,466+3,15)</t>
  </si>
  <si>
    <t>Asfaltová izolace s obsahem dehtu</t>
  </si>
  <si>
    <t>"tělocvična" 3,04</t>
  </si>
  <si>
    <t>"dílna" 0,59</t>
  </si>
  <si>
    <t>Beton prostý - recyklační skládka</t>
  </si>
  <si>
    <t>"tělocvična" 65,98</t>
  </si>
  <si>
    <t>"dílna" 8,2</t>
  </si>
  <si>
    <t>Armovaný beton - recyklační skládka</t>
  </si>
  <si>
    <t>"tělocvična"  68,18</t>
  </si>
  <si>
    <t>"dílna" 3,15</t>
  </si>
  <si>
    <t>Cihelné zdivo - recyklační skládka</t>
  </si>
  <si>
    <t>"tělocvična" 686,692</t>
  </si>
  <si>
    <t>"dílna" 72,2</t>
  </si>
  <si>
    <t>Zemina a štěrk - recyklační skládka</t>
  </si>
  <si>
    <t>"tělocvična" 50,78</t>
  </si>
  <si>
    <t>997006511</t>
  </si>
  <si>
    <t>Vodorovná doprava suti na skládku s naložením na dopravní prostředek a složením do 100 m</t>
  </si>
  <si>
    <t>-1805004134</t>
  </si>
  <si>
    <t>https://podminky.urs.cz/item/CS_URS_2025_01/997006511</t>
  </si>
  <si>
    <t>"základy z prostého betonu tělocvična a dílna" 491,424</t>
  </si>
  <si>
    <t>"armované základy tělocvična + dílna" 407,508</t>
  </si>
  <si>
    <t>10</t>
  </si>
  <si>
    <t>997006512</t>
  </si>
  <si>
    <t>Vodorovná doprava suti na skládku s naložením na dopravní prostředek a složením přes 100 m do 1 km</t>
  </si>
  <si>
    <t>-1237517535</t>
  </si>
  <si>
    <t>https://podminky.urs.cz/item/CS_URS_2025_01/997006512</t>
  </si>
  <si>
    <t>11</t>
  </si>
  <si>
    <t>997006519</t>
  </si>
  <si>
    <t>Vodorovná doprava suti na skládku Příplatek k ceně -6512 za každý další i započatý 1 km</t>
  </si>
  <si>
    <t>-826008337</t>
  </si>
  <si>
    <t>https://podminky.urs.cz/item/CS_URS_2025_01/997006519</t>
  </si>
  <si>
    <t>Směsný odpad - 25 km</t>
  </si>
  <si>
    <t>"tělocvična" 7,85*25</t>
  </si>
  <si>
    <t>"dílna" 4,21*25</t>
  </si>
  <si>
    <t>Komunální odpad - 25 km</t>
  </si>
  <si>
    <t>"tělocvična" 7,486 *25</t>
  </si>
  <si>
    <t>"dílna"3,64*25</t>
  </si>
  <si>
    <t>Dřevo - 25 km</t>
  </si>
  <si>
    <t>"tělocvična" (21,73+0,5)*25</t>
  </si>
  <si>
    <t>"dílna" (0,795+0,1)*25</t>
  </si>
  <si>
    <t>Plast - 25 km</t>
  </si>
  <si>
    <t>"tělocvična" 2,43*25</t>
  </si>
  <si>
    <t>"dílna" 0,5*25</t>
  </si>
  <si>
    <t>Izolace - 25 km</t>
  </si>
  <si>
    <t>"tělocvična" 4,1*25</t>
  </si>
  <si>
    <t>"dílna" 0,795*25</t>
  </si>
  <si>
    <t>železo do sběru - 25 km</t>
  </si>
  <si>
    <t>(8,017+1,751+3,466+3,15)*25</t>
  </si>
  <si>
    <t>Asfaltová izolace s obsahem dehtu - 50 km</t>
  </si>
  <si>
    <t>"tělocvična" 3,04*50</t>
  </si>
  <si>
    <t>"dílna" 0,59*50</t>
  </si>
  <si>
    <t>Beton prostý - recyklační skládka - 5 km</t>
  </si>
  <si>
    <t>"základy z prostého betonu tělocvična a dílna" 491,424*5</t>
  </si>
  <si>
    <t>"tělocvična" 65,98*5</t>
  </si>
  <si>
    <t>"dílna" 8,2*5</t>
  </si>
  <si>
    <t>Armovaný beton - recyklační skládka - 5 km</t>
  </si>
  <si>
    <t>"armované základy tělocvična + dílna" 407,508*5</t>
  </si>
  <si>
    <t>"tělocvična"  68,18*5</t>
  </si>
  <si>
    <t>"dílna" 3,15*5</t>
  </si>
  <si>
    <t>Cihelné zdivo - recyklační skládka -5 km</t>
  </si>
  <si>
    <t>"tělocvična" 686,692*5</t>
  </si>
  <si>
    <t>"dílna" 72,2*5</t>
  </si>
  <si>
    <t>Zemina a štěrk - recyklační skládka - 5 km</t>
  </si>
  <si>
    <t>"tělocvična" 50,78*5</t>
  </si>
  <si>
    <t>997006551</t>
  </si>
  <si>
    <t>Hrubé urovnání suti na skládce bez zhutnění</t>
  </si>
  <si>
    <t>-799179719</t>
  </si>
  <si>
    <t>https://podminky.urs.cz/item/CS_URS_2025_01/997006551</t>
  </si>
  <si>
    <t>13</t>
  </si>
  <si>
    <t>997013631</t>
  </si>
  <si>
    <t>Poplatek za uložení stavebního odpadu na skládce (skládkovné) směsného stavebního a demoličního zatříděného do Katalogu odpadů pod kódem 17 09 04</t>
  </si>
  <si>
    <t>-1066686718</t>
  </si>
  <si>
    <t>https://podminky.urs.cz/item/CS_URS_2025_01/997013631</t>
  </si>
  <si>
    <t>14</t>
  </si>
  <si>
    <t>997013635</t>
  </si>
  <si>
    <t>Poplatek za uložení stavebního odpadu na skládce (skládkovné) komunálního zatříděného do Katalogu odpadů pod kódem 20 03 01</t>
  </si>
  <si>
    <t>1937518282</t>
  </si>
  <si>
    <t>https://podminky.urs.cz/item/CS_URS_2025_01/997013635</t>
  </si>
  <si>
    <t>15</t>
  </si>
  <si>
    <t>997013811</t>
  </si>
  <si>
    <t>Poplatek za uložení stavebního odpadu na skládce (skládkovné) dřevěného zatříděného do Katalogu odpadů pod kódem 17 02 01</t>
  </si>
  <si>
    <t>-957099870</t>
  </si>
  <si>
    <t>https://podminky.urs.cz/item/CS_URS_2025_01/997013811</t>
  </si>
  <si>
    <t>16</t>
  </si>
  <si>
    <t>997013813</t>
  </si>
  <si>
    <t>Poplatek za uložení stavebního odpadu na skládce (skládkovné) z plastických hmot zatříděného do Katalogu odpadů pod kódem 17 02 03</t>
  </si>
  <si>
    <t>-1294610067</t>
  </si>
  <si>
    <t>https://podminky.urs.cz/item/CS_URS_2025_01/997013813</t>
  </si>
  <si>
    <t>17</t>
  </si>
  <si>
    <t>997013814</t>
  </si>
  <si>
    <t>Poplatek za uložení stavebního odpadu na skládce (skládkovné) z izolačních materiálů zatříděného do Katalogu odpadů pod kódem 17 06 04</t>
  </si>
  <si>
    <t>-2046120489</t>
  </si>
  <si>
    <t>https://podminky.urs.cz/item/CS_URS_2025_01/997013814</t>
  </si>
  <si>
    <t>18</t>
  </si>
  <si>
    <t>997013841R</t>
  </si>
  <si>
    <t xml:space="preserve">Zisk zhotovitele za výkup železného a ocelového odpadu </t>
  </si>
  <si>
    <t>962690917</t>
  </si>
  <si>
    <t>-(8,017+1,751+3,466+3,15)</t>
  </si>
  <si>
    <t>19</t>
  </si>
  <si>
    <t>997013847</t>
  </si>
  <si>
    <t>Poplatek za uložení stavebního odpadu na skládce (skládkovné) asfaltového s obsahem dehtu zatříděného do Katalogu odpadů pod kódem 17 03 01</t>
  </si>
  <si>
    <t>-279314108</t>
  </si>
  <si>
    <t>https://podminky.urs.cz/item/CS_URS_2025_01/997013847</t>
  </si>
  <si>
    <t>20</t>
  </si>
  <si>
    <t>997013861R</t>
  </si>
  <si>
    <t>Poplatek za uložení stavebního odpadu na recyklační skládce (skládkovné) z prostého betonu zatříděného do Katalogu odpadů pod kódem 17 01 01</t>
  </si>
  <si>
    <t>1413231287</t>
  </si>
  <si>
    <t>997013862R</t>
  </si>
  <si>
    <t>Poplatek za uložení stavebního odpadu na recyklační skládce (skládkovné) z armovaného betonu zatříděného do Katalogu odpadů pod kódem 17 01 01</t>
  </si>
  <si>
    <t>233365407</t>
  </si>
  <si>
    <t>22</t>
  </si>
  <si>
    <t>997013863</t>
  </si>
  <si>
    <t>Poplatek za uložení stavebního odpadu na recyklační skládce (skládkovné) cihelného zatříděného do Katalogu odpadů pod kódem 17 01 02</t>
  </si>
  <si>
    <t>-1283267715</t>
  </si>
  <si>
    <t>https://podminky.urs.cz/item/CS_URS_2025_01/997013863</t>
  </si>
  <si>
    <t>23</t>
  </si>
  <si>
    <t>997013873</t>
  </si>
  <si>
    <t>Poplatek za uložení stavebního odpadu na recyklační skládce (skládkovné) zeminy a kamení zatříděného do Katalogu odpadů pod kódem 17 05 04</t>
  </si>
  <si>
    <t>-1976595990</t>
  </si>
  <si>
    <t>https://podminky.urs.cz/item/CS_URS_2025_01/997013873</t>
  </si>
  <si>
    <t>PSV</t>
  </si>
  <si>
    <t>Práce a dodávky PSV</t>
  </si>
  <si>
    <t>767</t>
  </si>
  <si>
    <t>Konstrukce zámečnické</t>
  </si>
  <si>
    <t>24</t>
  </si>
  <si>
    <t>767996703</t>
  </si>
  <si>
    <t>Demontáž ostatních zámečnických konstrukcí řezáním o hmotnosti jednotlivých dílů přes 100 do 250 kg</t>
  </si>
  <si>
    <t>kg</t>
  </si>
  <si>
    <t>-8856085</t>
  </si>
  <si>
    <t>https://podminky.urs.cz/item/CS_URS_2025_01/767996703</t>
  </si>
  <si>
    <t>"sloupy" 0,1*7860</t>
  </si>
  <si>
    <t>"ocelové trámy" 0,21*7860</t>
  </si>
  <si>
    <t>"sloupy" 0,14*7860</t>
  </si>
  <si>
    <t>"ocelové trámy" 0,57*7860</t>
  </si>
  <si>
    <t>25</t>
  </si>
  <si>
    <t>998767201</t>
  </si>
  <si>
    <t>Přesun hmot pro zámečnické konstrukce stanovený procentní sazbou (%) z ceny vodorovná dopravní vzdálenost do 50 m základní v objektech výšky do 6 m</t>
  </si>
  <si>
    <t>%</t>
  </si>
  <si>
    <t>1604451335</t>
  </si>
  <si>
    <t>https://podminky.urs.cz/item/CS_URS_2025_01/998767201</t>
  </si>
  <si>
    <t>HZS</t>
  </si>
  <si>
    <t>Hodinové zúčtovací sazby</t>
  </si>
  <si>
    <t>26</t>
  </si>
  <si>
    <t>HZS2231</t>
  </si>
  <si>
    <t>Hodinové zúčtovací sazby profesí PSV provádění stavebních instalací elektrikář</t>
  </si>
  <si>
    <t>hod</t>
  </si>
  <si>
    <t>512</t>
  </si>
  <si>
    <t>983966321</t>
  </si>
  <si>
    <t>https://podminky.urs.cz/item/CS_URS_2025_01/HZS2231</t>
  </si>
  <si>
    <t>"odpojení tělocvičny od el. energie" 8</t>
  </si>
  <si>
    <t>"odpojení tělocvičny od el. energie" 4</t>
  </si>
  <si>
    <t>DEM_2 - Vyčištění situace od stávající drobné architektury a ploch</t>
  </si>
  <si>
    <t xml:space="preserve">    1 - Zemní práce</t>
  </si>
  <si>
    <t xml:space="preserve">    8 - Vedení trubní dálková a přípojná</t>
  </si>
  <si>
    <t xml:space="preserve">    741 - Elektroinstalace - silnoproud</t>
  </si>
  <si>
    <t>Zemní práce</t>
  </si>
  <si>
    <t>111111331</t>
  </si>
  <si>
    <t>Odstranění ruderálního porostu z plochy přes 500 m2 v rovině nebo na svahu do 1:5</t>
  </si>
  <si>
    <t>1585690414</t>
  </si>
  <si>
    <t>https://podminky.urs.cz/item/CS_URS_2025_01/111111331</t>
  </si>
  <si>
    <t>C.9 Situace kácení zeleně</t>
  </si>
  <si>
    <t>"tráva" 1587,16</t>
  </si>
  <si>
    <t>111151103</t>
  </si>
  <si>
    <t>Odstranění travin a rákosu strojně travin, při celkové ploše přes 500 m2</t>
  </si>
  <si>
    <t>2058659817</t>
  </si>
  <si>
    <t>https://podminky.urs.cz/item/CS_URS_2025_01/111151103</t>
  </si>
  <si>
    <t>C.08 Schéma demolic</t>
  </si>
  <si>
    <t>111251103</t>
  </si>
  <si>
    <t>Odstranění křovin a stromů s odstraněním kořenů strojně průměru kmene do 100 mm v rovině nebo ve svahu sklonu terénu do 1:5, při celkové ploše přes 500 m2</t>
  </si>
  <si>
    <t>-203191648</t>
  </si>
  <si>
    <t>https://podminky.urs.cz/item/CS_URS_2025_01/111251103</t>
  </si>
  <si>
    <t>"keře" 509,61</t>
  </si>
  <si>
    <t>112101101</t>
  </si>
  <si>
    <t>Odstranění stromů s odřezáním kmene a s odvětvením listnatých, průměru kmene přes 100 do 300 mm</t>
  </si>
  <si>
    <t>kus</t>
  </si>
  <si>
    <t>584850227</t>
  </si>
  <si>
    <t>https://podminky.urs.cz/item/CS_URS_2025_01/112101101</t>
  </si>
  <si>
    <t>"strom 0,13" 1+1</t>
  </si>
  <si>
    <t>"strom 0,12" 1</t>
  </si>
  <si>
    <t>"strom 0,1" 1</t>
  </si>
  <si>
    <t>"strom 0,16" 1</t>
  </si>
  <si>
    <t>"strom 0,2" 1</t>
  </si>
  <si>
    <t>"strp, 0,18" 1</t>
  </si>
  <si>
    <t>112101102</t>
  </si>
  <si>
    <t>Odstranění stromů s odřezáním kmene a s odvětvením listnatých, průměru kmene přes 300 do 500 mm</t>
  </si>
  <si>
    <t>744604095</t>
  </si>
  <si>
    <t>https://podminky.urs.cz/item/CS_URS_2025_01/112101102</t>
  </si>
  <si>
    <t>"L3 - strom 0,5" 1</t>
  </si>
  <si>
    <t>112101103</t>
  </si>
  <si>
    <t>Odstranění stromů s odřezáním kmene a s odvětvením listnatých, průměru kmene přes 500 do 700 mm</t>
  </si>
  <si>
    <t>246003267</t>
  </si>
  <si>
    <t>https://podminky.urs.cz/item/CS_URS_2025_01/112101103</t>
  </si>
  <si>
    <t>"L2 - strom 0,7" 1</t>
  </si>
  <si>
    <t>112101121</t>
  </si>
  <si>
    <t>Odstranění stromů s odřezáním kmene a s odvětvením jehličnatých bez odkornění, průměru kmene přes 100 do 300 mm</t>
  </si>
  <si>
    <t>-1964738004</t>
  </si>
  <si>
    <t>https://podminky.urs.cz/item/CS_URS_2025_01/112101121</t>
  </si>
  <si>
    <t>"J1" 3</t>
  </si>
  <si>
    <t>112151113</t>
  </si>
  <si>
    <t>Pokácení stromu směrové v celku s odřezáním kmene a s odvětvením průměru kmene přes 300 do 400 mm</t>
  </si>
  <si>
    <t>-1407434002</t>
  </si>
  <si>
    <t>https://podminky.urs.cz/item/CS_URS_2025_01/112151113</t>
  </si>
  <si>
    <t>"J3 - strom 0,35" 1</t>
  </si>
  <si>
    <t>112151114</t>
  </si>
  <si>
    <t>Pokácení stromu směrové v celku s odřezáním kmene a s odvětvením průměru kmene přes 400 do 500 mm</t>
  </si>
  <si>
    <t>-1756404972</t>
  </si>
  <si>
    <t>https://podminky.urs.cz/item/CS_URS_2025_01/112151114</t>
  </si>
  <si>
    <t>"L1 - strom 0,5" 2</t>
  </si>
  <si>
    <t>112151116</t>
  </si>
  <si>
    <t>Pokácení stromu směrové v celku s odřezáním kmene a s odvětvením průměru kmene přes 600 do 700 mm</t>
  </si>
  <si>
    <t>-1253798043</t>
  </si>
  <si>
    <t>https://podminky.urs.cz/item/CS_URS_2025_01/112151116</t>
  </si>
  <si>
    <t>"J2 - strom 0,65" 1</t>
  </si>
  <si>
    <t>112251102</t>
  </si>
  <si>
    <t>Odstranění pařezů strojně s jejich vykopáním nebo vytrháním průměru přes 300 do 500 mm</t>
  </si>
  <si>
    <t>480426543</t>
  </si>
  <si>
    <t>https://podminky.urs.cz/item/CS_URS_2025_01/112251102</t>
  </si>
  <si>
    <t>"strom 0,3" 3</t>
  </si>
  <si>
    <t>112251103</t>
  </si>
  <si>
    <t>Odstranění pařezů strojně s jejich vykopáním nebo vytrháním průměru přes 500 do 700 mm</t>
  </si>
  <si>
    <t>281198564</t>
  </si>
  <si>
    <t>https://podminky.urs.cz/item/CS_URS_2025_01/112251103</t>
  </si>
  <si>
    <t>"strom 0,5" 1</t>
  </si>
  <si>
    <t>"strom 0,35" 1</t>
  </si>
  <si>
    <t>112251104</t>
  </si>
  <si>
    <t>Odstranění pařezů strojně s jejich vykopáním nebo vytrháním průměru přes 700 do 900 mm</t>
  </si>
  <si>
    <t>-1527142711</t>
  </si>
  <si>
    <t>https://podminky.urs.cz/item/CS_URS_2025_01/112251104</t>
  </si>
  <si>
    <t>"strom 0,65" 1</t>
  </si>
  <si>
    <t>"strom 0,5" 2</t>
  </si>
  <si>
    <t>"strom 0,7" 1</t>
  </si>
  <si>
    <t>113102311R</t>
  </si>
  <si>
    <t>Odstranění antuky tl. do 50 mm (nevyužívané sportovní hřiště)</t>
  </si>
  <si>
    <t>-1792016848</t>
  </si>
  <si>
    <t>https://podminky.urs.cz/item/CS_URS_2025_01/113102311R</t>
  </si>
  <si>
    <t>"antuka" 356,45</t>
  </si>
  <si>
    <t>113106142</t>
  </si>
  <si>
    <t>Rozebrání dlažeb komunikací pro pěší s přemístěním hmot na skládku na vzdálenost do 3 m nebo s naložením na dopravní prostředek s ložem z kameniva nebo živice a s jakoukoliv výplní spár strojně plochy jednotlivě přes 50 m2 z betonových nebo kameninových dlaždic, desek nebo tvarovek</t>
  </si>
  <si>
    <t>-1490493771</t>
  </si>
  <si>
    <t>https://podminky.urs.cz/item/CS_URS_2025_01/113106142</t>
  </si>
  <si>
    <t>"betonová dlažba" 151,65</t>
  </si>
  <si>
    <t>113106144</t>
  </si>
  <si>
    <t>Rozebrání dlažeb komunikací pro pěší s přemístěním hmot na skládku na vzdálenost do 3 m nebo s naložením na dopravní prostředek s ložem z kameniva nebo živice a s jakoukoliv výplní spár strojně plochy jednotlivě přes 50 m2 ze zámkové dlažby</t>
  </si>
  <si>
    <t>-246206094</t>
  </si>
  <si>
    <t>https://podminky.urs.cz/item/CS_URS_2025_01/113106144</t>
  </si>
  <si>
    <t>"zámková dlažba" 266,87</t>
  </si>
  <si>
    <t>113107151</t>
  </si>
  <si>
    <t>Odstranění podkladů nebo krytů strojně plochy jednotlivě přes 50 m2 do 200 m2 s přemístěním hmot na skládku na vzdálenost do 20 m nebo s naložením na dopravní prostředek z kameniva těženého, o tl. vrstvy do 100 mm</t>
  </si>
  <si>
    <t>1003783098</t>
  </si>
  <si>
    <t>https://podminky.urs.cz/item/CS_URS_2025_01/113107151</t>
  </si>
  <si>
    <t>"beton" 182,66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</si>
  <si>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</si>
  <si>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</si>
  <si>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222386971</t>
  </si>
  <si>
    <t>https://podminky.urs.cz/item/CS_URS_2025_01/113107162</t>
  </si>
  <si>
    <t>113107171</t>
  </si>
  <si>
    <t>Odstranění podkladů nebo krytů strojně plochy jednotlivě přes 50 m2 do 200 m2 s přemístěním hmot na skládku na vzdálenost do 20 m nebo s naložením na dopravní prostředek z betonu prostého, o tl. vrstvy přes 100 do 150 mm</t>
  </si>
  <si>
    <t>-1696589026</t>
  </si>
  <si>
    <t>https://podminky.urs.cz/item/CS_URS_2025_01/113107171</t>
  </si>
  <si>
    <t>113107211</t>
  </si>
  <si>
    <t>Odstranění podkladů nebo krytů strojně plochy jednotlivě přes 200 m2 s přemístěním hmot na skládku na vzdálenost do 20 m nebo s naložením na dopravní prostředek z kameniva těženého, o tl. vrstvy do 100 mm</t>
  </si>
  <si>
    <t>-1417057721</t>
  </si>
  <si>
    <t>https://podminky.urs.cz/item/CS_URS_2025_01/113107211</t>
  </si>
  <si>
    <t>113107222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</si>
  <si>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</si>
  <si>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701881720</t>
  </si>
  <si>
    <t>https://podminky.urs.cz/item/CS_URS_2025_01/113107222</t>
  </si>
  <si>
    <t>113107223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</si>
  <si>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</si>
  <si>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18598090</t>
  </si>
  <si>
    <t>https://podminky.urs.cz/item/CS_URS_2025_01/113107223</t>
  </si>
  <si>
    <t>"Vnitřní zpevněná komunikace" 164+1183+135,48</t>
  </si>
  <si>
    <t>113107241</t>
  </si>
  <si>
    <t>Odstranění podkladů nebo krytů strojně plochy jednotlivě přes 200 m2 s přemístěním hmot na skládku na vzdálenost do 20 m nebo s naložením na dopravní prostředek živičných, o tl. vrstvy do 50 mm</t>
  </si>
  <si>
    <t>1826530138</t>
  </si>
  <si>
    <t>https://podminky.urs.cz/item/CS_URS_2025_01/113107241</t>
  </si>
  <si>
    <t>113107242</t>
  </si>
  <si>
    <t>Odstranění podkladů nebo krytů strojně plochy jednotlivě přes 200 m2 s přemístěním hmot na skládku na vzdálenost do 20 m nebo s naložením na dopravní prostředek živičných, o tl. vrstvy přes 50 do 100 mm</t>
  </si>
  <si>
    <t>-620706992</t>
  </si>
  <si>
    <t>https://podminky.urs.cz/item/CS_URS_2025_01/113107242</t>
  </si>
  <si>
    <t>113107311R</t>
  </si>
  <si>
    <t>Odstranění okapového chodníku z oblázkového kameniva s přemístěním hmot na skládku na vzdálenost do 3 m nebo s naložením na dopravní prostředek, tl. vstvy do 100 mm</t>
  </si>
  <si>
    <t>-1611683847</t>
  </si>
  <si>
    <t>"okapový chodník z oblázkového kameniva" 13+5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</si>
  <si>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</si>
  <si>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</si>
  <si>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</si>
  <si>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2145252154</t>
  </si>
  <si>
    <t>https://podminky.urs.cz/item/CS_URS_2025_01/113202111</t>
  </si>
  <si>
    <t>"obruba kolem hřiště a chodníku" 96</t>
  </si>
  <si>
    <t>"obruba chodníku z betonové dlažby" 72</t>
  </si>
  <si>
    <t>"obruba chodníku z litého betonu" 22,7</t>
  </si>
  <si>
    <t>"obruba okapového chodníku" 13</t>
  </si>
  <si>
    <t>27</t>
  </si>
  <si>
    <t>162201411</t>
  </si>
  <si>
    <t>Vodorovné přemístění větví, kmenů nebo pařezů s naložením, složením a dopravou do 1000 m kmenů stromů listnatých, průměru přes 100 do 300 mm</t>
  </si>
  <si>
    <t>140756035</t>
  </si>
  <si>
    <t>https://podminky.urs.cz/item/CS_URS_2025_01/162201411</t>
  </si>
  <si>
    <t>28</t>
  </si>
  <si>
    <t>162201412</t>
  </si>
  <si>
    <t>Vodorovné přemístění větví, kmenů nebo pařezů s naložením, složením a dopravou do 1000 m kmenů stromů listnatých, průměru přes 300 do 500 mm</t>
  </si>
  <si>
    <t>75059179</t>
  </si>
  <si>
    <t>https://podminky.urs.cz/item/CS_URS_2025_01/162201412</t>
  </si>
  <si>
    <t>pařez</t>
  </si>
  <si>
    <t>"strom 0,18" 1</t>
  </si>
  <si>
    <t>29</t>
  </si>
  <si>
    <t>162201413</t>
  </si>
  <si>
    <t>Vodorovné přemístění větví, kmenů nebo pařezů s naložením, složením a dopravou do 1000 m kmenů stromů listnatých, průměru přes 500 do 700 mm</t>
  </si>
  <si>
    <t>-1727998877</t>
  </si>
  <si>
    <t>https://podminky.urs.cz/item/CS_URS_2025_01/162201413</t>
  </si>
  <si>
    <t>pařezy</t>
  </si>
  <si>
    <t>30</t>
  </si>
  <si>
    <t>162201414</t>
  </si>
  <si>
    <t>Vodorovné přemístění větví, kmenů nebo pařezů s naložením, složením a dopravou do 1000 m kmenů stromů listnatých, průměru přes 700 do 900 mm</t>
  </si>
  <si>
    <t>-1400087126</t>
  </si>
  <si>
    <t>https://podminky.urs.cz/item/CS_URS_2025_01/162201414</t>
  </si>
  <si>
    <t>31</t>
  </si>
  <si>
    <t>162301501</t>
  </si>
  <si>
    <t>Vodorovné přemístění smýcených křovin do průměru kmene 100 mm na vzdálenost do 5 000 m</t>
  </si>
  <si>
    <t>1919242792</t>
  </si>
  <si>
    <t>https://podminky.urs.cz/item/CS_URS_2025_01/162301501</t>
  </si>
  <si>
    <t>32</t>
  </si>
  <si>
    <t>162301951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</si>
  <si>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</si>
  <si>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1535145131</t>
  </si>
  <si>
    <t>https://podminky.urs.cz/item/CS_URS_2025_01/162301951</t>
  </si>
  <si>
    <t>10*10 'Přepočtené koeficientem množství</t>
  </si>
  <si>
    <t>33</t>
  </si>
  <si>
    <t>162301952</t>
  </si>
  <si>
    <t>Vodorovné přemístění větví, kmenů nebo pařezů s naložením, složením a dopravou Příplatek k cenám za každých dalších i započatých 1000 m přes 1000 m kmenů stromů listnatých, o průměru přes 300 do 500 mm</t>
  </si>
  <si>
    <t>653710022</t>
  </si>
  <si>
    <t>https://podminky.urs.cz/item/CS_URS_2025_01/162301952</t>
  </si>
  <si>
    <t>12*10 'Přepočtené koeficientem množství</t>
  </si>
  <si>
    <t>34</t>
  </si>
  <si>
    <t>162301953</t>
  </si>
  <si>
    <t>Vodorovné přemístění větví, kmenů nebo pařezů s naložením, složením a dopravou Příplatek k cenám za každých dalších i započatých 1000 m přes 1000 m kmenů stromů listnatých, o průměru přes 500 do 700 mm</t>
  </si>
  <si>
    <t>-1894531720</t>
  </si>
  <si>
    <t>https://podminky.urs.cz/item/CS_URS_2025_01/162301953</t>
  </si>
  <si>
    <t>6*14 'Přepočtené koeficientem množství</t>
  </si>
  <si>
    <t>35</t>
  </si>
  <si>
    <t>162301954</t>
  </si>
  <si>
    <t>Vodorovné přemístění větví, kmenů nebo pařezů s naložením, složením a dopravou Příplatek k cenám za každých dalších i započatých 1000 m přes 1000 m kmenů stromů listnatých, o průměru přes 700 do 900 mm</t>
  </si>
  <si>
    <t>2141684687</t>
  </si>
  <si>
    <t>https://podminky.urs.cz/item/CS_URS_2025_01/162301954</t>
  </si>
  <si>
    <t>4*14 'Přepočtené koeficientem množství</t>
  </si>
  <si>
    <t>Vedení trubní dálková a přípojná</t>
  </si>
  <si>
    <t>36</t>
  </si>
  <si>
    <t>890351851R</t>
  </si>
  <si>
    <t>Kompletní odstranění pozdemní nádrže 2,2x3x2m (pravděpodobně LAPOL) včetně likvidace odpadu</t>
  </si>
  <si>
    <t>soub</t>
  </si>
  <si>
    <t>-1370115010</t>
  </si>
  <si>
    <t>"stávající podzemní nádrž" 1</t>
  </si>
  <si>
    <t>37</t>
  </si>
  <si>
    <t>890411851</t>
  </si>
  <si>
    <t>Bourání šachet a jímek strojně velikosti obestavěného prostoru do 1,5 m3 z prefabrikovaných skruží</t>
  </si>
  <si>
    <t>-1349528363</t>
  </si>
  <si>
    <t>https://podminky.urs.cz/item/CS_URS_2025_01/890411851</t>
  </si>
  <si>
    <t>"šachta 1000/1400" 1,1*4</t>
  </si>
  <si>
    <t>"šachta 1150/1450" 1,64</t>
  </si>
  <si>
    <t>38</t>
  </si>
  <si>
    <t>891267822R</t>
  </si>
  <si>
    <t>Odstranění nadzemního hydrantu</t>
  </si>
  <si>
    <t>677057510</t>
  </si>
  <si>
    <t>"odstranění nadzemního hydrantu" 1</t>
  </si>
  <si>
    <t>39</t>
  </si>
  <si>
    <t>899101211</t>
  </si>
  <si>
    <t>Demontáž poklopů litinových a ocelových včetně rámů, hmotnosti jednotlivě do 50 kg</t>
  </si>
  <si>
    <t>1172218717</t>
  </si>
  <si>
    <t>https://podminky.urs.cz/item/CS_URS_2025_01/899101211</t>
  </si>
  <si>
    <t>"šachta 1000/1400" 4</t>
  </si>
  <si>
    <t>"šachta 1150/1450" 1</t>
  </si>
  <si>
    <t>40</t>
  </si>
  <si>
    <t>962052211</t>
  </si>
  <si>
    <t>Bourání zdiva železobetonového nadzákladového, objemu přes 1 m3</t>
  </si>
  <si>
    <t>1300845638</t>
  </si>
  <si>
    <t>https://podminky.urs.cz/item/CS_URS_2025_01/962052211</t>
  </si>
  <si>
    <t>(0,8+0,5)*0,4*24,8</t>
  </si>
  <si>
    <t>(1,2+0,5)*0,35*41,9</t>
  </si>
  <si>
    <t>0,8*0,4*20,5</t>
  </si>
  <si>
    <t>(1,2+0,5)*0,25*20,1</t>
  </si>
  <si>
    <t>(1,2+0,5)*0,33*17,2</t>
  </si>
  <si>
    <t>41</t>
  </si>
  <si>
    <t>966071721</t>
  </si>
  <si>
    <t>Bourání plotových sloupků a vzpěr ocelových trubkových nebo profilovaných výšky do 2,50 m odřezáním</t>
  </si>
  <si>
    <t>1910506947</t>
  </si>
  <si>
    <t>https://podminky.urs.cz/item/CS_URS_2025_01/966071721</t>
  </si>
  <si>
    <t>"plot z pletiva kotven do ŽB opěrné stěny" 80</t>
  </si>
  <si>
    <t>42</t>
  </si>
  <si>
    <t>966071821</t>
  </si>
  <si>
    <t>Rozebrání oplocení z pletiva drátěného se čtvercovými oky, výšky do 1,6 m</t>
  </si>
  <si>
    <t>-575708929</t>
  </si>
  <si>
    <t>https://podminky.urs.cz/item/CS_URS_2025_01/966071821</t>
  </si>
  <si>
    <t>"plot z pletiva kotven do ŽB opěrné stěny" 23,5+41,9+20,5+32</t>
  </si>
  <si>
    <t>43</t>
  </si>
  <si>
    <t>966073811</t>
  </si>
  <si>
    <t>Rozebrání vrat a vrátek k oplocení plochy jednotlivě přes 2 do 6 m2</t>
  </si>
  <si>
    <t>445164003</t>
  </si>
  <si>
    <t>https://podminky.urs.cz/item/CS_URS_2025_01/966073811</t>
  </si>
  <si>
    <t>44</t>
  </si>
  <si>
    <t>966073812</t>
  </si>
  <si>
    <t>Rozebrání vrat a vrátek k oplocení plochy jednotlivě přes 6 do 10 m2</t>
  </si>
  <si>
    <t>681807414</t>
  </si>
  <si>
    <t>https://podminky.urs.cz/item/CS_URS_2025_01/966073812</t>
  </si>
  <si>
    <t>45</t>
  </si>
  <si>
    <t>986000001R</t>
  </si>
  <si>
    <t>Kompletní demontáž 3x trubkového sušáku 2,3x2 m včetně základu</t>
  </si>
  <si>
    <t>1430038549</t>
  </si>
  <si>
    <t>46</t>
  </si>
  <si>
    <t>997013509</t>
  </si>
  <si>
    <t>Odvoz suti a vybouraných hmot na skládku nebo meziskládku se složením, na vzdálenost Příplatek k ceně za každý další započatý 1 km přes 1 km</t>
  </si>
  <si>
    <t>-1383988521</t>
  </si>
  <si>
    <t>https://podminky.urs.cz/item/CS_URS_2025_01/997013509</t>
  </si>
  <si>
    <t xml:space="preserve">"kamenivo" </t>
  </si>
  <si>
    <t>"pol. 113107151" 60,176*5</t>
  </si>
  <si>
    <t>"pol. 113107162" 96,95*5</t>
  </si>
  <si>
    <t>"pol. 113107211" 48,037*5</t>
  </si>
  <si>
    <t>"pol. 113107222" 77,392*5</t>
  </si>
  <si>
    <t>"pol. 113107223" 652,291*5</t>
  </si>
  <si>
    <t>"pol. 113107311R" 3,24*5</t>
  </si>
  <si>
    <t>prostý beton</t>
  </si>
  <si>
    <t>"pol. 113106142" 38,671*5</t>
  </si>
  <si>
    <t>"pol. 113106144" 69,386*5</t>
  </si>
  <si>
    <t>"pol. 113202111" 56,519*5</t>
  </si>
  <si>
    <t>"pol. 113107171" 59,365*5</t>
  </si>
  <si>
    <t>"pol. 890351851R" 36*5</t>
  </si>
  <si>
    <t>"pol. 890411851" 11,597*5</t>
  </si>
  <si>
    <t>železobeton</t>
  </si>
  <si>
    <t>"pol. 962052211" 150,19*5</t>
  </si>
  <si>
    <t>asfalt s obsahem dehtu 30%</t>
  </si>
  <si>
    <t>"113107241" 145,283*0,3*50</t>
  </si>
  <si>
    <t>"113107242" 326,146*0,3*50</t>
  </si>
  <si>
    <t>asfalt 70%</t>
  </si>
  <si>
    <t>"113107241" 145,283*0,7*5</t>
  </si>
  <si>
    <t>"113107242" 326,146*0,7*5</t>
  </si>
  <si>
    <t>"ostatní" 13,111*25</t>
  </si>
  <si>
    <t>47</t>
  </si>
  <si>
    <t>997013511</t>
  </si>
  <si>
    <t>Odvoz suti a vybouraných hmot z meziskládky na skládku s naložením a se složením, na vzdálenost do 1 km</t>
  </si>
  <si>
    <t>1812970141</t>
  </si>
  <si>
    <t>https://podminky.urs.cz/item/CS_URS_2025_01/997013511</t>
  </si>
  <si>
    <t>"pol. 113107151" 60,176</t>
  </si>
  <si>
    <t>"pol. 113107162" 96,95</t>
  </si>
  <si>
    <t>"pol. 113107211" 48,037</t>
  </si>
  <si>
    <t>"pol. 113107222" 77,392</t>
  </si>
  <si>
    <t>"pol. 113107223" 652,291</t>
  </si>
  <si>
    <t>"pol. 113107311R" 3,24</t>
  </si>
  <si>
    <t>"pol. 113106142" 38,671</t>
  </si>
  <si>
    <t>"pol. 113106144" 69,386</t>
  </si>
  <si>
    <t>"pol. 113202111" 56,519</t>
  </si>
  <si>
    <t>"pol. 113107171" 59,365</t>
  </si>
  <si>
    <t>"pol. 890351851R" 36</t>
  </si>
  <si>
    <t>"pol. 890411851" 11,597</t>
  </si>
  <si>
    <t>"pol. 962052211" 150,19</t>
  </si>
  <si>
    <t>asfalt</t>
  </si>
  <si>
    <t>"113107241" 145,283</t>
  </si>
  <si>
    <t>"113107242" 326,146</t>
  </si>
  <si>
    <t>"ostatní" 13,111</t>
  </si>
  <si>
    <t>48</t>
  </si>
  <si>
    <t>-1633023122</t>
  </si>
  <si>
    <t>49</t>
  </si>
  <si>
    <t>997013811R</t>
  </si>
  <si>
    <t>Poplatek za uložení vykácených dřevin včetně pařezů</t>
  </si>
  <si>
    <t>-2087155445</t>
  </si>
  <si>
    <t>50</t>
  </si>
  <si>
    <t>-1939337119</t>
  </si>
  <si>
    <t>30%</t>
  </si>
  <si>
    <t>"113107241" 145,283*0,3</t>
  </si>
  <si>
    <t>"113107242" 326,146*0,3</t>
  </si>
  <si>
    <t>51</t>
  </si>
  <si>
    <t>-1030536867</t>
  </si>
  <si>
    <t>52</t>
  </si>
  <si>
    <t>1004493717</t>
  </si>
  <si>
    <t>53</t>
  </si>
  <si>
    <t>997013873R</t>
  </si>
  <si>
    <t>-186539707</t>
  </si>
  <si>
    <t>54</t>
  </si>
  <si>
    <t>997013875</t>
  </si>
  <si>
    <t>Poplatek za uložení stavebního odpadu na recyklační skládce (skládkovné) asfaltového bez obsahu dehtu zatříděného do Katalogu odpadů pod kódem 17 03 02</t>
  </si>
  <si>
    <t>-250774586</t>
  </si>
  <si>
    <t>https://podminky.urs.cz/item/CS_URS_2025_01/997013875</t>
  </si>
  <si>
    <t xml:space="preserve">70% </t>
  </si>
  <si>
    <t>"113107241" 145,283*0,7</t>
  </si>
  <si>
    <t>"113107242" 326,146*0,7</t>
  </si>
  <si>
    <t>741</t>
  </si>
  <si>
    <t>Elektroinstalace - silnoproud</t>
  </si>
  <si>
    <t>55</t>
  </si>
  <si>
    <t>741000001R</t>
  </si>
  <si>
    <t>Odstranění stávajícího vedení NN k meteostanicím</t>
  </si>
  <si>
    <t>405607132</t>
  </si>
  <si>
    <t>56</t>
  </si>
  <si>
    <t>741000002R</t>
  </si>
  <si>
    <t>Odstranění trubkového stožáru včetně kabeláže k meteostanicícm včetně betonového základu</t>
  </si>
  <si>
    <t>2092225959</t>
  </si>
  <si>
    <t>57</t>
  </si>
  <si>
    <t>741000003R</t>
  </si>
  <si>
    <t>Kompletní demontáž stožárové meteostanice včetně kabeláže a betonového základu</t>
  </si>
  <si>
    <t>1769148246</t>
  </si>
  <si>
    <t>58</t>
  </si>
  <si>
    <t>741000004R</t>
  </si>
  <si>
    <t>Kompletní demontáž dřevěné meteostanice cca 0,5x0,5x1,8 m včetně kabeláže a betonového základu</t>
  </si>
  <si>
    <t>-685357594</t>
  </si>
  <si>
    <t>59</t>
  </si>
  <si>
    <t>998741201</t>
  </si>
  <si>
    <t>Přesun hmot pro silnoproud stanovený procentní sazbou (%) z ceny vodorovná dopravní vzdálenost do 50 m základní v objektech výšky do 6 m</t>
  </si>
  <si>
    <t>-473212668</t>
  </si>
  <si>
    <t>https://podminky.urs.cz/item/CS_URS_2025_01/998741201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</si>
  <si>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</si>
  <si>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</si>
  <si>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</si>
  <si>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</si>
  <si>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</si>
  <si>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VRN1</t>
  </si>
  <si>
    <t>Průzkumné, geodetické a projektové práce</t>
  </si>
  <si>
    <t>013274000R</t>
  </si>
  <si>
    <t>Provedení pasportizace, fotodokumentace a videozáznamu přilehlých komunikací a komunikací, po kterých bude vedena stavaništní doprava dle metodiky TSK</t>
  </si>
  <si>
    <t>1024</t>
  </si>
  <si>
    <t>107435123</t>
  </si>
  <si>
    <t>013284000R</t>
  </si>
  <si>
    <t>Kamerový dohled, kamerová evidence průběhu celé výstavby</t>
  </si>
  <si>
    <t>-1405122691</t>
  </si>
  <si>
    <t>VRN3</t>
  </si>
  <si>
    <t>Zařízení staveniště</t>
  </si>
  <si>
    <t>031303000</t>
  </si>
  <si>
    <t>Náklady na zábor</t>
  </si>
  <si>
    <t>425313592</t>
  </si>
  <si>
    <t>032103009R</t>
  </si>
  <si>
    <t>Náklady na zřízení stavebních buněk a zřízení zařízení staveniště</t>
  </si>
  <si>
    <t>-1171089939</t>
  </si>
  <si>
    <t>Poznámka k položce:_x000D_
Náklady spojené se zřízením přípojek energií k objektům zařízení staveniště, vybudování případných měřících odběrných míst a zřízení, případná přírava územi pro objekty zařízení staveniště a vlastní vybudování objektů zařízení staveniště._x000D_
Náklady na vybudování a zajištění zařízení staveniště a jeho provoz, údržbu v souladu s platnými právními předpisy, včetně případného zajištění ohlášení dle stavebního zákona, ve znění pozdějších předpisů.
Dále zahrnuje zřízení stavebních přípojek (vody a energie), jejich měření, provoz, údržbu, úhradu a likvidaci, zajištění případného zimního opatření, náklady na úklid ploch a na úpravu povrchů po odstranění zařízení staveniště, na kterých bylo zařízení staveniště provozováno, do původního stavu.
Dále také dodávku, skladování, správu, zabudování a montáž veškerých dílů a materiálů a zařízení týkající se veřejné zakázky, zajištění staveniště proti přístupu nepovolaných osob, náklady na vybavení objektů zařízení staveniště a odstranění objektů zařízení staveniště včetně odvozu a náklady na vhodné zabezpečení staveniště.</t>
  </si>
  <si>
    <t>032403000R</t>
  </si>
  <si>
    <t>Zařízení staveniště - úprava příjezdů, dočasné zpevněné plochy.</t>
  </si>
  <si>
    <t>520777478</t>
  </si>
  <si>
    <t>032603000R</t>
  </si>
  <si>
    <t>Pravidelné čištění komunikací vlivem výstavby</t>
  </si>
  <si>
    <t>soubor</t>
  </si>
  <si>
    <t>-257247255</t>
  </si>
  <si>
    <t>032903000</t>
  </si>
  <si>
    <t>Náklady na provoz a údržbu vybavení staveniště</t>
  </si>
  <si>
    <t>měsíc</t>
  </si>
  <si>
    <t>-1463873996</t>
  </si>
  <si>
    <t>034103000</t>
  </si>
  <si>
    <t>Oplocení staveniště - montáž, pronájem, demontáž</t>
  </si>
  <si>
    <t>bm</t>
  </si>
  <si>
    <t>122923877</t>
  </si>
  <si>
    <t>039103000</t>
  </si>
  <si>
    <t>Rozebrání, bourání a odvoz zařízení staveniště</t>
  </si>
  <si>
    <t>1288182841</t>
  </si>
  <si>
    <t>039103009R</t>
  </si>
  <si>
    <t>Předání a převzetí staveniště</t>
  </si>
  <si>
    <t>1140570849</t>
  </si>
  <si>
    <t>Poznámka k položce:_x000D_
Náklady spojené s účasti zhotovitele na předání a převzetí staveniště</t>
  </si>
  <si>
    <t>VRN4</t>
  </si>
  <si>
    <t>Inženýrská činnost</t>
  </si>
  <si>
    <t>041414000</t>
  </si>
  <si>
    <t>Plán BOZP</t>
  </si>
  <si>
    <t>-1147307761</t>
  </si>
  <si>
    <t>041414003R</t>
  </si>
  <si>
    <t>Provozní , bezpečnostní řády</t>
  </si>
  <si>
    <t>317010625</t>
  </si>
  <si>
    <t>042903000R</t>
  </si>
  <si>
    <t>Dokumentace plánu organizace výstavby (POV) včetně plnění požadavků z ní vyplývajících a z plánu BOZP</t>
  </si>
  <si>
    <t>1737339507</t>
  </si>
  <si>
    <t>045002000R</t>
  </si>
  <si>
    <t>Koordinační a kompletační činnost náklady na zajištění oznámení zahájení stavebních prací v souladu s pravomocnými rozhodnutími a vyjádřeními například správců sítí, zajištění koordinační činnosti poddodavatelů zhotovitele, zajištění a provedení všech nezbytných opatření organizačního a stavebně technologického charakteru k řádnému provedení předmětu díla předání dokladů o dokončené stavbě, zajištění koordinace s ostatními dodavateli stavebníka a poskutnutí potřebných napojovacích bodů.</t>
  </si>
  <si>
    <t>-1411289027</t>
  </si>
  <si>
    <t>045002002R</t>
  </si>
  <si>
    <t>Činnost statika mimo autorský dozor</t>
  </si>
  <si>
    <t>hzs</t>
  </si>
  <si>
    <t>1501423770</t>
  </si>
  <si>
    <t>045002006R</t>
  </si>
  <si>
    <t xml:space="preserve">Dočasné dopravní značení související se stavbou a potřeb dokumentace DIO </t>
  </si>
  <si>
    <t>1739542350</t>
  </si>
  <si>
    <t>049303339R</t>
  </si>
  <si>
    <t xml:space="preserve">Zajištění nepřerušené likvidace dešťové a splaškové vody, dodávky elektrické energie, datové připojení stávajícího objektu SOŠ vlivem přerušení stávajících vedení (např dočasným přečerpáváním, dočasným povrchovým vedením apod.)_x000D_
</t>
  </si>
  <si>
    <t>-1862501313</t>
  </si>
  <si>
    <t>VRN9</t>
  </si>
  <si>
    <t>Ostatní náklady</t>
  </si>
  <si>
    <t>094103001R</t>
  </si>
  <si>
    <t>Evidence odpadů úpodle metodiky příslušného odboru životního prostředí</t>
  </si>
  <si>
    <t>-1261959930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</si>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</sst>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40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12" fillId="0" borderId="20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vertical="center"/>
    </xf>
    <xf numFmtId="0" fontId="12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4" fontId="27" fillId="0" borderId="0" xfId="0" applyNumberFormat="1" applyFont="1" applyAlignment="1" applyProtection="1">
      <alignment horizontal="right"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97006012" TargetMode="External"/><Relationship Id="rId13" Type="http://schemas.openxmlformats.org/officeDocument/2006/relationships/hyperlink" Target="https://podminky.urs.cz/item/CS_URS_2025_01/997013631" TargetMode="External"/><Relationship Id="rId18" Type="http://schemas.openxmlformats.org/officeDocument/2006/relationships/hyperlink" Target="https://podminky.urs.cz/item/CS_URS_2025_01/997013847" TargetMode="External"/><Relationship Id="rId3" Type="http://schemas.openxmlformats.org/officeDocument/2006/relationships/hyperlink" Target="https://podminky.urs.cz/item/CS_URS_2025_01/966072121" TargetMode="External"/><Relationship Id="rId21" Type="http://schemas.openxmlformats.org/officeDocument/2006/relationships/hyperlink" Target="https://podminky.urs.cz/item/CS_URS_2025_01/767996703" TargetMode="External"/><Relationship Id="rId7" Type="http://schemas.openxmlformats.org/officeDocument/2006/relationships/hyperlink" Target="https://podminky.urs.cz/item/CS_URS_2025_01/981011413" TargetMode="External"/><Relationship Id="rId12" Type="http://schemas.openxmlformats.org/officeDocument/2006/relationships/hyperlink" Target="https://podminky.urs.cz/item/CS_URS_2025_01/997006551" TargetMode="External"/><Relationship Id="rId17" Type="http://schemas.openxmlformats.org/officeDocument/2006/relationships/hyperlink" Target="https://podminky.urs.cz/item/CS_URS_2025_01/997013814" TargetMode="External"/><Relationship Id="rId2" Type="http://schemas.openxmlformats.org/officeDocument/2006/relationships/hyperlink" Target="https://podminky.urs.cz/item/CS_URS_2025_01/961055111" TargetMode="External"/><Relationship Id="rId16" Type="http://schemas.openxmlformats.org/officeDocument/2006/relationships/hyperlink" Target="https://podminky.urs.cz/item/CS_URS_2025_01/997013813" TargetMode="External"/><Relationship Id="rId20" Type="http://schemas.openxmlformats.org/officeDocument/2006/relationships/hyperlink" Target="https://podminky.urs.cz/item/CS_URS_2025_01/997013873" TargetMode="External"/><Relationship Id="rId1" Type="http://schemas.openxmlformats.org/officeDocument/2006/relationships/hyperlink" Target="https://podminky.urs.cz/item/CS_URS_2025_01/961044111" TargetMode="External"/><Relationship Id="rId6" Type="http://schemas.openxmlformats.org/officeDocument/2006/relationships/hyperlink" Target="https://podminky.urs.cz/item/CS_URS_2025_01/981011411" TargetMode="External"/><Relationship Id="rId11" Type="http://schemas.openxmlformats.org/officeDocument/2006/relationships/hyperlink" Target="https://podminky.urs.cz/item/CS_URS_2025_01/997006519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968072558" TargetMode="External"/><Relationship Id="rId15" Type="http://schemas.openxmlformats.org/officeDocument/2006/relationships/hyperlink" Target="https://podminky.urs.cz/item/CS_URS_2025_01/997013811" TargetMode="External"/><Relationship Id="rId23" Type="http://schemas.openxmlformats.org/officeDocument/2006/relationships/hyperlink" Target="https://podminky.urs.cz/item/CS_URS_2025_01/HZS2231" TargetMode="External"/><Relationship Id="rId10" Type="http://schemas.openxmlformats.org/officeDocument/2006/relationships/hyperlink" Target="https://podminky.urs.cz/item/CS_URS_2025_01/997006512" TargetMode="External"/><Relationship Id="rId19" Type="http://schemas.openxmlformats.org/officeDocument/2006/relationships/hyperlink" Target="https://podminky.urs.cz/item/CS_URS_2025_01/997013863" TargetMode="External"/><Relationship Id="rId4" Type="http://schemas.openxmlformats.org/officeDocument/2006/relationships/hyperlink" Target="https://podminky.urs.cz/item/CS_URS_2025_01/966073121" TargetMode="External"/><Relationship Id="rId9" Type="http://schemas.openxmlformats.org/officeDocument/2006/relationships/hyperlink" Target="https://podminky.urs.cz/item/CS_URS_2025_01/997006511" TargetMode="External"/><Relationship Id="rId14" Type="http://schemas.openxmlformats.org/officeDocument/2006/relationships/hyperlink" Target="https://podminky.urs.cz/item/CS_URS_2025_01/997013635" TargetMode="External"/><Relationship Id="rId22" Type="http://schemas.openxmlformats.org/officeDocument/2006/relationships/hyperlink" Target="https://podminky.urs.cz/item/CS_URS_2025_01/99876720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12151113" TargetMode="External"/><Relationship Id="rId13" Type="http://schemas.openxmlformats.org/officeDocument/2006/relationships/hyperlink" Target="https://podminky.urs.cz/item/CS_URS_2025_01/112251104" TargetMode="External"/><Relationship Id="rId18" Type="http://schemas.openxmlformats.org/officeDocument/2006/relationships/hyperlink" Target="https://podminky.urs.cz/item/CS_URS_2025_01/113107162" TargetMode="External"/><Relationship Id="rId26" Type="http://schemas.openxmlformats.org/officeDocument/2006/relationships/hyperlink" Target="https://podminky.urs.cz/item/CS_URS_2025_01/162201411" TargetMode="External"/><Relationship Id="rId39" Type="http://schemas.openxmlformats.org/officeDocument/2006/relationships/hyperlink" Target="https://podminky.urs.cz/item/CS_URS_2025_01/966071821" TargetMode="External"/><Relationship Id="rId3" Type="http://schemas.openxmlformats.org/officeDocument/2006/relationships/hyperlink" Target="https://podminky.urs.cz/item/CS_URS_2025_01/111251103" TargetMode="External"/><Relationship Id="rId21" Type="http://schemas.openxmlformats.org/officeDocument/2006/relationships/hyperlink" Target="https://podminky.urs.cz/item/CS_URS_2025_01/113107222" TargetMode="External"/><Relationship Id="rId34" Type="http://schemas.openxmlformats.org/officeDocument/2006/relationships/hyperlink" Target="https://podminky.urs.cz/item/CS_URS_2025_01/162301954" TargetMode="External"/><Relationship Id="rId42" Type="http://schemas.openxmlformats.org/officeDocument/2006/relationships/hyperlink" Target="https://podminky.urs.cz/item/CS_URS_2025_01/997013509" TargetMode="External"/><Relationship Id="rId47" Type="http://schemas.openxmlformats.org/officeDocument/2006/relationships/hyperlink" Target="https://podminky.urs.cz/item/CS_URS_2025_01/998741201" TargetMode="External"/><Relationship Id="rId7" Type="http://schemas.openxmlformats.org/officeDocument/2006/relationships/hyperlink" Target="https://podminky.urs.cz/item/CS_URS_2025_01/112101121" TargetMode="External"/><Relationship Id="rId12" Type="http://schemas.openxmlformats.org/officeDocument/2006/relationships/hyperlink" Target="https://podminky.urs.cz/item/CS_URS_2025_01/112251103" TargetMode="External"/><Relationship Id="rId17" Type="http://schemas.openxmlformats.org/officeDocument/2006/relationships/hyperlink" Target="https://podminky.urs.cz/item/CS_URS_2025_01/113107151" TargetMode="External"/><Relationship Id="rId25" Type="http://schemas.openxmlformats.org/officeDocument/2006/relationships/hyperlink" Target="https://podminky.urs.cz/item/CS_URS_2025_01/113202111" TargetMode="External"/><Relationship Id="rId33" Type="http://schemas.openxmlformats.org/officeDocument/2006/relationships/hyperlink" Target="https://podminky.urs.cz/item/CS_URS_2025_01/162301953" TargetMode="External"/><Relationship Id="rId38" Type="http://schemas.openxmlformats.org/officeDocument/2006/relationships/hyperlink" Target="https://podminky.urs.cz/item/CS_URS_2025_01/966071721" TargetMode="External"/><Relationship Id="rId46" Type="http://schemas.openxmlformats.org/officeDocument/2006/relationships/hyperlink" Target="https://podminky.urs.cz/item/CS_URS_2025_01/997013875" TargetMode="External"/><Relationship Id="rId2" Type="http://schemas.openxmlformats.org/officeDocument/2006/relationships/hyperlink" Target="https://podminky.urs.cz/item/CS_URS_2025_01/111151103" TargetMode="External"/><Relationship Id="rId16" Type="http://schemas.openxmlformats.org/officeDocument/2006/relationships/hyperlink" Target="https://podminky.urs.cz/item/CS_URS_2025_01/113106144" TargetMode="External"/><Relationship Id="rId20" Type="http://schemas.openxmlformats.org/officeDocument/2006/relationships/hyperlink" Target="https://podminky.urs.cz/item/CS_URS_2025_01/113107211" TargetMode="External"/><Relationship Id="rId29" Type="http://schemas.openxmlformats.org/officeDocument/2006/relationships/hyperlink" Target="https://podminky.urs.cz/item/CS_URS_2025_01/162201414" TargetMode="External"/><Relationship Id="rId41" Type="http://schemas.openxmlformats.org/officeDocument/2006/relationships/hyperlink" Target="https://podminky.urs.cz/item/CS_URS_2025_01/966073812" TargetMode="External"/><Relationship Id="rId1" Type="http://schemas.openxmlformats.org/officeDocument/2006/relationships/hyperlink" Target="https://podminky.urs.cz/item/CS_URS_2025_01/111111331" TargetMode="External"/><Relationship Id="rId6" Type="http://schemas.openxmlformats.org/officeDocument/2006/relationships/hyperlink" Target="https://podminky.urs.cz/item/CS_URS_2025_01/112101103" TargetMode="External"/><Relationship Id="rId11" Type="http://schemas.openxmlformats.org/officeDocument/2006/relationships/hyperlink" Target="https://podminky.urs.cz/item/CS_URS_2025_01/112251102" TargetMode="External"/><Relationship Id="rId24" Type="http://schemas.openxmlformats.org/officeDocument/2006/relationships/hyperlink" Target="https://podminky.urs.cz/item/CS_URS_2025_01/113107242" TargetMode="External"/><Relationship Id="rId32" Type="http://schemas.openxmlformats.org/officeDocument/2006/relationships/hyperlink" Target="https://podminky.urs.cz/item/CS_URS_2025_01/162301952" TargetMode="External"/><Relationship Id="rId37" Type="http://schemas.openxmlformats.org/officeDocument/2006/relationships/hyperlink" Target="https://podminky.urs.cz/item/CS_URS_2025_01/962052211" TargetMode="External"/><Relationship Id="rId40" Type="http://schemas.openxmlformats.org/officeDocument/2006/relationships/hyperlink" Target="https://podminky.urs.cz/item/CS_URS_2025_01/966073811" TargetMode="External"/><Relationship Id="rId45" Type="http://schemas.openxmlformats.org/officeDocument/2006/relationships/hyperlink" Target="https://podminky.urs.cz/item/CS_URS_2025_01/997013847" TargetMode="External"/><Relationship Id="rId5" Type="http://schemas.openxmlformats.org/officeDocument/2006/relationships/hyperlink" Target="https://podminky.urs.cz/item/CS_URS_2025_01/112101102" TargetMode="External"/><Relationship Id="rId15" Type="http://schemas.openxmlformats.org/officeDocument/2006/relationships/hyperlink" Target="https://podminky.urs.cz/item/CS_URS_2025_01/113106142" TargetMode="External"/><Relationship Id="rId23" Type="http://schemas.openxmlformats.org/officeDocument/2006/relationships/hyperlink" Target="https://podminky.urs.cz/item/CS_URS_2025_01/113107241" TargetMode="External"/><Relationship Id="rId28" Type="http://schemas.openxmlformats.org/officeDocument/2006/relationships/hyperlink" Target="https://podminky.urs.cz/item/CS_URS_2025_01/162201413" TargetMode="External"/><Relationship Id="rId36" Type="http://schemas.openxmlformats.org/officeDocument/2006/relationships/hyperlink" Target="https://podminky.urs.cz/item/CS_URS_2025_01/899101211" TargetMode="External"/><Relationship Id="rId10" Type="http://schemas.openxmlformats.org/officeDocument/2006/relationships/hyperlink" Target="https://podminky.urs.cz/item/CS_URS_2025_01/112151116" TargetMode="External"/><Relationship Id="rId19" Type="http://schemas.openxmlformats.org/officeDocument/2006/relationships/hyperlink" Target="https://podminky.urs.cz/item/CS_URS_2025_01/113107171" TargetMode="External"/><Relationship Id="rId31" Type="http://schemas.openxmlformats.org/officeDocument/2006/relationships/hyperlink" Target="https://podminky.urs.cz/item/CS_URS_2025_01/162301951" TargetMode="External"/><Relationship Id="rId44" Type="http://schemas.openxmlformats.org/officeDocument/2006/relationships/hyperlink" Target="https://podminky.urs.cz/item/CS_URS_2025_01/997013631" TargetMode="External"/><Relationship Id="rId4" Type="http://schemas.openxmlformats.org/officeDocument/2006/relationships/hyperlink" Target="https://podminky.urs.cz/item/CS_URS_2025_01/112101101" TargetMode="External"/><Relationship Id="rId9" Type="http://schemas.openxmlformats.org/officeDocument/2006/relationships/hyperlink" Target="https://podminky.urs.cz/item/CS_URS_2025_01/112151114" TargetMode="External"/><Relationship Id="rId14" Type="http://schemas.openxmlformats.org/officeDocument/2006/relationships/hyperlink" Target="https://podminky.urs.cz/item/CS_URS_2025_01/113102311R" TargetMode="External"/><Relationship Id="rId22" Type="http://schemas.openxmlformats.org/officeDocument/2006/relationships/hyperlink" Target="https://podminky.urs.cz/item/CS_URS_2025_01/113107223" TargetMode="External"/><Relationship Id="rId27" Type="http://schemas.openxmlformats.org/officeDocument/2006/relationships/hyperlink" Target="https://podminky.urs.cz/item/CS_URS_2025_01/162201412" TargetMode="External"/><Relationship Id="rId30" Type="http://schemas.openxmlformats.org/officeDocument/2006/relationships/hyperlink" Target="https://podminky.urs.cz/item/CS_URS_2025_01/162301501" TargetMode="External"/><Relationship Id="rId35" Type="http://schemas.openxmlformats.org/officeDocument/2006/relationships/hyperlink" Target="https://podminky.urs.cz/item/CS_URS_2025_01/890411851" TargetMode="External"/><Relationship Id="rId43" Type="http://schemas.openxmlformats.org/officeDocument/2006/relationships/hyperlink" Target="https://podminky.urs.cz/item/CS_URS_2025_01/997013511" TargetMode="External"/><Relationship Id="rId48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0"/>
  <sheetViews>
    <sheetView showGridLines="0" tabSelected="1" topLeftCell="A13" workbookViewId="0"/>
  </sheetViews>
  <sheetFormatPr defaultRowHeight="14"/>
  <cols>
    <col min="1" max="1" width="8.33203125" style="1" customWidth="1"/>
    <col min="2" max="2" width="1.6640625" style="1" customWidth="1"/>
    <col min="3" max="3" width="4.10937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4414062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44140625" style="1" customWidth="1"/>
    <col min="42" max="42" width="4.109375" style="1" customWidth="1"/>
    <col min="43" max="43" width="15.6640625" style="1" customWidth="1"/>
    <col min="44" max="44" width="13.6640625" style="1" customWidth="1"/>
    <col min="45" max="47" width="25.7773437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09375" style="1" hidden="1" customWidth="1"/>
    <col min="54" max="54" width="25" style="1" hidden="1" customWidth="1"/>
    <col min="55" max="55" width="21.6640625" style="1" hidden="1" customWidth="1"/>
    <col min="56" max="56" width="19.109375" style="1" hidden="1" customWidth="1"/>
    <col min="57" max="57" width="66.44140625" style="1" customWidth="1"/>
    <col min="71" max="91" width="9.33203125" style="1" hidden="1"/>
  </cols>
  <sheetData>
    <row r="1" spans="1:74" ht="10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7" customHeight="1">
      <c r="AR2" s="386"/>
      <c r="AS2" s="386"/>
      <c r="AT2" s="386"/>
      <c r="AU2" s="386"/>
      <c r="AV2" s="386"/>
      <c r="AW2" s="386"/>
      <c r="AX2" s="386"/>
      <c r="AY2" s="386"/>
      <c r="AZ2" s="386"/>
      <c r="BA2" s="386"/>
      <c r="BB2" s="386"/>
      <c r="BC2" s="386"/>
      <c r="BD2" s="386"/>
      <c r="BE2" s="386"/>
      <c r="BS2" s="20" t="s">
        <v>6</v>
      </c>
      <c r="BT2" s="20" t="s">
        <v>7</v>
      </c>
    </row>
    <row r="3" spans="1:74" s="1" customFormat="1" ht="7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5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70" t="s">
        <v>14</v>
      </c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25"/>
      <c r="AQ5" s="25"/>
      <c r="AR5" s="23"/>
      <c r="BE5" s="367" t="s">
        <v>15</v>
      </c>
      <c r="BS5" s="20" t="s">
        <v>6</v>
      </c>
    </row>
    <row r="6" spans="1:74" s="1" customFormat="1" ht="37" customHeight="1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372" t="s">
        <v>17</v>
      </c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25"/>
      <c r="AQ6" s="25"/>
      <c r="AR6" s="23"/>
      <c r="BE6" s="368"/>
      <c r="BS6" s="20" t="s">
        <v>6</v>
      </c>
    </row>
    <row r="7" spans="1:74" s="1" customFormat="1" ht="12" customHeight="1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19</v>
      </c>
      <c r="AO7" s="25"/>
      <c r="AP7" s="25"/>
      <c r="AQ7" s="25"/>
      <c r="AR7" s="23"/>
      <c r="BE7" s="368"/>
      <c r="BS7" s="20" t="s">
        <v>6</v>
      </c>
    </row>
    <row r="8" spans="1:74" s="1" customFormat="1" ht="12" customHeight="1">
      <c r="B8" s="24"/>
      <c r="C8" s="25"/>
      <c r="D8" s="32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23</v>
      </c>
      <c r="AL8" s="25"/>
      <c r="AM8" s="25"/>
      <c r="AN8" s="33" t="s">
        <v>24</v>
      </c>
      <c r="AO8" s="25"/>
      <c r="AP8" s="25"/>
      <c r="AQ8" s="25"/>
      <c r="AR8" s="23"/>
      <c r="BE8" s="368"/>
      <c r="BS8" s="20" t="s">
        <v>6</v>
      </c>
    </row>
    <row r="9" spans="1:74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68"/>
      <c r="BS9" s="20" t="s">
        <v>6</v>
      </c>
    </row>
    <row r="10" spans="1:74" s="1" customFormat="1" ht="12" customHeight="1">
      <c r="B10" s="24"/>
      <c r="C10" s="25"/>
      <c r="D10" s="32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68"/>
      <c r="BS10" s="20" t="s">
        <v>6</v>
      </c>
    </row>
    <row r="11" spans="1:74" s="1" customFormat="1" ht="18.5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68"/>
      <c r="BS11" s="20" t="s">
        <v>6</v>
      </c>
    </row>
    <row r="12" spans="1:74" s="1" customFormat="1" ht="7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68"/>
      <c r="BS12" s="20" t="s">
        <v>6</v>
      </c>
    </row>
    <row r="13" spans="1:74" s="1" customFormat="1" ht="12" customHeight="1">
      <c r="B13" s="24"/>
      <c r="C13" s="25"/>
      <c r="D13" s="32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26</v>
      </c>
      <c r="AL13" s="25"/>
      <c r="AM13" s="25"/>
      <c r="AN13" s="34" t="s">
        <v>30</v>
      </c>
      <c r="AO13" s="25"/>
      <c r="AP13" s="25"/>
      <c r="AQ13" s="25"/>
      <c r="AR13" s="23"/>
      <c r="BE13" s="368"/>
      <c r="BS13" s="20" t="s">
        <v>6</v>
      </c>
    </row>
    <row r="14" spans="1:74" ht="12.5">
      <c r="B14" s="24"/>
      <c r="C14" s="25"/>
      <c r="D14" s="25"/>
      <c r="E14" s="373" t="s">
        <v>30</v>
      </c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2" t="s">
        <v>28</v>
      </c>
      <c r="AL14" s="25"/>
      <c r="AM14" s="25"/>
      <c r="AN14" s="34" t="s">
        <v>30</v>
      </c>
      <c r="AO14" s="25"/>
      <c r="AP14" s="25"/>
      <c r="AQ14" s="25"/>
      <c r="AR14" s="23"/>
      <c r="BE14" s="368"/>
      <c r="BS14" s="20" t="s">
        <v>6</v>
      </c>
    </row>
    <row r="15" spans="1:74" s="1" customFormat="1" ht="7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68"/>
      <c r="BS15" s="20" t="s">
        <v>4</v>
      </c>
    </row>
    <row r="16" spans="1:74" s="1" customFormat="1" ht="12" customHeight="1">
      <c r="B16" s="24"/>
      <c r="C16" s="25"/>
      <c r="D16" s="32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26</v>
      </c>
      <c r="AL16" s="25"/>
      <c r="AM16" s="25"/>
      <c r="AN16" s="30" t="s">
        <v>32</v>
      </c>
      <c r="AO16" s="25"/>
      <c r="AP16" s="25"/>
      <c r="AQ16" s="25"/>
      <c r="AR16" s="23"/>
      <c r="BE16" s="368"/>
      <c r="BS16" s="20" t="s">
        <v>4</v>
      </c>
    </row>
    <row r="17" spans="1:71" s="1" customFormat="1" ht="18.5" customHeight="1">
      <c r="B17" s="24"/>
      <c r="C17" s="25"/>
      <c r="D17" s="25"/>
      <c r="E17" s="30" t="s">
        <v>33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28</v>
      </c>
      <c r="AL17" s="25"/>
      <c r="AM17" s="25"/>
      <c r="AN17" s="30" t="s">
        <v>34</v>
      </c>
      <c r="AO17" s="25"/>
      <c r="AP17" s="25"/>
      <c r="AQ17" s="25"/>
      <c r="AR17" s="23"/>
      <c r="BE17" s="368"/>
      <c r="BS17" s="20" t="s">
        <v>35</v>
      </c>
    </row>
    <row r="18" spans="1:71" s="1" customFormat="1" ht="7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68"/>
      <c r="BS18" s="20" t="s">
        <v>6</v>
      </c>
    </row>
    <row r="19" spans="1:71" s="1" customFormat="1" ht="12" customHeight="1">
      <c r="B19" s="24"/>
      <c r="C19" s="25"/>
      <c r="D19" s="32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26</v>
      </c>
      <c r="AL19" s="25"/>
      <c r="AM19" s="25"/>
      <c r="AN19" s="30" t="s">
        <v>37</v>
      </c>
      <c r="AO19" s="25"/>
      <c r="AP19" s="25"/>
      <c r="AQ19" s="25"/>
      <c r="AR19" s="23"/>
      <c r="BE19" s="368"/>
      <c r="BS19" s="20" t="s">
        <v>6</v>
      </c>
    </row>
    <row r="20" spans="1:71" s="1" customFormat="1" ht="18.5" customHeight="1">
      <c r="B20" s="24"/>
      <c r="C20" s="25"/>
      <c r="D20" s="25"/>
      <c r="E20" s="30" t="s">
        <v>38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28</v>
      </c>
      <c r="AL20" s="25"/>
      <c r="AM20" s="25"/>
      <c r="AN20" s="30" t="s">
        <v>39</v>
      </c>
      <c r="AO20" s="25"/>
      <c r="AP20" s="25"/>
      <c r="AQ20" s="25"/>
      <c r="AR20" s="23"/>
      <c r="BE20" s="368"/>
      <c r="BS20" s="20" t="s">
        <v>4</v>
      </c>
    </row>
    <row r="21" spans="1:71" s="1" customFormat="1" ht="7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68"/>
    </row>
    <row r="22" spans="1:71" s="1" customFormat="1" ht="12" customHeight="1">
      <c r="B22" s="24"/>
      <c r="C22" s="25"/>
      <c r="D22" s="32" t="s">
        <v>40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68"/>
    </row>
    <row r="23" spans="1:71" s="1" customFormat="1" ht="47.25" customHeight="1">
      <c r="B23" s="24"/>
      <c r="C23" s="25"/>
      <c r="D23" s="25"/>
      <c r="E23" s="375" t="s">
        <v>41</v>
      </c>
      <c r="F23" s="375"/>
      <c r="G23" s="375"/>
      <c r="H23" s="375"/>
      <c r="I23" s="375"/>
      <c r="J23" s="375"/>
      <c r="K23" s="375"/>
      <c r="L23" s="375"/>
      <c r="M23" s="375"/>
      <c r="N23" s="375"/>
      <c r="O23" s="375"/>
      <c r="P23" s="375"/>
      <c r="Q23" s="375"/>
      <c r="R23" s="375"/>
      <c r="S23" s="375"/>
      <c r="T23" s="375"/>
      <c r="U23" s="375"/>
      <c r="V23" s="375"/>
      <c r="W23" s="375"/>
      <c r="X23" s="375"/>
      <c r="Y23" s="375"/>
      <c r="Z23" s="375"/>
      <c r="AA23" s="375"/>
      <c r="AB23" s="375"/>
      <c r="AC23" s="375"/>
      <c r="AD23" s="375"/>
      <c r="AE23" s="375"/>
      <c r="AF23" s="375"/>
      <c r="AG23" s="375"/>
      <c r="AH23" s="375"/>
      <c r="AI23" s="375"/>
      <c r="AJ23" s="375"/>
      <c r="AK23" s="375"/>
      <c r="AL23" s="375"/>
      <c r="AM23" s="375"/>
      <c r="AN23" s="375"/>
      <c r="AO23" s="25"/>
      <c r="AP23" s="25"/>
      <c r="AQ23" s="25"/>
      <c r="AR23" s="23"/>
      <c r="BE23" s="368"/>
    </row>
    <row r="24" spans="1:71" s="1" customFormat="1" ht="7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68"/>
    </row>
    <row r="25" spans="1:71" s="1" customFormat="1" ht="7" customHeight="1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68"/>
    </row>
    <row r="26" spans="1:71" s="2" customFormat="1" ht="25.9" customHeight="1">
      <c r="A26" s="37"/>
      <c r="B26" s="38"/>
      <c r="C26" s="39"/>
      <c r="D26" s="40" t="s">
        <v>42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76">
        <f>ROUND(AG54,2)</f>
        <v>0</v>
      </c>
      <c r="AL26" s="377"/>
      <c r="AM26" s="377"/>
      <c r="AN26" s="377"/>
      <c r="AO26" s="377"/>
      <c r="AP26" s="39"/>
      <c r="AQ26" s="39"/>
      <c r="AR26" s="42"/>
      <c r="BE26" s="368"/>
    </row>
    <row r="27" spans="1:71" s="2" customFormat="1" ht="7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68"/>
    </row>
    <row r="28" spans="1:71" s="2" customFormat="1" ht="12.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78" t="s">
        <v>43</v>
      </c>
      <c r="M28" s="378"/>
      <c r="N28" s="378"/>
      <c r="O28" s="378"/>
      <c r="P28" s="378"/>
      <c r="Q28" s="39"/>
      <c r="R28" s="39"/>
      <c r="S28" s="39"/>
      <c r="T28" s="39"/>
      <c r="U28" s="39"/>
      <c r="V28" s="39"/>
      <c r="W28" s="378" t="s">
        <v>44</v>
      </c>
      <c r="X28" s="378"/>
      <c r="Y28" s="378"/>
      <c r="Z28" s="378"/>
      <c r="AA28" s="378"/>
      <c r="AB28" s="378"/>
      <c r="AC28" s="378"/>
      <c r="AD28" s="378"/>
      <c r="AE28" s="378"/>
      <c r="AF28" s="39"/>
      <c r="AG28" s="39"/>
      <c r="AH28" s="39"/>
      <c r="AI28" s="39"/>
      <c r="AJ28" s="39"/>
      <c r="AK28" s="378" t="s">
        <v>45</v>
      </c>
      <c r="AL28" s="378"/>
      <c r="AM28" s="378"/>
      <c r="AN28" s="378"/>
      <c r="AO28" s="378"/>
      <c r="AP28" s="39"/>
      <c r="AQ28" s="39"/>
      <c r="AR28" s="42"/>
      <c r="BE28" s="368"/>
    </row>
    <row r="29" spans="1:71" s="3" customFormat="1" ht="14.4" customHeight="1">
      <c r="B29" s="43"/>
      <c r="C29" s="44"/>
      <c r="D29" s="32" t="s">
        <v>46</v>
      </c>
      <c r="E29" s="44"/>
      <c r="F29" s="32" t="s">
        <v>47</v>
      </c>
      <c r="G29" s="44"/>
      <c r="H29" s="44"/>
      <c r="I29" s="44"/>
      <c r="J29" s="44"/>
      <c r="K29" s="44"/>
      <c r="L29" s="381">
        <v>0.21</v>
      </c>
      <c r="M29" s="380"/>
      <c r="N29" s="380"/>
      <c r="O29" s="380"/>
      <c r="P29" s="380"/>
      <c r="Q29" s="44"/>
      <c r="R29" s="44"/>
      <c r="S29" s="44"/>
      <c r="T29" s="44"/>
      <c r="U29" s="44"/>
      <c r="V29" s="44"/>
      <c r="W29" s="379">
        <f>ROUND(AZ54, 2)</f>
        <v>0</v>
      </c>
      <c r="X29" s="380"/>
      <c r="Y29" s="380"/>
      <c r="Z29" s="380"/>
      <c r="AA29" s="380"/>
      <c r="AB29" s="380"/>
      <c r="AC29" s="380"/>
      <c r="AD29" s="380"/>
      <c r="AE29" s="380"/>
      <c r="AF29" s="44"/>
      <c r="AG29" s="44"/>
      <c r="AH29" s="44"/>
      <c r="AI29" s="44"/>
      <c r="AJ29" s="44"/>
      <c r="AK29" s="379">
        <f>ROUND(AV54, 2)</f>
        <v>0</v>
      </c>
      <c r="AL29" s="380"/>
      <c r="AM29" s="380"/>
      <c r="AN29" s="380"/>
      <c r="AO29" s="380"/>
      <c r="AP29" s="44"/>
      <c r="AQ29" s="44"/>
      <c r="AR29" s="45"/>
      <c r="BE29" s="369"/>
    </row>
    <row r="30" spans="1:71" s="3" customFormat="1" ht="14.4" customHeight="1">
      <c r="B30" s="43"/>
      <c r="C30" s="44"/>
      <c r="D30" s="44"/>
      <c r="E30" s="44"/>
      <c r="F30" s="32" t="s">
        <v>48</v>
      </c>
      <c r="G30" s="44"/>
      <c r="H30" s="44"/>
      <c r="I30" s="44"/>
      <c r="J30" s="44"/>
      <c r="K30" s="44"/>
      <c r="L30" s="381">
        <v>0.12</v>
      </c>
      <c r="M30" s="380"/>
      <c r="N30" s="380"/>
      <c r="O30" s="380"/>
      <c r="P30" s="380"/>
      <c r="Q30" s="44"/>
      <c r="R30" s="44"/>
      <c r="S30" s="44"/>
      <c r="T30" s="44"/>
      <c r="U30" s="44"/>
      <c r="V30" s="44"/>
      <c r="W30" s="379">
        <f>ROUND(BA54, 2)</f>
        <v>0</v>
      </c>
      <c r="X30" s="380"/>
      <c r="Y30" s="380"/>
      <c r="Z30" s="380"/>
      <c r="AA30" s="380"/>
      <c r="AB30" s="380"/>
      <c r="AC30" s="380"/>
      <c r="AD30" s="380"/>
      <c r="AE30" s="380"/>
      <c r="AF30" s="44"/>
      <c r="AG30" s="44"/>
      <c r="AH30" s="44"/>
      <c r="AI30" s="44"/>
      <c r="AJ30" s="44"/>
      <c r="AK30" s="379">
        <f>ROUND(AW54, 2)</f>
        <v>0</v>
      </c>
      <c r="AL30" s="380"/>
      <c r="AM30" s="380"/>
      <c r="AN30" s="380"/>
      <c r="AO30" s="380"/>
      <c r="AP30" s="44"/>
      <c r="AQ30" s="44"/>
      <c r="AR30" s="45"/>
      <c r="BE30" s="369"/>
    </row>
    <row r="31" spans="1:71" s="3" customFormat="1" ht="14.4" hidden="1" customHeight="1">
      <c r="B31" s="43"/>
      <c r="C31" s="44"/>
      <c r="D31" s="44"/>
      <c r="E31" s="44"/>
      <c r="F31" s="32" t="s">
        <v>49</v>
      </c>
      <c r="G31" s="44"/>
      <c r="H31" s="44"/>
      <c r="I31" s="44"/>
      <c r="J31" s="44"/>
      <c r="K31" s="44"/>
      <c r="L31" s="381">
        <v>0.21</v>
      </c>
      <c r="M31" s="380"/>
      <c r="N31" s="380"/>
      <c r="O31" s="380"/>
      <c r="P31" s="380"/>
      <c r="Q31" s="44"/>
      <c r="R31" s="44"/>
      <c r="S31" s="44"/>
      <c r="T31" s="44"/>
      <c r="U31" s="44"/>
      <c r="V31" s="44"/>
      <c r="W31" s="379">
        <f>ROUND(BB54, 2)</f>
        <v>0</v>
      </c>
      <c r="X31" s="380"/>
      <c r="Y31" s="380"/>
      <c r="Z31" s="380"/>
      <c r="AA31" s="380"/>
      <c r="AB31" s="380"/>
      <c r="AC31" s="380"/>
      <c r="AD31" s="380"/>
      <c r="AE31" s="380"/>
      <c r="AF31" s="44"/>
      <c r="AG31" s="44"/>
      <c r="AH31" s="44"/>
      <c r="AI31" s="44"/>
      <c r="AJ31" s="44"/>
      <c r="AK31" s="379">
        <v>0</v>
      </c>
      <c r="AL31" s="380"/>
      <c r="AM31" s="380"/>
      <c r="AN31" s="380"/>
      <c r="AO31" s="380"/>
      <c r="AP31" s="44"/>
      <c r="AQ31" s="44"/>
      <c r="AR31" s="45"/>
      <c r="BE31" s="369"/>
    </row>
    <row r="32" spans="1:71" s="3" customFormat="1" ht="14.4" hidden="1" customHeight="1">
      <c r="B32" s="43"/>
      <c r="C32" s="44"/>
      <c r="D32" s="44"/>
      <c r="E32" s="44"/>
      <c r="F32" s="32" t="s">
        <v>50</v>
      </c>
      <c r="G32" s="44"/>
      <c r="H32" s="44"/>
      <c r="I32" s="44"/>
      <c r="J32" s="44"/>
      <c r="K32" s="44"/>
      <c r="L32" s="381">
        <v>0.12</v>
      </c>
      <c r="M32" s="380"/>
      <c r="N32" s="380"/>
      <c r="O32" s="380"/>
      <c r="P32" s="380"/>
      <c r="Q32" s="44"/>
      <c r="R32" s="44"/>
      <c r="S32" s="44"/>
      <c r="T32" s="44"/>
      <c r="U32" s="44"/>
      <c r="V32" s="44"/>
      <c r="W32" s="379">
        <f>ROUND(BC54, 2)</f>
        <v>0</v>
      </c>
      <c r="X32" s="380"/>
      <c r="Y32" s="380"/>
      <c r="Z32" s="380"/>
      <c r="AA32" s="380"/>
      <c r="AB32" s="380"/>
      <c r="AC32" s="380"/>
      <c r="AD32" s="380"/>
      <c r="AE32" s="380"/>
      <c r="AF32" s="44"/>
      <c r="AG32" s="44"/>
      <c r="AH32" s="44"/>
      <c r="AI32" s="44"/>
      <c r="AJ32" s="44"/>
      <c r="AK32" s="379">
        <v>0</v>
      </c>
      <c r="AL32" s="380"/>
      <c r="AM32" s="380"/>
      <c r="AN32" s="380"/>
      <c r="AO32" s="380"/>
      <c r="AP32" s="44"/>
      <c r="AQ32" s="44"/>
      <c r="AR32" s="45"/>
      <c r="BE32" s="369"/>
    </row>
    <row r="33" spans="1:57" s="3" customFormat="1" ht="14.4" hidden="1" customHeight="1">
      <c r="B33" s="43"/>
      <c r="C33" s="44"/>
      <c r="D33" s="44"/>
      <c r="E33" s="44"/>
      <c r="F33" s="32" t="s">
        <v>51</v>
      </c>
      <c r="G33" s="44"/>
      <c r="H33" s="44"/>
      <c r="I33" s="44"/>
      <c r="J33" s="44"/>
      <c r="K33" s="44"/>
      <c r="L33" s="381">
        <v>0</v>
      </c>
      <c r="M33" s="380"/>
      <c r="N33" s="380"/>
      <c r="O33" s="380"/>
      <c r="P33" s="380"/>
      <c r="Q33" s="44"/>
      <c r="R33" s="44"/>
      <c r="S33" s="44"/>
      <c r="T33" s="44"/>
      <c r="U33" s="44"/>
      <c r="V33" s="44"/>
      <c r="W33" s="379">
        <f>ROUND(BD54, 2)</f>
        <v>0</v>
      </c>
      <c r="X33" s="380"/>
      <c r="Y33" s="380"/>
      <c r="Z33" s="380"/>
      <c r="AA33" s="380"/>
      <c r="AB33" s="380"/>
      <c r="AC33" s="380"/>
      <c r="AD33" s="380"/>
      <c r="AE33" s="380"/>
      <c r="AF33" s="44"/>
      <c r="AG33" s="44"/>
      <c r="AH33" s="44"/>
      <c r="AI33" s="44"/>
      <c r="AJ33" s="44"/>
      <c r="AK33" s="379">
        <v>0</v>
      </c>
      <c r="AL33" s="380"/>
      <c r="AM33" s="380"/>
      <c r="AN33" s="380"/>
      <c r="AO33" s="380"/>
      <c r="AP33" s="44"/>
      <c r="AQ33" s="44"/>
      <c r="AR33" s="45"/>
    </row>
    <row r="34" spans="1:57" s="2" customFormat="1" ht="7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52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53</v>
      </c>
      <c r="U35" s="48"/>
      <c r="V35" s="48"/>
      <c r="W35" s="48"/>
      <c r="X35" s="385" t="s">
        <v>54</v>
      </c>
      <c r="Y35" s="383"/>
      <c r="Z35" s="383"/>
      <c r="AA35" s="383"/>
      <c r="AB35" s="383"/>
      <c r="AC35" s="48"/>
      <c r="AD35" s="48"/>
      <c r="AE35" s="48"/>
      <c r="AF35" s="48"/>
      <c r="AG35" s="48"/>
      <c r="AH35" s="48"/>
      <c r="AI35" s="48"/>
      <c r="AJ35" s="48"/>
      <c r="AK35" s="382">
        <f>SUM(AK26:AK33)</f>
        <v>0</v>
      </c>
      <c r="AL35" s="383"/>
      <c r="AM35" s="383"/>
      <c r="AN35" s="383"/>
      <c r="AO35" s="384"/>
      <c r="AP35" s="46"/>
      <c r="AQ35" s="46"/>
      <c r="AR35" s="42"/>
      <c r="BE35" s="37"/>
    </row>
    <row r="36" spans="1:57" s="2" customFormat="1" ht="7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7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7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5" customHeight="1">
      <c r="A42" s="37"/>
      <c r="B42" s="38"/>
      <c r="C42" s="26" t="s">
        <v>55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7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20251017_2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7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43" t="str">
        <f>K6</f>
        <v>Projektová dokumentace pro pavilon sportovní haly a odborných učeben</v>
      </c>
      <c r="M45" s="344"/>
      <c r="N45" s="344"/>
      <c r="O45" s="344"/>
      <c r="P45" s="344"/>
      <c r="Q45" s="344"/>
      <c r="R45" s="344"/>
      <c r="S45" s="344"/>
      <c r="T45" s="344"/>
      <c r="U45" s="344"/>
      <c r="V45" s="344"/>
      <c r="W45" s="344"/>
      <c r="X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59"/>
      <c r="AQ45" s="59"/>
      <c r="AR45" s="60"/>
    </row>
    <row r="46" spans="1:57" s="2" customFormat="1" ht="7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Benešova 508, Stříbro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345" t="str">
        <f>IF(AN8= "","",AN8)</f>
        <v>17. 10. 2025</v>
      </c>
      <c r="AN47" s="345"/>
      <c r="AO47" s="39"/>
      <c r="AP47" s="39"/>
      <c r="AQ47" s="39"/>
      <c r="AR47" s="42"/>
      <c r="BE47" s="37"/>
    </row>
    <row r="48" spans="1:57" s="2" customFormat="1" ht="7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15.15" customHeight="1">
      <c r="A49" s="37"/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SOŠ Stříbro, Benešova 508, Stříbro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31</v>
      </c>
      <c r="AJ49" s="39"/>
      <c r="AK49" s="39"/>
      <c r="AL49" s="39"/>
      <c r="AM49" s="352" t="str">
        <f>IF(E17="","",E17)</f>
        <v>Řezanina &amp; Bartoň, s.r.o.</v>
      </c>
      <c r="AN49" s="353"/>
      <c r="AO49" s="353"/>
      <c r="AP49" s="353"/>
      <c r="AQ49" s="39"/>
      <c r="AR49" s="42"/>
      <c r="AS49" s="346" t="s">
        <v>56</v>
      </c>
      <c r="AT49" s="347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15" customHeight="1">
      <c r="A50" s="37"/>
      <c r="B50" s="38"/>
      <c r="C50" s="32" t="s">
        <v>29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36</v>
      </c>
      <c r="AJ50" s="39"/>
      <c r="AK50" s="39"/>
      <c r="AL50" s="39"/>
      <c r="AM50" s="352" t="str">
        <f>IF(E20="","",E20)</f>
        <v>BACing s.r.o.</v>
      </c>
      <c r="AN50" s="353"/>
      <c r="AO50" s="353"/>
      <c r="AP50" s="353"/>
      <c r="AQ50" s="39"/>
      <c r="AR50" s="42"/>
      <c r="AS50" s="348"/>
      <c r="AT50" s="349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7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50"/>
      <c r="AT51" s="351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54" t="s">
        <v>57</v>
      </c>
      <c r="D52" s="355"/>
      <c r="E52" s="355"/>
      <c r="F52" s="355"/>
      <c r="G52" s="355"/>
      <c r="H52" s="69"/>
      <c r="I52" s="357" t="s">
        <v>58</v>
      </c>
      <c r="J52" s="355"/>
      <c r="K52" s="355"/>
      <c r="L52" s="355"/>
      <c r="M52" s="355"/>
      <c r="N52" s="355"/>
      <c r="O52" s="355"/>
      <c r="P52" s="355"/>
      <c r="Q52" s="355"/>
      <c r="R52" s="355"/>
      <c r="S52" s="355"/>
      <c r="T52" s="355"/>
      <c r="U52" s="355"/>
      <c r="V52" s="355"/>
      <c r="W52" s="355"/>
      <c r="X52" s="355"/>
      <c r="Y52" s="355"/>
      <c r="Z52" s="355"/>
      <c r="AA52" s="355"/>
      <c r="AB52" s="355"/>
      <c r="AC52" s="355"/>
      <c r="AD52" s="355"/>
      <c r="AE52" s="355"/>
      <c r="AF52" s="355"/>
      <c r="AG52" s="356" t="s">
        <v>59</v>
      </c>
      <c r="AH52" s="355"/>
      <c r="AI52" s="355"/>
      <c r="AJ52" s="355"/>
      <c r="AK52" s="355"/>
      <c r="AL52" s="355"/>
      <c r="AM52" s="355"/>
      <c r="AN52" s="357" t="s">
        <v>60</v>
      </c>
      <c r="AO52" s="355"/>
      <c r="AP52" s="355"/>
      <c r="AQ52" s="70" t="s">
        <v>61</v>
      </c>
      <c r="AR52" s="42"/>
      <c r="AS52" s="71" t="s">
        <v>62</v>
      </c>
      <c r="AT52" s="72" t="s">
        <v>63</v>
      </c>
      <c r="AU52" s="72" t="s">
        <v>64</v>
      </c>
      <c r="AV52" s="72" t="s">
        <v>65</v>
      </c>
      <c r="AW52" s="72" t="s">
        <v>66</v>
      </c>
      <c r="AX52" s="72" t="s">
        <v>67</v>
      </c>
      <c r="AY52" s="72" t="s">
        <v>68</v>
      </c>
      <c r="AZ52" s="72" t="s">
        <v>69</v>
      </c>
      <c r="BA52" s="72" t="s">
        <v>70</v>
      </c>
      <c r="BB52" s="72" t="s">
        <v>71</v>
      </c>
      <c r="BC52" s="72" t="s">
        <v>72</v>
      </c>
      <c r="BD52" s="73" t="s">
        <v>73</v>
      </c>
      <c r="BE52" s="37"/>
    </row>
    <row r="53" spans="1:91" s="2" customFormat="1" ht="10.7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" customHeight="1">
      <c r="B54" s="77"/>
      <c r="C54" s="78" t="s">
        <v>74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65">
        <f>ROUND(AG55+AG58,2)</f>
        <v>0</v>
      </c>
      <c r="AH54" s="365"/>
      <c r="AI54" s="365"/>
      <c r="AJ54" s="365"/>
      <c r="AK54" s="365"/>
      <c r="AL54" s="365"/>
      <c r="AM54" s="365"/>
      <c r="AN54" s="366">
        <f>SUM(AG54,AT54)</f>
        <v>0</v>
      </c>
      <c r="AO54" s="366"/>
      <c r="AP54" s="366"/>
      <c r="AQ54" s="81" t="s">
        <v>19</v>
      </c>
      <c r="AR54" s="82"/>
      <c r="AS54" s="83">
        <f>ROUND(AS55+AS58,2)</f>
        <v>0</v>
      </c>
      <c r="AT54" s="84">
        <f>ROUND(SUM(AV54:AW54),2)</f>
        <v>0</v>
      </c>
      <c r="AU54" s="85">
        <f>ROUND(AU55+AU58,5)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ROUND(AZ55+AZ58,2)</f>
        <v>0</v>
      </c>
      <c r="BA54" s="84">
        <f>ROUND(BA55+BA58,2)</f>
        <v>0</v>
      </c>
      <c r="BB54" s="84">
        <f>ROUND(BB55+BB58,2)</f>
        <v>0</v>
      </c>
      <c r="BC54" s="84">
        <f>ROUND(BC55+BC58,2)</f>
        <v>0</v>
      </c>
      <c r="BD54" s="86">
        <f>ROUND(BD55+BD58,2)</f>
        <v>0</v>
      </c>
      <c r="BS54" s="87" t="s">
        <v>75</v>
      </c>
      <c r="BT54" s="87" t="s">
        <v>76</v>
      </c>
      <c r="BU54" s="88" t="s">
        <v>77</v>
      </c>
      <c r="BV54" s="87" t="s">
        <v>78</v>
      </c>
      <c r="BW54" s="87" t="s">
        <v>5</v>
      </c>
      <c r="BX54" s="87" t="s">
        <v>79</v>
      </c>
      <c r="CL54" s="87" t="s">
        <v>19</v>
      </c>
    </row>
    <row r="55" spans="1:91" s="7" customFormat="1" ht="16.5" customHeight="1">
      <c r="B55" s="89"/>
      <c r="C55" s="90"/>
      <c r="D55" s="361" t="s">
        <v>80</v>
      </c>
      <c r="E55" s="361"/>
      <c r="F55" s="361"/>
      <c r="G55" s="361"/>
      <c r="H55" s="361"/>
      <c r="I55" s="91"/>
      <c r="J55" s="361" t="s">
        <v>81</v>
      </c>
      <c r="K55" s="361"/>
      <c r="L55" s="361"/>
      <c r="M55" s="361"/>
      <c r="N55" s="361"/>
      <c r="O55" s="361"/>
      <c r="P55" s="361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61"/>
      <c r="AB55" s="361"/>
      <c r="AC55" s="361"/>
      <c r="AD55" s="361"/>
      <c r="AE55" s="361"/>
      <c r="AF55" s="361"/>
      <c r="AG55" s="358">
        <f>ROUND(SUM(AG56:AG57),2)</f>
        <v>0</v>
      </c>
      <c r="AH55" s="359"/>
      <c r="AI55" s="359"/>
      <c r="AJ55" s="359"/>
      <c r="AK55" s="359"/>
      <c r="AL55" s="359"/>
      <c r="AM55" s="359"/>
      <c r="AN55" s="360">
        <f>SUM(AG55,AT55)</f>
        <v>0</v>
      </c>
      <c r="AO55" s="359"/>
      <c r="AP55" s="359"/>
      <c r="AQ55" s="92" t="s">
        <v>82</v>
      </c>
      <c r="AR55" s="93"/>
      <c r="AS55" s="94">
        <f>ROUND(SUM(AS56:AS57),2)</f>
        <v>0</v>
      </c>
      <c r="AT55" s="95">
        <f>ROUND(SUM(AV55:AW55),2)</f>
        <v>0</v>
      </c>
      <c r="AU55" s="96">
        <f>ROUND(SUM(AU56:AU57),5)</f>
        <v>0</v>
      </c>
      <c r="AV55" s="95">
        <f>ROUND(AZ55*L29,2)</f>
        <v>0</v>
      </c>
      <c r="AW55" s="95">
        <f>ROUND(BA55*L30,2)</f>
        <v>0</v>
      </c>
      <c r="AX55" s="95">
        <f>ROUND(BB55*L29,2)</f>
        <v>0</v>
      </c>
      <c r="AY55" s="95">
        <f>ROUND(BC55*L30,2)</f>
        <v>0</v>
      </c>
      <c r="AZ55" s="95">
        <f>ROUND(SUM(AZ56:AZ57),2)</f>
        <v>0</v>
      </c>
      <c r="BA55" s="95">
        <f>ROUND(SUM(BA56:BA57),2)</f>
        <v>0</v>
      </c>
      <c r="BB55" s="95">
        <f>ROUND(SUM(BB56:BB57),2)</f>
        <v>0</v>
      </c>
      <c r="BC55" s="95">
        <f>ROUND(SUM(BC56:BC57),2)</f>
        <v>0</v>
      </c>
      <c r="BD55" s="97">
        <f>ROUND(SUM(BD56:BD57),2)</f>
        <v>0</v>
      </c>
      <c r="BS55" s="98" t="s">
        <v>75</v>
      </c>
      <c r="BT55" s="98" t="s">
        <v>83</v>
      </c>
      <c r="BU55" s="98" t="s">
        <v>77</v>
      </c>
      <c r="BV55" s="98" t="s">
        <v>78</v>
      </c>
      <c r="BW55" s="98" t="s">
        <v>84</v>
      </c>
      <c r="BX55" s="98" t="s">
        <v>5</v>
      </c>
      <c r="CL55" s="98" t="s">
        <v>19</v>
      </c>
      <c r="CM55" s="98" t="s">
        <v>85</v>
      </c>
    </row>
    <row r="56" spans="1:91" s="4" customFormat="1" ht="23.25" customHeight="1">
      <c r="A56" s="99" t="s">
        <v>86</v>
      </c>
      <c r="B56" s="54"/>
      <c r="C56" s="100"/>
      <c r="D56" s="100"/>
      <c r="E56" s="364" t="s">
        <v>87</v>
      </c>
      <c r="F56" s="364"/>
      <c r="G56" s="364"/>
      <c r="H56" s="364"/>
      <c r="I56" s="364"/>
      <c r="J56" s="100"/>
      <c r="K56" s="364" t="s">
        <v>88</v>
      </c>
      <c r="L56" s="364"/>
      <c r="M56" s="364"/>
      <c r="N56" s="364"/>
      <c r="O56" s="364"/>
      <c r="P56" s="364"/>
      <c r="Q56" s="364"/>
      <c r="R56" s="364"/>
      <c r="S56" s="364"/>
      <c r="T56" s="364"/>
      <c r="U56" s="364"/>
      <c r="V56" s="364"/>
      <c r="W56" s="364"/>
      <c r="X56" s="364"/>
      <c r="Y56" s="364"/>
      <c r="Z56" s="364"/>
      <c r="AA56" s="364"/>
      <c r="AB56" s="364"/>
      <c r="AC56" s="364"/>
      <c r="AD56" s="364"/>
      <c r="AE56" s="364"/>
      <c r="AF56" s="364"/>
      <c r="AG56" s="362">
        <f>'DEM_1 - Odstranění staveb...'!J32</f>
        <v>0</v>
      </c>
      <c r="AH56" s="363"/>
      <c r="AI56" s="363"/>
      <c r="AJ56" s="363"/>
      <c r="AK56" s="363"/>
      <c r="AL56" s="363"/>
      <c r="AM56" s="363"/>
      <c r="AN56" s="362">
        <f>SUM(AG56,AT56)</f>
        <v>0</v>
      </c>
      <c r="AO56" s="363"/>
      <c r="AP56" s="363"/>
      <c r="AQ56" s="101" t="s">
        <v>89</v>
      </c>
      <c r="AR56" s="56"/>
      <c r="AS56" s="102">
        <v>0</v>
      </c>
      <c r="AT56" s="103">
        <f>ROUND(SUM(AV56:AW56),2)</f>
        <v>0</v>
      </c>
      <c r="AU56" s="104">
        <f>'DEM_1 - Odstranění staveb...'!P91</f>
        <v>0</v>
      </c>
      <c r="AV56" s="103">
        <f>'DEM_1 - Odstranění staveb...'!J35</f>
        <v>0</v>
      </c>
      <c r="AW56" s="103">
        <f>'DEM_1 - Odstranění staveb...'!J36</f>
        <v>0</v>
      </c>
      <c r="AX56" s="103">
        <f>'DEM_1 - Odstranění staveb...'!J37</f>
        <v>0</v>
      </c>
      <c r="AY56" s="103">
        <f>'DEM_1 - Odstranění staveb...'!J38</f>
        <v>0</v>
      </c>
      <c r="AZ56" s="103">
        <f>'DEM_1 - Odstranění staveb...'!F35</f>
        <v>0</v>
      </c>
      <c r="BA56" s="103">
        <f>'DEM_1 - Odstranění staveb...'!F36</f>
        <v>0</v>
      </c>
      <c r="BB56" s="103">
        <f>'DEM_1 - Odstranění staveb...'!F37</f>
        <v>0</v>
      </c>
      <c r="BC56" s="103">
        <f>'DEM_1 - Odstranění staveb...'!F38</f>
        <v>0</v>
      </c>
      <c r="BD56" s="105">
        <f>'DEM_1 - Odstranění staveb...'!F39</f>
        <v>0</v>
      </c>
      <c r="BT56" s="106" t="s">
        <v>85</v>
      </c>
      <c r="BV56" s="106" t="s">
        <v>78</v>
      </c>
      <c r="BW56" s="106" t="s">
        <v>90</v>
      </c>
      <c r="BX56" s="106" t="s">
        <v>84</v>
      </c>
      <c r="CL56" s="106" t="s">
        <v>19</v>
      </c>
    </row>
    <row r="57" spans="1:91" s="4" customFormat="1" ht="23.25" customHeight="1">
      <c r="A57" s="99" t="s">
        <v>86</v>
      </c>
      <c r="B57" s="54"/>
      <c r="C57" s="100"/>
      <c r="D57" s="100"/>
      <c r="E57" s="364" t="s">
        <v>91</v>
      </c>
      <c r="F57" s="364"/>
      <c r="G57" s="364"/>
      <c r="H57" s="364"/>
      <c r="I57" s="364"/>
      <c r="J57" s="100"/>
      <c r="K57" s="364" t="s">
        <v>92</v>
      </c>
      <c r="L57" s="364"/>
      <c r="M57" s="364"/>
      <c r="N57" s="364"/>
      <c r="O57" s="364"/>
      <c r="P57" s="364"/>
      <c r="Q57" s="364"/>
      <c r="R57" s="364"/>
      <c r="S57" s="364"/>
      <c r="T57" s="364"/>
      <c r="U57" s="364"/>
      <c r="V57" s="364"/>
      <c r="W57" s="364"/>
      <c r="X57" s="364"/>
      <c r="Y57" s="364"/>
      <c r="Z57" s="364"/>
      <c r="AA57" s="364"/>
      <c r="AB57" s="364"/>
      <c r="AC57" s="364"/>
      <c r="AD57" s="364"/>
      <c r="AE57" s="364"/>
      <c r="AF57" s="364"/>
      <c r="AG57" s="362">
        <f>'DEM_2 - Vyčištění situace...'!J32</f>
        <v>0</v>
      </c>
      <c r="AH57" s="363"/>
      <c r="AI57" s="363"/>
      <c r="AJ57" s="363"/>
      <c r="AK57" s="363"/>
      <c r="AL57" s="363"/>
      <c r="AM57" s="363"/>
      <c r="AN57" s="362">
        <f>SUM(AG57,AT57)</f>
        <v>0</v>
      </c>
      <c r="AO57" s="363"/>
      <c r="AP57" s="363"/>
      <c r="AQ57" s="101" t="s">
        <v>89</v>
      </c>
      <c r="AR57" s="56"/>
      <c r="AS57" s="102">
        <v>0</v>
      </c>
      <c r="AT57" s="103">
        <f>ROUND(SUM(AV57:AW57),2)</f>
        <v>0</v>
      </c>
      <c r="AU57" s="104">
        <f>'DEM_2 - Vyčištění situace...'!P92</f>
        <v>0</v>
      </c>
      <c r="AV57" s="103">
        <f>'DEM_2 - Vyčištění situace...'!J35</f>
        <v>0</v>
      </c>
      <c r="AW57" s="103">
        <f>'DEM_2 - Vyčištění situace...'!J36</f>
        <v>0</v>
      </c>
      <c r="AX57" s="103">
        <f>'DEM_2 - Vyčištění situace...'!J37</f>
        <v>0</v>
      </c>
      <c r="AY57" s="103">
        <f>'DEM_2 - Vyčištění situace...'!J38</f>
        <v>0</v>
      </c>
      <c r="AZ57" s="103">
        <f>'DEM_2 - Vyčištění situace...'!F35</f>
        <v>0</v>
      </c>
      <c r="BA57" s="103">
        <f>'DEM_2 - Vyčištění situace...'!F36</f>
        <v>0</v>
      </c>
      <c r="BB57" s="103">
        <f>'DEM_2 - Vyčištění situace...'!F37</f>
        <v>0</v>
      </c>
      <c r="BC57" s="103">
        <f>'DEM_2 - Vyčištění situace...'!F38</f>
        <v>0</v>
      </c>
      <c r="BD57" s="105">
        <f>'DEM_2 - Vyčištění situace...'!F39</f>
        <v>0</v>
      </c>
      <c r="BT57" s="106" t="s">
        <v>85</v>
      </c>
      <c r="BV57" s="106" t="s">
        <v>78</v>
      </c>
      <c r="BW57" s="106" t="s">
        <v>93</v>
      </c>
      <c r="BX57" s="106" t="s">
        <v>84</v>
      </c>
      <c r="CL57" s="106" t="s">
        <v>19</v>
      </c>
    </row>
    <row r="58" spans="1:91" s="7" customFormat="1" ht="16.5" customHeight="1">
      <c r="A58" s="99" t="s">
        <v>86</v>
      </c>
      <c r="B58" s="89"/>
      <c r="C58" s="90"/>
      <c r="D58" s="361" t="s">
        <v>94</v>
      </c>
      <c r="E58" s="361"/>
      <c r="F58" s="361"/>
      <c r="G58" s="361"/>
      <c r="H58" s="361"/>
      <c r="I58" s="91"/>
      <c r="J58" s="361" t="s">
        <v>95</v>
      </c>
      <c r="K58" s="361"/>
      <c r="L58" s="361"/>
      <c r="M58" s="361"/>
      <c r="N58" s="361"/>
      <c r="O58" s="361"/>
      <c r="P58" s="361"/>
      <c r="Q58" s="361"/>
      <c r="R58" s="361"/>
      <c r="S58" s="361"/>
      <c r="T58" s="361"/>
      <c r="U58" s="361"/>
      <c r="V58" s="361"/>
      <c r="W58" s="361"/>
      <c r="X58" s="361"/>
      <c r="Y58" s="361"/>
      <c r="Z58" s="361"/>
      <c r="AA58" s="361"/>
      <c r="AB58" s="361"/>
      <c r="AC58" s="361"/>
      <c r="AD58" s="361"/>
      <c r="AE58" s="361"/>
      <c r="AF58" s="361"/>
      <c r="AG58" s="360">
        <f>'VRN - Vedlejší rozpočtové...'!J30</f>
        <v>0</v>
      </c>
      <c r="AH58" s="359"/>
      <c r="AI58" s="359"/>
      <c r="AJ58" s="359"/>
      <c r="AK58" s="359"/>
      <c r="AL58" s="359"/>
      <c r="AM58" s="359"/>
      <c r="AN58" s="360">
        <f>SUM(AG58,AT58)</f>
        <v>0</v>
      </c>
      <c r="AO58" s="359"/>
      <c r="AP58" s="359"/>
      <c r="AQ58" s="92" t="s">
        <v>82</v>
      </c>
      <c r="AR58" s="93"/>
      <c r="AS58" s="107">
        <v>0</v>
      </c>
      <c r="AT58" s="108">
        <f>ROUND(SUM(AV58:AW58),2)</f>
        <v>0</v>
      </c>
      <c r="AU58" s="109">
        <f>'VRN - Vedlejší rozpočtové...'!P84</f>
        <v>0</v>
      </c>
      <c r="AV58" s="108">
        <f>'VRN - Vedlejší rozpočtové...'!J33</f>
        <v>0</v>
      </c>
      <c r="AW58" s="108">
        <f>'VRN - Vedlejší rozpočtové...'!J34</f>
        <v>0</v>
      </c>
      <c r="AX58" s="108">
        <f>'VRN - Vedlejší rozpočtové...'!J35</f>
        <v>0</v>
      </c>
      <c r="AY58" s="108">
        <f>'VRN - Vedlejší rozpočtové...'!J36</f>
        <v>0</v>
      </c>
      <c r="AZ58" s="108">
        <f>'VRN - Vedlejší rozpočtové...'!F33</f>
        <v>0</v>
      </c>
      <c r="BA58" s="108">
        <f>'VRN - Vedlejší rozpočtové...'!F34</f>
        <v>0</v>
      </c>
      <c r="BB58" s="108">
        <f>'VRN - Vedlejší rozpočtové...'!F35</f>
        <v>0</v>
      </c>
      <c r="BC58" s="108">
        <f>'VRN - Vedlejší rozpočtové...'!F36</f>
        <v>0</v>
      </c>
      <c r="BD58" s="110">
        <f>'VRN - Vedlejší rozpočtové...'!F37</f>
        <v>0</v>
      </c>
      <c r="BT58" s="98" t="s">
        <v>83</v>
      </c>
      <c r="BV58" s="98" t="s">
        <v>78</v>
      </c>
      <c r="BW58" s="98" t="s">
        <v>96</v>
      </c>
      <c r="BX58" s="98" t="s">
        <v>5</v>
      </c>
      <c r="CL58" s="98" t="s">
        <v>19</v>
      </c>
      <c r="CM58" s="98" t="s">
        <v>85</v>
      </c>
    </row>
    <row r="59" spans="1:91" s="2" customFormat="1" ht="30" customHeight="1">
      <c r="A59" s="37"/>
      <c r="B59" s="38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42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91" s="2" customFormat="1" ht="7" customHeight="1">
      <c r="A60" s="37"/>
      <c r="B60" s="50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42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</sheetData>
  <sheetProtection algorithmName="SHA-512" hashValue="jo1RX4SMi6xCRod0NLX8jKZ1jvoULyFQrtFQ5NIUjaNzZ2PJ/f9tDCokUfrK4vKDayzDmGFXQwJCU0XCtoCsSg==" saltValue="BYRTk4l8IgRAIZSFdoYQZb/FNO0nghL1mHaxcsTm4oqJ0PQ92VmuRWXS3us7rzKJUYHe4S7xiXXPuo4hWCxvEw==" spinCount="100000" sheet="1" objects="1" scenarios="1" formatColumns="0" formatRows="0"/>
  <mergeCells count="54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G58:AM58"/>
    <mergeCell ref="AN58:AP58"/>
    <mergeCell ref="D58:H58"/>
    <mergeCell ref="J58:AF58"/>
    <mergeCell ref="AG54:AM54"/>
    <mergeCell ref="AN54:AP54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L45:AO45"/>
    <mergeCell ref="AM47:AN47"/>
    <mergeCell ref="AS49:AT51"/>
    <mergeCell ref="AM49:AP49"/>
    <mergeCell ref="AM50:AP50"/>
  </mergeCells>
  <hyperlinks>
    <hyperlink ref="A56" location="'DEM_1 - Odstranění staveb...'!C2" display="/"/>
    <hyperlink ref="A57" location="'DEM_2 - Vyčištění situace...'!C2" display="/"/>
    <hyperlink ref="A58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83"/>
  <sheetViews>
    <sheetView showGridLines="0" workbookViewId="0"/>
  </sheetViews>
  <sheetFormatPr defaultRowHeight="14"/>
  <cols>
    <col min="1" max="1" width="8.33203125" style="1" customWidth="1"/>
    <col min="2" max="2" width="1.218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1" width="22.33203125" style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AT2" s="20" t="s">
        <v>90</v>
      </c>
    </row>
    <row r="3" spans="1:46" s="1" customFormat="1" ht="7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85</v>
      </c>
    </row>
    <row r="4" spans="1:46" s="1" customFormat="1" ht="25" customHeight="1">
      <c r="B4" s="23"/>
      <c r="D4" s="113" t="s">
        <v>97</v>
      </c>
      <c r="L4" s="23"/>
      <c r="M4" s="114" t="s">
        <v>10</v>
      </c>
      <c r="AT4" s="20" t="s">
        <v>4</v>
      </c>
    </row>
    <row r="5" spans="1:46" s="1" customFormat="1" ht="7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26.25" customHeight="1">
      <c r="B7" s="23"/>
      <c r="E7" s="387" t="str">
        <f>'Rekapitulace stavby'!K6</f>
        <v>Projektová dokumentace pro pavilon sportovní haly a odborných učeben</v>
      </c>
      <c r="F7" s="388"/>
      <c r="G7" s="388"/>
      <c r="H7" s="388"/>
      <c r="L7" s="23"/>
    </row>
    <row r="8" spans="1:46" s="1" customFormat="1" ht="12" customHeight="1">
      <c r="B8" s="23"/>
      <c r="D8" s="115" t="s">
        <v>98</v>
      </c>
      <c r="L8" s="23"/>
    </row>
    <row r="9" spans="1:46" s="2" customFormat="1" ht="16.5" customHeight="1">
      <c r="A9" s="37"/>
      <c r="B9" s="42"/>
      <c r="C9" s="37"/>
      <c r="D9" s="37"/>
      <c r="E9" s="387" t="s">
        <v>99</v>
      </c>
      <c r="F9" s="389"/>
      <c r="G9" s="389"/>
      <c r="H9" s="389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15" t="s">
        <v>100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>
      <c r="A11" s="37"/>
      <c r="B11" s="42"/>
      <c r="C11" s="37"/>
      <c r="D11" s="37"/>
      <c r="E11" s="390" t="s">
        <v>101</v>
      </c>
      <c r="F11" s="389"/>
      <c r="G11" s="389"/>
      <c r="H11" s="389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0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17. 10. 2025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75" customHeight="1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19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>
      <c r="A17" s="37"/>
      <c r="B17" s="42"/>
      <c r="C17" s="37"/>
      <c r="D17" s="37"/>
      <c r="E17" s="106" t="s">
        <v>27</v>
      </c>
      <c r="F17" s="37"/>
      <c r="G17" s="37"/>
      <c r="H17" s="37"/>
      <c r="I17" s="115" t="s">
        <v>28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7" customHeight="1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>
      <c r="A19" s="37"/>
      <c r="B19" s="42"/>
      <c r="C19" s="37"/>
      <c r="D19" s="115" t="s">
        <v>29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>
      <c r="A20" s="37"/>
      <c r="B20" s="42"/>
      <c r="C20" s="37"/>
      <c r="D20" s="37"/>
      <c r="E20" s="391" t="str">
        <f>'Rekapitulace stavby'!E14</f>
        <v>Vyplň údaj</v>
      </c>
      <c r="F20" s="392"/>
      <c r="G20" s="392"/>
      <c r="H20" s="392"/>
      <c r="I20" s="115" t="s">
        <v>28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7" customHeight="1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>
      <c r="A22" s="37"/>
      <c r="B22" s="42"/>
      <c r="C22" s="37"/>
      <c r="D22" s="115" t="s">
        <v>31</v>
      </c>
      <c r="E22" s="37"/>
      <c r="F22" s="37"/>
      <c r="G22" s="37"/>
      <c r="H22" s="37"/>
      <c r="I22" s="115" t="s">
        <v>26</v>
      </c>
      <c r="J22" s="106" t="s">
        <v>32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>
      <c r="A23" s="37"/>
      <c r="B23" s="42"/>
      <c r="C23" s="37"/>
      <c r="D23" s="37"/>
      <c r="E23" s="106" t="s">
        <v>33</v>
      </c>
      <c r="F23" s="37"/>
      <c r="G23" s="37"/>
      <c r="H23" s="37"/>
      <c r="I23" s="115" t="s">
        <v>28</v>
      </c>
      <c r="J23" s="106" t="s">
        <v>34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7" customHeight="1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37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>
      <c r="A26" s="37"/>
      <c r="B26" s="42"/>
      <c r="C26" s="37"/>
      <c r="D26" s="37"/>
      <c r="E26" s="106" t="s">
        <v>38</v>
      </c>
      <c r="F26" s="37"/>
      <c r="G26" s="37"/>
      <c r="H26" s="37"/>
      <c r="I26" s="115" t="s">
        <v>28</v>
      </c>
      <c r="J26" s="106" t="s">
        <v>39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7" customHeight="1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>
      <c r="A28" s="37"/>
      <c r="B28" s="42"/>
      <c r="C28" s="37"/>
      <c r="D28" s="115" t="s">
        <v>40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16.5" customHeight="1">
      <c r="A29" s="118"/>
      <c r="B29" s="119"/>
      <c r="C29" s="118"/>
      <c r="D29" s="118"/>
      <c r="E29" s="393" t="s">
        <v>19</v>
      </c>
      <c r="F29" s="393"/>
      <c r="G29" s="393"/>
      <c r="H29" s="39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7" customHeight="1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7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4" customHeight="1">
      <c r="A32" s="37"/>
      <c r="B32" s="42"/>
      <c r="C32" s="37"/>
      <c r="D32" s="122" t="s">
        <v>42</v>
      </c>
      <c r="E32" s="37"/>
      <c r="F32" s="37"/>
      <c r="G32" s="37"/>
      <c r="H32" s="37"/>
      <c r="I32" s="37"/>
      <c r="J32" s="123">
        <f>ROUND(J91,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7" customHeight="1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" customHeight="1">
      <c r="A34" s="37"/>
      <c r="B34" s="42"/>
      <c r="C34" s="37"/>
      <c r="D34" s="37"/>
      <c r="E34" s="37"/>
      <c r="F34" s="124" t="s">
        <v>44</v>
      </c>
      <c r="G34" s="37"/>
      <c r="H34" s="37"/>
      <c r="I34" s="124" t="s">
        <v>43</v>
      </c>
      <c r="J34" s="124" t="s">
        <v>45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" customHeight="1">
      <c r="A35" s="37"/>
      <c r="B35" s="42"/>
      <c r="C35" s="37"/>
      <c r="D35" s="125" t="s">
        <v>46</v>
      </c>
      <c r="E35" s="115" t="s">
        <v>47</v>
      </c>
      <c r="F35" s="126">
        <f>ROUND((SUM(BE91:BE482)),  2)</f>
        <v>0</v>
      </c>
      <c r="G35" s="37"/>
      <c r="H35" s="37"/>
      <c r="I35" s="127">
        <v>0.21</v>
      </c>
      <c r="J35" s="126">
        <f>ROUND(((SUM(BE91:BE482))*I35),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" customHeight="1">
      <c r="A36" s="37"/>
      <c r="B36" s="42"/>
      <c r="C36" s="37"/>
      <c r="D36" s="37"/>
      <c r="E36" s="115" t="s">
        <v>48</v>
      </c>
      <c r="F36" s="126">
        <f>ROUND((SUM(BF91:BF482)),  2)</f>
        <v>0</v>
      </c>
      <c r="G36" s="37"/>
      <c r="H36" s="37"/>
      <c r="I36" s="127">
        <v>0.12</v>
      </c>
      <c r="J36" s="126">
        <f>ROUND(((SUM(BF91:BF482))*I36),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" hidden="1" customHeight="1">
      <c r="A37" s="37"/>
      <c r="B37" s="42"/>
      <c r="C37" s="37"/>
      <c r="D37" s="37"/>
      <c r="E37" s="115" t="s">
        <v>49</v>
      </c>
      <c r="F37" s="126">
        <f>ROUND((SUM(BG91:BG482)),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" hidden="1" customHeight="1">
      <c r="A38" s="37"/>
      <c r="B38" s="42"/>
      <c r="C38" s="37"/>
      <c r="D38" s="37"/>
      <c r="E38" s="115" t="s">
        <v>50</v>
      </c>
      <c r="F38" s="126">
        <f>ROUND((SUM(BH91:BH482)),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" hidden="1" customHeight="1">
      <c r="A39" s="37"/>
      <c r="B39" s="42"/>
      <c r="C39" s="37"/>
      <c r="D39" s="37"/>
      <c r="E39" s="115" t="s">
        <v>51</v>
      </c>
      <c r="F39" s="126">
        <f>ROUND((SUM(BI91:BI482)),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7" customHeight="1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4" customHeight="1">
      <c r="A41" s="37"/>
      <c r="B41" s="42"/>
      <c r="C41" s="128"/>
      <c r="D41" s="129" t="s">
        <v>52</v>
      </c>
      <c r="E41" s="130"/>
      <c r="F41" s="130"/>
      <c r="G41" s="131" t="s">
        <v>53</v>
      </c>
      <c r="H41" s="132" t="s">
        <v>54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" customHeight="1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7" customHeight="1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5" customHeight="1">
      <c r="A47" s="37"/>
      <c r="B47" s="38"/>
      <c r="C47" s="26" t="s">
        <v>102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7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26.25" customHeight="1">
      <c r="A50" s="37"/>
      <c r="B50" s="38"/>
      <c r="C50" s="39"/>
      <c r="D50" s="39"/>
      <c r="E50" s="394" t="str">
        <f>E7</f>
        <v>Projektová dokumentace pro pavilon sportovní haly a odborných učeben</v>
      </c>
      <c r="F50" s="395"/>
      <c r="G50" s="395"/>
      <c r="H50" s="395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>
      <c r="B51" s="24"/>
      <c r="C51" s="32" t="s">
        <v>98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>
      <c r="A52" s="37"/>
      <c r="B52" s="38"/>
      <c r="C52" s="39"/>
      <c r="D52" s="39"/>
      <c r="E52" s="394" t="s">
        <v>99</v>
      </c>
      <c r="F52" s="396"/>
      <c r="G52" s="396"/>
      <c r="H52" s="396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>
      <c r="A53" s="37"/>
      <c r="B53" s="38"/>
      <c r="C53" s="32" t="s">
        <v>100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>
      <c r="A54" s="37"/>
      <c r="B54" s="38"/>
      <c r="C54" s="39"/>
      <c r="D54" s="39"/>
      <c r="E54" s="343" t="str">
        <f>E11</f>
        <v>DEM_1 - Odstranění staveb - objekty BS01, BS02 a BS03</v>
      </c>
      <c r="F54" s="396"/>
      <c r="G54" s="396"/>
      <c r="H54" s="396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7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>
      <c r="A56" s="37"/>
      <c r="B56" s="38"/>
      <c r="C56" s="32" t="s">
        <v>21</v>
      </c>
      <c r="D56" s="39"/>
      <c r="E56" s="39"/>
      <c r="F56" s="30" t="str">
        <f>F14</f>
        <v>Benešova 508, Stříbro</v>
      </c>
      <c r="G56" s="39"/>
      <c r="H56" s="39"/>
      <c r="I56" s="32" t="s">
        <v>23</v>
      </c>
      <c r="J56" s="62" t="str">
        <f>IF(J14="","",J14)</f>
        <v>17. 10. 2025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7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25.65" customHeight="1">
      <c r="A58" s="37"/>
      <c r="B58" s="38"/>
      <c r="C58" s="32" t="s">
        <v>25</v>
      </c>
      <c r="D58" s="39"/>
      <c r="E58" s="39"/>
      <c r="F58" s="30" t="str">
        <f>E17</f>
        <v>SOŠ Stříbro, Benešova 508, Stříbro</v>
      </c>
      <c r="G58" s="39"/>
      <c r="H58" s="39"/>
      <c r="I58" s="32" t="s">
        <v>31</v>
      </c>
      <c r="J58" s="35" t="str">
        <f>E23</f>
        <v>Řezanina &amp; Bartoň, s.r.o.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15" customHeight="1">
      <c r="A59" s="37"/>
      <c r="B59" s="38"/>
      <c r="C59" s="32" t="s">
        <v>29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>BACing s.r.o.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25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>
      <c r="A61" s="37"/>
      <c r="B61" s="38"/>
      <c r="C61" s="139" t="s">
        <v>103</v>
      </c>
      <c r="D61" s="140"/>
      <c r="E61" s="140"/>
      <c r="F61" s="140"/>
      <c r="G61" s="140"/>
      <c r="H61" s="140"/>
      <c r="I61" s="140"/>
      <c r="J61" s="141" t="s">
        <v>104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2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75" customHeight="1">
      <c r="A63" s="37"/>
      <c r="B63" s="38"/>
      <c r="C63" s="142" t="s">
        <v>74</v>
      </c>
      <c r="D63" s="39"/>
      <c r="E63" s="39"/>
      <c r="F63" s="39"/>
      <c r="G63" s="39"/>
      <c r="H63" s="39"/>
      <c r="I63" s="39"/>
      <c r="J63" s="80">
        <f>J91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105</v>
      </c>
    </row>
    <row r="64" spans="1:47" s="9" customFormat="1" ht="25" customHeight="1">
      <c r="B64" s="143"/>
      <c r="C64" s="144"/>
      <c r="D64" s="145" t="s">
        <v>106</v>
      </c>
      <c r="E64" s="146"/>
      <c r="F64" s="146"/>
      <c r="G64" s="146"/>
      <c r="H64" s="146"/>
      <c r="I64" s="146"/>
      <c r="J64" s="147">
        <f>J92</f>
        <v>0</v>
      </c>
      <c r="K64" s="144"/>
      <c r="L64" s="148"/>
    </row>
    <row r="65" spans="1:31" s="10" customFormat="1" ht="19.899999999999999" customHeight="1">
      <c r="B65" s="149"/>
      <c r="C65" s="100"/>
      <c r="D65" s="150" t="s">
        <v>107</v>
      </c>
      <c r="E65" s="151"/>
      <c r="F65" s="151"/>
      <c r="G65" s="151"/>
      <c r="H65" s="151"/>
      <c r="I65" s="151"/>
      <c r="J65" s="152">
        <f>J93</f>
        <v>0</v>
      </c>
      <c r="K65" s="100"/>
      <c r="L65" s="153"/>
    </row>
    <row r="66" spans="1:31" s="10" customFormat="1" ht="19.899999999999999" customHeight="1">
      <c r="B66" s="149"/>
      <c r="C66" s="100"/>
      <c r="D66" s="150" t="s">
        <v>108</v>
      </c>
      <c r="E66" s="151"/>
      <c r="F66" s="151"/>
      <c r="G66" s="151"/>
      <c r="H66" s="151"/>
      <c r="I66" s="151"/>
      <c r="J66" s="152">
        <f>J165</f>
        <v>0</v>
      </c>
      <c r="K66" s="100"/>
      <c r="L66" s="153"/>
    </row>
    <row r="67" spans="1:31" s="9" customFormat="1" ht="25" customHeight="1">
      <c r="B67" s="143"/>
      <c r="C67" s="144"/>
      <c r="D67" s="145" t="s">
        <v>109</v>
      </c>
      <c r="E67" s="146"/>
      <c r="F67" s="146"/>
      <c r="G67" s="146"/>
      <c r="H67" s="146"/>
      <c r="I67" s="146"/>
      <c r="J67" s="147">
        <f>J455</f>
        <v>0</v>
      </c>
      <c r="K67" s="144"/>
      <c r="L67" s="148"/>
    </row>
    <row r="68" spans="1:31" s="10" customFormat="1" ht="19.899999999999999" customHeight="1">
      <c r="B68" s="149"/>
      <c r="C68" s="100"/>
      <c r="D68" s="150" t="s">
        <v>110</v>
      </c>
      <c r="E68" s="151"/>
      <c r="F68" s="151"/>
      <c r="G68" s="151"/>
      <c r="H68" s="151"/>
      <c r="I68" s="151"/>
      <c r="J68" s="152">
        <f>J456</f>
        <v>0</v>
      </c>
      <c r="K68" s="100"/>
      <c r="L68" s="153"/>
    </row>
    <row r="69" spans="1:31" s="9" customFormat="1" ht="25" customHeight="1">
      <c r="B69" s="143"/>
      <c r="C69" s="144"/>
      <c r="D69" s="145" t="s">
        <v>111</v>
      </c>
      <c r="E69" s="146"/>
      <c r="F69" s="146"/>
      <c r="G69" s="146"/>
      <c r="H69" s="146"/>
      <c r="I69" s="146"/>
      <c r="J69" s="147">
        <f>J473</f>
        <v>0</v>
      </c>
      <c r="K69" s="144"/>
      <c r="L69" s="148"/>
    </row>
    <row r="70" spans="1:31" s="2" customFormat="1" ht="21.75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16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7" customHeight="1">
      <c r="A71" s="37"/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5" spans="1:31" s="2" customFormat="1" ht="7" customHeight="1">
      <c r="A75" s="37"/>
      <c r="B75" s="52"/>
      <c r="C75" s="53"/>
      <c r="D75" s="53"/>
      <c r="E75" s="53"/>
      <c r="F75" s="53"/>
      <c r="G75" s="53"/>
      <c r="H75" s="53"/>
      <c r="I75" s="53"/>
      <c r="J75" s="53"/>
      <c r="K75" s="53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25" customHeight="1">
      <c r="A76" s="37"/>
      <c r="B76" s="38"/>
      <c r="C76" s="26" t="s">
        <v>112</v>
      </c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7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16</v>
      </c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26.25" customHeight="1">
      <c r="A79" s="37"/>
      <c r="B79" s="38"/>
      <c r="C79" s="39"/>
      <c r="D79" s="39"/>
      <c r="E79" s="394" t="str">
        <f>E7</f>
        <v>Projektová dokumentace pro pavilon sportovní haly a odborných učeben</v>
      </c>
      <c r="F79" s="395"/>
      <c r="G79" s="395"/>
      <c r="H79" s="395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1" customFormat="1" ht="12" customHeight="1">
      <c r="B80" s="24"/>
      <c r="C80" s="32" t="s">
        <v>98</v>
      </c>
      <c r="D80" s="25"/>
      <c r="E80" s="25"/>
      <c r="F80" s="25"/>
      <c r="G80" s="25"/>
      <c r="H80" s="25"/>
      <c r="I80" s="25"/>
      <c r="J80" s="25"/>
      <c r="K80" s="25"/>
      <c r="L80" s="23"/>
    </row>
    <row r="81" spans="1:65" s="2" customFormat="1" ht="16.5" customHeight="1">
      <c r="A81" s="37"/>
      <c r="B81" s="38"/>
      <c r="C81" s="39"/>
      <c r="D81" s="39"/>
      <c r="E81" s="394" t="s">
        <v>99</v>
      </c>
      <c r="F81" s="396"/>
      <c r="G81" s="396"/>
      <c r="H81" s="396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2" customHeight="1">
      <c r="A82" s="37"/>
      <c r="B82" s="38"/>
      <c r="C82" s="32" t="s">
        <v>100</v>
      </c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6.5" customHeight="1">
      <c r="A83" s="37"/>
      <c r="B83" s="38"/>
      <c r="C83" s="39"/>
      <c r="D83" s="39"/>
      <c r="E83" s="343" t="str">
        <f>E11</f>
        <v>DEM_1 - Odstranění staveb - objekty BS01, BS02 a BS03</v>
      </c>
      <c r="F83" s="396"/>
      <c r="G83" s="396"/>
      <c r="H83" s="396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7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2" customHeight="1">
      <c r="A85" s="37"/>
      <c r="B85" s="38"/>
      <c r="C85" s="32" t="s">
        <v>21</v>
      </c>
      <c r="D85" s="39"/>
      <c r="E85" s="39"/>
      <c r="F85" s="30" t="str">
        <f>F14</f>
        <v>Benešova 508, Stříbro</v>
      </c>
      <c r="G85" s="39"/>
      <c r="H85" s="39"/>
      <c r="I85" s="32" t="s">
        <v>23</v>
      </c>
      <c r="J85" s="62" t="str">
        <f>IF(J14="","",J14)</f>
        <v>17. 10. 2025</v>
      </c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7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25.65" customHeight="1">
      <c r="A87" s="37"/>
      <c r="B87" s="38"/>
      <c r="C87" s="32" t="s">
        <v>25</v>
      </c>
      <c r="D87" s="39"/>
      <c r="E87" s="39"/>
      <c r="F87" s="30" t="str">
        <f>E17</f>
        <v>SOŠ Stříbro, Benešova 508, Stříbro</v>
      </c>
      <c r="G87" s="39"/>
      <c r="H87" s="39"/>
      <c r="I87" s="32" t="s">
        <v>31</v>
      </c>
      <c r="J87" s="35" t="str">
        <f>E23</f>
        <v>Řezanina &amp; Bartoň, s.r.o.</v>
      </c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15.15" customHeight="1">
      <c r="A88" s="37"/>
      <c r="B88" s="38"/>
      <c r="C88" s="32" t="s">
        <v>29</v>
      </c>
      <c r="D88" s="39"/>
      <c r="E88" s="39"/>
      <c r="F88" s="30" t="str">
        <f>IF(E20="","",E20)</f>
        <v>Vyplň údaj</v>
      </c>
      <c r="G88" s="39"/>
      <c r="H88" s="39"/>
      <c r="I88" s="32" t="s">
        <v>36</v>
      </c>
      <c r="J88" s="35" t="str">
        <f>E26</f>
        <v>BACing s.r.o.</v>
      </c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0.25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11" customFormat="1" ht="29.25" customHeight="1">
      <c r="A90" s="154"/>
      <c r="B90" s="155"/>
      <c r="C90" s="156" t="s">
        <v>113</v>
      </c>
      <c r="D90" s="157" t="s">
        <v>61</v>
      </c>
      <c r="E90" s="157" t="s">
        <v>57</v>
      </c>
      <c r="F90" s="157" t="s">
        <v>58</v>
      </c>
      <c r="G90" s="157" t="s">
        <v>114</v>
      </c>
      <c r="H90" s="157" t="s">
        <v>115</v>
      </c>
      <c r="I90" s="157" t="s">
        <v>116</v>
      </c>
      <c r="J90" s="157" t="s">
        <v>104</v>
      </c>
      <c r="K90" s="158" t="s">
        <v>117</v>
      </c>
      <c r="L90" s="159"/>
      <c r="M90" s="71" t="s">
        <v>19</v>
      </c>
      <c r="N90" s="72" t="s">
        <v>46</v>
      </c>
      <c r="O90" s="72" t="s">
        <v>118</v>
      </c>
      <c r="P90" s="72" t="s">
        <v>119</v>
      </c>
      <c r="Q90" s="72" t="s">
        <v>120</v>
      </c>
      <c r="R90" s="72" t="s">
        <v>121</v>
      </c>
      <c r="S90" s="72" t="s">
        <v>122</v>
      </c>
      <c r="T90" s="73" t="s">
        <v>123</v>
      </c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</row>
    <row r="91" spans="1:65" s="2" customFormat="1" ht="22.75" customHeight="1">
      <c r="A91" s="37"/>
      <c r="B91" s="38"/>
      <c r="C91" s="78" t="s">
        <v>124</v>
      </c>
      <c r="D91" s="39"/>
      <c r="E91" s="39"/>
      <c r="F91" s="39"/>
      <c r="G91" s="39"/>
      <c r="H91" s="39"/>
      <c r="I91" s="39"/>
      <c r="J91" s="160">
        <f>BK91</f>
        <v>0</v>
      </c>
      <c r="K91" s="39"/>
      <c r="L91" s="42"/>
      <c r="M91" s="74"/>
      <c r="N91" s="161"/>
      <c r="O91" s="75"/>
      <c r="P91" s="162">
        <f>P92+P455+P473</f>
        <v>0</v>
      </c>
      <c r="Q91" s="75"/>
      <c r="R91" s="162">
        <f>R92+R455+R473</f>
        <v>0</v>
      </c>
      <c r="S91" s="75"/>
      <c r="T91" s="163">
        <f>T92+T455+T473</f>
        <v>2000.46461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75</v>
      </c>
      <c r="AU91" s="20" t="s">
        <v>105</v>
      </c>
      <c r="BK91" s="164">
        <f>BK92+BK455+BK473</f>
        <v>0</v>
      </c>
    </row>
    <row r="92" spans="1:65" s="12" customFormat="1" ht="25.9" customHeight="1">
      <c r="B92" s="165"/>
      <c r="C92" s="166"/>
      <c r="D92" s="167" t="s">
        <v>75</v>
      </c>
      <c r="E92" s="168" t="s">
        <v>125</v>
      </c>
      <c r="F92" s="168" t="s">
        <v>126</v>
      </c>
      <c r="G92" s="166"/>
      <c r="H92" s="166"/>
      <c r="I92" s="169"/>
      <c r="J92" s="170">
        <f>BK92</f>
        <v>0</v>
      </c>
      <c r="K92" s="166"/>
      <c r="L92" s="171"/>
      <c r="M92" s="172"/>
      <c r="N92" s="173"/>
      <c r="O92" s="173"/>
      <c r="P92" s="174">
        <f>P93+P165</f>
        <v>0</v>
      </c>
      <c r="Q92" s="173"/>
      <c r="R92" s="174">
        <f>R93+R165</f>
        <v>0</v>
      </c>
      <c r="S92" s="173"/>
      <c r="T92" s="175">
        <f>T93+T165</f>
        <v>1992.44741</v>
      </c>
      <c r="AR92" s="176" t="s">
        <v>83</v>
      </c>
      <c r="AT92" s="177" t="s">
        <v>75</v>
      </c>
      <c r="AU92" s="177" t="s">
        <v>76</v>
      </c>
      <c r="AY92" s="176" t="s">
        <v>127</v>
      </c>
      <c r="BK92" s="178">
        <f>BK93+BK165</f>
        <v>0</v>
      </c>
    </row>
    <row r="93" spans="1:65" s="12" customFormat="1" ht="22.75" customHeight="1">
      <c r="B93" s="165"/>
      <c r="C93" s="166"/>
      <c r="D93" s="167" t="s">
        <v>75</v>
      </c>
      <c r="E93" s="179" t="s">
        <v>128</v>
      </c>
      <c r="F93" s="179" t="s">
        <v>129</v>
      </c>
      <c r="G93" s="166"/>
      <c r="H93" s="166"/>
      <c r="I93" s="169"/>
      <c r="J93" s="180">
        <f>BK93</f>
        <v>0</v>
      </c>
      <c r="K93" s="166"/>
      <c r="L93" s="171"/>
      <c r="M93" s="172"/>
      <c r="N93" s="173"/>
      <c r="O93" s="173"/>
      <c r="P93" s="174">
        <f>SUM(P94:P164)</f>
        <v>0</v>
      </c>
      <c r="Q93" s="173"/>
      <c r="R93" s="174">
        <f>SUM(R94:R164)</f>
        <v>0</v>
      </c>
      <c r="S93" s="173"/>
      <c r="T93" s="175">
        <f>SUM(T94:T164)</f>
        <v>1992.44741</v>
      </c>
      <c r="AR93" s="176" t="s">
        <v>83</v>
      </c>
      <c r="AT93" s="177" t="s">
        <v>75</v>
      </c>
      <c r="AU93" s="177" t="s">
        <v>83</v>
      </c>
      <c r="AY93" s="176" t="s">
        <v>127</v>
      </c>
      <c r="BK93" s="178">
        <f>SUM(BK94:BK164)</f>
        <v>0</v>
      </c>
    </row>
    <row r="94" spans="1:65" s="2" customFormat="1" ht="16.5" customHeight="1">
      <c r="A94" s="37"/>
      <c r="B94" s="38"/>
      <c r="C94" s="181" t="s">
        <v>83</v>
      </c>
      <c r="D94" s="181" t="s">
        <v>130</v>
      </c>
      <c r="E94" s="182" t="s">
        <v>131</v>
      </c>
      <c r="F94" s="183" t="s">
        <v>132</v>
      </c>
      <c r="G94" s="184" t="s">
        <v>133</v>
      </c>
      <c r="H94" s="185">
        <v>245.71199999999999</v>
      </c>
      <c r="I94" s="186"/>
      <c r="J94" s="187">
        <f>ROUND(I94*H94,2)</f>
        <v>0</v>
      </c>
      <c r="K94" s="183" t="s">
        <v>134</v>
      </c>
      <c r="L94" s="42"/>
      <c r="M94" s="188" t="s">
        <v>19</v>
      </c>
      <c r="N94" s="189" t="s">
        <v>47</v>
      </c>
      <c r="O94" s="67"/>
      <c r="P94" s="190">
        <f>O94*H94</f>
        <v>0</v>
      </c>
      <c r="Q94" s="190">
        <v>0</v>
      </c>
      <c r="R94" s="190">
        <f>Q94*H94</f>
        <v>0</v>
      </c>
      <c r="S94" s="190">
        <v>2</v>
      </c>
      <c r="T94" s="191">
        <f>S94*H94</f>
        <v>491.42399999999998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92" t="s">
        <v>135</v>
      </c>
      <c r="AT94" s="192" t="s">
        <v>130</v>
      </c>
      <c r="AU94" s="192" t="s">
        <v>85</v>
      </c>
      <c r="AY94" s="20" t="s">
        <v>127</v>
      </c>
      <c r="BE94" s="193">
        <f>IF(N94="základní",J94,0)</f>
        <v>0</v>
      </c>
      <c r="BF94" s="193">
        <f>IF(N94="snížená",J94,0)</f>
        <v>0</v>
      </c>
      <c r="BG94" s="193">
        <f>IF(N94="zákl. přenesená",J94,0)</f>
        <v>0</v>
      </c>
      <c r="BH94" s="193">
        <f>IF(N94="sníž. přenesená",J94,0)</f>
        <v>0</v>
      </c>
      <c r="BI94" s="193">
        <f>IF(N94="nulová",J94,0)</f>
        <v>0</v>
      </c>
      <c r="BJ94" s="20" t="s">
        <v>83</v>
      </c>
      <c r="BK94" s="193">
        <f>ROUND(I94*H94,2)</f>
        <v>0</v>
      </c>
      <c r="BL94" s="20" t="s">
        <v>135</v>
      </c>
      <c r="BM94" s="192" t="s">
        <v>136</v>
      </c>
    </row>
    <row r="95" spans="1:65" s="2" customFormat="1" ht="10">
      <c r="A95" s="37"/>
      <c r="B95" s="38"/>
      <c r="C95" s="39"/>
      <c r="D95" s="194" t="s">
        <v>137</v>
      </c>
      <c r="E95" s="39"/>
      <c r="F95" s="195" t="s">
        <v>138</v>
      </c>
      <c r="G95" s="39"/>
      <c r="H95" s="39"/>
      <c r="I95" s="196"/>
      <c r="J95" s="39"/>
      <c r="K95" s="39"/>
      <c r="L95" s="42"/>
      <c r="M95" s="197"/>
      <c r="N95" s="198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137</v>
      </c>
      <c r="AU95" s="20" t="s">
        <v>85</v>
      </c>
    </row>
    <row r="96" spans="1:65" s="13" customFormat="1" ht="10">
      <c r="B96" s="199"/>
      <c r="C96" s="200"/>
      <c r="D96" s="201" t="s">
        <v>139</v>
      </c>
      <c r="E96" s="202" t="s">
        <v>19</v>
      </c>
      <c r="F96" s="203" t="s">
        <v>140</v>
      </c>
      <c r="G96" s="200"/>
      <c r="H96" s="202" t="s">
        <v>19</v>
      </c>
      <c r="I96" s="204"/>
      <c r="J96" s="200"/>
      <c r="K96" s="200"/>
      <c r="L96" s="205"/>
      <c r="M96" s="206"/>
      <c r="N96" s="207"/>
      <c r="O96" s="207"/>
      <c r="P96" s="207"/>
      <c r="Q96" s="207"/>
      <c r="R96" s="207"/>
      <c r="S96" s="207"/>
      <c r="T96" s="208"/>
      <c r="AT96" s="209" t="s">
        <v>139</v>
      </c>
      <c r="AU96" s="209" t="s">
        <v>85</v>
      </c>
      <c r="AV96" s="13" t="s">
        <v>83</v>
      </c>
      <c r="AW96" s="13" t="s">
        <v>35</v>
      </c>
      <c r="AX96" s="13" t="s">
        <v>76</v>
      </c>
      <c r="AY96" s="209" t="s">
        <v>127</v>
      </c>
    </row>
    <row r="97" spans="1:65" s="13" customFormat="1" ht="10">
      <c r="B97" s="199"/>
      <c r="C97" s="200"/>
      <c r="D97" s="201" t="s">
        <v>139</v>
      </c>
      <c r="E97" s="202" t="s">
        <v>19</v>
      </c>
      <c r="F97" s="203" t="s">
        <v>141</v>
      </c>
      <c r="G97" s="200"/>
      <c r="H97" s="202" t="s">
        <v>19</v>
      </c>
      <c r="I97" s="204"/>
      <c r="J97" s="200"/>
      <c r="K97" s="200"/>
      <c r="L97" s="205"/>
      <c r="M97" s="206"/>
      <c r="N97" s="207"/>
      <c r="O97" s="207"/>
      <c r="P97" s="207"/>
      <c r="Q97" s="207"/>
      <c r="R97" s="207"/>
      <c r="S97" s="207"/>
      <c r="T97" s="208"/>
      <c r="AT97" s="209" t="s">
        <v>139</v>
      </c>
      <c r="AU97" s="209" t="s">
        <v>85</v>
      </c>
      <c r="AV97" s="13" t="s">
        <v>83</v>
      </c>
      <c r="AW97" s="13" t="s">
        <v>35</v>
      </c>
      <c r="AX97" s="13" t="s">
        <v>76</v>
      </c>
      <c r="AY97" s="209" t="s">
        <v>127</v>
      </c>
    </row>
    <row r="98" spans="1:65" s="14" customFormat="1" ht="20">
      <c r="B98" s="210"/>
      <c r="C98" s="211"/>
      <c r="D98" s="201" t="s">
        <v>139</v>
      </c>
      <c r="E98" s="212" t="s">
        <v>19</v>
      </c>
      <c r="F98" s="213" t="s">
        <v>142</v>
      </c>
      <c r="G98" s="211"/>
      <c r="H98" s="214">
        <v>155.184</v>
      </c>
      <c r="I98" s="215"/>
      <c r="J98" s="211"/>
      <c r="K98" s="211"/>
      <c r="L98" s="216"/>
      <c r="M98" s="217"/>
      <c r="N98" s="218"/>
      <c r="O98" s="218"/>
      <c r="P98" s="218"/>
      <c r="Q98" s="218"/>
      <c r="R98" s="218"/>
      <c r="S98" s="218"/>
      <c r="T98" s="219"/>
      <c r="AT98" s="220" t="s">
        <v>139</v>
      </c>
      <c r="AU98" s="220" t="s">
        <v>85</v>
      </c>
      <c r="AV98" s="14" t="s">
        <v>85</v>
      </c>
      <c r="AW98" s="14" t="s">
        <v>35</v>
      </c>
      <c r="AX98" s="14" t="s">
        <v>76</v>
      </c>
      <c r="AY98" s="220" t="s">
        <v>127</v>
      </c>
    </row>
    <row r="99" spans="1:65" s="15" customFormat="1" ht="10">
      <c r="B99" s="221"/>
      <c r="C99" s="222"/>
      <c r="D99" s="201" t="s">
        <v>139</v>
      </c>
      <c r="E99" s="223" t="s">
        <v>19</v>
      </c>
      <c r="F99" s="224" t="s">
        <v>143</v>
      </c>
      <c r="G99" s="222"/>
      <c r="H99" s="225">
        <v>155.184</v>
      </c>
      <c r="I99" s="226"/>
      <c r="J99" s="222"/>
      <c r="K99" s="222"/>
      <c r="L99" s="227"/>
      <c r="M99" s="228"/>
      <c r="N99" s="229"/>
      <c r="O99" s="229"/>
      <c r="P99" s="229"/>
      <c r="Q99" s="229"/>
      <c r="R99" s="229"/>
      <c r="S99" s="229"/>
      <c r="T99" s="230"/>
      <c r="AT99" s="231" t="s">
        <v>139</v>
      </c>
      <c r="AU99" s="231" t="s">
        <v>85</v>
      </c>
      <c r="AV99" s="15" t="s">
        <v>144</v>
      </c>
      <c r="AW99" s="15" t="s">
        <v>35</v>
      </c>
      <c r="AX99" s="15" t="s">
        <v>76</v>
      </c>
      <c r="AY99" s="231" t="s">
        <v>127</v>
      </c>
    </row>
    <row r="100" spans="1:65" s="13" customFormat="1" ht="10">
      <c r="B100" s="199"/>
      <c r="C100" s="200"/>
      <c r="D100" s="201" t="s">
        <v>139</v>
      </c>
      <c r="E100" s="202" t="s">
        <v>19</v>
      </c>
      <c r="F100" s="203" t="s">
        <v>145</v>
      </c>
      <c r="G100" s="200"/>
      <c r="H100" s="202" t="s">
        <v>19</v>
      </c>
      <c r="I100" s="204"/>
      <c r="J100" s="200"/>
      <c r="K100" s="200"/>
      <c r="L100" s="205"/>
      <c r="M100" s="206"/>
      <c r="N100" s="207"/>
      <c r="O100" s="207"/>
      <c r="P100" s="207"/>
      <c r="Q100" s="207"/>
      <c r="R100" s="207"/>
      <c r="S100" s="207"/>
      <c r="T100" s="208"/>
      <c r="AT100" s="209" t="s">
        <v>139</v>
      </c>
      <c r="AU100" s="209" t="s">
        <v>85</v>
      </c>
      <c r="AV100" s="13" t="s">
        <v>83</v>
      </c>
      <c r="AW100" s="13" t="s">
        <v>35</v>
      </c>
      <c r="AX100" s="13" t="s">
        <v>76</v>
      </c>
      <c r="AY100" s="209" t="s">
        <v>127</v>
      </c>
    </row>
    <row r="101" spans="1:65" s="13" customFormat="1" ht="10">
      <c r="B101" s="199"/>
      <c r="C101" s="200"/>
      <c r="D101" s="201" t="s">
        <v>139</v>
      </c>
      <c r="E101" s="202" t="s">
        <v>19</v>
      </c>
      <c r="F101" s="203" t="s">
        <v>146</v>
      </c>
      <c r="G101" s="200"/>
      <c r="H101" s="202" t="s">
        <v>19</v>
      </c>
      <c r="I101" s="204"/>
      <c r="J101" s="200"/>
      <c r="K101" s="200"/>
      <c r="L101" s="205"/>
      <c r="M101" s="206"/>
      <c r="N101" s="207"/>
      <c r="O101" s="207"/>
      <c r="P101" s="207"/>
      <c r="Q101" s="207"/>
      <c r="R101" s="207"/>
      <c r="S101" s="207"/>
      <c r="T101" s="208"/>
      <c r="AT101" s="209" t="s">
        <v>139</v>
      </c>
      <c r="AU101" s="209" t="s">
        <v>85</v>
      </c>
      <c r="AV101" s="13" t="s">
        <v>83</v>
      </c>
      <c r="AW101" s="13" t="s">
        <v>35</v>
      </c>
      <c r="AX101" s="13" t="s">
        <v>76</v>
      </c>
      <c r="AY101" s="209" t="s">
        <v>127</v>
      </c>
    </row>
    <row r="102" spans="1:65" s="14" customFormat="1" ht="10">
      <c r="B102" s="210"/>
      <c r="C102" s="211"/>
      <c r="D102" s="201" t="s">
        <v>139</v>
      </c>
      <c r="E102" s="212" t="s">
        <v>19</v>
      </c>
      <c r="F102" s="213" t="s">
        <v>147</v>
      </c>
      <c r="G102" s="211"/>
      <c r="H102" s="214">
        <v>10.752000000000001</v>
      </c>
      <c r="I102" s="215"/>
      <c r="J102" s="211"/>
      <c r="K102" s="211"/>
      <c r="L102" s="216"/>
      <c r="M102" s="217"/>
      <c r="N102" s="218"/>
      <c r="O102" s="218"/>
      <c r="P102" s="218"/>
      <c r="Q102" s="218"/>
      <c r="R102" s="218"/>
      <c r="S102" s="218"/>
      <c r="T102" s="219"/>
      <c r="AT102" s="220" t="s">
        <v>139</v>
      </c>
      <c r="AU102" s="220" t="s">
        <v>85</v>
      </c>
      <c r="AV102" s="14" t="s">
        <v>85</v>
      </c>
      <c r="AW102" s="14" t="s">
        <v>35</v>
      </c>
      <c r="AX102" s="14" t="s">
        <v>76</v>
      </c>
      <c r="AY102" s="220" t="s">
        <v>127</v>
      </c>
    </row>
    <row r="103" spans="1:65" s="14" customFormat="1" ht="10">
      <c r="B103" s="210"/>
      <c r="C103" s="211"/>
      <c r="D103" s="201" t="s">
        <v>139</v>
      </c>
      <c r="E103" s="212" t="s">
        <v>19</v>
      </c>
      <c r="F103" s="213" t="s">
        <v>148</v>
      </c>
      <c r="G103" s="211"/>
      <c r="H103" s="214">
        <v>36.287999999999997</v>
      </c>
      <c r="I103" s="215"/>
      <c r="J103" s="211"/>
      <c r="K103" s="211"/>
      <c r="L103" s="216"/>
      <c r="M103" s="217"/>
      <c r="N103" s="218"/>
      <c r="O103" s="218"/>
      <c r="P103" s="218"/>
      <c r="Q103" s="218"/>
      <c r="R103" s="218"/>
      <c r="S103" s="218"/>
      <c r="T103" s="219"/>
      <c r="AT103" s="220" t="s">
        <v>139</v>
      </c>
      <c r="AU103" s="220" t="s">
        <v>85</v>
      </c>
      <c r="AV103" s="14" t="s">
        <v>85</v>
      </c>
      <c r="AW103" s="14" t="s">
        <v>35</v>
      </c>
      <c r="AX103" s="14" t="s">
        <v>76</v>
      </c>
      <c r="AY103" s="220" t="s">
        <v>127</v>
      </c>
    </row>
    <row r="104" spans="1:65" s="15" customFormat="1" ht="10">
      <c r="B104" s="221"/>
      <c r="C104" s="222"/>
      <c r="D104" s="201" t="s">
        <v>139</v>
      </c>
      <c r="E104" s="223" t="s">
        <v>19</v>
      </c>
      <c r="F104" s="224" t="s">
        <v>143</v>
      </c>
      <c r="G104" s="222"/>
      <c r="H104" s="225">
        <v>47.04</v>
      </c>
      <c r="I104" s="226"/>
      <c r="J104" s="222"/>
      <c r="K104" s="222"/>
      <c r="L104" s="227"/>
      <c r="M104" s="228"/>
      <c r="N104" s="229"/>
      <c r="O104" s="229"/>
      <c r="P104" s="229"/>
      <c r="Q104" s="229"/>
      <c r="R104" s="229"/>
      <c r="S104" s="229"/>
      <c r="T104" s="230"/>
      <c r="AT104" s="231" t="s">
        <v>139</v>
      </c>
      <c r="AU104" s="231" t="s">
        <v>85</v>
      </c>
      <c r="AV104" s="15" t="s">
        <v>144</v>
      </c>
      <c r="AW104" s="15" t="s">
        <v>35</v>
      </c>
      <c r="AX104" s="15" t="s">
        <v>76</v>
      </c>
      <c r="AY104" s="231" t="s">
        <v>127</v>
      </c>
    </row>
    <row r="105" spans="1:65" s="13" customFormat="1" ht="10">
      <c r="B105" s="199"/>
      <c r="C105" s="200"/>
      <c r="D105" s="201" t="s">
        <v>139</v>
      </c>
      <c r="E105" s="202" t="s">
        <v>19</v>
      </c>
      <c r="F105" s="203" t="s">
        <v>149</v>
      </c>
      <c r="G105" s="200"/>
      <c r="H105" s="202" t="s">
        <v>19</v>
      </c>
      <c r="I105" s="204"/>
      <c r="J105" s="200"/>
      <c r="K105" s="200"/>
      <c r="L105" s="205"/>
      <c r="M105" s="206"/>
      <c r="N105" s="207"/>
      <c r="O105" s="207"/>
      <c r="P105" s="207"/>
      <c r="Q105" s="207"/>
      <c r="R105" s="207"/>
      <c r="S105" s="207"/>
      <c r="T105" s="208"/>
      <c r="AT105" s="209" t="s">
        <v>139</v>
      </c>
      <c r="AU105" s="209" t="s">
        <v>85</v>
      </c>
      <c r="AV105" s="13" t="s">
        <v>83</v>
      </c>
      <c r="AW105" s="13" t="s">
        <v>35</v>
      </c>
      <c r="AX105" s="13" t="s">
        <v>76</v>
      </c>
      <c r="AY105" s="209" t="s">
        <v>127</v>
      </c>
    </row>
    <row r="106" spans="1:65" s="13" customFormat="1" ht="10">
      <c r="B106" s="199"/>
      <c r="C106" s="200"/>
      <c r="D106" s="201" t="s">
        <v>139</v>
      </c>
      <c r="E106" s="202" t="s">
        <v>19</v>
      </c>
      <c r="F106" s="203" t="s">
        <v>150</v>
      </c>
      <c r="G106" s="200"/>
      <c r="H106" s="202" t="s">
        <v>19</v>
      </c>
      <c r="I106" s="204"/>
      <c r="J106" s="200"/>
      <c r="K106" s="200"/>
      <c r="L106" s="205"/>
      <c r="M106" s="206"/>
      <c r="N106" s="207"/>
      <c r="O106" s="207"/>
      <c r="P106" s="207"/>
      <c r="Q106" s="207"/>
      <c r="R106" s="207"/>
      <c r="S106" s="207"/>
      <c r="T106" s="208"/>
      <c r="AT106" s="209" t="s">
        <v>139</v>
      </c>
      <c r="AU106" s="209" t="s">
        <v>85</v>
      </c>
      <c r="AV106" s="13" t="s">
        <v>83</v>
      </c>
      <c r="AW106" s="13" t="s">
        <v>35</v>
      </c>
      <c r="AX106" s="13" t="s">
        <v>76</v>
      </c>
      <c r="AY106" s="209" t="s">
        <v>127</v>
      </c>
    </row>
    <row r="107" spans="1:65" s="14" customFormat="1" ht="10">
      <c r="B107" s="210"/>
      <c r="C107" s="211"/>
      <c r="D107" s="201" t="s">
        <v>139</v>
      </c>
      <c r="E107" s="212" t="s">
        <v>19</v>
      </c>
      <c r="F107" s="213" t="s">
        <v>151</v>
      </c>
      <c r="G107" s="211"/>
      <c r="H107" s="214">
        <v>9.2159999999999993</v>
      </c>
      <c r="I107" s="215"/>
      <c r="J107" s="211"/>
      <c r="K107" s="211"/>
      <c r="L107" s="216"/>
      <c r="M107" s="217"/>
      <c r="N107" s="218"/>
      <c r="O107" s="218"/>
      <c r="P107" s="218"/>
      <c r="Q107" s="218"/>
      <c r="R107" s="218"/>
      <c r="S107" s="218"/>
      <c r="T107" s="219"/>
      <c r="AT107" s="220" t="s">
        <v>139</v>
      </c>
      <c r="AU107" s="220" t="s">
        <v>85</v>
      </c>
      <c r="AV107" s="14" t="s">
        <v>85</v>
      </c>
      <c r="AW107" s="14" t="s">
        <v>35</v>
      </c>
      <c r="AX107" s="14" t="s">
        <v>76</v>
      </c>
      <c r="AY107" s="220" t="s">
        <v>127</v>
      </c>
    </row>
    <row r="108" spans="1:65" s="14" customFormat="1" ht="10">
      <c r="B108" s="210"/>
      <c r="C108" s="211"/>
      <c r="D108" s="201" t="s">
        <v>139</v>
      </c>
      <c r="E108" s="212" t="s">
        <v>19</v>
      </c>
      <c r="F108" s="213" t="s">
        <v>152</v>
      </c>
      <c r="G108" s="211"/>
      <c r="H108" s="214">
        <v>34.271999999999998</v>
      </c>
      <c r="I108" s="215"/>
      <c r="J108" s="211"/>
      <c r="K108" s="211"/>
      <c r="L108" s="216"/>
      <c r="M108" s="217"/>
      <c r="N108" s="218"/>
      <c r="O108" s="218"/>
      <c r="P108" s="218"/>
      <c r="Q108" s="218"/>
      <c r="R108" s="218"/>
      <c r="S108" s="218"/>
      <c r="T108" s="219"/>
      <c r="AT108" s="220" t="s">
        <v>139</v>
      </c>
      <c r="AU108" s="220" t="s">
        <v>85</v>
      </c>
      <c r="AV108" s="14" t="s">
        <v>85</v>
      </c>
      <c r="AW108" s="14" t="s">
        <v>35</v>
      </c>
      <c r="AX108" s="14" t="s">
        <v>76</v>
      </c>
      <c r="AY108" s="220" t="s">
        <v>127</v>
      </c>
    </row>
    <row r="109" spans="1:65" s="15" customFormat="1" ht="10">
      <c r="B109" s="221"/>
      <c r="C109" s="222"/>
      <c r="D109" s="201" t="s">
        <v>139</v>
      </c>
      <c r="E109" s="223" t="s">
        <v>19</v>
      </c>
      <c r="F109" s="224" t="s">
        <v>143</v>
      </c>
      <c r="G109" s="222"/>
      <c r="H109" s="225">
        <v>43.488</v>
      </c>
      <c r="I109" s="226"/>
      <c r="J109" s="222"/>
      <c r="K109" s="222"/>
      <c r="L109" s="227"/>
      <c r="M109" s="228"/>
      <c r="N109" s="229"/>
      <c r="O109" s="229"/>
      <c r="P109" s="229"/>
      <c r="Q109" s="229"/>
      <c r="R109" s="229"/>
      <c r="S109" s="229"/>
      <c r="T109" s="230"/>
      <c r="AT109" s="231" t="s">
        <v>139</v>
      </c>
      <c r="AU109" s="231" t="s">
        <v>85</v>
      </c>
      <c r="AV109" s="15" t="s">
        <v>144</v>
      </c>
      <c r="AW109" s="15" t="s">
        <v>35</v>
      </c>
      <c r="AX109" s="15" t="s">
        <v>76</v>
      </c>
      <c r="AY109" s="231" t="s">
        <v>127</v>
      </c>
    </row>
    <row r="110" spans="1:65" s="16" customFormat="1" ht="10">
      <c r="B110" s="232"/>
      <c r="C110" s="233"/>
      <c r="D110" s="201" t="s">
        <v>139</v>
      </c>
      <c r="E110" s="234" t="s">
        <v>19</v>
      </c>
      <c r="F110" s="235" t="s">
        <v>153</v>
      </c>
      <c r="G110" s="233"/>
      <c r="H110" s="236">
        <v>245.71199999999999</v>
      </c>
      <c r="I110" s="237"/>
      <c r="J110" s="233"/>
      <c r="K110" s="233"/>
      <c r="L110" s="238"/>
      <c r="M110" s="239"/>
      <c r="N110" s="240"/>
      <c r="O110" s="240"/>
      <c r="P110" s="240"/>
      <c r="Q110" s="240"/>
      <c r="R110" s="240"/>
      <c r="S110" s="240"/>
      <c r="T110" s="241"/>
      <c r="AT110" s="242" t="s">
        <v>139</v>
      </c>
      <c r="AU110" s="242" t="s">
        <v>85</v>
      </c>
      <c r="AV110" s="16" t="s">
        <v>135</v>
      </c>
      <c r="AW110" s="16" t="s">
        <v>35</v>
      </c>
      <c r="AX110" s="16" t="s">
        <v>83</v>
      </c>
      <c r="AY110" s="242" t="s">
        <v>127</v>
      </c>
    </row>
    <row r="111" spans="1:65" s="2" customFormat="1" ht="16.5" customHeight="1">
      <c r="A111" s="37"/>
      <c r="B111" s="38"/>
      <c r="C111" s="181" t="s">
        <v>85</v>
      </c>
      <c r="D111" s="181" t="s">
        <v>130</v>
      </c>
      <c r="E111" s="182" t="s">
        <v>154</v>
      </c>
      <c r="F111" s="183" t="s">
        <v>155</v>
      </c>
      <c r="G111" s="184" t="s">
        <v>133</v>
      </c>
      <c r="H111" s="185">
        <v>169.79499999999999</v>
      </c>
      <c r="I111" s="186"/>
      <c r="J111" s="187">
        <f>ROUND(I111*H111,2)</f>
        <v>0</v>
      </c>
      <c r="K111" s="183" t="s">
        <v>134</v>
      </c>
      <c r="L111" s="42"/>
      <c r="M111" s="188" t="s">
        <v>19</v>
      </c>
      <c r="N111" s="189" t="s">
        <v>47</v>
      </c>
      <c r="O111" s="67"/>
      <c r="P111" s="190">
        <f>O111*H111</f>
        <v>0</v>
      </c>
      <c r="Q111" s="190">
        <v>0</v>
      </c>
      <c r="R111" s="190">
        <f>Q111*H111</f>
        <v>0</v>
      </c>
      <c r="S111" s="190">
        <v>2.4</v>
      </c>
      <c r="T111" s="191">
        <f>S111*H111</f>
        <v>407.50799999999998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92" t="s">
        <v>135</v>
      </c>
      <c r="AT111" s="192" t="s">
        <v>130</v>
      </c>
      <c r="AU111" s="192" t="s">
        <v>85</v>
      </c>
      <c r="AY111" s="20" t="s">
        <v>127</v>
      </c>
      <c r="BE111" s="193">
        <f>IF(N111="základní",J111,0)</f>
        <v>0</v>
      </c>
      <c r="BF111" s="193">
        <f>IF(N111="snížená",J111,0)</f>
        <v>0</v>
      </c>
      <c r="BG111" s="193">
        <f>IF(N111="zákl. přenesená",J111,0)</f>
        <v>0</v>
      </c>
      <c r="BH111" s="193">
        <f>IF(N111="sníž. přenesená",J111,0)</f>
        <v>0</v>
      </c>
      <c r="BI111" s="193">
        <f>IF(N111="nulová",J111,0)</f>
        <v>0</v>
      </c>
      <c r="BJ111" s="20" t="s">
        <v>83</v>
      </c>
      <c r="BK111" s="193">
        <f>ROUND(I111*H111,2)</f>
        <v>0</v>
      </c>
      <c r="BL111" s="20" t="s">
        <v>135</v>
      </c>
      <c r="BM111" s="192" t="s">
        <v>156</v>
      </c>
    </row>
    <row r="112" spans="1:65" s="2" customFormat="1" ht="10">
      <c r="A112" s="37"/>
      <c r="B112" s="38"/>
      <c r="C112" s="39"/>
      <c r="D112" s="194" t="s">
        <v>137</v>
      </c>
      <c r="E112" s="39"/>
      <c r="F112" s="195" t="s">
        <v>157</v>
      </c>
      <c r="G112" s="39"/>
      <c r="H112" s="39"/>
      <c r="I112" s="196"/>
      <c r="J112" s="39"/>
      <c r="K112" s="39"/>
      <c r="L112" s="42"/>
      <c r="M112" s="197"/>
      <c r="N112" s="198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137</v>
      </c>
      <c r="AU112" s="20" t="s">
        <v>85</v>
      </c>
    </row>
    <row r="113" spans="1:65" s="13" customFormat="1" ht="10">
      <c r="B113" s="199"/>
      <c r="C113" s="200"/>
      <c r="D113" s="201" t="s">
        <v>139</v>
      </c>
      <c r="E113" s="202" t="s">
        <v>19</v>
      </c>
      <c r="F113" s="203" t="s">
        <v>140</v>
      </c>
      <c r="G113" s="200"/>
      <c r="H113" s="202" t="s">
        <v>19</v>
      </c>
      <c r="I113" s="204"/>
      <c r="J113" s="200"/>
      <c r="K113" s="200"/>
      <c r="L113" s="205"/>
      <c r="M113" s="206"/>
      <c r="N113" s="207"/>
      <c r="O113" s="207"/>
      <c r="P113" s="207"/>
      <c r="Q113" s="207"/>
      <c r="R113" s="207"/>
      <c r="S113" s="207"/>
      <c r="T113" s="208"/>
      <c r="AT113" s="209" t="s">
        <v>139</v>
      </c>
      <c r="AU113" s="209" t="s">
        <v>85</v>
      </c>
      <c r="AV113" s="13" t="s">
        <v>83</v>
      </c>
      <c r="AW113" s="13" t="s">
        <v>35</v>
      </c>
      <c r="AX113" s="13" t="s">
        <v>76</v>
      </c>
      <c r="AY113" s="209" t="s">
        <v>127</v>
      </c>
    </row>
    <row r="114" spans="1:65" s="13" customFormat="1" ht="10">
      <c r="B114" s="199"/>
      <c r="C114" s="200"/>
      <c r="D114" s="201" t="s">
        <v>139</v>
      </c>
      <c r="E114" s="202" t="s">
        <v>19</v>
      </c>
      <c r="F114" s="203" t="s">
        <v>141</v>
      </c>
      <c r="G114" s="200"/>
      <c r="H114" s="202" t="s">
        <v>19</v>
      </c>
      <c r="I114" s="204"/>
      <c r="J114" s="200"/>
      <c r="K114" s="200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139</v>
      </c>
      <c r="AU114" s="209" t="s">
        <v>85</v>
      </c>
      <c r="AV114" s="13" t="s">
        <v>83</v>
      </c>
      <c r="AW114" s="13" t="s">
        <v>35</v>
      </c>
      <c r="AX114" s="13" t="s">
        <v>76</v>
      </c>
      <c r="AY114" s="209" t="s">
        <v>127</v>
      </c>
    </row>
    <row r="115" spans="1:65" s="14" customFormat="1" ht="10">
      <c r="B115" s="210"/>
      <c r="C115" s="211"/>
      <c r="D115" s="201" t="s">
        <v>139</v>
      </c>
      <c r="E115" s="212" t="s">
        <v>19</v>
      </c>
      <c r="F115" s="213" t="s">
        <v>158</v>
      </c>
      <c r="G115" s="211"/>
      <c r="H115" s="214">
        <v>107.875</v>
      </c>
      <c r="I115" s="215"/>
      <c r="J115" s="211"/>
      <c r="K115" s="211"/>
      <c r="L115" s="216"/>
      <c r="M115" s="217"/>
      <c r="N115" s="218"/>
      <c r="O115" s="218"/>
      <c r="P115" s="218"/>
      <c r="Q115" s="218"/>
      <c r="R115" s="218"/>
      <c r="S115" s="218"/>
      <c r="T115" s="219"/>
      <c r="AT115" s="220" t="s">
        <v>139</v>
      </c>
      <c r="AU115" s="220" t="s">
        <v>85</v>
      </c>
      <c r="AV115" s="14" t="s">
        <v>85</v>
      </c>
      <c r="AW115" s="14" t="s">
        <v>35</v>
      </c>
      <c r="AX115" s="14" t="s">
        <v>76</v>
      </c>
      <c r="AY115" s="220" t="s">
        <v>127</v>
      </c>
    </row>
    <row r="116" spans="1:65" s="15" customFormat="1" ht="10">
      <c r="B116" s="221"/>
      <c r="C116" s="222"/>
      <c r="D116" s="201" t="s">
        <v>139</v>
      </c>
      <c r="E116" s="223" t="s">
        <v>19</v>
      </c>
      <c r="F116" s="224" t="s">
        <v>143</v>
      </c>
      <c r="G116" s="222"/>
      <c r="H116" s="225">
        <v>107.875</v>
      </c>
      <c r="I116" s="226"/>
      <c r="J116" s="222"/>
      <c r="K116" s="222"/>
      <c r="L116" s="227"/>
      <c r="M116" s="228"/>
      <c r="N116" s="229"/>
      <c r="O116" s="229"/>
      <c r="P116" s="229"/>
      <c r="Q116" s="229"/>
      <c r="R116" s="229"/>
      <c r="S116" s="229"/>
      <c r="T116" s="230"/>
      <c r="AT116" s="231" t="s">
        <v>139</v>
      </c>
      <c r="AU116" s="231" t="s">
        <v>85</v>
      </c>
      <c r="AV116" s="15" t="s">
        <v>144</v>
      </c>
      <c r="AW116" s="15" t="s">
        <v>35</v>
      </c>
      <c r="AX116" s="15" t="s">
        <v>76</v>
      </c>
      <c r="AY116" s="231" t="s">
        <v>127</v>
      </c>
    </row>
    <row r="117" spans="1:65" s="13" customFormat="1" ht="10">
      <c r="B117" s="199"/>
      <c r="C117" s="200"/>
      <c r="D117" s="201" t="s">
        <v>139</v>
      </c>
      <c r="E117" s="202" t="s">
        <v>19</v>
      </c>
      <c r="F117" s="203" t="s">
        <v>145</v>
      </c>
      <c r="G117" s="200"/>
      <c r="H117" s="202" t="s">
        <v>19</v>
      </c>
      <c r="I117" s="204"/>
      <c r="J117" s="200"/>
      <c r="K117" s="200"/>
      <c r="L117" s="205"/>
      <c r="M117" s="206"/>
      <c r="N117" s="207"/>
      <c r="O117" s="207"/>
      <c r="P117" s="207"/>
      <c r="Q117" s="207"/>
      <c r="R117" s="207"/>
      <c r="S117" s="207"/>
      <c r="T117" s="208"/>
      <c r="AT117" s="209" t="s">
        <v>139</v>
      </c>
      <c r="AU117" s="209" t="s">
        <v>85</v>
      </c>
      <c r="AV117" s="13" t="s">
        <v>83</v>
      </c>
      <c r="AW117" s="13" t="s">
        <v>35</v>
      </c>
      <c r="AX117" s="13" t="s">
        <v>76</v>
      </c>
      <c r="AY117" s="209" t="s">
        <v>127</v>
      </c>
    </row>
    <row r="118" spans="1:65" s="13" customFormat="1" ht="10">
      <c r="B118" s="199"/>
      <c r="C118" s="200"/>
      <c r="D118" s="201" t="s">
        <v>139</v>
      </c>
      <c r="E118" s="202" t="s">
        <v>19</v>
      </c>
      <c r="F118" s="203" t="s">
        <v>146</v>
      </c>
      <c r="G118" s="200"/>
      <c r="H118" s="202" t="s">
        <v>19</v>
      </c>
      <c r="I118" s="204"/>
      <c r="J118" s="200"/>
      <c r="K118" s="200"/>
      <c r="L118" s="205"/>
      <c r="M118" s="206"/>
      <c r="N118" s="207"/>
      <c r="O118" s="207"/>
      <c r="P118" s="207"/>
      <c r="Q118" s="207"/>
      <c r="R118" s="207"/>
      <c r="S118" s="207"/>
      <c r="T118" s="208"/>
      <c r="AT118" s="209" t="s">
        <v>139</v>
      </c>
      <c r="AU118" s="209" t="s">
        <v>85</v>
      </c>
      <c r="AV118" s="13" t="s">
        <v>83</v>
      </c>
      <c r="AW118" s="13" t="s">
        <v>35</v>
      </c>
      <c r="AX118" s="13" t="s">
        <v>76</v>
      </c>
      <c r="AY118" s="209" t="s">
        <v>127</v>
      </c>
    </row>
    <row r="119" spans="1:65" s="14" customFormat="1" ht="10">
      <c r="B119" s="210"/>
      <c r="C119" s="211"/>
      <c r="D119" s="201" t="s">
        <v>139</v>
      </c>
      <c r="E119" s="212" t="s">
        <v>19</v>
      </c>
      <c r="F119" s="213" t="s">
        <v>159</v>
      </c>
      <c r="G119" s="211"/>
      <c r="H119" s="214">
        <v>33.92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139</v>
      </c>
      <c r="AU119" s="220" t="s">
        <v>85</v>
      </c>
      <c r="AV119" s="14" t="s">
        <v>85</v>
      </c>
      <c r="AW119" s="14" t="s">
        <v>35</v>
      </c>
      <c r="AX119" s="14" t="s">
        <v>76</v>
      </c>
      <c r="AY119" s="220" t="s">
        <v>127</v>
      </c>
    </row>
    <row r="120" spans="1:65" s="15" customFormat="1" ht="10">
      <c r="B120" s="221"/>
      <c r="C120" s="222"/>
      <c r="D120" s="201" t="s">
        <v>139</v>
      </c>
      <c r="E120" s="223" t="s">
        <v>19</v>
      </c>
      <c r="F120" s="224" t="s">
        <v>143</v>
      </c>
      <c r="G120" s="222"/>
      <c r="H120" s="225">
        <v>33.92</v>
      </c>
      <c r="I120" s="226"/>
      <c r="J120" s="222"/>
      <c r="K120" s="222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139</v>
      </c>
      <c r="AU120" s="231" t="s">
        <v>85</v>
      </c>
      <c r="AV120" s="15" t="s">
        <v>144</v>
      </c>
      <c r="AW120" s="15" t="s">
        <v>35</v>
      </c>
      <c r="AX120" s="15" t="s">
        <v>76</v>
      </c>
      <c r="AY120" s="231" t="s">
        <v>127</v>
      </c>
    </row>
    <row r="121" spans="1:65" s="13" customFormat="1" ht="10">
      <c r="B121" s="199"/>
      <c r="C121" s="200"/>
      <c r="D121" s="201" t="s">
        <v>139</v>
      </c>
      <c r="E121" s="202" t="s">
        <v>19</v>
      </c>
      <c r="F121" s="203" t="s">
        <v>149</v>
      </c>
      <c r="G121" s="200"/>
      <c r="H121" s="202" t="s">
        <v>19</v>
      </c>
      <c r="I121" s="204"/>
      <c r="J121" s="200"/>
      <c r="K121" s="200"/>
      <c r="L121" s="205"/>
      <c r="M121" s="206"/>
      <c r="N121" s="207"/>
      <c r="O121" s="207"/>
      <c r="P121" s="207"/>
      <c r="Q121" s="207"/>
      <c r="R121" s="207"/>
      <c r="S121" s="207"/>
      <c r="T121" s="208"/>
      <c r="AT121" s="209" t="s">
        <v>139</v>
      </c>
      <c r="AU121" s="209" t="s">
        <v>85</v>
      </c>
      <c r="AV121" s="13" t="s">
        <v>83</v>
      </c>
      <c r="AW121" s="13" t="s">
        <v>35</v>
      </c>
      <c r="AX121" s="13" t="s">
        <v>76</v>
      </c>
      <c r="AY121" s="209" t="s">
        <v>127</v>
      </c>
    </row>
    <row r="122" spans="1:65" s="13" customFormat="1" ht="10">
      <c r="B122" s="199"/>
      <c r="C122" s="200"/>
      <c r="D122" s="201" t="s">
        <v>139</v>
      </c>
      <c r="E122" s="202" t="s">
        <v>19</v>
      </c>
      <c r="F122" s="203" t="s">
        <v>150</v>
      </c>
      <c r="G122" s="200"/>
      <c r="H122" s="202" t="s">
        <v>19</v>
      </c>
      <c r="I122" s="204"/>
      <c r="J122" s="200"/>
      <c r="K122" s="200"/>
      <c r="L122" s="205"/>
      <c r="M122" s="206"/>
      <c r="N122" s="207"/>
      <c r="O122" s="207"/>
      <c r="P122" s="207"/>
      <c r="Q122" s="207"/>
      <c r="R122" s="207"/>
      <c r="S122" s="207"/>
      <c r="T122" s="208"/>
      <c r="AT122" s="209" t="s">
        <v>139</v>
      </c>
      <c r="AU122" s="209" t="s">
        <v>85</v>
      </c>
      <c r="AV122" s="13" t="s">
        <v>83</v>
      </c>
      <c r="AW122" s="13" t="s">
        <v>35</v>
      </c>
      <c r="AX122" s="13" t="s">
        <v>76</v>
      </c>
      <c r="AY122" s="209" t="s">
        <v>127</v>
      </c>
    </row>
    <row r="123" spans="1:65" s="14" customFormat="1" ht="10">
      <c r="B123" s="210"/>
      <c r="C123" s="211"/>
      <c r="D123" s="201" t="s">
        <v>139</v>
      </c>
      <c r="E123" s="212" t="s">
        <v>19</v>
      </c>
      <c r="F123" s="213" t="s">
        <v>160</v>
      </c>
      <c r="G123" s="211"/>
      <c r="H123" s="214">
        <v>28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139</v>
      </c>
      <c r="AU123" s="220" t="s">
        <v>85</v>
      </c>
      <c r="AV123" s="14" t="s">
        <v>85</v>
      </c>
      <c r="AW123" s="14" t="s">
        <v>35</v>
      </c>
      <c r="AX123" s="14" t="s">
        <v>76</v>
      </c>
      <c r="AY123" s="220" t="s">
        <v>127</v>
      </c>
    </row>
    <row r="124" spans="1:65" s="15" customFormat="1" ht="10">
      <c r="B124" s="221"/>
      <c r="C124" s="222"/>
      <c r="D124" s="201" t="s">
        <v>139</v>
      </c>
      <c r="E124" s="223" t="s">
        <v>19</v>
      </c>
      <c r="F124" s="224" t="s">
        <v>143</v>
      </c>
      <c r="G124" s="222"/>
      <c r="H124" s="225">
        <v>28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139</v>
      </c>
      <c r="AU124" s="231" t="s">
        <v>85</v>
      </c>
      <c r="AV124" s="15" t="s">
        <v>144</v>
      </c>
      <c r="AW124" s="15" t="s">
        <v>35</v>
      </c>
      <c r="AX124" s="15" t="s">
        <v>76</v>
      </c>
      <c r="AY124" s="231" t="s">
        <v>127</v>
      </c>
    </row>
    <row r="125" spans="1:65" s="16" customFormat="1" ht="10">
      <c r="B125" s="232"/>
      <c r="C125" s="233"/>
      <c r="D125" s="201" t="s">
        <v>139</v>
      </c>
      <c r="E125" s="234" t="s">
        <v>19</v>
      </c>
      <c r="F125" s="235" t="s">
        <v>153</v>
      </c>
      <c r="G125" s="233"/>
      <c r="H125" s="236">
        <v>169.79500000000002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AT125" s="242" t="s">
        <v>139</v>
      </c>
      <c r="AU125" s="242" t="s">
        <v>85</v>
      </c>
      <c r="AV125" s="16" t="s">
        <v>135</v>
      </c>
      <c r="AW125" s="16" t="s">
        <v>35</v>
      </c>
      <c r="AX125" s="16" t="s">
        <v>83</v>
      </c>
      <c r="AY125" s="242" t="s">
        <v>127</v>
      </c>
    </row>
    <row r="126" spans="1:65" s="2" customFormat="1" ht="33" customHeight="1">
      <c r="A126" s="37"/>
      <c r="B126" s="38"/>
      <c r="C126" s="181" t="s">
        <v>144</v>
      </c>
      <c r="D126" s="181" t="s">
        <v>130</v>
      </c>
      <c r="E126" s="182" t="s">
        <v>161</v>
      </c>
      <c r="F126" s="183" t="s">
        <v>162</v>
      </c>
      <c r="G126" s="184" t="s">
        <v>163</v>
      </c>
      <c r="H126" s="185">
        <v>194.58</v>
      </c>
      <c r="I126" s="186"/>
      <c r="J126" s="187">
        <f>ROUND(I126*H126,2)</f>
        <v>0</v>
      </c>
      <c r="K126" s="183" t="s">
        <v>134</v>
      </c>
      <c r="L126" s="42"/>
      <c r="M126" s="188" t="s">
        <v>19</v>
      </c>
      <c r="N126" s="189" t="s">
        <v>47</v>
      </c>
      <c r="O126" s="67"/>
      <c r="P126" s="190">
        <f>O126*H126</f>
        <v>0</v>
      </c>
      <c r="Q126" s="190">
        <v>0</v>
      </c>
      <c r="R126" s="190">
        <f>Q126*H126</f>
        <v>0</v>
      </c>
      <c r="S126" s="190">
        <v>8.9999999999999993E-3</v>
      </c>
      <c r="T126" s="191">
        <f>S126*H126</f>
        <v>1.75122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135</v>
      </c>
      <c r="AT126" s="192" t="s">
        <v>130</v>
      </c>
      <c r="AU126" s="192" t="s">
        <v>85</v>
      </c>
      <c r="AY126" s="20" t="s">
        <v>127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20" t="s">
        <v>83</v>
      </c>
      <c r="BK126" s="193">
        <f>ROUND(I126*H126,2)</f>
        <v>0</v>
      </c>
      <c r="BL126" s="20" t="s">
        <v>135</v>
      </c>
      <c r="BM126" s="192" t="s">
        <v>164</v>
      </c>
    </row>
    <row r="127" spans="1:65" s="2" customFormat="1" ht="10">
      <c r="A127" s="37"/>
      <c r="B127" s="38"/>
      <c r="C127" s="39"/>
      <c r="D127" s="194" t="s">
        <v>137</v>
      </c>
      <c r="E127" s="39"/>
      <c r="F127" s="195" t="s">
        <v>165</v>
      </c>
      <c r="G127" s="39"/>
      <c r="H127" s="39"/>
      <c r="I127" s="196"/>
      <c r="J127" s="39"/>
      <c r="K127" s="39"/>
      <c r="L127" s="42"/>
      <c r="M127" s="197"/>
      <c r="N127" s="198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137</v>
      </c>
      <c r="AU127" s="20" t="s">
        <v>85</v>
      </c>
    </row>
    <row r="128" spans="1:65" s="13" customFormat="1" ht="10">
      <c r="B128" s="199"/>
      <c r="C128" s="200"/>
      <c r="D128" s="201" t="s">
        <v>139</v>
      </c>
      <c r="E128" s="202" t="s">
        <v>19</v>
      </c>
      <c r="F128" s="203" t="s">
        <v>145</v>
      </c>
      <c r="G128" s="200"/>
      <c r="H128" s="202" t="s">
        <v>19</v>
      </c>
      <c r="I128" s="204"/>
      <c r="J128" s="200"/>
      <c r="K128" s="200"/>
      <c r="L128" s="205"/>
      <c r="M128" s="206"/>
      <c r="N128" s="207"/>
      <c r="O128" s="207"/>
      <c r="P128" s="207"/>
      <c r="Q128" s="207"/>
      <c r="R128" s="207"/>
      <c r="S128" s="207"/>
      <c r="T128" s="208"/>
      <c r="AT128" s="209" t="s">
        <v>139</v>
      </c>
      <c r="AU128" s="209" t="s">
        <v>85</v>
      </c>
      <c r="AV128" s="13" t="s">
        <v>83</v>
      </c>
      <c r="AW128" s="13" t="s">
        <v>35</v>
      </c>
      <c r="AX128" s="13" t="s">
        <v>76</v>
      </c>
      <c r="AY128" s="209" t="s">
        <v>127</v>
      </c>
    </row>
    <row r="129" spans="1:65" s="13" customFormat="1" ht="10">
      <c r="B129" s="199"/>
      <c r="C129" s="200"/>
      <c r="D129" s="201" t="s">
        <v>139</v>
      </c>
      <c r="E129" s="202" t="s">
        <v>19</v>
      </c>
      <c r="F129" s="203" t="s">
        <v>146</v>
      </c>
      <c r="G129" s="200"/>
      <c r="H129" s="202" t="s">
        <v>19</v>
      </c>
      <c r="I129" s="204"/>
      <c r="J129" s="200"/>
      <c r="K129" s="200"/>
      <c r="L129" s="205"/>
      <c r="M129" s="206"/>
      <c r="N129" s="207"/>
      <c r="O129" s="207"/>
      <c r="P129" s="207"/>
      <c r="Q129" s="207"/>
      <c r="R129" s="207"/>
      <c r="S129" s="207"/>
      <c r="T129" s="208"/>
      <c r="AT129" s="209" t="s">
        <v>139</v>
      </c>
      <c r="AU129" s="209" t="s">
        <v>85</v>
      </c>
      <c r="AV129" s="13" t="s">
        <v>83</v>
      </c>
      <c r="AW129" s="13" t="s">
        <v>35</v>
      </c>
      <c r="AX129" s="13" t="s">
        <v>76</v>
      </c>
      <c r="AY129" s="209" t="s">
        <v>127</v>
      </c>
    </row>
    <row r="130" spans="1:65" s="13" customFormat="1" ht="10">
      <c r="B130" s="199"/>
      <c r="C130" s="200"/>
      <c r="D130" s="201" t="s">
        <v>139</v>
      </c>
      <c r="E130" s="202" t="s">
        <v>19</v>
      </c>
      <c r="F130" s="203" t="s">
        <v>166</v>
      </c>
      <c r="G130" s="200"/>
      <c r="H130" s="202" t="s">
        <v>19</v>
      </c>
      <c r="I130" s="204"/>
      <c r="J130" s="200"/>
      <c r="K130" s="200"/>
      <c r="L130" s="205"/>
      <c r="M130" s="206"/>
      <c r="N130" s="207"/>
      <c r="O130" s="207"/>
      <c r="P130" s="207"/>
      <c r="Q130" s="207"/>
      <c r="R130" s="207"/>
      <c r="S130" s="207"/>
      <c r="T130" s="208"/>
      <c r="AT130" s="209" t="s">
        <v>139</v>
      </c>
      <c r="AU130" s="209" t="s">
        <v>85</v>
      </c>
      <c r="AV130" s="13" t="s">
        <v>83</v>
      </c>
      <c r="AW130" s="13" t="s">
        <v>35</v>
      </c>
      <c r="AX130" s="13" t="s">
        <v>76</v>
      </c>
      <c r="AY130" s="209" t="s">
        <v>127</v>
      </c>
    </row>
    <row r="131" spans="1:65" s="14" customFormat="1" ht="10">
      <c r="B131" s="210"/>
      <c r="C131" s="211"/>
      <c r="D131" s="201" t="s">
        <v>139</v>
      </c>
      <c r="E131" s="212" t="s">
        <v>19</v>
      </c>
      <c r="F131" s="213" t="s">
        <v>167</v>
      </c>
      <c r="G131" s="211"/>
      <c r="H131" s="214">
        <v>194.58</v>
      </c>
      <c r="I131" s="215"/>
      <c r="J131" s="211"/>
      <c r="K131" s="211"/>
      <c r="L131" s="216"/>
      <c r="M131" s="217"/>
      <c r="N131" s="218"/>
      <c r="O131" s="218"/>
      <c r="P131" s="218"/>
      <c r="Q131" s="218"/>
      <c r="R131" s="218"/>
      <c r="S131" s="218"/>
      <c r="T131" s="219"/>
      <c r="AT131" s="220" t="s">
        <v>139</v>
      </c>
      <c r="AU131" s="220" t="s">
        <v>85</v>
      </c>
      <c r="AV131" s="14" t="s">
        <v>85</v>
      </c>
      <c r="AW131" s="14" t="s">
        <v>35</v>
      </c>
      <c r="AX131" s="14" t="s">
        <v>76</v>
      </c>
      <c r="AY131" s="220" t="s">
        <v>127</v>
      </c>
    </row>
    <row r="132" spans="1:65" s="16" customFormat="1" ht="10">
      <c r="B132" s="232"/>
      <c r="C132" s="233"/>
      <c r="D132" s="201" t="s">
        <v>139</v>
      </c>
      <c r="E132" s="234" t="s">
        <v>19</v>
      </c>
      <c r="F132" s="235" t="s">
        <v>153</v>
      </c>
      <c r="G132" s="233"/>
      <c r="H132" s="236">
        <v>194.58</v>
      </c>
      <c r="I132" s="237"/>
      <c r="J132" s="233"/>
      <c r="K132" s="233"/>
      <c r="L132" s="238"/>
      <c r="M132" s="239"/>
      <c r="N132" s="240"/>
      <c r="O132" s="240"/>
      <c r="P132" s="240"/>
      <c r="Q132" s="240"/>
      <c r="R132" s="240"/>
      <c r="S132" s="240"/>
      <c r="T132" s="241"/>
      <c r="AT132" s="242" t="s">
        <v>139</v>
      </c>
      <c r="AU132" s="242" t="s">
        <v>85</v>
      </c>
      <c r="AV132" s="16" t="s">
        <v>135</v>
      </c>
      <c r="AW132" s="16" t="s">
        <v>35</v>
      </c>
      <c r="AX132" s="16" t="s">
        <v>83</v>
      </c>
      <c r="AY132" s="242" t="s">
        <v>127</v>
      </c>
    </row>
    <row r="133" spans="1:65" s="2" customFormat="1" ht="33" customHeight="1">
      <c r="A133" s="37"/>
      <c r="B133" s="38"/>
      <c r="C133" s="181" t="s">
        <v>135</v>
      </c>
      <c r="D133" s="181" t="s">
        <v>130</v>
      </c>
      <c r="E133" s="182" t="s">
        <v>168</v>
      </c>
      <c r="F133" s="183" t="s">
        <v>169</v>
      </c>
      <c r="G133" s="184" t="s">
        <v>163</v>
      </c>
      <c r="H133" s="185">
        <v>385.09</v>
      </c>
      <c r="I133" s="186"/>
      <c r="J133" s="187">
        <f>ROUND(I133*H133,2)</f>
        <v>0</v>
      </c>
      <c r="K133" s="183" t="s">
        <v>134</v>
      </c>
      <c r="L133" s="42"/>
      <c r="M133" s="188" t="s">
        <v>19</v>
      </c>
      <c r="N133" s="189" t="s">
        <v>47</v>
      </c>
      <c r="O133" s="67"/>
      <c r="P133" s="190">
        <f>O133*H133</f>
        <v>0</v>
      </c>
      <c r="Q133" s="190">
        <v>0</v>
      </c>
      <c r="R133" s="190">
        <f>Q133*H133</f>
        <v>0</v>
      </c>
      <c r="S133" s="190">
        <v>8.9999999999999993E-3</v>
      </c>
      <c r="T133" s="191">
        <f>S133*H133</f>
        <v>3.4658099999999994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135</v>
      </c>
      <c r="AT133" s="192" t="s">
        <v>130</v>
      </c>
      <c r="AU133" s="192" t="s">
        <v>85</v>
      </c>
      <c r="AY133" s="20" t="s">
        <v>127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20" t="s">
        <v>83</v>
      </c>
      <c r="BK133" s="193">
        <f>ROUND(I133*H133,2)</f>
        <v>0</v>
      </c>
      <c r="BL133" s="20" t="s">
        <v>135</v>
      </c>
      <c r="BM133" s="192" t="s">
        <v>170</v>
      </c>
    </row>
    <row r="134" spans="1:65" s="2" customFormat="1" ht="10">
      <c r="A134" s="37"/>
      <c r="B134" s="38"/>
      <c r="C134" s="39"/>
      <c r="D134" s="194" t="s">
        <v>137</v>
      </c>
      <c r="E134" s="39"/>
      <c r="F134" s="195" t="s">
        <v>171</v>
      </c>
      <c r="G134" s="39"/>
      <c r="H134" s="39"/>
      <c r="I134" s="196"/>
      <c r="J134" s="39"/>
      <c r="K134" s="39"/>
      <c r="L134" s="42"/>
      <c r="M134" s="197"/>
      <c r="N134" s="198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137</v>
      </c>
      <c r="AU134" s="20" t="s">
        <v>85</v>
      </c>
    </row>
    <row r="135" spans="1:65" s="13" customFormat="1" ht="10">
      <c r="B135" s="199"/>
      <c r="C135" s="200"/>
      <c r="D135" s="201" t="s">
        <v>139</v>
      </c>
      <c r="E135" s="202" t="s">
        <v>19</v>
      </c>
      <c r="F135" s="203" t="s">
        <v>149</v>
      </c>
      <c r="G135" s="200"/>
      <c r="H135" s="202" t="s">
        <v>19</v>
      </c>
      <c r="I135" s="204"/>
      <c r="J135" s="200"/>
      <c r="K135" s="200"/>
      <c r="L135" s="205"/>
      <c r="M135" s="206"/>
      <c r="N135" s="207"/>
      <c r="O135" s="207"/>
      <c r="P135" s="207"/>
      <c r="Q135" s="207"/>
      <c r="R135" s="207"/>
      <c r="S135" s="207"/>
      <c r="T135" s="208"/>
      <c r="AT135" s="209" t="s">
        <v>139</v>
      </c>
      <c r="AU135" s="209" t="s">
        <v>85</v>
      </c>
      <c r="AV135" s="13" t="s">
        <v>83</v>
      </c>
      <c r="AW135" s="13" t="s">
        <v>35</v>
      </c>
      <c r="AX135" s="13" t="s">
        <v>76</v>
      </c>
      <c r="AY135" s="209" t="s">
        <v>127</v>
      </c>
    </row>
    <row r="136" spans="1:65" s="13" customFormat="1" ht="10">
      <c r="B136" s="199"/>
      <c r="C136" s="200"/>
      <c r="D136" s="201" t="s">
        <v>139</v>
      </c>
      <c r="E136" s="202" t="s">
        <v>19</v>
      </c>
      <c r="F136" s="203" t="s">
        <v>172</v>
      </c>
      <c r="G136" s="200"/>
      <c r="H136" s="202" t="s">
        <v>19</v>
      </c>
      <c r="I136" s="204"/>
      <c r="J136" s="200"/>
      <c r="K136" s="200"/>
      <c r="L136" s="205"/>
      <c r="M136" s="206"/>
      <c r="N136" s="207"/>
      <c r="O136" s="207"/>
      <c r="P136" s="207"/>
      <c r="Q136" s="207"/>
      <c r="R136" s="207"/>
      <c r="S136" s="207"/>
      <c r="T136" s="208"/>
      <c r="AT136" s="209" t="s">
        <v>139</v>
      </c>
      <c r="AU136" s="209" t="s">
        <v>85</v>
      </c>
      <c r="AV136" s="13" t="s">
        <v>83</v>
      </c>
      <c r="AW136" s="13" t="s">
        <v>35</v>
      </c>
      <c r="AX136" s="13" t="s">
        <v>76</v>
      </c>
      <c r="AY136" s="209" t="s">
        <v>127</v>
      </c>
    </row>
    <row r="137" spans="1:65" s="14" customFormat="1" ht="10">
      <c r="B137" s="210"/>
      <c r="C137" s="211"/>
      <c r="D137" s="201" t="s">
        <v>139</v>
      </c>
      <c r="E137" s="212" t="s">
        <v>19</v>
      </c>
      <c r="F137" s="213" t="s">
        <v>173</v>
      </c>
      <c r="G137" s="211"/>
      <c r="H137" s="214">
        <v>175.57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139</v>
      </c>
      <c r="AU137" s="220" t="s">
        <v>85</v>
      </c>
      <c r="AV137" s="14" t="s">
        <v>85</v>
      </c>
      <c r="AW137" s="14" t="s">
        <v>35</v>
      </c>
      <c r="AX137" s="14" t="s">
        <v>76</v>
      </c>
      <c r="AY137" s="220" t="s">
        <v>127</v>
      </c>
    </row>
    <row r="138" spans="1:65" s="15" customFormat="1" ht="10">
      <c r="B138" s="221"/>
      <c r="C138" s="222"/>
      <c r="D138" s="201" t="s">
        <v>139</v>
      </c>
      <c r="E138" s="223" t="s">
        <v>19</v>
      </c>
      <c r="F138" s="224" t="s">
        <v>143</v>
      </c>
      <c r="G138" s="222"/>
      <c r="H138" s="225">
        <v>175.57</v>
      </c>
      <c r="I138" s="226"/>
      <c r="J138" s="222"/>
      <c r="K138" s="222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139</v>
      </c>
      <c r="AU138" s="231" t="s">
        <v>85</v>
      </c>
      <c r="AV138" s="15" t="s">
        <v>144</v>
      </c>
      <c r="AW138" s="15" t="s">
        <v>35</v>
      </c>
      <c r="AX138" s="15" t="s">
        <v>76</v>
      </c>
      <c r="AY138" s="231" t="s">
        <v>127</v>
      </c>
    </row>
    <row r="139" spans="1:65" s="13" customFormat="1" ht="10">
      <c r="B139" s="199"/>
      <c r="C139" s="200"/>
      <c r="D139" s="201" t="s">
        <v>139</v>
      </c>
      <c r="E139" s="202" t="s">
        <v>19</v>
      </c>
      <c r="F139" s="203" t="s">
        <v>145</v>
      </c>
      <c r="G139" s="200"/>
      <c r="H139" s="202" t="s">
        <v>19</v>
      </c>
      <c r="I139" s="204"/>
      <c r="J139" s="200"/>
      <c r="K139" s="200"/>
      <c r="L139" s="205"/>
      <c r="M139" s="206"/>
      <c r="N139" s="207"/>
      <c r="O139" s="207"/>
      <c r="P139" s="207"/>
      <c r="Q139" s="207"/>
      <c r="R139" s="207"/>
      <c r="S139" s="207"/>
      <c r="T139" s="208"/>
      <c r="AT139" s="209" t="s">
        <v>139</v>
      </c>
      <c r="AU139" s="209" t="s">
        <v>85</v>
      </c>
      <c r="AV139" s="13" t="s">
        <v>83</v>
      </c>
      <c r="AW139" s="13" t="s">
        <v>35</v>
      </c>
      <c r="AX139" s="13" t="s">
        <v>76</v>
      </c>
      <c r="AY139" s="209" t="s">
        <v>127</v>
      </c>
    </row>
    <row r="140" spans="1:65" s="13" customFormat="1" ht="10">
      <c r="B140" s="199"/>
      <c r="C140" s="200"/>
      <c r="D140" s="201" t="s">
        <v>139</v>
      </c>
      <c r="E140" s="202" t="s">
        <v>19</v>
      </c>
      <c r="F140" s="203" t="s">
        <v>146</v>
      </c>
      <c r="G140" s="200"/>
      <c r="H140" s="202" t="s">
        <v>19</v>
      </c>
      <c r="I140" s="204"/>
      <c r="J140" s="200"/>
      <c r="K140" s="200"/>
      <c r="L140" s="205"/>
      <c r="M140" s="206"/>
      <c r="N140" s="207"/>
      <c r="O140" s="207"/>
      <c r="P140" s="207"/>
      <c r="Q140" s="207"/>
      <c r="R140" s="207"/>
      <c r="S140" s="207"/>
      <c r="T140" s="208"/>
      <c r="AT140" s="209" t="s">
        <v>139</v>
      </c>
      <c r="AU140" s="209" t="s">
        <v>85</v>
      </c>
      <c r="AV140" s="13" t="s">
        <v>83</v>
      </c>
      <c r="AW140" s="13" t="s">
        <v>35</v>
      </c>
      <c r="AX140" s="13" t="s">
        <v>76</v>
      </c>
      <c r="AY140" s="209" t="s">
        <v>127</v>
      </c>
    </row>
    <row r="141" spans="1:65" s="13" customFormat="1" ht="10">
      <c r="B141" s="199"/>
      <c r="C141" s="200"/>
      <c r="D141" s="201" t="s">
        <v>139</v>
      </c>
      <c r="E141" s="202" t="s">
        <v>19</v>
      </c>
      <c r="F141" s="203" t="s">
        <v>166</v>
      </c>
      <c r="G141" s="200"/>
      <c r="H141" s="202" t="s">
        <v>19</v>
      </c>
      <c r="I141" s="204"/>
      <c r="J141" s="200"/>
      <c r="K141" s="200"/>
      <c r="L141" s="205"/>
      <c r="M141" s="206"/>
      <c r="N141" s="207"/>
      <c r="O141" s="207"/>
      <c r="P141" s="207"/>
      <c r="Q141" s="207"/>
      <c r="R141" s="207"/>
      <c r="S141" s="207"/>
      <c r="T141" s="208"/>
      <c r="AT141" s="209" t="s">
        <v>139</v>
      </c>
      <c r="AU141" s="209" t="s">
        <v>85</v>
      </c>
      <c r="AV141" s="13" t="s">
        <v>83</v>
      </c>
      <c r="AW141" s="13" t="s">
        <v>35</v>
      </c>
      <c r="AX141" s="13" t="s">
        <v>76</v>
      </c>
      <c r="AY141" s="209" t="s">
        <v>127</v>
      </c>
    </row>
    <row r="142" spans="1:65" s="14" customFormat="1" ht="10">
      <c r="B142" s="210"/>
      <c r="C142" s="211"/>
      <c r="D142" s="201" t="s">
        <v>139</v>
      </c>
      <c r="E142" s="212" t="s">
        <v>19</v>
      </c>
      <c r="F142" s="213" t="s">
        <v>174</v>
      </c>
      <c r="G142" s="211"/>
      <c r="H142" s="214">
        <v>209.52</v>
      </c>
      <c r="I142" s="215"/>
      <c r="J142" s="211"/>
      <c r="K142" s="211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139</v>
      </c>
      <c r="AU142" s="220" t="s">
        <v>85</v>
      </c>
      <c r="AV142" s="14" t="s">
        <v>85</v>
      </c>
      <c r="AW142" s="14" t="s">
        <v>35</v>
      </c>
      <c r="AX142" s="14" t="s">
        <v>76</v>
      </c>
      <c r="AY142" s="220" t="s">
        <v>127</v>
      </c>
    </row>
    <row r="143" spans="1:65" s="15" customFormat="1" ht="10">
      <c r="B143" s="221"/>
      <c r="C143" s="222"/>
      <c r="D143" s="201" t="s">
        <v>139</v>
      </c>
      <c r="E143" s="223" t="s">
        <v>19</v>
      </c>
      <c r="F143" s="224" t="s">
        <v>143</v>
      </c>
      <c r="G143" s="222"/>
      <c r="H143" s="225">
        <v>209.52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139</v>
      </c>
      <c r="AU143" s="231" t="s">
        <v>85</v>
      </c>
      <c r="AV143" s="15" t="s">
        <v>144</v>
      </c>
      <c r="AW143" s="15" t="s">
        <v>35</v>
      </c>
      <c r="AX143" s="15" t="s">
        <v>76</v>
      </c>
      <c r="AY143" s="231" t="s">
        <v>127</v>
      </c>
    </row>
    <row r="144" spans="1:65" s="16" customFormat="1" ht="10">
      <c r="B144" s="232"/>
      <c r="C144" s="233"/>
      <c r="D144" s="201" t="s">
        <v>139</v>
      </c>
      <c r="E144" s="234" t="s">
        <v>19</v>
      </c>
      <c r="F144" s="235" t="s">
        <v>153</v>
      </c>
      <c r="G144" s="233"/>
      <c r="H144" s="236">
        <v>385.09000000000003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AT144" s="242" t="s">
        <v>139</v>
      </c>
      <c r="AU144" s="242" t="s">
        <v>85</v>
      </c>
      <c r="AV144" s="16" t="s">
        <v>135</v>
      </c>
      <c r="AW144" s="16" t="s">
        <v>35</v>
      </c>
      <c r="AX144" s="16" t="s">
        <v>83</v>
      </c>
      <c r="AY144" s="242" t="s">
        <v>127</v>
      </c>
    </row>
    <row r="145" spans="1:65" s="2" customFormat="1" ht="37.75" customHeight="1">
      <c r="A145" s="37"/>
      <c r="B145" s="38"/>
      <c r="C145" s="181" t="s">
        <v>175</v>
      </c>
      <c r="D145" s="181" t="s">
        <v>130</v>
      </c>
      <c r="E145" s="182" t="s">
        <v>176</v>
      </c>
      <c r="F145" s="183" t="s">
        <v>177</v>
      </c>
      <c r="G145" s="184" t="s">
        <v>163</v>
      </c>
      <c r="H145" s="185">
        <v>52.5</v>
      </c>
      <c r="I145" s="186"/>
      <c r="J145" s="187">
        <f>ROUND(I145*H145,2)</f>
        <v>0</v>
      </c>
      <c r="K145" s="183" t="s">
        <v>134</v>
      </c>
      <c r="L145" s="42"/>
      <c r="M145" s="188" t="s">
        <v>19</v>
      </c>
      <c r="N145" s="189" t="s">
        <v>47</v>
      </c>
      <c r="O145" s="67"/>
      <c r="P145" s="190">
        <f>O145*H145</f>
        <v>0</v>
      </c>
      <c r="Q145" s="190">
        <v>0</v>
      </c>
      <c r="R145" s="190">
        <f>Q145*H145</f>
        <v>0</v>
      </c>
      <c r="S145" s="190">
        <v>0.06</v>
      </c>
      <c r="T145" s="191">
        <f>S145*H145</f>
        <v>3.15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135</v>
      </c>
      <c r="AT145" s="192" t="s">
        <v>130</v>
      </c>
      <c r="AU145" s="192" t="s">
        <v>85</v>
      </c>
      <c r="AY145" s="20" t="s">
        <v>127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20" t="s">
        <v>83</v>
      </c>
      <c r="BK145" s="193">
        <f>ROUND(I145*H145,2)</f>
        <v>0</v>
      </c>
      <c r="BL145" s="20" t="s">
        <v>135</v>
      </c>
      <c r="BM145" s="192" t="s">
        <v>178</v>
      </c>
    </row>
    <row r="146" spans="1:65" s="2" customFormat="1" ht="10">
      <c r="A146" s="37"/>
      <c r="B146" s="38"/>
      <c r="C146" s="39"/>
      <c r="D146" s="194" t="s">
        <v>137</v>
      </c>
      <c r="E146" s="39"/>
      <c r="F146" s="195" t="s">
        <v>179</v>
      </c>
      <c r="G146" s="39"/>
      <c r="H146" s="39"/>
      <c r="I146" s="196"/>
      <c r="J146" s="39"/>
      <c r="K146" s="39"/>
      <c r="L146" s="42"/>
      <c r="M146" s="197"/>
      <c r="N146" s="198"/>
      <c r="O146" s="67"/>
      <c r="P146" s="67"/>
      <c r="Q146" s="67"/>
      <c r="R146" s="67"/>
      <c r="S146" s="67"/>
      <c r="T146" s="68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20" t="s">
        <v>137</v>
      </c>
      <c r="AU146" s="20" t="s">
        <v>85</v>
      </c>
    </row>
    <row r="147" spans="1:65" s="13" customFormat="1" ht="10">
      <c r="B147" s="199"/>
      <c r="C147" s="200"/>
      <c r="D147" s="201" t="s">
        <v>139</v>
      </c>
      <c r="E147" s="202" t="s">
        <v>19</v>
      </c>
      <c r="F147" s="203" t="s">
        <v>145</v>
      </c>
      <c r="G147" s="200"/>
      <c r="H147" s="202" t="s">
        <v>19</v>
      </c>
      <c r="I147" s="204"/>
      <c r="J147" s="200"/>
      <c r="K147" s="200"/>
      <c r="L147" s="205"/>
      <c r="M147" s="206"/>
      <c r="N147" s="207"/>
      <c r="O147" s="207"/>
      <c r="P147" s="207"/>
      <c r="Q147" s="207"/>
      <c r="R147" s="207"/>
      <c r="S147" s="207"/>
      <c r="T147" s="208"/>
      <c r="AT147" s="209" t="s">
        <v>139</v>
      </c>
      <c r="AU147" s="209" t="s">
        <v>85</v>
      </c>
      <c r="AV147" s="13" t="s">
        <v>83</v>
      </c>
      <c r="AW147" s="13" t="s">
        <v>35</v>
      </c>
      <c r="AX147" s="13" t="s">
        <v>76</v>
      </c>
      <c r="AY147" s="209" t="s">
        <v>127</v>
      </c>
    </row>
    <row r="148" spans="1:65" s="13" customFormat="1" ht="10">
      <c r="B148" s="199"/>
      <c r="C148" s="200"/>
      <c r="D148" s="201" t="s">
        <v>139</v>
      </c>
      <c r="E148" s="202" t="s">
        <v>19</v>
      </c>
      <c r="F148" s="203" t="s">
        <v>146</v>
      </c>
      <c r="G148" s="200"/>
      <c r="H148" s="202" t="s">
        <v>19</v>
      </c>
      <c r="I148" s="204"/>
      <c r="J148" s="200"/>
      <c r="K148" s="200"/>
      <c r="L148" s="205"/>
      <c r="M148" s="206"/>
      <c r="N148" s="207"/>
      <c r="O148" s="207"/>
      <c r="P148" s="207"/>
      <c r="Q148" s="207"/>
      <c r="R148" s="207"/>
      <c r="S148" s="207"/>
      <c r="T148" s="208"/>
      <c r="AT148" s="209" t="s">
        <v>139</v>
      </c>
      <c r="AU148" s="209" t="s">
        <v>85</v>
      </c>
      <c r="AV148" s="13" t="s">
        <v>83</v>
      </c>
      <c r="AW148" s="13" t="s">
        <v>35</v>
      </c>
      <c r="AX148" s="13" t="s">
        <v>76</v>
      </c>
      <c r="AY148" s="209" t="s">
        <v>127</v>
      </c>
    </row>
    <row r="149" spans="1:65" s="13" customFormat="1" ht="10">
      <c r="B149" s="199"/>
      <c r="C149" s="200"/>
      <c r="D149" s="201" t="s">
        <v>139</v>
      </c>
      <c r="E149" s="202" t="s">
        <v>19</v>
      </c>
      <c r="F149" s="203" t="s">
        <v>166</v>
      </c>
      <c r="G149" s="200"/>
      <c r="H149" s="202" t="s">
        <v>19</v>
      </c>
      <c r="I149" s="204"/>
      <c r="J149" s="200"/>
      <c r="K149" s="200"/>
      <c r="L149" s="205"/>
      <c r="M149" s="206"/>
      <c r="N149" s="207"/>
      <c r="O149" s="207"/>
      <c r="P149" s="207"/>
      <c r="Q149" s="207"/>
      <c r="R149" s="207"/>
      <c r="S149" s="207"/>
      <c r="T149" s="208"/>
      <c r="AT149" s="209" t="s">
        <v>139</v>
      </c>
      <c r="AU149" s="209" t="s">
        <v>85</v>
      </c>
      <c r="AV149" s="13" t="s">
        <v>83</v>
      </c>
      <c r="AW149" s="13" t="s">
        <v>35</v>
      </c>
      <c r="AX149" s="13" t="s">
        <v>76</v>
      </c>
      <c r="AY149" s="209" t="s">
        <v>127</v>
      </c>
    </row>
    <row r="150" spans="1:65" s="14" customFormat="1" ht="10">
      <c r="B150" s="210"/>
      <c r="C150" s="211"/>
      <c r="D150" s="201" t="s">
        <v>139</v>
      </c>
      <c r="E150" s="212" t="s">
        <v>19</v>
      </c>
      <c r="F150" s="213" t="s">
        <v>180</v>
      </c>
      <c r="G150" s="211"/>
      <c r="H150" s="214">
        <v>52.5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139</v>
      </c>
      <c r="AU150" s="220" t="s">
        <v>85</v>
      </c>
      <c r="AV150" s="14" t="s">
        <v>85</v>
      </c>
      <c r="AW150" s="14" t="s">
        <v>35</v>
      </c>
      <c r="AX150" s="14" t="s">
        <v>76</v>
      </c>
      <c r="AY150" s="220" t="s">
        <v>127</v>
      </c>
    </row>
    <row r="151" spans="1:65" s="16" customFormat="1" ht="10">
      <c r="B151" s="232"/>
      <c r="C151" s="233"/>
      <c r="D151" s="201" t="s">
        <v>139</v>
      </c>
      <c r="E151" s="234" t="s">
        <v>19</v>
      </c>
      <c r="F151" s="235" t="s">
        <v>153</v>
      </c>
      <c r="G151" s="233"/>
      <c r="H151" s="236">
        <v>52.5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AT151" s="242" t="s">
        <v>139</v>
      </c>
      <c r="AU151" s="242" t="s">
        <v>85</v>
      </c>
      <c r="AV151" s="16" t="s">
        <v>135</v>
      </c>
      <c r="AW151" s="16" t="s">
        <v>35</v>
      </c>
      <c r="AX151" s="16" t="s">
        <v>83</v>
      </c>
      <c r="AY151" s="242" t="s">
        <v>127</v>
      </c>
    </row>
    <row r="152" spans="1:65" s="2" customFormat="1" ht="37.75" customHeight="1">
      <c r="A152" s="37"/>
      <c r="B152" s="38"/>
      <c r="C152" s="181" t="s">
        <v>181</v>
      </c>
      <c r="D152" s="181" t="s">
        <v>130</v>
      </c>
      <c r="E152" s="182" t="s">
        <v>182</v>
      </c>
      <c r="F152" s="183" t="s">
        <v>183</v>
      </c>
      <c r="G152" s="184" t="s">
        <v>133</v>
      </c>
      <c r="H152" s="185">
        <v>669.93</v>
      </c>
      <c r="I152" s="186"/>
      <c r="J152" s="187">
        <f>ROUND(I152*H152,2)</f>
        <v>0</v>
      </c>
      <c r="K152" s="183" t="s">
        <v>134</v>
      </c>
      <c r="L152" s="42"/>
      <c r="M152" s="188" t="s">
        <v>19</v>
      </c>
      <c r="N152" s="189" t="s">
        <v>47</v>
      </c>
      <c r="O152" s="67"/>
      <c r="P152" s="190">
        <f>O152*H152</f>
        <v>0</v>
      </c>
      <c r="Q152" s="190">
        <v>0</v>
      </c>
      <c r="R152" s="190">
        <f>Q152*H152</f>
        <v>0</v>
      </c>
      <c r="S152" s="190">
        <v>0.16</v>
      </c>
      <c r="T152" s="191">
        <f>S152*H152</f>
        <v>107.1888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135</v>
      </c>
      <c r="AT152" s="192" t="s">
        <v>130</v>
      </c>
      <c r="AU152" s="192" t="s">
        <v>85</v>
      </c>
      <c r="AY152" s="20" t="s">
        <v>127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20" t="s">
        <v>83</v>
      </c>
      <c r="BK152" s="193">
        <f>ROUND(I152*H152,2)</f>
        <v>0</v>
      </c>
      <c r="BL152" s="20" t="s">
        <v>135</v>
      </c>
      <c r="BM152" s="192" t="s">
        <v>184</v>
      </c>
    </row>
    <row r="153" spans="1:65" s="2" customFormat="1" ht="10">
      <c r="A153" s="37"/>
      <c r="B153" s="38"/>
      <c r="C153" s="39"/>
      <c r="D153" s="194" t="s">
        <v>137</v>
      </c>
      <c r="E153" s="39"/>
      <c r="F153" s="195" t="s">
        <v>185</v>
      </c>
      <c r="G153" s="39"/>
      <c r="H153" s="39"/>
      <c r="I153" s="196"/>
      <c r="J153" s="39"/>
      <c r="K153" s="39"/>
      <c r="L153" s="42"/>
      <c r="M153" s="197"/>
      <c r="N153" s="198"/>
      <c r="O153" s="67"/>
      <c r="P153" s="67"/>
      <c r="Q153" s="67"/>
      <c r="R153" s="67"/>
      <c r="S153" s="67"/>
      <c r="T153" s="68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20" t="s">
        <v>137</v>
      </c>
      <c r="AU153" s="20" t="s">
        <v>85</v>
      </c>
    </row>
    <row r="154" spans="1:65" s="2" customFormat="1" ht="324">
      <c r="A154" s="37"/>
      <c r="B154" s="38"/>
      <c r="C154" s="39"/>
      <c r="D154" s="201" t="s">
        <v>186</v>
      </c>
      <c r="E154" s="39"/>
      <c r="F154" s="243" t="s">
        <v>187</v>
      </c>
      <c r="G154" s="39"/>
      <c r="H154" s="39"/>
      <c r="I154" s="196"/>
      <c r="J154" s="39"/>
      <c r="K154" s="39"/>
      <c r="L154" s="42"/>
      <c r="M154" s="197"/>
      <c r="N154" s="198"/>
      <c r="O154" s="67"/>
      <c r="P154" s="67"/>
      <c r="Q154" s="67"/>
      <c r="R154" s="67"/>
      <c r="S154" s="67"/>
      <c r="T154" s="68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20" t="s">
        <v>186</v>
      </c>
      <c r="AU154" s="20" t="s">
        <v>85</v>
      </c>
    </row>
    <row r="155" spans="1:65" s="13" customFormat="1" ht="10">
      <c r="B155" s="199"/>
      <c r="C155" s="200"/>
      <c r="D155" s="201" t="s">
        <v>139</v>
      </c>
      <c r="E155" s="202" t="s">
        <v>19</v>
      </c>
      <c r="F155" s="203" t="s">
        <v>149</v>
      </c>
      <c r="G155" s="200"/>
      <c r="H155" s="202" t="s">
        <v>19</v>
      </c>
      <c r="I155" s="204"/>
      <c r="J155" s="200"/>
      <c r="K155" s="200"/>
      <c r="L155" s="205"/>
      <c r="M155" s="206"/>
      <c r="N155" s="207"/>
      <c r="O155" s="207"/>
      <c r="P155" s="207"/>
      <c r="Q155" s="207"/>
      <c r="R155" s="207"/>
      <c r="S155" s="207"/>
      <c r="T155" s="208"/>
      <c r="AT155" s="209" t="s">
        <v>139</v>
      </c>
      <c r="AU155" s="209" t="s">
        <v>85</v>
      </c>
      <c r="AV155" s="13" t="s">
        <v>83</v>
      </c>
      <c r="AW155" s="13" t="s">
        <v>35</v>
      </c>
      <c r="AX155" s="13" t="s">
        <v>76</v>
      </c>
      <c r="AY155" s="209" t="s">
        <v>127</v>
      </c>
    </row>
    <row r="156" spans="1:65" s="13" customFormat="1" ht="10">
      <c r="B156" s="199"/>
      <c r="C156" s="200"/>
      <c r="D156" s="201" t="s">
        <v>139</v>
      </c>
      <c r="E156" s="202" t="s">
        <v>19</v>
      </c>
      <c r="F156" s="203" t="s">
        <v>172</v>
      </c>
      <c r="G156" s="200"/>
      <c r="H156" s="202" t="s">
        <v>19</v>
      </c>
      <c r="I156" s="204"/>
      <c r="J156" s="200"/>
      <c r="K156" s="200"/>
      <c r="L156" s="205"/>
      <c r="M156" s="206"/>
      <c r="N156" s="207"/>
      <c r="O156" s="207"/>
      <c r="P156" s="207"/>
      <c r="Q156" s="207"/>
      <c r="R156" s="207"/>
      <c r="S156" s="207"/>
      <c r="T156" s="208"/>
      <c r="AT156" s="209" t="s">
        <v>139</v>
      </c>
      <c r="AU156" s="209" t="s">
        <v>85</v>
      </c>
      <c r="AV156" s="13" t="s">
        <v>83</v>
      </c>
      <c r="AW156" s="13" t="s">
        <v>35</v>
      </c>
      <c r="AX156" s="13" t="s">
        <v>76</v>
      </c>
      <c r="AY156" s="209" t="s">
        <v>127</v>
      </c>
    </row>
    <row r="157" spans="1:65" s="14" customFormat="1" ht="10">
      <c r="B157" s="210"/>
      <c r="C157" s="211"/>
      <c r="D157" s="201" t="s">
        <v>139</v>
      </c>
      <c r="E157" s="212" t="s">
        <v>19</v>
      </c>
      <c r="F157" s="213" t="s">
        <v>188</v>
      </c>
      <c r="G157" s="211"/>
      <c r="H157" s="214">
        <v>669.93</v>
      </c>
      <c r="I157" s="215"/>
      <c r="J157" s="211"/>
      <c r="K157" s="211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139</v>
      </c>
      <c r="AU157" s="220" t="s">
        <v>85</v>
      </c>
      <c r="AV157" s="14" t="s">
        <v>85</v>
      </c>
      <c r="AW157" s="14" t="s">
        <v>35</v>
      </c>
      <c r="AX157" s="14" t="s">
        <v>76</v>
      </c>
      <c r="AY157" s="220" t="s">
        <v>127</v>
      </c>
    </row>
    <row r="158" spans="1:65" s="16" customFormat="1" ht="10">
      <c r="B158" s="232"/>
      <c r="C158" s="233"/>
      <c r="D158" s="201" t="s">
        <v>139</v>
      </c>
      <c r="E158" s="234" t="s">
        <v>19</v>
      </c>
      <c r="F158" s="235" t="s">
        <v>153</v>
      </c>
      <c r="G158" s="233"/>
      <c r="H158" s="236">
        <v>669.93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AT158" s="242" t="s">
        <v>139</v>
      </c>
      <c r="AU158" s="242" t="s">
        <v>85</v>
      </c>
      <c r="AV158" s="16" t="s">
        <v>135</v>
      </c>
      <c r="AW158" s="16" t="s">
        <v>35</v>
      </c>
      <c r="AX158" s="16" t="s">
        <v>83</v>
      </c>
      <c r="AY158" s="242" t="s">
        <v>127</v>
      </c>
    </row>
    <row r="159" spans="1:65" s="2" customFormat="1" ht="44.25" customHeight="1">
      <c r="A159" s="37"/>
      <c r="B159" s="38"/>
      <c r="C159" s="181" t="s">
        <v>189</v>
      </c>
      <c r="D159" s="181" t="s">
        <v>130</v>
      </c>
      <c r="E159" s="182" t="s">
        <v>190</v>
      </c>
      <c r="F159" s="183" t="s">
        <v>191</v>
      </c>
      <c r="G159" s="184" t="s">
        <v>133</v>
      </c>
      <c r="H159" s="185">
        <v>2643.134</v>
      </c>
      <c r="I159" s="186"/>
      <c r="J159" s="187">
        <f>ROUND(I159*H159,2)</f>
        <v>0</v>
      </c>
      <c r="K159" s="183" t="s">
        <v>134</v>
      </c>
      <c r="L159" s="42"/>
      <c r="M159" s="188" t="s">
        <v>19</v>
      </c>
      <c r="N159" s="189" t="s">
        <v>47</v>
      </c>
      <c r="O159" s="67"/>
      <c r="P159" s="190">
        <f>O159*H159</f>
        <v>0</v>
      </c>
      <c r="Q159" s="190">
        <v>0</v>
      </c>
      <c r="R159" s="190">
        <f>Q159*H159</f>
        <v>0</v>
      </c>
      <c r="S159" s="190">
        <v>0.37</v>
      </c>
      <c r="T159" s="191">
        <f>S159*H159</f>
        <v>977.95957999999996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135</v>
      </c>
      <c r="AT159" s="192" t="s">
        <v>130</v>
      </c>
      <c r="AU159" s="192" t="s">
        <v>85</v>
      </c>
      <c r="AY159" s="20" t="s">
        <v>127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20" t="s">
        <v>83</v>
      </c>
      <c r="BK159" s="193">
        <f>ROUND(I159*H159,2)</f>
        <v>0</v>
      </c>
      <c r="BL159" s="20" t="s">
        <v>135</v>
      </c>
      <c r="BM159" s="192" t="s">
        <v>192</v>
      </c>
    </row>
    <row r="160" spans="1:65" s="2" customFormat="1" ht="10">
      <c r="A160" s="37"/>
      <c r="B160" s="38"/>
      <c r="C160" s="39"/>
      <c r="D160" s="194" t="s">
        <v>137</v>
      </c>
      <c r="E160" s="39"/>
      <c r="F160" s="195" t="s">
        <v>193</v>
      </c>
      <c r="G160" s="39"/>
      <c r="H160" s="39"/>
      <c r="I160" s="196"/>
      <c r="J160" s="39"/>
      <c r="K160" s="39"/>
      <c r="L160" s="42"/>
      <c r="M160" s="197"/>
      <c r="N160" s="198"/>
      <c r="O160" s="67"/>
      <c r="P160" s="67"/>
      <c r="Q160" s="67"/>
      <c r="R160" s="67"/>
      <c r="S160" s="67"/>
      <c r="T160" s="68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20" t="s">
        <v>137</v>
      </c>
      <c r="AU160" s="20" t="s">
        <v>85</v>
      </c>
    </row>
    <row r="161" spans="1:65" s="13" customFormat="1" ht="10">
      <c r="B161" s="199"/>
      <c r="C161" s="200"/>
      <c r="D161" s="201" t="s">
        <v>139</v>
      </c>
      <c r="E161" s="202" t="s">
        <v>19</v>
      </c>
      <c r="F161" s="203" t="s">
        <v>194</v>
      </c>
      <c r="G161" s="200"/>
      <c r="H161" s="202" t="s">
        <v>19</v>
      </c>
      <c r="I161" s="204"/>
      <c r="J161" s="200"/>
      <c r="K161" s="200"/>
      <c r="L161" s="205"/>
      <c r="M161" s="206"/>
      <c r="N161" s="207"/>
      <c r="O161" s="207"/>
      <c r="P161" s="207"/>
      <c r="Q161" s="207"/>
      <c r="R161" s="207"/>
      <c r="S161" s="207"/>
      <c r="T161" s="208"/>
      <c r="AT161" s="209" t="s">
        <v>139</v>
      </c>
      <c r="AU161" s="209" t="s">
        <v>85</v>
      </c>
      <c r="AV161" s="13" t="s">
        <v>83</v>
      </c>
      <c r="AW161" s="13" t="s">
        <v>35</v>
      </c>
      <c r="AX161" s="13" t="s">
        <v>76</v>
      </c>
      <c r="AY161" s="209" t="s">
        <v>127</v>
      </c>
    </row>
    <row r="162" spans="1:65" s="13" customFormat="1" ht="10">
      <c r="B162" s="199"/>
      <c r="C162" s="200"/>
      <c r="D162" s="201" t="s">
        <v>139</v>
      </c>
      <c r="E162" s="202" t="s">
        <v>19</v>
      </c>
      <c r="F162" s="203" t="s">
        <v>141</v>
      </c>
      <c r="G162" s="200"/>
      <c r="H162" s="202" t="s">
        <v>19</v>
      </c>
      <c r="I162" s="204"/>
      <c r="J162" s="200"/>
      <c r="K162" s="200"/>
      <c r="L162" s="205"/>
      <c r="M162" s="206"/>
      <c r="N162" s="207"/>
      <c r="O162" s="207"/>
      <c r="P162" s="207"/>
      <c r="Q162" s="207"/>
      <c r="R162" s="207"/>
      <c r="S162" s="207"/>
      <c r="T162" s="208"/>
      <c r="AT162" s="209" t="s">
        <v>139</v>
      </c>
      <c r="AU162" s="209" t="s">
        <v>85</v>
      </c>
      <c r="AV162" s="13" t="s">
        <v>83</v>
      </c>
      <c r="AW162" s="13" t="s">
        <v>35</v>
      </c>
      <c r="AX162" s="13" t="s">
        <v>76</v>
      </c>
      <c r="AY162" s="209" t="s">
        <v>127</v>
      </c>
    </row>
    <row r="163" spans="1:65" s="14" customFormat="1" ht="10">
      <c r="B163" s="210"/>
      <c r="C163" s="211"/>
      <c r="D163" s="201" t="s">
        <v>139</v>
      </c>
      <c r="E163" s="212" t="s">
        <v>19</v>
      </c>
      <c r="F163" s="213" t="s">
        <v>195</v>
      </c>
      <c r="G163" s="211"/>
      <c r="H163" s="214">
        <v>2643.134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139</v>
      </c>
      <c r="AU163" s="220" t="s">
        <v>85</v>
      </c>
      <c r="AV163" s="14" t="s">
        <v>85</v>
      </c>
      <c r="AW163" s="14" t="s">
        <v>35</v>
      </c>
      <c r="AX163" s="14" t="s">
        <v>76</v>
      </c>
      <c r="AY163" s="220" t="s">
        <v>127</v>
      </c>
    </row>
    <row r="164" spans="1:65" s="16" customFormat="1" ht="10">
      <c r="B164" s="232"/>
      <c r="C164" s="233"/>
      <c r="D164" s="201" t="s">
        <v>139</v>
      </c>
      <c r="E164" s="234" t="s">
        <v>19</v>
      </c>
      <c r="F164" s="235" t="s">
        <v>153</v>
      </c>
      <c r="G164" s="233"/>
      <c r="H164" s="236">
        <v>2643.134</v>
      </c>
      <c r="I164" s="237"/>
      <c r="J164" s="233"/>
      <c r="K164" s="233"/>
      <c r="L164" s="238"/>
      <c r="M164" s="239"/>
      <c r="N164" s="240"/>
      <c r="O164" s="240"/>
      <c r="P164" s="240"/>
      <c r="Q164" s="240"/>
      <c r="R164" s="240"/>
      <c r="S164" s="240"/>
      <c r="T164" s="241"/>
      <c r="AT164" s="242" t="s">
        <v>139</v>
      </c>
      <c r="AU164" s="242" t="s">
        <v>85</v>
      </c>
      <c r="AV164" s="16" t="s">
        <v>135</v>
      </c>
      <c r="AW164" s="16" t="s">
        <v>35</v>
      </c>
      <c r="AX164" s="16" t="s">
        <v>83</v>
      </c>
      <c r="AY164" s="242" t="s">
        <v>127</v>
      </c>
    </row>
    <row r="165" spans="1:65" s="12" customFormat="1" ht="22.75" customHeight="1">
      <c r="B165" s="165"/>
      <c r="C165" s="166"/>
      <c r="D165" s="167" t="s">
        <v>75</v>
      </c>
      <c r="E165" s="179" t="s">
        <v>196</v>
      </c>
      <c r="F165" s="179" t="s">
        <v>197</v>
      </c>
      <c r="G165" s="166"/>
      <c r="H165" s="166"/>
      <c r="I165" s="169"/>
      <c r="J165" s="180">
        <f>BK165</f>
        <v>0</v>
      </c>
      <c r="K165" s="166"/>
      <c r="L165" s="171"/>
      <c r="M165" s="172"/>
      <c r="N165" s="173"/>
      <c r="O165" s="173"/>
      <c r="P165" s="174">
        <f>SUM(P166:P454)</f>
        <v>0</v>
      </c>
      <c r="Q165" s="173"/>
      <c r="R165" s="174">
        <f>SUM(R166:R454)</f>
        <v>0</v>
      </c>
      <c r="S165" s="173"/>
      <c r="T165" s="175">
        <f>SUM(T166:T454)</f>
        <v>0</v>
      </c>
      <c r="AR165" s="176" t="s">
        <v>83</v>
      </c>
      <c r="AT165" s="177" t="s">
        <v>75</v>
      </c>
      <c r="AU165" s="177" t="s">
        <v>83</v>
      </c>
      <c r="AY165" s="176" t="s">
        <v>127</v>
      </c>
      <c r="BK165" s="178">
        <f>SUM(BK166:BK454)</f>
        <v>0</v>
      </c>
    </row>
    <row r="166" spans="1:65" s="2" customFormat="1" ht="16.5" customHeight="1">
      <c r="A166" s="37"/>
      <c r="B166" s="38"/>
      <c r="C166" s="181" t="s">
        <v>198</v>
      </c>
      <c r="D166" s="181" t="s">
        <v>130</v>
      </c>
      <c r="E166" s="182" t="s">
        <v>199</v>
      </c>
      <c r="F166" s="183" t="s">
        <v>200</v>
      </c>
      <c r="G166" s="184" t="s">
        <v>201</v>
      </c>
      <c r="H166" s="185">
        <v>1101.5319999999999</v>
      </c>
      <c r="I166" s="186"/>
      <c r="J166" s="187">
        <f>ROUND(I166*H166,2)</f>
        <v>0</v>
      </c>
      <c r="K166" s="183" t="s">
        <v>134</v>
      </c>
      <c r="L166" s="42"/>
      <c r="M166" s="188" t="s">
        <v>19</v>
      </c>
      <c r="N166" s="189" t="s">
        <v>47</v>
      </c>
      <c r="O166" s="67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135</v>
      </c>
      <c r="AT166" s="192" t="s">
        <v>130</v>
      </c>
      <c r="AU166" s="192" t="s">
        <v>85</v>
      </c>
      <c r="AY166" s="20" t="s">
        <v>127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20" t="s">
        <v>83</v>
      </c>
      <c r="BK166" s="193">
        <f>ROUND(I166*H166,2)</f>
        <v>0</v>
      </c>
      <c r="BL166" s="20" t="s">
        <v>135</v>
      </c>
      <c r="BM166" s="192" t="s">
        <v>202</v>
      </c>
    </row>
    <row r="167" spans="1:65" s="2" customFormat="1" ht="10">
      <c r="A167" s="37"/>
      <c r="B167" s="38"/>
      <c r="C167" s="39"/>
      <c r="D167" s="194" t="s">
        <v>137</v>
      </c>
      <c r="E167" s="39"/>
      <c r="F167" s="195" t="s">
        <v>203</v>
      </c>
      <c r="G167" s="39"/>
      <c r="H167" s="39"/>
      <c r="I167" s="196"/>
      <c r="J167" s="39"/>
      <c r="K167" s="39"/>
      <c r="L167" s="42"/>
      <c r="M167" s="197"/>
      <c r="N167" s="198"/>
      <c r="O167" s="67"/>
      <c r="P167" s="67"/>
      <c r="Q167" s="67"/>
      <c r="R167" s="67"/>
      <c r="S167" s="67"/>
      <c r="T167" s="68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20" t="s">
        <v>137</v>
      </c>
      <c r="AU167" s="20" t="s">
        <v>85</v>
      </c>
    </row>
    <row r="168" spans="1:65" s="13" customFormat="1" ht="10">
      <c r="B168" s="199"/>
      <c r="C168" s="200"/>
      <c r="D168" s="201" t="s">
        <v>139</v>
      </c>
      <c r="E168" s="202" t="s">
        <v>19</v>
      </c>
      <c r="F168" s="203" t="s">
        <v>204</v>
      </c>
      <c r="G168" s="200"/>
      <c r="H168" s="202" t="s">
        <v>19</v>
      </c>
      <c r="I168" s="204"/>
      <c r="J168" s="200"/>
      <c r="K168" s="200"/>
      <c r="L168" s="205"/>
      <c r="M168" s="206"/>
      <c r="N168" s="207"/>
      <c r="O168" s="207"/>
      <c r="P168" s="207"/>
      <c r="Q168" s="207"/>
      <c r="R168" s="207"/>
      <c r="S168" s="207"/>
      <c r="T168" s="208"/>
      <c r="AT168" s="209" t="s">
        <v>139</v>
      </c>
      <c r="AU168" s="209" t="s">
        <v>85</v>
      </c>
      <c r="AV168" s="13" t="s">
        <v>83</v>
      </c>
      <c r="AW168" s="13" t="s">
        <v>35</v>
      </c>
      <c r="AX168" s="13" t="s">
        <v>76</v>
      </c>
      <c r="AY168" s="209" t="s">
        <v>127</v>
      </c>
    </row>
    <row r="169" spans="1:65" s="14" customFormat="1" ht="10">
      <c r="B169" s="210"/>
      <c r="C169" s="211"/>
      <c r="D169" s="201" t="s">
        <v>139</v>
      </c>
      <c r="E169" s="212" t="s">
        <v>19</v>
      </c>
      <c r="F169" s="213" t="s">
        <v>205</v>
      </c>
      <c r="G169" s="211"/>
      <c r="H169" s="214">
        <v>7.85</v>
      </c>
      <c r="I169" s="215"/>
      <c r="J169" s="211"/>
      <c r="K169" s="211"/>
      <c r="L169" s="216"/>
      <c r="M169" s="217"/>
      <c r="N169" s="218"/>
      <c r="O169" s="218"/>
      <c r="P169" s="218"/>
      <c r="Q169" s="218"/>
      <c r="R169" s="218"/>
      <c r="S169" s="218"/>
      <c r="T169" s="219"/>
      <c r="AT169" s="220" t="s">
        <v>139</v>
      </c>
      <c r="AU169" s="220" t="s">
        <v>85</v>
      </c>
      <c r="AV169" s="14" t="s">
        <v>85</v>
      </c>
      <c r="AW169" s="14" t="s">
        <v>35</v>
      </c>
      <c r="AX169" s="14" t="s">
        <v>76</v>
      </c>
      <c r="AY169" s="220" t="s">
        <v>127</v>
      </c>
    </row>
    <row r="170" spans="1:65" s="14" customFormat="1" ht="10">
      <c r="B170" s="210"/>
      <c r="C170" s="211"/>
      <c r="D170" s="201" t="s">
        <v>139</v>
      </c>
      <c r="E170" s="212" t="s">
        <v>19</v>
      </c>
      <c r="F170" s="213" t="s">
        <v>206</v>
      </c>
      <c r="G170" s="211"/>
      <c r="H170" s="214">
        <v>4.21</v>
      </c>
      <c r="I170" s="215"/>
      <c r="J170" s="211"/>
      <c r="K170" s="211"/>
      <c r="L170" s="216"/>
      <c r="M170" s="217"/>
      <c r="N170" s="218"/>
      <c r="O170" s="218"/>
      <c r="P170" s="218"/>
      <c r="Q170" s="218"/>
      <c r="R170" s="218"/>
      <c r="S170" s="218"/>
      <c r="T170" s="219"/>
      <c r="AT170" s="220" t="s">
        <v>139</v>
      </c>
      <c r="AU170" s="220" t="s">
        <v>85</v>
      </c>
      <c r="AV170" s="14" t="s">
        <v>85</v>
      </c>
      <c r="AW170" s="14" t="s">
        <v>35</v>
      </c>
      <c r="AX170" s="14" t="s">
        <v>76</v>
      </c>
      <c r="AY170" s="220" t="s">
        <v>127</v>
      </c>
    </row>
    <row r="171" spans="1:65" s="15" customFormat="1" ht="10">
      <c r="B171" s="221"/>
      <c r="C171" s="222"/>
      <c r="D171" s="201" t="s">
        <v>139</v>
      </c>
      <c r="E171" s="223" t="s">
        <v>19</v>
      </c>
      <c r="F171" s="224" t="s">
        <v>143</v>
      </c>
      <c r="G171" s="222"/>
      <c r="H171" s="225">
        <v>12.059999999999999</v>
      </c>
      <c r="I171" s="226"/>
      <c r="J171" s="222"/>
      <c r="K171" s="222"/>
      <c r="L171" s="227"/>
      <c r="M171" s="228"/>
      <c r="N171" s="229"/>
      <c r="O171" s="229"/>
      <c r="P171" s="229"/>
      <c r="Q171" s="229"/>
      <c r="R171" s="229"/>
      <c r="S171" s="229"/>
      <c r="T171" s="230"/>
      <c r="AT171" s="231" t="s">
        <v>139</v>
      </c>
      <c r="AU171" s="231" t="s">
        <v>85</v>
      </c>
      <c r="AV171" s="15" t="s">
        <v>144</v>
      </c>
      <c r="AW171" s="15" t="s">
        <v>35</v>
      </c>
      <c r="AX171" s="15" t="s">
        <v>76</v>
      </c>
      <c r="AY171" s="231" t="s">
        <v>127</v>
      </c>
    </row>
    <row r="172" spans="1:65" s="13" customFormat="1" ht="10">
      <c r="B172" s="199"/>
      <c r="C172" s="200"/>
      <c r="D172" s="201" t="s">
        <v>139</v>
      </c>
      <c r="E172" s="202" t="s">
        <v>19</v>
      </c>
      <c r="F172" s="203" t="s">
        <v>207</v>
      </c>
      <c r="G172" s="200"/>
      <c r="H172" s="202" t="s">
        <v>19</v>
      </c>
      <c r="I172" s="204"/>
      <c r="J172" s="200"/>
      <c r="K172" s="200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139</v>
      </c>
      <c r="AU172" s="209" t="s">
        <v>85</v>
      </c>
      <c r="AV172" s="13" t="s">
        <v>83</v>
      </c>
      <c r="AW172" s="13" t="s">
        <v>35</v>
      </c>
      <c r="AX172" s="13" t="s">
        <v>76</v>
      </c>
      <c r="AY172" s="209" t="s">
        <v>127</v>
      </c>
    </row>
    <row r="173" spans="1:65" s="14" customFormat="1" ht="10">
      <c r="B173" s="210"/>
      <c r="C173" s="211"/>
      <c r="D173" s="201" t="s">
        <v>139</v>
      </c>
      <c r="E173" s="212" t="s">
        <v>19</v>
      </c>
      <c r="F173" s="213" t="s">
        <v>208</v>
      </c>
      <c r="G173" s="211"/>
      <c r="H173" s="214">
        <v>7.4859999999999998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139</v>
      </c>
      <c r="AU173" s="220" t="s">
        <v>85</v>
      </c>
      <c r="AV173" s="14" t="s">
        <v>85</v>
      </c>
      <c r="AW173" s="14" t="s">
        <v>35</v>
      </c>
      <c r="AX173" s="14" t="s">
        <v>76</v>
      </c>
      <c r="AY173" s="220" t="s">
        <v>127</v>
      </c>
    </row>
    <row r="174" spans="1:65" s="14" customFormat="1" ht="10">
      <c r="B174" s="210"/>
      <c r="C174" s="211"/>
      <c r="D174" s="201" t="s">
        <v>139</v>
      </c>
      <c r="E174" s="212" t="s">
        <v>19</v>
      </c>
      <c r="F174" s="213" t="s">
        <v>209</v>
      </c>
      <c r="G174" s="211"/>
      <c r="H174" s="214">
        <v>3.64</v>
      </c>
      <c r="I174" s="215"/>
      <c r="J174" s="211"/>
      <c r="K174" s="211"/>
      <c r="L174" s="216"/>
      <c r="M174" s="217"/>
      <c r="N174" s="218"/>
      <c r="O174" s="218"/>
      <c r="P174" s="218"/>
      <c r="Q174" s="218"/>
      <c r="R174" s="218"/>
      <c r="S174" s="218"/>
      <c r="T174" s="219"/>
      <c r="AT174" s="220" t="s">
        <v>139</v>
      </c>
      <c r="AU174" s="220" t="s">
        <v>85</v>
      </c>
      <c r="AV174" s="14" t="s">
        <v>85</v>
      </c>
      <c r="AW174" s="14" t="s">
        <v>35</v>
      </c>
      <c r="AX174" s="14" t="s">
        <v>76</v>
      </c>
      <c r="AY174" s="220" t="s">
        <v>127</v>
      </c>
    </row>
    <row r="175" spans="1:65" s="15" customFormat="1" ht="10">
      <c r="B175" s="221"/>
      <c r="C175" s="222"/>
      <c r="D175" s="201" t="s">
        <v>139</v>
      </c>
      <c r="E175" s="223" t="s">
        <v>19</v>
      </c>
      <c r="F175" s="224" t="s">
        <v>143</v>
      </c>
      <c r="G175" s="222"/>
      <c r="H175" s="225">
        <v>11.125999999999999</v>
      </c>
      <c r="I175" s="226"/>
      <c r="J175" s="222"/>
      <c r="K175" s="222"/>
      <c r="L175" s="227"/>
      <c r="M175" s="228"/>
      <c r="N175" s="229"/>
      <c r="O175" s="229"/>
      <c r="P175" s="229"/>
      <c r="Q175" s="229"/>
      <c r="R175" s="229"/>
      <c r="S175" s="229"/>
      <c r="T175" s="230"/>
      <c r="AT175" s="231" t="s">
        <v>139</v>
      </c>
      <c r="AU175" s="231" t="s">
        <v>85</v>
      </c>
      <c r="AV175" s="15" t="s">
        <v>144</v>
      </c>
      <c r="AW175" s="15" t="s">
        <v>35</v>
      </c>
      <c r="AX175" s="15" t="s">
        <v>76</v>
      </c>
      <c r="AY175" s="231" t="s">
        <v>127</v>
      </c>
    </row>
    <row r="176" spans="1:65" s="13" customFormat="1" ht="10">
      <c r="B176" s="199"/>
      <c r="C176" s="200"/>
      <c r="D176" s="201" t="s">
        <v>139</v>
      </c>
      <c r="E176" s="202" t="s">
        <v>19</v>
      </c>
      <c r="F176" s="203" t="s">
        <v>210</v>
      </c>
      <c r="G176" s="200"/>
      <c r="H176" s="202" t="s">
        <v>19</v>
      </c>
      <c r="I176" s="204"/>
      <c r="J176" s="200"/>
      <c r="K176" s="200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139</v>
      </c>
      <c r="AU176" s="209" t="s">
        <v>85</v>
      </c>
      <c r="AV176" s="13" t="s">
        <v>83</v>
      </c>
      <c r="AW176" s="13" t="s">
        <v>35</v>
      </c>
      <c r="AX176" s="13" t="s">
        <v>76</v>
      </c>
      <c r="AY176" s="209" t="s">
        <v>127</v>
      </c>
    </row>
    <row r="177" spans="2:51" s="14" customFormat="1" ht="10">
      <c r="B177" s="210"/>
      <c r="C177" s="211"/>
      <c r="D177" s="201" t="s">
        <v>139</v>
      </c>
      <c r="E177" s="212" t="s">
        <v>19</v>
      </c>
      <c r="F177" s="213" t="s">
        <v>211</v>
      </c>
      <c r="G177" s="211"/>
      <c r="H177" s="214">
        <v>22.23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139</v>
      </c>
      <c r="AU177" s="220" t="s">
        <v>85</v>
      </c>
      <c r="AV177" s="14" t="s">
        <v>85</v>
      </c>
      <c r="AW177" s="14" t="s">
        <v>35</v>
      </c>
      <c r="AX177" s="14" t="s">
        <v>76</v>
      </c>
      <c r="AY177" s="220" t="s">
        <v>127</v>
      </c>
    </row>
    <row r="178" spans="2:51" s="14" customFormat="1" ht="10">
      <c r="B178" s="210"/>
      <c r="C178" s="211"/>
      <c r="D178" s="201" t="s">
        <v>139</v>
      </c>
      <c r="E178" s="212" t="s">
        <v>19</v>
      </c>
      <c r="F178" s="213" t="s">
        <v>212</v>
      </c>
      <c r="G178" s="211"/>
      <c r="H178" s="214">
        <v>0.89500000000000002</v>
      </c>
      <c r="I178" s="215"/>
      <c r="J178" s="211"/>
      <c r="K178" s="211"/>
      <c r="L178" s="216"/>
      <c r="M178" s="217"/>
      <c r="N178" s="218"/>
      <c r="O178" s="218"/>
      <c r="P178" s="218"/>
      <c r="Q178" s="218"/>
      <c r="R178" s="218"/>
      <c r="S178" s="218"/>
      <c r="T178" s="219"/>
      <c r="AT178" s="220" t="s">
        <v>139</v>
      </c>
      <c r="AU178" s="220" t="s">
        <v>85</v>
      </c>
      <c r="AV178" s="14" t="s">
        <v>85</v>
      </c>
      <c r="AW178" s="14" t="s">
        <v>35</v>
      </c>
      <c r="AX178" s="14" t="s">
        <v>76</v>
      </c>
      <c r="AY178" s="220" t="s">
        <v>127</v>
      </c>
    </row>
    <row r="179" spans="2:51" s="15" customFormat="1" ht="10">
      <c r="B179" s="221"/>
      <c r="C179" s="222"/>
      <c r="D179" s="201" t="s">
        <v>139</v>
      </c>
      <c r="E179" s="223" t="s">
        <v>19</v>
      </c>
      <c r="F179" s="224" t="s">
        <v>143</v>
      </c>
      <c r="G179" s="222"/>
      <c r="H179" s="225">
        <v>23.125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139</v>
      </c>
      <c r="AU179" s="231" t="s">
        <v>85</v>
      </c>
      <c r="AV179" s="15" t="s">
        <v>144</v>
      </c>
      <c r="AW179" s="15" t="s">
        <v>35</v>
      </c>
      <c r="AX179" s="15" t="s">
        <v>76</v>
      </c>
      <c r="AY179" s="231" t="s">
        <v>127</v>
      </c>
    </row>
    <row r="180" spans="2:51" s="13" customFormat="1" ht="10">
      <c r="B180" s="199"/>
      <c r="C180" s="200"/>
      <c r="D180" s="201" t="s">
        <v>139</v>
      </c>
      <c r="E180" s="202" t="s">
        <v>19</v>
      </c>
      <c r="F180" s="203" t="s">
        <v>213</v>
      </c>
      <c r="G180" s="200"/>
      <c r="H180" s="202" t="s">
        <v>19</v>
      </c>
      <c r="I180" s="204"/>
      <c r="J180" s="200"/>
      <c r="K180" s="200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139</v>
      </c>
      <c r="AU180" s="209" t="s">
        <v>85</v>
      </c>
      <c r="AV180" s="13" t="s">
        <v>83</v>
      </c>
      <c r="AW180" s="13" t="s">
        <v>35</v>
      </c>
      <c r="AX180" s="13" t="s">
        <v>76</v>
      </c>
      <c r="AY180" s="209" t="s">
        <v>127</v>
      </c>
    </row>
    <row r="181" spans="2:51" s="14" customFormat="1" ht="10">
      <c r="B181" s="210"/>
      <c r="C181" s="211"/>
      <c r="D181" s="201" t="s">
        <v>139</v>
      </c>
      <c r="E181" s="212" t="s">
        <v>19</v>
      </c>
      <c r="F181" s="213" t="s">
        <v>214</v>
      </c>
      <c r="G181" s="211"/>
      <c r="H181" s="214">
        <v>2.4300000000000002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139</v>
      </c>
      <c r="AU181" s="220" t="s">
        <v>85</v>
      </c>
      <c r="AV181" s="14" t="s">
        <v>85</v>
      </c>
      <c r="AW181" s="14" t="s">
        <v>35</v>
      </c>
      <c r="AX181" s="14" t="s">
        <v>76</v>
      </c>
      <c r="AY181" s="220" t="s">
        <v>127</v>
      </c>
    </row>
    <row r="182" spans="2:51" s="14" customFormat="1" ht="10">
      <c r="B182" s="210"/>
      <c r="C182" s="211"/>
      <c r="D182" s="201" t="s">
        <v>139</v>
      </c>
      <c r="E182" s="212" t="s">
        <v>19</v>
      </c>
      <c r="F182" s="213" t="s">
        <v>215</v>
      </c>
      <c r="G182" s="211"/>
      <c r="H182" s="214">
        <v>0.5</v>
      </c>
      <c r="I182" s="215"/>
      <c r="J182" s="211"/>
      <c r="K182" s="211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139</v>
      </c>
      <c r="AU182" s="220" t="s">
        <v>85</v>
      </c>
      <c r="AV182" s="14" t="s">
        <v>85</v>
      </c>
      <c r="AW182" s="14" t="s">
        <v>35</v>
      </c>
      <c r="AX182" s="14" t="s">
        <v>76</v>
      </c>
      <c r="AY182" s="220" t="s">
        <v>127</v>
      </c>
    </row>
    <row r="183" spans="2:51" s="15" customFormat="1" ht="10">
      <c r="B183" s="221"/>
      <c r="C183" s="222"/>
      <c r="D183" s="201" t="s">
        <v>139</v>
      </c>
      <c r="E183" s="223" t="s">
        <v>19</v>
      </c>
      <c r="F183" s="224" t="s">
        <v>143</v>
      </c>
      <c r="G183" s="222"/>
      <c r="H183" s="225">
        <v>2.93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139</v>
      </c>
      <c r="AU183" s="231" t="s">
        <v>85</v>
      </c>
      <c r="AV183" s="15" t="s">
        <v>144</v>
      </c>
      <c r="AW183" s="15" t="s">
        <v>35</v>
      </c>
      <c r="AX183" s="15" t="s">
        <v>76</v>
      </c>
      <c r="AY183" s="231" t="s">
        <v>127</v>
      </c>
    </row>
    <row r="184" spans="2:51" s="13" customFormat="1" ht="10">
      <c r="B184" s="199"/>
      <c r="C184" s="200"/>
      <c r="D184" s="201" t="s">
        <v>139</v>
      </c>
      <c r="E184" s="202" t="s">
        <v>19</v>
      </c>
      <c r="F184" s="203" t="s">
        <v>216</v>
      </c>
      <c r="G184" s="200"/>
      <c r="H184" s="202" t="s">
        <v>19</v>
      </c>
      <c r="I184" s="204"/>
      <c r="J184" s="200"/>
      <c r="K184" s="200"/>
      <c r="L184" s="205"/>
      <c r="M184" s="206"/>
      <c r="N184" s="207"/>
      <c r="O184" s="207"/>
      <c r="P184" s="207"/>
      <c r="Q184" s="207"/>
      <c r="R184" s="207"/>
      <c r="S184" s="207"/>
      <c r="T184" s="208"/>
      <c r="AT184" s="209" t="s">
        <v>139</v>
      </c>
      <c r="AU184" s="209" t="s">
        <v>85</v>
      </c>
      <c r="AV184" s="13" t="s">
        <v>83</v>
      </c>
      <c r="AW184" s="13" t="s">
        <v>35</v>
      </c>
      <c r="AX184" s="13" t="s">
        <v>76</v>
      </c>
      <c r="AY184" s="209" t="s">
        <v>127</v>
      </c>
    </row>
    <row r="185" spans="2:51" s="14" customFormat="1" ht="10">
      <c r="B185" s="210"/>
      <c r="C185" s="211"/>
      <c r="D185" s="201" t="s">
        <v>139</v>
      </c>
      <c r="E185" s="212" t="s">
        <v>19</v>
      </c>
      <c r="F185" s="213" t="s">
        <v>217</v>
      </c>
      <c r="G185" s="211"/>
      <c r="H185" s="214">
        <v>4.0999999999999996</v>
      </c>
      <c r="I185" s="215"/>
      <c r="J185" s="211"/>
      <c r="K185" s="211"/>
      <c r="L185" s="216"/>
      <c r="M185" s="217"/>
      <c r="N185" s="218"/>
      <c r="O185" s="218"/>
      <c r="P185" s="218"/>
      <c r="Q185" s="218"/>
      <c r="R185" s="218"/>
      <c r="S185" s="218"/>
      <c r="T185" s="219"/>
      <c r="AT185" s="220" t="s">
        <v>139</v>
      </c>
      <c r="AU185" s="220" t="s">
        <v>85</v>
      </c>
      <c r="AV185" s="14" t="s">
        <v>85</v>
      </c>
      <c r="AW185" s="14" t="s">
        <v>35</v>
      </c>
      <c r="AX185" s="14" t="s">
        <v>76</v>
      </c>
      <c r="AY185" s="220" t="s">
        <v>127</v>
      </c>
    </row>
    <row r="186" spans="2:51" s="14" customFormat="1" ht="10">
      <c r="B186" s="210"/>
      <c r="C186" s="211"/>
      <c r="D186" s="201" t="s">
        <v>139</v>
      </c>
      <c r="E186" s="212" t="s">
        <v>19</v>
      </c>
      <c r="F186" s="213" t="s">
        <v>218</v>
      </c>
      <c r="G186" s="211"/>
      <c r="H186" s="214">
        <v>0.79500000000000004</v>
      </c>
      <c r="I186" s="215"/>
      <c r="J186" s="211"/>
      <c r="K186" s="211"/>
      <c r="L186" s="216"/>
      <c r="M186" s="217"/>
      <c r="N186" s="218"/>
      <c r="O186" s="218"/>
      <c r="P186" s="218"/>
      <c r="Q186" s="218"/>
      <c r="R186" s="218"/>
      <c r="S186" s="218"/>
      <c r="T186" s="219"/>
      <c r="AT186" s="220" t="s">
        <v>139</v>
      </c>
      <c r="AU186" s="220" t="s">
        <v>85</v>
      </c>
      <c r="AV186" s="14" t="s">
        <v>85</v>
      </c>
      <c r="AW186" s="14" t="s">
        <v>35</v>
      </c>
      <c r="AX186" s="14" t="s">
        <v>76</v>
      </c>
      <c r="AY186" s="220" t="s">
        <v>127</v>
      </c>
    </row>
    <row r="187" spans="2:51" s="15" customFormat="1" ht="10">
      <c r="B187" s="221"/>
      <c r="C187" s="222"/>
      <c r="D187" s="201" t="s">
        <v>139</v>
      </c>
      <c r="E187" s="223" t="s">
        <v>19</v>
      </c>
      <c r="F187" s="224" t="s">
        <v>143</v>
      </c>
      <c r="G187" s="222"/>
      <c r="H187" s="225">
        <v>4.8949999999999996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139</v>
      </c>
      <c r="AU187" s="231" t="s">
        <v>85</v>
      </c>
      <c r="AV187" s="15" t="s">
        <v>144</v>
      </c>
      <c r="AW187" s="15" t="s">
        <v>35</v>
      </c>
      <c r="AX187" s="15" t="s">
        <v>76</v>
      </c>
      <c r="AY187" s="231" t="s">
        <v>127</v>
      </c>
    </row>
    <row r="188" spans="2:51" s="13" customFormat="1" ht="10">
      <c r="B188" s="199"/>
      <c r="C188" s="200"/>
      <c r="D188" s="201" t="s">
        <v>139</v>
      </c>
      <c r="E188" s="202" t="s">
        <v>19</v>
      </c>
      <c r="F188" s="203" t="s">
        <v>219</v>
      </c>
      <c r="G188" s="200"/>
      <c r="H188" s="202" t="s">
        <v>19</v>
      </c>
      <c r="I188" s="204"/>
      <c r="J188" s="200"/>
      <c r="K188" s="200"/>
      <c r="L188" s="205"/>
      <c r="M188" s="206"/>
      <c r="N188" s="207"/>
      <c r="O188" s="207"/>
      <c r="P188" s="207"/>
      <c r="Q188" s="207"/>
      <c r="R188" s="207"/>
      <c r="S188" s="207"/>
      <c r="T188" s="208"/>
      <c r="AT188" s="209" t="s">
        <v>139</v>
      </c>
      <c r="AU188" s="209" t="s">
        <v>85</v>
      </c>
      <c r="AV188" s="13" t="s">
        <v>83</v>
      </c>
      <c r="AW188" s="13" t="s">
        <v>35</v>
      </c>
      <c r="AX188" s="13" t="s">
        <v>76</v>
      </c>
      <c r="AY188" s="209" t="s">
        <v>127</v>
      </c>
    </row>
    <row r="189" spans="2:51" s="14" customFormat="1" ht="10">
      <c r="B189" s="210"/>
      <c r="C189" s="211"/>
      <c r="D189" s="201" t="s">
        <v>139</v>
      </c>
      <c r="E189" s="212" t="s">
        <v>19</v>
      </c>
      <c r="F189" s="213" t="s">
        <v>220</v>
      </c>
      <c r="G189" s="211"/>
      <c r="H189" s="214">
        <v>16.384</v>
      </c>
      <c r="I189" s="215"/>
      <c r="J189" s="211"/>
      <c r="K189" s="211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139</v>
      </c>
      <c r="AU189" s="220" t="s">
        <v>85</v>
      </c>
      <c r="AV189" s="14" t="s">
        <v>85</v>
      </c>
      <c r="AW189" s="14" t="s">
        <v>35</v>
      </c>
      <c r="AX189" s="14" t="s">
        <v>76</v>
      </c>
      <c r="AY189" s="220" t="s">
        <v>127</v>
      </c>
    </row>
    <row r="190" spans="2:51" s="15" customFormat="1" ht="10">
      <c r="B190" s="221"/>
      <c r="C190" s="222"/>
      <c r="D190" s="201" t="s">
        <v>139</v>
      </c>
      <c r="E190" s="223" t="s">
        <v>19</v>
      </c>
      <c r="F190" s="224" t="s">
        <v>143</v>
      </c>
      <c r="G190" s="222"/>
      <c r="H190" s="225">
        <v>16.384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139</v>
      </c>
      <c r="AU190" s="231" t="s">
        <v>85</v>
      </c>
      <c r="AV190" s="15" t="s">
        <v>144</v>
      </c>
      <c r="AW190" s="15" t="s">
        <v>35</v>
      </c>
      <c r="AX190" s="15" t="s">
        <v>76</v>
      </c>
      <c r="AY190" s="231" t="s">
        <v>127</v>
      </c>
    </row>
    <row r="191" spans="2:51" s="13" customFormat="1" ht="10">
      <c r="B191" s="199"/>
      <c r="C191" s="200"/>
      <c r="D191" s="201" t="s">
        <v>139</v>
      </c>
      <c r="E191" s="202" t="s">
        <v>19</v>
      </c>
      <c r="F191" s="203" t="s">
        <v>221</v>
      </c>
      <c r="G191" s="200"/>
      <c r="H191" s="202" t="s">
        <v>19</v>
      </c>
      <c r="I191" s="204"/>
      <c r="J191" s="200"/>
      <c r="K191" s="200"/>
      <c r="L191" s="205"/>
      <c r="M191" s="206"/>
      <c r="N191" s="207"/>
      <c r="O191" s="207"/>
      <c r="P191" s="207"/>
      <c r="Q191" s="207"/>
      <c r="R191" s="207"/>
      <c r="S191" s="207"/>
      <c r="T191" s="208"/>
      <c r="AT191" s="209" t="s">
        <v>139</v>
      </c>
      <c r="AU191" s="209" t="s">
        <v>85</v>
      </c>
      <c r="AV191" s="13" t="s">
        <v>83</v>
      </c>
      <c r="AW191" s="13" t="s">
        <v>35</v>
      </c>
      <c r="AX191" s="13" t="s">
        <v>76</v>
      </c>
      <c r="AY191" s="209" t="s">
        <v>127</v>
      </c>
    </row>
    <row r="192" spans="2:51" s="14" customFormat="1" ht="10">
      <c r="B192" s="210"/>
      <c r="C192" s="211"/>
      <c r="D192" s="201" t="s">
        <v>139</v>
      </c>
      <c r="E192" s="212" t="s">
        <v>19</v>
      </c>
      <c r="F192" s="213" t="s">
        <v>222</v>
      </c>
      <c r="G192" s="211"/>
      <c r="H192" s="214">
        <v>3.04</v>
      </c>
      <c r="I192" s="215"/>
      <c r="J192" s="211"/>
      <c r="K192" s="211"/>
      <c r="L192" s="216"/>
      <c r="M192" s="217"/>
      <c r="N192" s="218"/>
      <c r="O192" s="218"/>
      <c r="P192" s="218"/>
      <c r="Q192" s="218"/>
      <c r="R192" s="218"/>
      <c r="S192" s="218"/>
      <c r="T192" s="219"/>
      <c r="AT192" s="220" t="s">
        <v>139</v>
      </c>
      <c r="AU192" s="220" t="s">
        <v>85</v>
      </c>
      <c r="AV192" s="14" t="s">
        <v>85</v>
      </c>
      <c r="AW192" s="14" t="s">
        <v>35</v>
      </c>
      <c r="AX192" s="14" t="s">
        <v>76</v>
      </c>
      <c r="AY192" s="220" t="s">
        <v>127</v>
      </c>
    </row>
    <row r="193" spans="2:51" s="14" customFormat="1" ht="10">
      <c r="B193" s="210"/>
      <c r="C193" s="211"/>
      <c r="D193" s="201" t="s">
        <v>139</v>
      </c>
      <c r="E193" s="212" t="s">
        <v>19</v>
      </c>
      <c r="F193" s="213" t="s">
        <v>223</v>
      </c>
      <c r="G193" s="211"/>
      <c r="H193" s="214">
        <v>0.59</v>
      </c>
      <c r="I193" s="215"/>
      <c r="J193" s="211"/>
      <c r="K193" s="211"/>
      <c r="L193" s="216"/>
      <c r="M193" s="217"/>
      <c r="N193" s="218"/>
      <c r="O193" s="218"/>
      <c r="P193" s="218"/>
      <c r="Q193" s="218"/>
      <c r="R193" s="218"/>
      <c r="S193" s="218"/>
      <c r="T193" s="219"/>
      <c r="AT193" s="220" t="s">
        <v>139</v>
      </c>
      <c r="AU193" s="220" t="s">
        <v>85</v>
      </c>
      <c r="AV193" s="14" t="s">
        <v>85</v>
      </c>
      <c r="AW193" s="14" t="s">
        <v>35</v>
      </c>
      <c r="AX193" s="14" t="s">
        <v>76</v>
      </c>
      <c r="AY193" s="220" t="s">
        <v>127</v>
      </c>
    </row>
    <row r="194" spans="2:51" s="15" customFormat="1" ht="10">
      <c r="B194" s="221"/>
      <c r="C194" s="222"/>
      <c r="D194" s="201" t="s">
        <v>139</v>
      </c>
      <c r="E194" s="223" t="s">
        <v>19</v>
      </c>
      <c r="F194" s="224" t="s">
        <v>143</v>
      </c>
      <c r="G194" s="222"/>
      <c r="H194" s="225">
        <v>3.63</v>
      </c>
      <c r="I194" s="226"/>
      <c r="J194" s="222"/>
      <c r="K194" s="222"/>
      <c r="L194" s="227"/>
      <c r="M194" s="228"/>
      <c r="N194" s="229"/>
      <c r="O194" s="229"/>
      <c r="P194" s="229"/>
      <c r="Q194" s="229"/>
      <c r="R194" s="229"/>
      <c r="S194" s="229"/>
      <c r="T194" s="230"/>
      <c r="AT194" s="231" t="s">
        <v>139</v>
      </c>
      <c r="AU194" s="231" t="s">
        <v>85</v>
      </c>
      <c r="AV194" s="15" t="s">
        <v>144</v>
      </c>
      <c r="AW194" s="15" t="s">
        <v>35</v>
      </c>
      <c r="AX194" s="15" t="s">
        <v>76</v>
      </c>
      <c r="AY194" s="231" t="s">
        <v>127</v>
      </c>
    </row>
    <row r="195" spans="2:51" s="13" customFormat="1" ht="10">
      <c r="B195" s="199"/>
      <c r="C195" s="200"/>
      <c r="D195" s="201" t="s">
        <v>139</v>
      </c>
      <c r="E195" s="202" t="s">
        <v>19</v>
      </c>
      <c r="F195" s="203" t="s">
        <v>224</v>
      </c>
      <c r="G195" s="200"/>
      <c r="H195" s="202" t="s">
        <v>19</v>
      </c>
      <c r="I195" s="204"/>
      <c r="J195" s="200"/>
      <c r="K195" s="200"/>
      <c r="L195" s="205"/>
      <c r="M195" s="206"/>
      <c r="N195" s="207"/>
      <c r="O195" s="207"/>
      <c r="P195" s="207"/>
      <c r="Q195" s="207"/>
      <c r="R195" s="207"/>
      <c r="S195" s="207"/>
      <c r="T195" s="208"/>
      <c r="AT195" s="209" t="s">
        <v>139</v>
      </c>
      <c r="AU195" s="209" t="s">
        <v>85</v>
      </c>
      <c r="AV195" s="13" t="s">
        <v>83</v>
      </c>
      <c r="AW195" s="13" t="s">
        <v>35</v>
      </c>
      <c r="AX195" s="13" t="s">
        <v>76</v>
      </c>
      <c r="AY195" s="209" t="s">
        <v>127</v>
      </c>
    </row>
    <row r="196" spans="2:51" s="14" customFormat="1" ht="10">
      <c r="B196" s="210"/>
      <c r="C196" s="211"/>
      <c r="D196" s="201" t="s">
        <v>139</v>
      </c>
      <c r="E196" s="212" t="s">
        <v>19</v>
      </c>
      <c r="F196" s="213" t="s">
        <v>225</v>
      </c>
      <c r="G196" s="211"/>
      <c r="H196" s="214">
        <v>65.98</v>
      </c>
      <c r="I196" s="215"/>
      <c r="J196" s="211"/>
      <c r="K196" s="211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139</v>
      </c>
      <c r="AU196" s="220" t="s">
        <v>85</v>
      </c>
      <c r="AV196" s="14" t="s">
        <v>85</v>
      </c>
      <c r="AW196" s="14" t="s">
        <v>35</v>
      </c>
      <c r="AX196" s="14" t="s">
        <v>76</v>
      </c>
      <c r="AY196" s="220" t="s">
        <v>127</v>
      </c>
    </row>
    <row r="197" spans="2:51" s="14" customFormat="1" ht="10">
      <c r="B197" s="210"/>
      <c r="C197" s="211"/>
      <c r="D197" s="201" t="s">
        <v>139</v>
      </c>
      <c r="E197" s="212" t="s">
        <v>19</v>
      </c>
      <c r="F197" s="213" t="s">
        <v>226</v>
      </c>
      <c r="G197" s="211"/>
      <c r="H197" s="214">
        <v>8.1999999999999993</v>
      </c>
      <c r="I197" s="215"/>
      <c r="J197" s="211"/>
      <c r="K197" s="211"/>
      <c r="L197" s="216"/>
      <c r="M197" s="217"/>
      <c r="N197" s="218"/>
      <c r="O197" s="218"/>
      <c r="P197" s="218"/>
      <c r="Q197" s="218"/>
      <c r="R197" s="218"/>
      <c r="S197" s="218"/>
      <c r="T197" s="219"/>
      <c r="AT197" s="220" t="s">
        <v>139</v>
      </c>
      <c r="AU197" s="220" t="s">
        <v>85</v>
      </c>
      <c r="AV197" s="14" t="s">
        <v>85</v>
      </c>
      <c r="AW197" s="14" t="s">
        <v>35</v>
      </c>
      <c r="AX197" s="14" t="s">
        <v>76</v>
      </c>
      <c r="AY197" s="220" t="s">
        <v>127</v>
      </c>
    </row>
    <row r="198" spans="2:51" s="15" customFormat="1" ht="10">
      <c r="B198" s="221"/>
      <c r="C198" s="222"/>
      <c r="D198" s="201" t="s">
        <v>139</v>
      </c>
      <c r="E198" s="223" t="s">
        <v>19</v>
      </c>
      <c r="F198" s="224" t="s">
        <v>143</v>
      </c>
      <c r="G198" s="222"/>
      <c r="H198" s="225">
        <v>74.180000000000007</v>
      </c>
      <c r="I198" s="226"/>
      <c r="J198" s="222"/>
      <c r="K198" s="222"/>
      <c r="L198" s="227"/>
      <c r="M198" s="228"/>
      <c r="N198" s="229"/>
      <c r="O198" s="229"/>
      <c r="P198" s="229"/>
      <c r="Q198" s="229"/>
      <c r="R198" s="229"/>
      <c r="S198" s="229"/>
      <c r="T198" s="230"/>
      <c r="AT198" s="231" t="s">
        <v>139</v>
      </c>
      <c r="AU198" s="231" t="s">
        <v>85</v>
      </c>
      <c r="AV198" s="15" t="s">
        <v>144</v>
      </c>
      <c r="AW198" s="15" t="s">
        <v>35</v>
      </c>
      <c r="AX198" s="15" t="s">
        <v>76</v>
      </c>
      <c r="AY198" s="231" t="s">
        <v>127</v>
      </c>
    </row>
    <row r="199" spans="2:51" s="13" customFormat="1" ht="10">
      <c r="B199" s="199"/>
      <c r="C199" s="200"/>
      <c r="D199" s="201" t="s">
        <v>139</v>
      </c>
      <c r="E199" s="202" t="s">
        <v>19</v>
      </c>
      <c r="F199" s="203" t="s">
        <v>227</v>
      </c>
      <c r="G199" s="200"/>
      <c r="H199" s="202" t="s">
        <v>19</v>
      </c>
      <c r="I199" s="204"/>
      <c r="J199" s="200"/>
      <c r="K199" s="200"/>
      <c r="L199" s="205"/>
      <c r="M199" s="206"/>
      <c r="N199" s="207"/>
      <c r="O199" s="207"/>
      <c r="P199" s="207"/>
      <c r="Q199" s="207"/>
      <c r="R199" s="207"/>
      <c r="S199" s="207"/>
      <c r="T199" s="208"/>
      <c r="AT199" s="209" t="s">
        <v>139</v>
      </c>
      <c r="AU199" s="209" t="s">
        <v>85</v>
      </c>
      <c r="AV199" s="13" t="s">
        <v>83</v>
      </c>
      <c r="AW199" s="13" t="s">
        <v>35</v>
      </c>
      <c r="AX199" s="13" t="s">
        <v>76</v>
      </c>
      <c r="AY199" s="209" t="s">
        <v>127</v>
      </c>
    </row>
    <row r="200" spans="2:51" s="14" customFormat="1" ht="10">
      <c r="B200" s="210"/>
      <c r="C200" s="211"/>
      <c r="D200" s="201" t="s">
        <v>139</v>
      </c>
      <c r="E200" s="212" t="s">
        <v>19</v>
      </c>
      <c r="F200" s="213" t="s">
        <v>228</v>
      </c>
      <c r="G200" s="211"/>
      <c r="H200" s="214">
        <v>68.180000000000007</v>
      </c>
      <c r="I200" s="215"/>
      <c r="J200" s="211"/>
      <c r="K200" s="211"/>
      <c r="L200" s="216"/>
      <c r="M200" s="217"/>
      <c r="N200" s="218"/>
      <c r="O200" s="218"/>
      <c r="P200" s="218"/>
      <c r="Q200" s="218"/>
      <c r="R200" s="218"/>
      <c r="S200" s="218"/>
      <c r="T200" s="219"/>
      <c r="AT200" s="220" t="s">
        <v>139</v>
      </c>
      <c r="AU200" s="220" t="s">
        <v>85</v>
      </c>
      <c r="AV200" s="14" t="s">
        <v>85</v>
      </c>
      <c r="AW200" s="14" t="s">
        <v>35</v>
      </c>
      <c r="AX200" s="14" t="s">
        <v>76</v>
      </c>
      <c r="AY200" s="220" t="s">
        <v>127</v>
      </c>
    </row>
    <row r="201" spans="2:51" s="14" customFormat="1" ht="10">
      <c r="B201" s="210"/>
      <c r="C201" s="211"/>
      <c r="D201" s="201" t="s">
        <v>139</v>
      </c>
      <c r="E201" s="212" t="s">
        <v>19</v>
      </c>
      <c r="F201" s="213" t="s">
        <v>229</v>
      </c>
      <c r="G201" s="211"/>
      <c r="H201" s="214">
        <v>3.15</v>
      </c>
      <c r="I201" s="215"/>
      <c r="J201" s="211"/>
      <c r="K201" s="211"/>
      <c r="L201" s="216"/>
      <c r="M201" s="217"/>
      <c r="N201" s="218"/>
      <c r="O201" s="218"/>
      <c r="P201" s="218"/>
      <c r="Q201" s="218"/>
      <c r="R201" s="218"/>
      <c r="S201" s="218"/>
      <c r="T201" s="219"/>
      <c r="AT201" s="220" t="s">
        <v>139</v>
      </c>
      <c r="AU201" s="220" t="s">
        <v>85</v>
      </c>
      <c r="AV201" s="14" t="s">
        <v>85</v>
      </c>
      <c r="AW201" s="14" t="s">
        <v>35</v>
      </c>
      <c r="AX201" s="14" t="s">
        <v>76</v>
      </c>
      <c r="AY201" s="220" t="s">
        <v>127</v>
      </c>
    </row>
    <row r="202" spans="2:51" s="15" customFormat="1" ht="10">
      <c r="B202" s="221"/>
      <c r="C202" s="222"/>
      <c r="D202" s="201" t="s">
        <v>139</v>
      </c>
      <c r="E202" s="223" t="s">
        <v>19</v>
      </c>
      <c r="F202" s="224" t="s">
        <v>143</v>
      </c>
      <c r="G202" s="222"/>
      <c r="H202" s="225">
        <v>71.330000000000013</v>
      </c>
      <c r="I202" s="226"/>
      <c r="J202" s="222"/>
      <c r="K202" s="222"/>
      <c r="L202" s="227"/>
      <c r="M202" s="228"/>
      <c r="N202" s="229"/>
      <c r="O202" s="229"/>
      <c r="P202" s="229"/>
      <c r="Q202" s="229"/>
      <c r="R202" s="229"/>
      <c r="S202" s="229"/>
      <c r="T202" s="230"/>
      <c r="AT202" s="231" t="s">
        <v>139</v>
      </c>
      <c r="AU202" s="231" t="s">
        <v>85</v>
      </c>
      <c r="AV202" s="15" t="s">
        <v>144</v>
      </c>
      <c r="AW202" s="15" t="s">
        <v>35</v>
      </c>
      <c r="AX202" s="15" t="s">
        <v>76</v>
      </c>
      <c r="AY202" s="231" t="s">
        <v>127</v>
      </c>
    </row>
    <row r="203" spans="2:51" s="13" customFormat="1" ht="10">
      <c r="B203" s="199"/>
      <c r="C203" s="200"/>
      <c r="D203" s="201" t="s">
        <v>139</v>
      </c>
      <c r="E203" s="202" t="s">
        <v>19</v>
      </c>
      <c r="F203" s="203" t="s">
        <v>230</v>
      </c>
      <c r="G203" s="200"/>
      <c r="H203" s="202" t="s">
        <v>19</v>
      </c>
      <c r="I203" s="204"/>
      <c r="J203" s="200"/>
      <c r="K203" s="200"/>
      <c r="L203" s="205"/>
      <c r="M203" s="206"/>
      <c r="N203" s="207"/>
      <c r="O203" s="207"/>
      <c r="P203" s="207"/>
      <c r="Q203" s="207"/>
      <c r="R203" s="207"/>
      <c r="S203" s="207"/>
      <c r="T203" s="208"/>
      <c r="AT203" s="209" t="s">
        <v>139</v>
      </c>
      <c r="AU203" s="209" t="s">
        <v>85</v>
      </c>
      <c r="AV203" s="13" t="s">
        <v>83</v>
      </c>
      <c r="AW203" s="13" t="s">
        <v>35</v>
      </c>
      <c r="AX203" s="13" t="s">
        <v>76</v>
      </c>
      <c r="AY203" s="209" t="s">
        <v>127</v>
      </c>
    </row>
    <row r="204" spans="2:51" s="14" customFormat="1" ht="10">
      <c r="B204" s="210"/>
      <c r="C204" s="211"/>
      <c r="D204" s="201" t="s">
        <v>139</v>
      </c>
      <c r="E204" s="212" t="s">
        <v>19</v>
      </c>
      <c r="F204" s="213" t="s">
        <v>231</v>
      </c>
      <c r="G204" s="211"/>
      <c r="H204" s="214">
        <v>686.69200000000001</v>
      </c>
      <c r="I204" s="215"/>
      <c r="J204" s="211"/>
      <c r="K204" s="211"/>
      <c r="L204" s="216"/>
      <c r="M204" s="217"/>
      <c r="N204" s="218"/>
      <c r="O204" s="218"/>
      <c r="P204" s="218"/>
      <c r="Q204" s="218"/>
      <c r="R204" s="218"/>
      <c r="S204" s="218"/>
      <c r="T204" s="219"/>
      <c r="AT204" s="220" t="s">
        <v>139</v>
      </c>
      <c r="AU204" s="220" t="s">
        <v>85</v>
      </c>
      <c r="AV204" s="14" t="s">
        <v>85</v>
      </c>
      <c r="AW204" s="14" t="s">
        <v>35</v>
      </c>
      <c r="AX204" s="14" t="s">
        <v>76</v>
      </c>
      <c r="AY204" s="220" t="s">
        <v>127</v>
      </c>
    </row>
    <row r="205" spans="2:51" s="14" customFormat="1" ht="10">
      <c r="B205" s="210"/>
      <c r="C205" s="211"/>
      <c r="D205" s="201" t="s">
        <v>139</v>
      </c>
      <c r="E205" s="212" t="s">
        <v>19</v>
      </c>
      <c r="F205" s="213" t="s">
        <v>232</v>
      </c>
      <c r="G205" s="211"/>
      <c r="H205" s="214">
        <v>72.2</v>
      </c>
      <c r="I205" s="215"/>
      <c r="J205" s="211"/>
      <c r="K205" s="211"/>
      <c r="L205" s="216"/>
      <c r="M205" s="217"/>
      <c r="N205" s="218"/>
      <c r="O205" s="218"/>
      <c r="P205" s="218"/>
      <c r="Q205" s="218"/>
      <c r="R205" s="218"/>
      <c r="S205" s="218"/>
      <c r="T205" s="219"/>
      <c r="AT205" s="220" t="s">
        <v>139</v>
      </c>
      <c r="AU205" s="220" t="s">
        <v>85</v>
      </c>
      <c r="AV205" s="14" t="s">
        <v>85</v>
      </c>
      <c r="AW205" s="14" t="s">
        <v>35</v>
      </c>
      <c r="AX205" s="14" t="s">
        <v>76</v>
      </c>
      <c r="AY205" s="220" t="s">
        <v>127</v>
      </c>
    </row>
    <row r="206" spans="2:51" s="15" customFormat="1" ht="10">
      <c r="B206" s="221"/>
      <c r="C206" s="222"/>
      <c r="D206" s="201" t="s">
        <v>139</v>
      </c>
      <c r="E206" s="223" t="s">
        <v>19</v>
      </c>
      <c r="F206" s="224" t="s">
        <v>143</v>
      </c>
      <c r="G206" s="222"/>
      <c r="H206" s="225">
        <v>758.89200000000005</v>
      </c>
      <c r="I206" s="226"/>
      <c r="J206" s="222"/>
      <c r="K206" s="222"/>
      <c r="L206" s="227"/>
      <c r="M206" s="228"/>
      <c r="N206" s="229"/>
      <c r="O206" s="229"/>
      <c r="P206" s="229"/>
      <c r="Q206" s="229"/>
      <c r="R206" s="229"/>
      <c r="S206" s="229"/>
      <c r="T206" s="230"/>
      <c r="AT206" s="231" t="s">
        <v>139</v>
      </c>
      <c r="AU206" s="231" t="s">
        <v>85</v>
      </c>
      <c r="AV206" s="15" t="s">
        <v>144</v>
      </c>
      <c r="AW206" s="15" t="s">
        <v>35</v>
      </c>
      <c r="AX206" s="15" t="s">
        <v>76</v>
      </c>
      <c r="AY206" s="231" t="s">
        <v>127</v>
      </c>
    </row>
    <row r="207" spans="2:51" s="13" customFormat="1" ht="10">
      <c r="B207" s="199"/>
      <c r="C207" s="200"/>
      <c r="D207" s="201" t="s">
        <v>139</v>
      </c>
      <c r="E207" s="202" t="s">
        <v>19</v>
      </c>
      <c r="F207" s="203" t="s">
        <v>233</v>
      </c>
      <c r="G207" s="200"/>
      <c r="H207" s="202" t="s">
        <v>19</v>
      </c>
      <c r="I207" s="204"/>
      <c r="J207" s="200"/>
      <c r="K207" s="200"/>
      <c r="L207" s="205"/>
      <c r="M207" s="206"/>
      <c r="N207" s="207"/>
      <c r="O207" s="207"/>
      <c r="P207" s="207"/>
      <c r="Q207" s="207"/>
      <c r="R207" s="207"/>
      <c r="S207" s="207"/>
      <c r="T207" s="208"/>
      <c r="AT207" s="209" t="s">
        <v>139</v>
      </c>
      <c r="AU207" s="209" t="s">
        <v>85</v>
      </c>
      <c r="AV207" s="13" t="s">
        <v>83</v>
      </c>
      <c r="AW207" s="13" t="s">
        <v>35</v>
      </c>
      <c r="AX207" s="13" t="s">
        <v>76</v>
      </c>
      <c r="AY207" s="209" t="s">
        <v>127</v>
      </c>
    </row>
    <row r="208" spans="2:51" s="14" customFormat="1" ht="10">
      <c r="B208" s="210"/>
      <c r="C208" s="211"/>
      <c r="D208" s="201" t="s">
        <v>139</v>
      </c>
      <c r="E208" s="212" t="s">
        <v>19</v>
      </c>
      <c r="F208" s="213" t="s">
        <v>234</v>
      </c>
      <c r="G208" s="211"/>
      <c r="H208" s="214">
        <v>50.78</v>
      </c>
      <c r="I208" s="215"/>
      <c r="J208" s="211"/>
      <c r="K208" s="211"/>
      <c r="L208" s="216"/>
      <c r="M208" s="217"/>
      <c r="N208" s="218"/>
      <c r="O208" s="218"/>
      <c r="P208" s="218"/>
      <c r="Q208" s="218"/>
      <c r="R208" s="218"/>
      <c r="S208" s="218"/>
      <c r="T208" s="219"/>
      <c r="AT208" s="220" t="s">
        <v>139</v>
      </c>
      <c r="AU208" s="220" t="s">
        <v>85</v>
      </c>
      <c r="AV208" s="14" t="s">
        <v>85</v>
      </c>
      <c r="AW208" s="14" t="s">
        <v>35</v>
      </c>
      <c r="AX208" s="14" t="s">
        <v>76</v>
      </c>
      <c r="AY208" s="220" t="s">
        <v>127</v>
      </c>
    </row>
    <row r="209" spans="1:65" s="14" customFormat="1" ht="10">
      <c r="B209" s="210"/>
      <c r="C209" s="211"/>
      <c r="D209" s="201" t="s">
        <v>139</v>
      </c>
      <c r="E209" s="212" t="s">
        <v>19</v>
      </c>
      <c r="F209" s="213" t="s">
        <v>232</v>
      </c>
      <c r="G209" s="211"/>
      <c r="H209" s="214">
        <v>72.2</v>
      </c>
      <c r="I209" s="215"/>
      <c r="J209" s="211"/>
      <c r="K209" s="211"/>
      <c r="L209" s="216"/>
      <c r="M209" s="217"/>
      <c r="N209" s="218"/>
      <c r="O209" s="218"/>
      <c r="P209" s="218"/>
      <c r="Q209" s="218"/>
      <c r="R209" s="218"/>
      <c r="S209" s="218"/>
      <c r="T209" s="219"/>
      <c r="AT209" s="220" t="s">
        <v>139</v>
      </c>
      <c r="AU209" s="220" t="s">
        <v>85</v>
      </c>
      <c r="AV209" s="14" t="s">
        <v>85</v>
      </c>
      <c r="AW209" s="14" t="s">
        <v>35</v>
      </c>
      <c r="AX209" s="14" t="s">
        <v>76</v>
      </c>
      <c r="AY209" s="220" t="s">
        <v>127</v>
      </c>
    </row>
    <row r="210" spans="1:65" s="15" customFormat="1" ht="10">
      <c r="B210" s="221"/>
      <c r="C210" s="222"/>
      <c r="D210" s="201" t="s">
        <v>139</v>
      </c>
      <c r="E210" s="223" t="s">
        <v>19</v>
      </c>
      <c r="F210" s="224" t="s">
        <v>143</v>
      </c>
      <c r="G210" s="222"/>
      <c r="H210" s="225">
        <v>122.98</v>
      </c>
      <c r="I210" s="226"/>
      <c r="J210" s="222"/>
      <c r="K210" s="222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139</v>
      </c>
      <c r="AU210" s="231" t="s">
        <v>85</v>
      </c>
      <c r="AV210" s="15" t="s">
        <v>144</v>
      </c>
      <c r="AW210" s="15" t="s">
        <v>35</v>
      </c>
      <c r="AX210" s="15" t="s">
        <v>76</v>
      </c>
      <c r="AY210" s="231" t="s">
        <v>127</v>
      </c>
    </row>
    <row r="211" spans="1:65" s="16" customFormat="1" ht="10">
      <c r="B211" s="232"/>
      <c r="C211" s="233"/>
      <c r="D211" s="201" t="s">
        <v>139</v>
      </c>
      <c r="E211" s="234" t="s">
        <v>19</v>
      </c>
      <c r="F211" s="235" t="s">
        <v>153</v>
      </c>
      <c r="G211" s="233"/>
      <c r="H211" s="236">
        <v>1101.5320000000002</v>
      </c>
      <c r="I211" s="237"/>
      <c r="J211" s="233"/>
      <c r="K211" s="233"/>
      <c r="L211" s="238"/>
      <c r="M211" s="239"/>
      <c r="N211" s="240"/>
      <c r="O211" s="240"/>
      <c r="P211" s="240"/>
      <c r="Q211" s="240"/>
      <c r="R211" s="240"/>
      <c r="S211" s="240"/>
      <c r="T211" s="241"/>
      <c r="AT211" s="242" t="s">
        <v>139</v>
      </c>
      <c r="AU211" s="242" t="s">
        <v>85</v>
      </c>
      <c r="AV211" s="16" t="s">
        <v>135</v>
      </c>
      <c r="AW211" s="16" t="s">
        <v>35</v>
      </c>
      <c r="AX211" s="16" t="s">
        <v>83</v>
      </c>
      <c r="AY211" s="242" t="s">
        <v>127</v>
      </c>
    </row>
    <row r="212" spans="1:65" s="2" customFormat="1" ht="24.15" customHeight="1">
      <c r="A212" s="37"/>
      <c r="B212" s="38"/>
      <c r="C212" s="181" t="s">
        <v>128</v>
      </c>
      <c r="D212" s="181" t="s">
        <v>130</v>
      </c>
      <c r="E212" s="182" t="s">
        <v>235</v>
      </c>
      <c r="F212" s="183" t="s">
        <v>236</v>
      </c>
      <c r="G212" s="184" t="s">
        <v>201</v>
      </c>
      <c r="H212" s="185">
        <v>2000.4639999999999</v>
      </c>
      <c r="I212" s="186"/>
      <c r="J212" s="187">
        <f>ROUND(I212*H212,2)</f>
        <v>0</v>
      </c>
      <c r="K212" s="183" t="s">
        <v>134</v>
      </c>
      <c r="L212" s="42"/>
      <c r="M212" s="188" t="s">
        <v>19</v>
      </c>
      <c r="N212" s="189" t="s">
        <v>47</v>
      </c>
      <c r="O212" s="67"/>
      <c r="P212" s="190">
        <f>O212*H212</f>
        <v>0</v>
      </c>
      <c r="Q212" s="190">
        <v>0</v>
      </c>
      <c r="R212" s="190">
        <f>Q212*H212</f>
        <v>0</v>
      </c>
      <c r="S212" s="190">
        <v>0</v>
      </c>
      <c r="T212" s="191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92" t="s">
        <v>135</v>
      </c>
      <c r="AT212" s="192" t="s">
        <v>130</v>
      </c>
      <c r="AU212" s="192" t="s">
        <v>85</v>
      </c>
      <c r="AY212" s="20" t="s">
        <v>127</v>
      </c>
      <c r="BE212" s="193">
        <f>IF(N212="základní",J212,0)</f>
        <v>0</v>
      </c>
      <c r="BF212" s="193">
        <f>IF(N212="snížená",J212,0)</f>
        <v>0</v>
      </c>
      <c r="BG212" s="193">
        <f>IF(N212="zákl. přenesená",J212,0)</f>
        <v>0</v>
      </c>
      <c r="BH212" s="193">
        <f>IF(N212="sníž. přenesená",J212,0)</f>
        <v>0</v>
      </c>
      <c r="BI212" s="193">
        <f>IF(N212="nulová",J212,0)</f>
        <v>0</v>
      </c>
      <c r="BJ212" s="20" t="s">
        <v>83</v>
      </c>
      <c r="BK212" s="193">
        <f>ROUND(I212*H212,2)</f>
        <v>0</v>
      </c>
      <c r="BL212" s="20" t="s">
        <v>135</v>
      </c>
      <c r="BM212" s="192" t="s">
        <v>237</v>
      </c>
    </row>
    <row r="213" spans="1:65" s="2" customFormat="1" ht="10">
      <c r="A213" s="37"/>
      <c r="B213" s="38"/>
      <c r="C213" s="39"/>
      <c r="D213" s="194" t="s">
        <v>137</v>
      </c>
      <c r="E213" s="39"/>
      <c r="F213" s="195" t="s">
        <v>238</v>
      </c>
      <c r="G213" s="39"/>
      <c r="H213" s="39"/>
      <c r="I213" s="196"/>
      <c r="J213" s="39"/>
      <c r="K213" s="39"/>
      <c r="L213" s="42"/>
      <c r="M213" s="197"/>
      <c r="N213" s="198"/>
      <c r="O213" s="67"/>
      <c r="P213" s="67"/>
      <c r="Q213" s="67"/>
      <c r="R213" s="67"/>
      <c r="S213" s="67"/>
      <c r="T213" s="68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20" t="s">
        <v>137</v>
      </c>
      <c r="AU213" s="20" t="s">
        <v>85</v>
      </c>
    </row>
    <row r="214" spans="1:65" s="13" customFormat="1" ht="10">
      <c r="B214" s="199"/>
      <c r="C214" s="200"/>
      <c r="D214" s="201" t="s">
        <v>139</v>
      </c>
      <c r="E214" s="202" t="s">
        <v>19</v>
      </c>
      <c r="F214" s="203" t="s">
        <v>204</v>
      </c>
      <c r="G214" s="200"/>
      <c r="H214" s="202" t="s">
        <v>19</v>
      </c>
      <c r="I214" s="204"/>
      <c r="J214" s="200"/>
      <c r="K214" s="200"/>
      <c r="L214" s="205"/>
      <c r="M214" s="206"/>
      <c r="N214" s="207"/>
      <c r="O214" s="207"/>
      <c r="P214" s="207"/>
      <c r="Q214" s="207"/>
      <c r="R214" s="207"/>
      <c r="S214" s="207"/>
      <c r="T214" s="208"/>
      <c r="AT214" s="209" t="s">
        <v>139</v>
      </c>
      <c r="AU214" s="209" t="s">
        <v>85</v>
      </c>
      <c r="AV214" s="13" t="s">
        <v>83</v>
      </c>
      <c r="AW214" s="13" t="s">
        <v>35</v>
      </c>
      <c r="AX214" s="13" t="s">
        <v>76</v>
      </c>
      <c r="AY214" s="209" t="s">
        <v>127</v>
      </c>
    </row>
    <row r="215" spans="1:65" s="14" customFormat="1" ht="10">
      <c r="B215" s="210"/>
      <c r="C215" s="211"/>
      <c r="D215" s="201" t="s">
        <v>139</v>
      </c>
      <c r="E215" s="212" t="s">
        <v>19</v>
      </c>
      <c r="F215" s="213" t="s">
        <v>205</v>
      </c>
      <c r="G215" s="211"/>
      <c r="H215" s="214">
        <v>7.85</v>
      </c>
      <c r="I215" s="215"/>
      <c r="J215" s="211"/>
      <c r="K215" s="211"/>
      <c r="L215" s="216"/>
      <c r="M215" s="217"/>
      <c r="N215" s="218"/>
      <c r="O215" s="218"/>
      <c r="P215" s="218"/>
      <c r="Q215" s="218"/>
      <c r="R215" s="218"/>
      <c r="S215" s="218"/>
      <c r="T215" s="219"/>
      <c r="AT215" s="220" t="s">
        <v>139</v>
      </c>
      <c r="AU215" s="220" t="s">
        <v>85</v>
      </c>
      <c r="AV215" s="14" t="s">
        <v>85</v>
      </c>
      <c r="AW215" s="14" t="s">
        <v>35</v>
      </c>
      <c r="AX215" s="14" t="s">
        <v>76</v>
      </c>
      <c r="AY215" s="220" t="s">
        <v>127</v>
      </c>
    </row>
    <row r="216" spans="1:65" s="14" customFormat="1" ht="10">
      <c r="B216" s="210"/>
      <c r="C216" s="211"/>
      <c r="D216" s="201" t="s">
        <v>139</v>
      </c>
      <c r="E216" s="212" t="s">
        <v>19</v>
      </c>
      <c r="F216" s="213" t="s">
        <v>206</v>
      </c>
      <c r="G216" s="211"/>
      <c r="H216" s="214">
        <v>4.21</v>
      </c>
      <c r="I216" s="215"/>
      <c r="J216" s="211"/>
      <c r="K216" s="211"/>
      <c r="L216" s="216"/>
      <c r="M216" s="217"/>
      <c r="N216" s="218"/>
      <c r="O216" s="218"/>
      <c r="P216" s="218"/>
      <c r="Q216" s="218"/>
      <c r="R216" s="218"/>
      <c r="S216" s="218"/>
      <c r="T216" s="219"/>
      <c r="AT216" s="220" t="s">
        <v>139</v>
      </c>
      <c r="AU216" s="220" t="s">
        <v>85</v>
      </c>
      <c r="AV216" s="14" t="s">
        <v>85</v>
      </c>
      <c r="AW216" s="14" t="s">
        <v>35</v>
      </c>
      <c r="AX216" s="14" t="s">
        <v>76</v>
      </c>
      <c r="AY216" s="220" t="s">
        <v>127</v>
      </c>
    </row>
    <row r="217" spans="1:65" s="15" customFormat="1" ht="10">
      <c r="B217" s="221"/>
      <c r="C217" s="222"/>
      <c r="D217" s="201" t="s">
        <v>139</v>
      </c>
      <c r="E217" s="223" t="s">
        <v>19</v>
      </c>
      <c r="F217" s="224" t="s">
        <v>143</v>
      </c>
      <c r="G217" s="222"/>
      <c r="H217" s="225">
        <v>12.059999999999999</v>
      </c>
      <c r="I217" s="226"/>
      <c r="J217" s="222"/>
      <c r="K217" s="222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139</v>
      </c>
      <c r="AU217" s="231" t="s">
        <v>85</v>
      </c>
      <c r="AV217" s="15" t="s">
        <v>144</v>
      </c>
      <c r="AW217" s="15" t="s">
        <v>35</v>
      </c>
      <c r="AX217" s="15" t="s">
        <v>76</v>
      </c>
      <c r="AY217" s="231" t="s">
        <v>127</v>
      </c>
    </row>
    <row r="218" spans="1:65" s="13" customFormat="1" ht="10">
      <c r="B218" s="199"/>
      <c r="C218" s="200"/>
      <c r="D218" s="201" t="s">
        <v>139</v>
      </c>
      <c r="E218" s="202" t="s">
        <v>19</v>
      </c>
      <c r="F218" s="203" t="s">
        <v>207</v>
      </c>
      <c r="G218" s="200"/>
      <c r="H218" s="202" t="s">
        <v>19</v>
      </c>
      <c r="I218" s="204"/>
      <c r="J218" s="200"/>
      <c r="K218" s="200"/>
      <c r="L218" s="205"/>
      <c r="M218" s="206"/>
      <c r="N218" s="207"/>
      <c r="O218" s="207"/>
      <c r="P218" s="207"/>
      <c r="Q218" s="207"/>
      <c r="R218" s="207"/>
      <c r="S218" s="207"/>
      <c r="T218" s="208"/>
      <c r="AT218" s="209" t="s">
        <v>139</v>
      </c>
      <c r="AU218" s="209" t="s">
        <v>85</v>
      </c>
      <c r="AV218" s="13" t="s">
        <v>83</v>
      </c>
      <c r="AW218" s="13" t="s">
        <v>35</v>
      </c>
      <c r="AX218" s="13" t="s">
        <v>76</v>
      </c>
      <c r="AY218" s="209" t="s">
        <v>127</v>
      </c>
    </row>
    <row r="219" spans="1:65" s="14" customFormat="1" ht="10">
      <c r="B219" s="210"/>
      <c r="C219" s="211"/>
      <c r="D219" s="201" t="s">
        <v>139</v>
      </c>
      <c r="E219" s="212" t="s">
        <v>19</v>
      </c>
      <c r="F219" s="213" t="s">
        <v>208</v>
      </c>
      <c r="G219" s="211"/>
      <c r="H219" s="214">
        <v>7.4859999999999998</v>
      </c>
      <c r="I219" s="215"/>
      <c r="J219" s="211"/>
      <c r="K219" s="211"/>
      <c r="L219" s="216"/>
      <c r="M219" s="217"/>
      <c r="N219" s="218"/>
      <c r="O219" s="218"/>
      <c r="P219" s="218"/>
      <c r="Q219" s="218"/>
      <c r="R219" s="218"/>
      <c r="S219" s="218"/>
      <c r="T219" s="219"/>
      <c r="AT219" s="220" t="s">
        <v>139</v>
      </c>
      <c r="AU219" s="220" t="s">
        <v>85</v>
      </c>
      <c r="AV219" s="14" t="s">
        <v>85</v>
      </c>
      <c r="AW219" s="14" t="s">
        <v>35</v>
      </c>
      <c r="AX219" s="14" t="s">
        <v>76</v>
      </c>
      <c r="AY219" s="220" t="s">
        <v>127</v>
      </c>
    </row>
    <row r="220" spans="1:65" s="14" customFormat="1" ht="10">
      <c r="B220" s="210"/>
      <c r="C220" s="211"/>
      <c r="D220" s="201" t="s">
        <v>139</v>
      </c>
      <c r="E220" s="212" t="s">
        <v>19</v>
      </c>
      <c r="F220" s="213" t="s">
        <v>209</v>
      </c>
      <c r="G220" s="211"/>
      <c r="H220" s="214">
        <v>3.64</v>
      </c>
      <c r="I220" s="215"/>
      <c r="J220" s="211"/>
      <c r="K220" s="211"/>
      <c r="L220" s="216"/>
      <c r="M220" s="217"/>
      <c r="N220" s="218"/>
      <c r="O220" s="218"/>
      <c r="P220" s="218"/>
      <c r="Q220" s="218"/>
      <c r="R220" s="218"/>
      <c r="S220" s="218"/>
      <c r="T220" s="219"/>
      <c r="AT220" s="220" t="s">
        <v>139</v>
      </c>
      <c r="AU220" s="220" t="s">
        <v>85</v>
      </c>
      <c r="AV220" s="14" t="s">
        <v>85</v>
      </c>
      <c r="AW220" s="14" t="s">
        <v>35</v>
      </c>
      <c r="AX220" s="14" t="s">
        <v>76</v>
      </c>
      <c r="AY220" s="220" t="s">
        <v>127</v>
      </c>
    </row>
    <row r="221" spans="1:65" s="15" customFormat="1" ht="10">
      <c r="B221" s="221"/>
      <c r="C221" s="222"/>
      <c r="D221" s="201" t="s">
        <v>139</v>
      </c>
      <c r="E221" s="223" t="s">
        <v>19</v>
      </c>
      <c r="F221" s="224" t="s">
        <v>143</v>
      </c>
      <c r="G221" s="222"/>
      <c r="H221" s="225">
        <v>11.125999999999999</v>
      </c>
      <c r="I221" s="226"/>
      <c r="J221" s="222"/>
      <c r="K221" s="222"/>
      <c r="L221" s="227"/>
      <c r="M221" s="228"/>
      <c r="N221" s="229"/>
      <c r="O221" s="229"/>
      <c r="P221" s="229"/>
      <c r="Q221" s="229"/>
      <c r="R221" s="229"/>
      <c r="S221" s="229"/>
      <c r="T221" s="230"/>
      <c r="AT221" s="231" t="s">
        <v>139</v>
      </c>
      <c r="AU221" s="231" t="s">
        <v>85</v>
      </c>
      <c r="AV221" s="15" t="s">
        <v>144</v>
      </c>
      <c r="AW221" s="15" t="s">
        <v>35</v>
      </c>
      <c r="AX221" s="15" t="s">
        <v>76</v>
      </c>
      <c r="AY221" s="231" t="s">
        <v>127</v>
      </c>
    </row>
    <row r="222" spans="1:65" s="13" customFormat="1" ht="10">
      <c r="B222" s="199"/>
      <c r="C222" s="200"/>
      <c r="D222" s="201" t="s">
        <v>139</v>
      </c>
      <c r="E222" s="202" t="s">
        <v>19</v>
      </c>
      <c r="F222" s="203" t="s">
        <v>210</v>
      </c>
      <c r="G222" s="200"/>
      <c r="H222" s="202" t="s">
        <v>19</v>
      </c>
      <c r="I222" s="204"/>
      <c r="J222" s="200"/>
      <c r="K222" s="200"/>
      <c r="L222" s="205"/>
      <c r="M222" s="206"/>
      <c r="N222" s="207"/>
      <c r="O222" s="207"/>
      <c r="P222" s="207"/>
      <c r="Q222" s="207"/>
      <c r="R222" s="207"/>
      <c r="S222" s="207"/>
      <c r="T222" s="208"/>
      <c r="AT222" s="209" t="s">
        <v>139</v>
      </c>
      <c r="AU222" s="209" t="s">
        <v>85</v>
      </c>
      <c r="AV222" s="13" t="s">
        <v>83</v>
      </c>
      <c r="AW222" s="13" t="s">
        <v>35</v>
      </c>
      <c r="AX222" s="13" t="s">
        <v>76</v>
      </c>
      <c r="AY222" s="209" t="s">
        <v>127</v>
      </c>
    </row>
    <row r="223" spans="1:65" s="14" customFormat="1" ht="10">
      <c r="B223" s="210"/>
      <c r="C223" s="211"/>
      <c r="D223" s="201" t="s">
        <v>139</v>
      </c>
      <c r="E223" s="212" t="s">
        <v>19</v>
      </c>
      <c r="F223" s="213" t="s">
        <v>211</v>
      </c>
      <c r="G223" s="211"/>
      <c r="H223" s="214">
        <v>22.23</v>
      </c>
      <c r="I223" s="215"/>
      <c r="J223" s="211"/>
      <c r="K223" s="211"/>
      <c r="L223" s="216"/>
      <c r="M223" s="217"/>
      <c r="N223" s="218"/>
      <c r="O223" s="218"/>
      <c r="P223" s="218"/>
      <c r="Q223" s="218"/>
      <c r="R223" s="218"/>
      <c r="S223" s="218"/>
      <c r="T223" s="219"/>
      <c r="AT223" s="220" t="s">
        <v>139</v>
      </c>
      <c r="AU223" s="220" t="s">
        <v>85</v>
      </c>
      <c r="AV223" s="14" t="s">
        <v>85</v>
      </c>
      <c r="AW223" s="14" t="s">
        <v>35</v>
      </c>
      <c r="AX223" s="14" t="s">
        <v>76</v>
      </c>
      <c r="AY223" s="220" t="s">
        <v>127</v>
      </c>
    </row>
    <row r="224" spans="1:65" s="14" customFormat="1" ht="10">
      <c r="B224" s="210"/>
      <c r="C224" s="211"/>
      <c r="D224" s="201" t="s">
        <v>139</v>
      </c>
      <c r="E224" s="212" t="s">
        <v>19</v>
      </c>
      <c r="F224" s="213" t="s">
        <v>212</v>
      </c>
      <c r="G224" s="211"/>
      <c r="H224" s="214">
        <v>0.89500000000000002</v>
      </c>
      <c r="I224" s="215"/>
      <c r="J224" s="211"/>
      <c r="K224" s="211"/>
      <c r="L224" s="216"/>
      <c r="M224" s="217"/>
      <c r="N224" s="218"/>
      <c r="O224" s="218"/>
      <c r="P224" s="218"/>
      <c r="Q224" s="218"/>
      <c r="R224" s="218"/>
      <c r="S224" s="218"/>
      <c r="T224" s="219"/>
      <c r="AT224" s="220" t="s">
        <v>139</v>
      </c>
      <c r="AU224" s="220" t="s">
        <v>85</v>
      </c>
      <c r="AV224" s="14" t="s">
        <v>85</v>
      </c>
      <c r="AW224" s="14" t="s">
        <v>35</v>
      </c>
      <c r="AX224" s="14" t="s">
        <v>76</v>
      </c>
      <c r="AY224" s="220" t="s">
        <v>127</v>
      </c>
    </row>
    <row r="225" spans="2:51" s="15" customFormat="1" ht="10">
      <c r="B225" s="221"/>
      <c r="C225" s="222"/>
      <c r="D225" s="201" t="s">
        <v>139</v>
      </c>
      <c r="E225" s="223" t="s">
        <v>19</v>
      </c>
      <c r="F225" s="224" t="s">
        <v>143</v>
      </c>
      <c r="G225" s="222"/>
      <c r="H225" s="225">
        <v>23.125</v>
      </c>
      <c r="I225" s="226"/>
      <c r="J225" s="222"/>
      <c r="K225" s="222"/>
      <c r="L225" s="227"/>
      <c r="M225" s="228"/>
      <c r="N225" s="229"/>
      <c r="O225" s="229"/>
      <c r="P225" s="229"/>
      <c r="Q225" s="229"/>
      <c r="R225" s="229"/>
      <c r="S225" s="229"/>
      <c r="T225" s="230"/>
      <c r="AT225" s="231" t="s">
        <v>139</v>
      </c>
      <c r="AU225" s="231" t="s">
        <v>85</v>
      </c>
      <c r="AV225" s="15" t="s">
        <v>144</v>
      </c>
      <c r="AW225" s="15" t="s">
        <v>35</v>
      </c>
      <c r="AX225" s="15" t="s">
        <v>76</v>
      </c>
      <c r="AY225" s="231" t="s">
        <v>127</v>
      </c>
    </row>
    <row r="226" spans="2:51" s="13" customFormat="1" ht="10">
      <c r="B226" s="199"/>
      <c r="C226" s="200"/>
      <c r="D226" s="201" t="s">
        <v>139</v>
      </c>
      <c r="E226" s="202" t="s">
        <v>19</v>
      </c>
      <c r="F226" s="203" t="s">
        <v>213</v>
      </c>
      <c r="G226" s="200"/>
      <c r="H226" s="202" t="s">
        <v>19</v>
      </c>
      <c r="I226" s="204"/>
      <c r="J226" s="200"/>
      <c r="K226" s="200"/>
      <c r="L226" s="205"/>
      <c r="M226" s="206"/>
      <c r="N226" s="207"/>
      <c r="O226" s="207"/>
      <c r="P226" s="207"/>
      <c r="Q226" s="207"/>
      <c r="R226" s="207"/>
      <c r="S226" s="207"/>
      <c r="T226" s="208"/>
      <c r="AT226" s="209" t="s">
        <v>139</v>
      </c>
      <c r="AU226" s="209" t="s">
        <v>85</v>
      </c>
      <c r="AV226" s="13" t="s">
        <v>83</v>
      </c>
      <c r="AW226" s="13" t="s">
        <v>35</v>
      </c>
      <c r="AX226" s="13" t="s">
        <v>76</v>
      </c>
      <c r="AY226" s="209" t="s">
        <v>127</v>
      </c>
    </row>
    <row r="227" spans="2:51" s="14" customFormat="1" ht="10">
      <c r="B227" s="210"/>
      <c r="C227" s="211"/>
      <c r="D227" s="201" t="s">
        <v>139</v>
      </c>
      <c r="E227" s="212" t="s">
        <v>19</v>
      </c>
      <c r="F227" s="213" t="s">
        <v>214</v>
      </c>
      <c r="G227" s="211"/>
      <c r="H227" s="214">
        <v>2.4300000000000002</v>
      </c>
      <c r="I227" s="215"/>
      <c r="J227" s="211"/>
      <c r="K227" s="211"/>
      <c r="L227" s="216"/>
      <c r="M227" s="217"/>
      <c r="N227" s="218"/>
      <c r="O227" s="218"/>
      <c r="P227" s="218"/>
      <c r="Q227" s="218"/>
      <c r="R227" s="218"/>
      <c r="S227" s="218"/>
      <c r="T227" s="219"/>
      <c r="AT227" s="220" t="s">
        <v>139</v>
      </c>
      <c r="AU227" s="220" t="s">
        <v>85</v>
      </c>
      <c r="AV227" s="14" t="s">
        <v>85</v>
      </c>
      <c r="AW227" s="14" t="s">
        <v>35</v>
      </c>
      <c r="AX227" s="14" t="s">
        <v>76</v>
      </c>
      <c r="AY227" s="220" t="s">
        <v>127</v>
      </c>
    </row>
    <row r="228" spans="2:51" s="14" customFormat="1" ht="10">
      <c r="B228" s="210"/>
      <c r="C228" s="211"/>
      <c r="D228" s="201" t="s">
        <v>139</v>
      </c>
      <c r="E228" s="212" t="s">
        <v>19</v>
      </c>
      <c r="F228" s="213" t="s">
        <v>215</v>
      </c>
      <c r="G228" s="211"/>
      <c r="H228" s="214">
        <v>0.5</v>
      </c>
      <c r="I228" s="215"/>
      <c r="J228" s="211"/>
      <c r="K228" s="211"/>
      <c r="L228" s="216"/>
      <c r="M228" s="217"/>
      <c r="N228" s="218"/>
      <c r="O228" s="218"/>
      <c r="P228" s="218"/>
      <c r="Q228" s="218"/>
      <c r="R228" s="218"/>
      <c r="S228" s="218"/>
      <c r="T228" s="219"/>
      <c r="AT228" s="220" t="s">
        <v>139</v>
      </c>
      <c r="AU228" s="220" t="s">
        <v>85</v>
      </c>
      <c r="AV228" s="14" t="s">
        <v>85</v>
      </c>
      <c r="AW228" s="14" t="s">
        <v>35</v>
      </c>
      <c r="AX228" s="14" t="s">
        <v>76</v>
      </c>
      <c r="AY228" s="220" t="s">
        <v>127</v>
      </c>
    </row>
    <row r="229" spans="2:51" s="15" customFormat="1" ht="10">
      <c r="B229" s="221"/>
      <c r="C229" s="222"/>
      <c r="D229" s="201" t="s">
        <v>139</v>
      </c>
      <c r="E229" s="223" t="s">
        <v>19</v>
      </c>
      <c r="F229" s="224" t="s">
        <v>143</v>
      </c>
      <c r="G229" s="222"/>
      <c r="H229" s="225">
        <v>2.93</v>
      </c>
      <c r="I229" s="226"/>
      <c r="J229" s="222"/>
      <c r="K229" s="222"/>
      <c r="L229" s="227"/>
      <c r="M229" s="228"/>
      <c r="N229" s="229"/>
      <c r="O229" s="229"/>
      <c r="P229" s="229"/>
      <c r="Q229" s="229"/>
      <c r="R229" s="229"/>
      <c r="S229" s="229"/>
      <c r="T229" s="230"/>
      <c r="AT229" s="231" t="s">
        <v>139</v>
      </c>
      <c r="AU229" s="231" t="s">
        <v>85</v>
      </c>
      <c r="AV229" s="15" t="s">
        <v>144</v>
      </c>
      <c r="AW229" s="15" t="s">
        <v>35</v>
      </c>
      <c r="AX229" s="15" t="s">
        <v>76</v>
      </c>
      <c r="AY229" s="231" t="s">
        <v>127</v>
      </c>
    </row>
    <row r="230" spans="2:51" s="13" customFormat="1" ht="10">
      <c r="B230" s="199"/>
      <c r="C230" s="200"/>
      <c r="D230" s="201" t="s">
        <v>139</v>
      </c>
      <c r="E230" s="202" t="s">
        <v>19</v>
      </c>
      <c r="F230" s="203" t="s">
        <v>216</v>
      </c>
      <c r="G230" s="200"/>
      <c r="H230" s="202" t="s">
        <v>19</v>
      </c>
      <c r="I230" s="204"/>
      <c r="J230" s="200"/>
      <c r="K230" s="200"/>
      <c r="L230" s="205"/>
      <c r="M230" s="206"/>
      <c r="N230" s="207"/>
      <c r="O230" s="207"/>
      <c r="P230" s="207"/>
      <c r="Q230" s="207"/>
      <c r="R230" s="207"/>
      <c r="S230" s="207"/>
      <c r="T230" s="208"/>
      <c r="AT230" s="209" t="s">
        <v>139</v>
      </c>
      <c r="AU230" s="209" t="s">
        <v>85</v>
      </c>
      <c r="AV230" s="13" t="s">
        <v>83</v>
      </c>
      <c r="AW230" s="13" t="s">
        <v>35</v>
      </c>
      <c r="AX230" s="13" t="s">
        <v>76</v>
      </c>
      <c r="AY230" s="209" t="s">
        <v>127</v>
      </c>
    </row>
    <row r="231" spans="2:51" s="14" customFormat="1" ht="10">
      <c r="B231" s="210"/>
      <c r="C231" s="211"/>
      <c r="D231" s="201" t="s">
        <v>139</v>
      </c>
      <c r="E231" s="212" t="s">
        <v>19</v>
      </c>
      <c r="F231" s="213" t="s">
        <v>217</v>
      </c>
      <c r="G231" s="211"/>
      <c r="H231" s="214">
        <v>4.0999999999999996</v>
      </c>
      <c r="I231" s="215"/>
      <c r="J231" s="211"/>
      <c r="K231" s="211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139</v>
      </c>
      <c r="AU231" s="220" t="s">
        <v>85</v>
      </c>
      <c r="AV231" s="14" t="s">
        <v>85</v>
      </c>
      <c r="AW231" s="14" t="s">
        <v>35</v>
      </c>
      <c r="AX231" s="14" t="s">
        <v>76</v>
      </c>
      <c r="AY231" s="220" t="s">
        <v>127</v>
      </c>
    </row>
    <row r="232" spans="2:51" s="14" customFormat="1" ht="10">
      <c r="B232" s="210"/>
      <c r="C232" s="211"/>
      <c r="D232" s="201" t="s">
        <v>139</v>
      </c>
      <c r="E232" s="212" t="s">
        <v>19</v>
      </c>
      <c r="F232" s="213" t="s">
        <v>218</v>
      </c>
      <c r="G232" s="211"/>
      <c r="H232" s="214">
        <v>0.79500000000000004</v>
      </c>
      <c r="I232" s="215"/>
      <c r="J232" s="211"/>
      <c r="K232" s="211"/>
      <c r="L232" s="216"/>
      <c r="M232" s="217"/>
      <c r="N232" s="218"/>
      <c r="O232" s="218"/>
      <c r="P232" s="218"/>
      <c r="Q232" s="218"/>
      <c r="R232" s="218"/>
      <c r="S232" s="218"/>
      <c r="T232" s="219"/>
      <c r="AT232" s="220" t="s">
        <v>139</v>
      </c>
      <c r="AU232" s="220" t="s">
        <v>85</v>
      </c>
      <c r="AV232" s="14" t="s">
        <v>85</v>
      </c>
      <c r="AW232" s="14" t="s">
        <v>35</v>
      </c>
      <c r="AX232" s="14" t="s">
        <v>76</v>
      </c>
      <c r="AY232" s="220" t="s">
        <v>127</v>
      </c>
    </row>
    <row r="233" spans="2:51" s="15" customFormat="1" ht="10">
      <c r="B233" s="221"/>
      <c r="C233" s="222"/>
      <c r="D233" s="201" t="s">
        <v>139</v>
      </c>
      <c r="E233" s="223" t="s">
        <v>19</v>
      </c>
      <c r="F233" s="224" t="s">
        <v>143</v>
      </c>
      <c r="G233" s="222"/>
      <c r="H233" s="225">
        <v>4.8949999999999996</v>
      </c>
      <c r="I233" s="226"/>
      <c r="J233" s="222"/>
      <c r="K233" s="222"/>
      <c r="L233" s="227"/>
      <c r="M233" s="228"/>
      <c r="N233" s="229"/>
      <c r="O233" s="229"/>
      <c r="P233" s="229"/>
      <c r="Q233" s="229"/>
      <c r="R233" s="229"/>
      <c r="S233" s="229"/>
      <c r="T233" s="230"/>
      <c r="AT233" s="231" t="s">
        <v>139</v>
      </c>
      <c r="AU233" s="231" t="s">
        <v>85</v>
      </c>
      <c r="AV233" s="15" t="s">
        <v>144</v>
      </c>
      <c r="AW233" s="15" t="s">
        <v>35</v>
      </c>
      <c r="AX233" s="15" t="s">
        <v>76</v>
      </c>
      <c r="AY233" s="231" t="s">
        <v>127</v>
      </c>
    </row>
    <row r="234" spans="2:51" s="13" customFormat="1" ht="10">
      <c r="B234" s="199"/>
      <c r="C234" s="200"/>
      <c r="D234" s="201" t="s">
        <v>139</v>
      </c>
      <c r="E234" s="202" t="s">
        <v>19</v>
      </c>
      <c r="F234" s="203" t="s">
        <v>219</v>
      </c>
      <c r="G234" s="200"/>
      <c r="H234" s="202" t="s">
        <v>19</v>
      </c>
      <c r="I234" s="204"/>
      <c r="J234" s="200"/>
      <c r="K234" s="200"/>
      <c r="L234" s="205"/>
      <c r="M234" s="206"/>
      <c r="N234" s="207"/>
      <c r="O234" s="207"/>
      <c r="P234" s="207"/>
      <c r="Q234" s="207"/>
      <c r="R234" s="207"/>
      <c r="S234" s="207"/>
      <c r="T234" s="208"/>
      <c r="AT234" s="209" t="s">
        <v>139</v>
      </c>
      <c r="AU234" s="209" t="s">
        <v>85</v>
      </c>
      <c r="AV234" s="13" t="s">
        <v>83</v>
      </c>
      <c r="AW234" s="13" t="s">
        <v>35</v>
      </c>
      <c r="AX234" s="13" t="s">
        <v>76</v>
      </c>
      <c r="AY234" s="209" t="s">
        <v>127</v>
      </c>
    </row>
    <row r="235" spans="2:51" s="14" customFormat="1" ht="10">
      <c r="B235" s="210"/>
      <c r="C235" s="211"/>
      <c r="D235" s="201" t="s">
        <v>139</v>
      </c>
      <c r="E235" s="212" t="s">
        <v>19</v>
      </c>
      <c r="F235" s="213" t="s">
        <v>220</v>
      </c>
      <c r="G235" s="211"/>
      <c r="H235" s="214">
        <v>16.384</v>
      </c>
      <c r="I235" s="215"/>
      <c r="J235" s="211"/>
      <c r="K235" s="211"/>
      <c r="L235" s="216"/>
      <c r="M235" s="217"/>
      <c r="N235" s="218"/>
      <c r="O235" s="218"/>
      <c r="P235" s="218"/>
      <c r="Q235" s="218"/>
      <c r="R235" s="218"/>
      <c r="S235" s="218"/>
      <c r="T235" s="219"/>
      <c r="AT235" s="220" t="s">
        <v>139</v>
      </c>
      <c r="AU235" s="220" t="s">
        <v>85</v>
      </c>
      <c r="AV235" s="14" t="s">
        <v>85</v>
      </c>
      <c r="AW235" s="14" t="s">
        <v>35</v>
      </c>
      <c r="AX235" s="14" t="s">
        <v>76</v>
      </c>
      <c r="AY235" s="220" t="s">
        <v>127</v>
      </c>
    </row>
    <row r="236" spans="2:51" s="15" customFormat="1" ht="10">
      <c r="B236" s="221"/>
      <c r="C236" s="222"/>
      <c r="D236" s="201" t="s">
        <v>139</v>
      </c>
      <c r="E236" s="223" t="s">
        <v>19</v>
      </c>
      <c r="F236" s="224" t="s">
        <v>143</v>
      </c>
      <c r="G236" s="222"/>
      <c r="H236" s="225">
        <v>16.384</v>
      </c>
      <c r="I236" s="226"/>
      <c r="J236" s="222"/>
      <c r="K236" s="222"/>
      <c r="L236" s="227"/>
      <c r="M236" s="228"/>
      <c r="N236" s="229"/>
      <c r="O236" s="229"/>
      <c r="P236" s="229"/>
      <c r="Q236" s="229"/>
      <c r="R236" s="229"/>
      <c r="S236" s="229"/>
      <c r="T236" s="230"/>
      <c r="AT236" s="231" t="s">
        <v>139</v>
      </c>
      <c r="AU236" s="231" t="s">
        <v>85</v>
      </c>
      <c r="AV236" s="15" t="s">
        <v>144</v>
      </c>
      <c r="AW236" s="15" t="s">
        <v>35</v>
      </c>
      <c r="AX236" s="15" t="s">
        <v>76</v>
      </c>
      <c r="AY236" s="231" t="s">
        <v>127</v>
      </c>
    </row>
    <row r="237" spans="2:51" s="13" customFormat="1" ht="10">
      <c r="B237" s="199"/>
      <c r="C237" s="200"/>
      <c r="D237" s="201" t="s">
        <v>139</v>
      </c>
      <c r="E237" s="202" t="s">
        <v>19</v>
      </c>
      <c r="F237" s="203" t="s">
        <v>221</v>
      </c>
      <c r="G237" s="200"/>
      <c r="H237" s="202" t="s">
        <v>19</v>
      </c>
      <c r="I237" s="204"/>
      <c r="J237" s="200"/>
      <c r="K237" s="200"/>
      <c r="L237" s="205"/>
      <c r="M237" s="206"/>
      <c r="N237" s="207"/>
      <c r="O237" s="207"/>
      <c r="P237" s="207"/>
      <c r="Q237" s="207"/>
      <c r="R237" s="207"/>
      <c r="S237" s="207"/>
      <c r="T237" s="208"/>
      <c r="AT237" s="209" t="s">
        <v>139</v>
      </c>
      <c r="AU237" s="209" t="s">
        <v>85</v>
      </c>
      <c r="AV237" s="13" t="s">
        <v>83</v>
      </c>
      <c r="AW237" s="13" t="s">
        <v>35</v>
      </c>
      <c r="AX237" s="13" t="s">
        <v>76</v>
      </c>
      <c r="AY237" s="209" t="s">
        <v>127</v>
      </c>
    </row>
    <row r="238" spans="2:51" s="14" customFormat="1" ht="10">
      <c r="B238" s="210"/>
      <c r="C238" s="211"/>
      <c r="D238" s="201" t="s">
        <v>139</v>
      </c>
      <c r="E238" s="212" t="s">
        <v>19</v>
      </c>
      <c r="F238" s="213" t="s">
        <v>222</v>
      </c>
      <c r="G238" s="211"/>
      <c r="H238" s="214">
        <v>3.04</v>
      </c>
      <c r="I238" s="215"/>
      <c r="J238" s="211"/>
      <c r="K238" s="211"/>
      <c r="L238" s="216"/>
      <c r="M238" s="217"/>
      <c r="N238" s="218"/>
      <c r="O238" s="218"/>
      <c r="P238" s="218"/>
      <c r="Q238" s="218"/>
      <c r="R238" s="218"/>
      <c r="S238" s="218"/>
      <c r="T238" s="219"/>
      <c r="AT238" s="220" t="s">
        <v>139</v>
      </c>
      <c r="AU238" s="220" t="s">
        <v>85</v>
      </c>
      <c r="AV238" s="14" t="s">
        <v>85</v>
      </c>
      <c r="AW238" s="14" t="s">
        <v>35</v>
      </c>
      <c r="AX238" s="14" t="s">
        <v>76</v>
      </c>
      <c r="AY238" s="220" t="s">
        <v>127</v>
      </c>
    </row>
    <row r="239" spans="2:51" s="14" customFormat="1" ht="10">
      <c r="B239" s="210"/>
      <c r="C239" s="211"/>
      <c r="D239" s="201" t="s">
        <v>139</v>
      </c>
      <c r="E239" s="212" t="s">
        <v>19</v>
      </c>
      <c r="F239" s="213" t="s">
        <v>223</v>
      </c>
      <c r="G239" s="211"/>
      <c r="H239" s="214">
        <v>0.59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139</v>
      </c>
      <c r="AU239" s="220" t="s">
        <v>85</v>
      </c>
      <c r="AV239" s="14" t="s">
        <v>85</v>
      </c>
      <c r="AW239" s="14" t="s">
        <v>35</v>
      </c>
      <c r="AX239" s="14" t="s">
        <v>76</v>
      </c>
      <c r="AY239" s="220" t="s">
        <v>127</v>
      </c>
    </row>
    <row r="240" spans="2:51" s="15" customFormat="1" ht="10">
      <c r="B240" s="221"/>
      <c r="C240" s="222"/>
      <c r="D240" s="201" t="s">
        <v>139</v>
      </c>
      <c r="E240" s="223" t="s">
        <v>19</v>
      </c>
      <c r="F240" s="224" t="s">
        <v>143</v>
      </c>
      <c r="G240" s="222"/>
      <c r="H240" s="225">
        <v>3.63</v>
      </c>
      <c r="I240" s="226"/>
      <c r="J240" s="222"/>
      <c r="K240" s="222"/>
      <c r="L240" s="227"/>
      <c r="M240" s="228"/>
      <c r="N240" s="229"/>
      <c r="O240" s="229"/>
      <c r="P240" s="229"/>
      <c r="Q240" s="229"/>
      <c r="R240" s="229"/>
      <c r="S240" s="229"/>
      <c r="T240" s="230"/>
      <c r="AT240" s="231" t="s">
        <v>139</v>
      </c>
      <c r="AU240" s="231" t="s">
        <v>85</v>
      </c>
      <c r="AV240" s="15" t="s">
        <v>144</v>
      </c>
      <c r="AW240" s="15" t="s">
        <v>35</v>
      </c>
      <c r="AX240" s="15" t="s">
        <v>76</v>
      </c>
      <c r="AY240" s="231" t="s">
        <v>127</v>
      </c>
    </row>
    <row r="241" spans="2:51" s="13" customFormat="1" ht="10">
      <c r="B241" s="199"/>
      <c r="C241" s="200"/>
      <c r="D241" s="201" t="s">
        <v>139</v>
      </c>
      <c r="E241" s="202" t="s">
        <v>19</v>
      </c>
      <c r="F241" s="203" t="s">
        <v>224</v>
      </c>
      <c r="G241" s="200"/>
      <c r="H241" s="202" t="s">
        <v>19</v>
      </c>
      <c r="I241" s="204"/>
      <c r="J241" s="200"/>
      <c r="K241" s="200"/>
      <c r="L241" s="205"/>
      <c r="M241" s="206"/>
      <c r="N241" s="207"/>
      <c r="O241" s="207"/>
      <c r="P241" s="207"/>
      <c r="Q241" s="207"/>
      <c r="R241" s="207"/>
      <c r="S241" s="207"/>
      <c r="T241" s="208"/>
      <c r="AT241" s="209" t="s">
        <v>139</v>
      </c>
      <c r="AU241" s="209" t="s">
        <v>85</v>
      </c>
      <c r="AV241" s="13" t="s">
        <v>83</v>
      </c>
      <c r="AW241" s="13" t="s">
        <v>35</v>
      </c>
      <c r="AX241" s="13" t="s">
        <v>76</v>
      </c>
      <c r="AY241" s="209" t="s">
        <v>127</v>
      </c>
    </row>
    <row r="242" spans="2:51" s="14" customFormat="1" ht="10">
      <c r="B242" s="210"/>
      <c r="C242" s="211"/>
      <c r="D242" s="201" t="s">
        <v>139</v>
      </c>
      <c r="E242" s="212" t="s">
        <v>19</v>
      </c>
      <c r="F242" s="213" t="s">
        <v>239</v>
      </c>
      <c r="G242" s="211"/>
      <c r="H242" s="214">
        <v>491.42399999999998</v>
      </c>
      <c r="I242" s="215"/>
      <c r="J242" s="211"/>
      <c r="K242" s="211"/>
      <c r="L242" s="216"/>
      <c r="M242" s="217"/>
      <c r="N242" s="218"/>
      <c r="O242" s="218"/>
      <c r="P242" s="218"/>
      <c r="Q242" s="218"/>
      <c r="R242" s="218"/>
      <c r="S242" s="218"/>
      <c r="T242" s="219"/>
      <c r="AT242" s="220" t="s">
        <v>139</v>
      </c>
      <c r="AU242" s="220" t="s">
        <v>85</v>
      </c>
      <c r="AV242" s="14" t="s">
        <v>85</v>
      </c>
      <c r="AW242" s="14" t="s">
        <v>35</v>
      </c>
      <c r="AX242" s="14" t="s">
        <v>76</v>
      </c>
      <c r="AY242" s="220" t="s">
        <v>127</v>
      </c>
    </row>
    <row r="243" spans="2:51" s="14" customFormat="1" ht="10">
      <c r="B243" s="210"/>
      <c r="C243" s="211"/>
      <c r="D243" s="201" t="s">
        <v>139</v>
      </c>
      <c r="E243" s="212" t="s">
        <v>19</v>
      </c>
      <c r="F243" s="213" t="s">
        <v>225</v>
      </c>
      <c r="G243" s="211"/>
      <c r="H243" s="214">
        <v>65.98</v>
      </c>
      <c r="I243" s="215"/>
      <c r="J243" s="211"/>
      <c r="K243" s="211"/>
      <c r="L243" s="216"/>
      <c r="M243" s="217"/>
      <c r="N243" s="218"/>
      <c r="O243" s="218"/>
      <c r="P243" s="218"/>
      <c r="Q243" s="218"/>
      <c r="R243" s="218"/>
      <c r="S243" s="218"/>
      <c r="T243" s="219"/>
      <c r="AT243" s="220" t="s">
        <v>139</v>
      </c>
      <c r="AU243" s="220" t="s">
        <v>85</v>
      </c>
      <c r="AV243" s="14" t="s">
        <v>85</v>
      </c>
      <c r="AW243" s="14" t="s">
        <v>35</v>
      </c>
      <c r="AX243" s="14" t="s">
        <v>76</v>
      </c>
      <c r="AY243" s="220" t="s">
        <v>127</v>
      </c>
    </row>
    <row r="244" spans="2:51" s="14" customFormat="1" ht="10">
      <c r="B244" s="210"/>
      <c r="C244" s="211"/>
      <c r="D244" s="201" t="s">
        <v>139</v>
      </c>
      <c r="E244" s="212" t="s">
        <v>19</v>
      </c>
      <c r="F244" s="213" t="s">
        <v>226</v>
      </c>
      <c r="G244" s="211"/>
      <c r="H244" s="214">
        <v>8.1999999999999993</v>
      </c>
      <c r="I244" s="215"/>
      <c r="J244" s="211"/>
      <c r="K244" s="211"/>
      <c r="L244" s="216"/>
      <c r="M244" s="217"/>
      <c r="N244" s="218"/>
      <c r="O244" s="218"/>
      <c r="P244" s="218"/>
      <c r="Q244" s="218"/>
      <c r="R244" s="218"/>
      <c r="S244" s="218"/>
      <c r="T244" s="219"/>
      <c r="AT244" s="220" t="s">
        <v>139</v>
      </c>
      <c r="AU244" s="220" t="s">
        <v>85</v>
      </c>
      <c r="AV244" s="14" t="s">
        <v>85</v>
      </c>
      <c r="AW244" s="14" t="s">
        <v>35</v>
      </c>
      <c r="AX244" s="14" t="s">
        <v>76</v>
      </c>
      <c r="AY244" s="220" t="s">
        <v>127</v>
      </c>
    </row>
    <row r="245" spans="2:51" s="15" customFormat="1" ht="10">
      <c r="B245" s="221"/>
      <c r="C245" s="222"/>
      <c r="D245" s="201" t="s">
        <v>139</v>
      </c>
      <c r="E245" s="223" t="s">
        <v>19</v>
      </c>
      <c r="F245" s="224" t="s">
        <v>143</v>
      </c>
      <c r="G245" s="222"/>
      <c r="H245" s="225">
        <v>565.60400000000004</v>
      </c>
      <c r="I245" s="226"/>
      <c r="J245" s="222"/>
      <c r="K245" s="222"/>
      <c r="L245" s="227"/>
      <c r="M245" s="228"/>
      <c r="N245" s="229"/>
      <c r="O245" s="229"/>
      <c r="P245" s="229"/>
      <c r="Q245" s="229"/>
      <c r="R245" s="229"/>
      <c r="S245" s="229"/>
      <c r="T245" s="230"/>
      <c r="AT245" s="231" t="s">
        <v>139</v>
      </c>
      <c r="AU245" s="231" t="s">
        <v>85</v>
      </c>
      <c r="AV245" s="15" t="s">
        <v>144</v>
      </c>
      <c r="AW245" s="15" t="s">
        <v>35</v>
      </c>
      <c r="AX245" s="15" t="s">
        <v>76</v>
      </c>
      <c r="AY245" s="231" t="s">
        <v>127</v>
      </c>
    </row>
    <row r="246" spans="2:51" s="13" customFormat="1" ht="10">
      <c r="B246" s="199"/>
      <c r="C246" s="200"/>
      <c r="D246" s="201" t="s">
        <v>139</v>
      </c>
      <c r="E246" s="202" t="s">
        <v>19</v>
      </c>
      <c r="F246" s="203" t="s">
        <v>227</v>
      </c>
      <c r="G246" s="200"/>
      <c r="H246" s="202" t="s">
        <v>19</v>
      </c>
      <c r="I246" s="204"/>
      <c r="J246" s="200"/>
      <c r="K246" s="200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139</v>
      </c>
      <c r="AU246" s="209" t="s">
        <v>85</v>
      </c>
      <c r="AV246" s="13" t="s">
        <v>83</v>
      </c>
      <c r="AW246" s="13" t="s">
        <v>35</v>
      </c>
      <c r="AX246" s="13" t="s">
        <v>76</v>
      </c>
      <c r="AY246" s="209" t="s">
        <v>127</v>
      </c>
    </row>
    <row r="247" spans="2:51" s="14" customFormat="1" ht="10">
      <c r="B247" s="210"/>
      <c r="C247" s="211"/>
      <c r="D247" s="201" t="s">
        <v>139</v>
      </c>
      <c r="E247" s="212" t="s">
        <v>19</v>
      </c>
      <c r="F247" s="213" t="s">
        <v>240</v>
      </c>
      <c r="G247" s="211"/>
      <c r="H247" s="214">
        <v>407.50799999999998</v>
      </c>
      <c r="I247" s="215"/>
      <c r="J247" s="211"/>
      <c r="K247" s="211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139</v>
      </c>
      <c r="AU247" s="220" t="s">
        <v>85</v>
      </c>
      <c r="AV247" s="14" t="s">
        <v>85</v>
      </c>
      <c r="AW247" s="14" t="s">
        <v>35</v>
      </c>
      <c r="AX247" s="14" t="s">
        <v>76</v>
      </c>
      <c r="AY247" s="220" t="s">
        <v>127</v>
      </c>
    </row>
    <row r="248" spans="2:51" s="14" customFormat="1" ht="10">
      <c r="B248" s="210"/>
      <c r="C248" s="211"/>
      <c r="D248" s="201" t="s">
        <v>139</v>
      </c>
      <c r="E248" s="212" t="s">
        <v>19</v>
      </c>
      <c r="F248" s="213" t="s">
        <v>228</v>
      </c>
      <c r="G248" s="211"/>
      <c r="H248" s="214">
        <v>68.180000000000007</v>
      </c>
      <c r="I248" s="215"/>
      <c r="J248" s="211"/>
      <c r="K248" s="211"/>
      <c r="L248" s="216"/>
      <c r="M248" s="217"/>
      <c r="N248" s="218"/>
      <c r="O248" s="218"/>
      <c r="P248" s="218"/>
      <c r="Q248" s="218"/>
      <c r="R248" s="218"/>
      <c r="S248" s="218"/>
      <c r="T248" s="219"/>
      <c r="AT248" s="220" t="s">
        <v>139</v>
      </c>
      <c r="AU248" s="220" t="s">
        <v>85</v>
      </c>
      <c r="AV248" s="14" t="s">
        <v>85</v>
      </c>
      <c r="AW248" s="14" t="s">
        <v>35</v>
      </c>
      <c r="AX248" s="14" t="s">
        <v>76</v>
      </c>
      <c r="AY248" s="220" t="s">
        <v>127</v>
      </c>
    </row>
    <row r="249" spans="2:51" s="14" customFormat="1" ht="10">
      <c r="B249" s="210"/>
      <c r="C249" s="211"/>
      <c r="D249" s="201" t="s">
        <v>139</v>
      </c>
      <c r="E249" s="212" t="s">
        <v>19</v>
      </c>
      <c r="F249" s="213" t="s">
        <v>229</v>
      </c>
      <c r="G249" s="211"/>
      <c r="H249" s="214">
        <v>3.15</v>
      </c>
      <c r="I249" s="215"/>
      <c r="J249" s="211"/>
      <c r="K249" s="211"/>
      <c r="L249" s="216"/>
      <c r="M249" s="217"/>
      <c r="N249" s="218"/>
      <c r="O249" s="218"/>
      <c r="P249" s="218"/>
      <c r="Q249" s="218"/>
      <c r="R249" s="218"/>
      <c r="S249" s="218"/>
      <c r="T249" s="219"/>
      <c r="AT249" s="220" t="s">
        <v>139</v>
      </c>
      <c r="AU249" s="220" t="s">
        <v>85</v>
      </c>
      <c r="AV249" s="14" t="s">
        <v>85</v>
      </c>
      <c r="AW249" s="14" t="s">
        <v>35</v>
      </c>
      <c r="AX249" s="14" t="s">
        <v>76</v>
      </c>
      <c r="AY249" s="220" t="s">
        <v>127</v>
      </c>
    </row>
    <row r="250" spans="2:51" s="15" customFormat="1" ht="10">
      <c r="B250" s="221"/>
      <c r="C250" s="222"/>
      <c r="D250" s="201" t="s">
        <v>139</v>
      </c>
      <c r="E250" s="223" t="s">
        <v>19</v>
      </c>
      <c r="F250" s="224" t="s">
        <v>143</v>
      </c>
      <c r="G250" s="222"/>
      <c r="H250" s="225">
        <v>478.83799999999997</v>
      </c>
      <c r="I250" s="226"/>
      <c r="J250" s="222"/>
      <c r="K250" s="222"/>
      <c r="L250" s="227"/>
      <c r="M250" s="228"/>
      <c r="N250" s="229"/>
      <c r="O250" s="229"/>
      <c r="P250" s="229"/>
      <c r="Q250" s="229"/>
      <c r="R250" s="229"/>
      <c r="S250" s="229"/>
      <c r="T250" s="230"/>
      <c r="AT250" s="231" t="s">
        <v>139</v>
      </c>
      <c r="AU250" s="231" t="s">
        <v>85</v>
      </c>
      <c r="AV250" s="15" t="s">
        <v>144</v>
      </c>
      <c r="AW250" s="15" t="s">
        <v>35</v>
      </c>
      <c r="AX250" s="15" t="s">
        <v>76</v>
      </c>
      <c r="AY250" s="231" t="s">
        <v>127</v>
      </c>
    </row>
    <row r="251" spans="2:51" s="13" customFormat="1" ht="10">
      <c r="B251" s="199"/>
      <c r="C251" s="200"/>
      <c r="D251" s="201" t="s">
        <v>139</v>
      </c>
      <c r="E251" s="202" t="s">
        <v>19</v>
      </c>
      <c r="F251" s="203" t="s">
        <v>230</v>
      </c>
      <c r="G251" s="200"/>
      <c r="H251" s="202" t="s">
        <v>19</v>
      </c>
      <c r="I251" s="204"/>
      <c r="J251" s="200"/>
      <c r="K251" s="200"/>
      <c r="L251" s="205"/>
      <c r="M251" s="206"/>
      <c r="N251" s="207"/>
      <c r="O251" s="207"/>
      <c r="P251" s="207"/>
      <c r="Q251" s="207"/>
      <c r="R251" s="207"/>
      <c r="S251" s="207"/>
      <c r="T251" s="208"/>
      <c r="AT251" s="209" t="s">
        <v>139</v>
      </c>
      <c r="AU251" s="209" t="s">
        <v>85</v>
      </c>
      <c r="AV251" s="13" t="s">
        <v>83</v>
      </c>
      <c r="AW251" s="13" t="s">
        <v>35</v>
      </c>
      <c r="AX251" s="13" t="s">
        <v>76</v>
      </c>
      <c r="AY251" s="209" t="s">
        <v>127</v>
      </c>
    </row>
    <row r="252" spans="2:51" s="14" customFormat="1" ht="10">
      <c r="B252" s="210"/>
      <c r="C252" s="211"/>
      <c r="D252" s="201" t="s">
        <v>139</v>
      </c>
      <c r="E252" s="212" t="s">
        <v>19</v>
      </c>
      <c r="F252" s="213" t="s">
        <v>231</v>
      </c>
      <c r="G252" s="211"/>
      <c r="H252" s="214">
        <v>686.69200000000001</v>
      </c>
      <c r="I252" s="215"/>
      <c r="J252" s="211"/>
      <c r="K252" s="211"/>
      <c r="L252" s="216"/>
      <c r="M252" s="217"/>
      <c r="N252" s="218"/>
      <c r="O252" s="218"/>
      <c r="P252" s="218"/>
      <c r="Q252" s="218"/>
      <c r="R252" s="218"/>
      <c r="S252" s="218"/>
      <c r="T252" s="219"/>
      <c r="AT252" s="220" t="s">
        <v>139</v>
      </c>
      <c r="AU252" s="220" t="s">
        <v>85</v>
      </c>
      <c r="AV252" s="14" t="s">
        <v>85</v>
      </c>
      <c r="AW252" s="14" t="s">
        <v>35</v>
      </c>
      <c r="AX252" s="14" t="s">
        <v>76</v>
      </c>
      <c r="AY252" s="220" t="s">
        <v>127</v>
      </c>
    </row>
    <row r="253" spans="2:51" s="14" customFormat="1" ht="10">
      <c r="B253" s="210"/>
      <c r="C253" s="211"/>
      <c r="D253" s="201" t="s">
        <v>139</v>
      </c>
      <c r="E253" s="212" t="s">
        <v>19</v>
      </c>
      <c r="F253" s="213" t="s">
        <v>232</v>
      </c>
      <c r="G253" s="211"/>
      <c r="H253" s="214">
        <v>72.2</v>
      </c>
      <c r="I253" s="215"/>
      <c r="J253" s="211"/>
      <c r="K253" s="211"/>
      <c r="L253" s="216"/>
      <c r="M253" s="217"/>
      <c r="N253" s="218"/>
      <c r="O253" s="218"/>
      <c r="P253" s="218"/>
      <c r="Q253" s="218"/>
      <c r="R253" s="218"/>
      <c r="S253" s="218"/>
      <c r="T253" s="219"/>
      <c r="AT253" s="220" t="s">
        <v>139</v>
      </c>
      <c r="AU253" s="220" t="s">
        <v>85</v>
      </c>
      <c r="AV253" s="14" t="s">
        <v>85</v>
      </c>
      <c r="AW253" s="14" t="s">
        <v>35</v>
      </c>
      <c r="AX253" s="14" t="s">
        <v>76</v>
      </c>
      <c r="AY253" s="220" t="s">
        <v>127</v>
      </c>
    </row>
    <row r="254" spans="2:51" s="15" customFormat="1" ht="10">
      <c r="B254" s="221"/>
      <c r="C254" s="222"/>
      <c r="D254" s="201" t="s">
        <v>139</v>
      </c>
      <c r="E254" s="223" t="s">
        <v>19</v>
      </c>
      <c r="F254" s="224" t="s">
        <v>143</v>
      </c>
      <c r="G254" s="222"/>
      <c r="H254" s="225">
        <v>758.89200000000005</v>
      </c>
      <c r="I254" s="226"/>
      <c r="J254" s="222"/>
      <c r="K254" s="222"/>
      <c r="L254" s="227"/>
      <c r="M254" s="228"/>
      <c r="N254" s="229"/>
      <c r="O254" s="229"/>
      <c r="P254" s="229"/>
      <c r="Q254" s="229"/>
      <c r="R254" s="229"/>
      <c r="S254" s="229"/>
      <c r="T254" s="230"/>
      <c r="AT254" s="231" t="s">
        <v>139</v>
      </c>
      <c r="AU254" s="231" t="s">
        <v>85</v>
      </c>
      <c r="AV254" s="15" t="s">
        <v>144</v>
      </c>
      <c r="AW254" s="15" t="s">
        <v>35</v>
      </c>
      <c r="AX254" s="15" t="s">
        <v>76</v>
      </c>
      <c r="AY254" s="231" t="s">
        <v>127</v>
      </c>
    </row>
    <row r="255" spans="2:51" s="13" customFormat="1" ht="10">
      <c r="B255" s="199"/>
      <c r="C255" s="200"/>
      <c r="D255" s="201" t="s">
        <v>139</v>
      </c>
      <c r="E255" s="202" t="s">
        <v>19</v>
      </c>
      <c r="F255" s="203" t="s">
        <v>233</v>
      </c>
      <c r="G255" s="200"/>
      <c r="H255" s="202" t="s">
        <v>19</v>
      </c>
      <c r="I255" s="204"/>
      <c r="J255" s="200"/>
      <c r="K255" s="200"/>
      <c r="L255" s="205"/>
      <c r="M255" s="206"/>
      <c r="N255" s="207"/>
      <c r="O255" s="207"/>
      <c r="P255" s="207"/>
      <c r="Q255" s="207"/>
      <c r="R255" s="207"/>
      <c r="S255" s="207"/>
      <c r="T255" s="208"/>
      <c r="AT255" s="209" t="s">
        <v>139</v>
      </c>
      <c r="AU255" s="209" t="s">
        <v>85</v>
      </c>
      <c r="AV255" s="13" t="s">
        <v>83</v>
      </c>
      <c r="AW255" s="13" t="s">
        <v>35</v>
      </c>
      <c r="AX255" s="13" t="s">
        <v>76</v>
      </c>
      <c r="AY255" s="209" t="s">
        <v>127</v>
      </c>
    </row>
    <row r="256" spans="2:51" s="14" customFormat="1" ht="10">
      <c r="B256" s="210"/>
      <c r="C256" s="211"/>
      <c r="D256" s="201" t="s">
        <v>139</v>
      </c>
      <c r="E256" s="212" t="s">
        <v>19</v>
      </c>
      <c r="F256" s="213" t="s">
        <v>234</v>
      </c>
      <c r="G256" s="211"/>
      <c r="H256" s="214">
        <v>50.78</v>
      </c>
      <c r="I256" s="215"/>
      <c r="J256" s="211"/>
      <c r="K256" s="211"/>
      <c r="L256" s="216"/>
      <c r="M256" s="217"/>
      <c r="N256" s="218"/>
      <c r="O256" s="218"/>
      <c r="P256" s="218"/>
      <c r="Q256" s="218"/>
      <c r="R256" s="218"/>
      <c r="S256" s="218"/>
      <c r="T256" s="219"/>
      <c r="AT256" s="220" t="s">
        <v>139</v>
      </c>
      <c r="AU256" s="220" t="s">
        <v>85</v>
      </c>
      <c r="AV256" s="14" t="s">
        <v>85</v>
      </c>
      <c r="AW256" s="14" t="s">
        <v>35</v>
      </c>
      <c r="AX256" s="14" t="s">
        <v>76</v>
      </c>
      <c r="AY256" s="220" t="s">
        <v>127</v>
      </c>
    </row>
    <row r="257" spans="1:65" s="14" customFormat="1" ht="10">
      <c r="B257" s="210"/>
      <c r="C257" s="211"/>
      <c r="D257" s="201" t="s">
        <v>139</v>
      </c>
      <c r="E257" s="212" t="s">
        <v>19</v>
      </c>
      <c r="F257" s="213" t="s">
        <v>232</v>
      </c>
      <c r="G257" s="211"/>
      <c r="H257" s="214">
        <v>72.2</v>
      </c>
      <c r="I257" s="215"/>
      <c r="J257" s="211"/>
      <c r="K257" s="211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139</v>
      </c>
      <c r="AU257" s="220" t="s">
        <v>85</v>
      </c>
      <c r="AV257" s="14" t="s">
        <v>85</v>
      </c>
      <c r="AW257" s="14" t="s">
        <v>35</v>
      </c>
      <c r="AX257" s="14" t="s">
        <v>76</v>
      </c>
      <c r="AY257" s="220" t="s">
        <v>127</v>
      </c>
    </row>
    <row r="258" spans="1:65" s="15" customFormat="1" ht="10">
      <c r="B258" s="221"/>
      <c r="C258" s="222"/>
      <c r="D258" s="201" t="s">
        <v>139</v>
      </c>
      <c r="E258" s="223" t="s">
        <v>19</v>
      </c>
      <c r="F258" s="224" t="s">
        <v>143</v>
      </c>
      <c r="G258" s="222"/>
      <c r="H258" s="225">
        <v>122.98</v>
      </c>
      <c r="I258" s="226"/>
      <c r="J258" s="222"/>
      <c r="K258" s="222"/>
      <c r="L258" s="227"/>
      <c r="M258" s="228"/>
      <c r="N258" s="229"/>
      <c r="O258" s="229"/>
      <c r="P258" s="229"/>
      <c r="Q258" s="229"/>
      <c r="R258" s="229"/>
      <c r="S258" s="229"/>
      <c r="T258" s="230"/>
      <c r="AT258" s="231" t="s">
        <v>139</v>
      </c>
      <c r="AU258" s="231" t="s">
        <v>85</v>
      </c>
      <c r="AV258" s="15" t="s">
        <v>144</v>
      </c>
      <c r="AW258" s="15" t="s">
        <v>35</v>
      </c>
      <c r="AX258" s="15" t="s">
        <v>76</v>
      </c>
      <c r="AY258" s="231" t="s">
        <v>127</v>
      </c>
    </row>
    <row r="259" spans="1:65" s="16" customFormat="1" ht="10">
      <c r="B259" s="232"/>
      <c r="C259" s="233"/>
      <c r="D259" s="201" t="s">
        <v>139</v>
      </c>
      <c r="E259" s="234" t="s">
        <v>19</v>
      </c>
      <c r="F259" s="235" t="s">
        <v>153</v>
      </c>
      <c r="G259" s="233"/>
      <c r="H259" s="236">
        <v>2000.4640000000002</v>
      </c>
      <c r="I259" s="237"/>
      <c r="J259" s="233"/>
      <c r="K259" s="233"/>
      <c r="L259" s="238"/>
      <c r="M259" s="239"/>
      <c r="N259" s="240"/>
      <c r="O259" s="240"/>
      <c r="P259" s="240"/>
      <c r="Q259" s="240"/>
      <c r="R259" s="240"/>
      <c r="S259" s="240"/>
      <c r="T259" s="241"/>
      <c r="AT259" s="242" t="s">
        <v>139</v>
      </c>
      <c r="AU259" s="242" t="s">
        <v>85</v>
      </c>
      <c r="AV259" s="16" t="s">
        <v>135</v>
      </c>
      <c r="AW259" s="16" t="s">
        <v>35</v>
      </c>
      <c r="AX259" s="16" t="s">
        <v>83</v>
      </c>
      <c r="AY259" s="242" t="s">
        <v>127</v>
      </c>
    </row>
    <row r="260" spans="1:65" s="2" customFormat="1" ht="33" customHeight="1">
      <c r="A260" s="37"/>
      <c r="B260" s="38"/>
      <c r="C260" s="181" t="s">
        <v>241</v>
      </c>
      <c r="D260" s="181" t="s">
        <v>130</v>
      </c>
      <c r="E260" s="182" t="s">
        <v>242</v>
      </c>
      <c r="F260" s="183" t="s">
        <v>243</v>
      </c>
      <c r="G260" s="184" t="s">
        <v>201</v>
      </c>
      <c r="H260" s="185">
        <v>2000.4639999999999</v>
      </c>
      <c r="I260" s="186"/>
      <c r="J260" s="187">
        <f>ROUND(I260*H260,2)</f>
        <v>0</v>
      </c>
      <c r="K260" s="183" t="s">
        <v>134</v>
      </c>
      <c r="L260" s="42"/>
      <c r="M260" s="188" t="s">
        <v>19</v>
      </c>
      <c r="N260" s="189" t="s">
        <v>47</v>
      </c>
      <c r="O260" s="67"/>
      <c r="P260" s="190">
        <f>O260*H260</f>
        <v>0</v>
      </c>
      <c r="Q260" s="190">
        <v>0</v>
      </c>
      <c r="R260" s="190">
        <f>Q260*H260</f>
        <v>0</v>
      </c>
      <c r="S260" s="190">
        <v>0</v>
      </c>
      <c r="T260" s="191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92" t="s">
        <v>135</v>
      </c>
      <c r="AT260" s="192" t="s">
        <v>130</v>
      </c>
      <c r="AU260" s="192" t="s">
        <v>85</v>
      </c>
      <c r="AY260" s="20" t="s">
        <v>127</v>
      </c>
      <c r="BE260" s="193">
        <f>IF(N260="základní",J260,0)</f>
        <v>0</v>
      </c>
      <c r="BF260" s="193">
        <f>IF(N260="snížená",J260,0)</f>
        <v>0</v>
      </c>
      <c r="BG260" s="193">
        <f>IF(N260="zákl. přenesená",J260,0)</f>
        <v>0</v>
      </c>
      <c r="BH260" s="193">
        <f>IF(N260="sníž. přenesená",J260,0)</f>
        <v>0</v>
      </c>
      <c r="BI260" s="193">
        <f>IF(N260="nulová",J260,0)</f>
        <v>0</v>
      </c>
      <c r="BJ260" s="20" t="s">
        <v>83</v>
      </c>
      <c r="BK260" s="193">
        <f>ROUND(I260*H260,2)</f>
        <v>0</v>
      </c>
      <c r="BL260" s="20" t="s">
        <v>135</v>
      </c>
      <c r="BM260" s="192" t="s">
        <v>244</v>
      </c>
    </row>
    <row r="261" spans="1:65" s="2" customFormat="1" ht="10">
      <c r="A261" s="37"/>
      <c r="B261" s="38"/>
      <c r="C261" s="39"/>
      <c r="D261" s="194" t="s">
        <v>137</v>
      </c>
      <c r="E261" s="39"/>
      <c r="F261" s="195" t="s">
        <v>245</v>
      </c>
      <c r="G261" s="39"/>
      <c r="H261" s="39"/>
      <c r="I261" s="196"/>
      <c r="J261" s="39"/>
      <c r="K261" s="39"/>
      <c r="L261" s="42"/>
      <c r="M261" s="197"/>
      <c r="N261" s="198"/>
      <c r="O261" s="67"/>
      <c r="P261" s="67"/>
      <c r="Q261" s="67"/>
      <c r="R261" s="67"/>
      <c r="S261" s="67"/>
      <c r="T261" s="68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20" t="s">
        <v>137</v>
      </c>
      <c r="AU261" s="20" t="s">
        <v>85</v>
      </c>
    </row>
    <row r="262" spans="1:65" s="13" customFormat="1" ht="10">
      <c r="B262" s="199"/>
      <c r="C262" s="200"/>
      <c r="D262" s="201" t="s">
        <v>139</v>
      </c>
      <c r="E262" s="202" t="s">
        <v>19</v>
      </c>
      <c r="F262" s="203" t="s">
        <v>204</v>
      </c>
      <c r="G262" s="200"/>
      <c r="H262" s="202" t="s">
        <v>19</v>
      </c>
      <c r="I262" s="204"/>
      <c r="J262" s="200"/>
      <c r="K262" s="200"/>
      <c r="L262" s="205"/>
      <c r="M262" s="206"/>
      <c r="N262" s="207"/>
      <c r="O262" s="207"/>
      <c r="P262" s="207"/>
      <c r="Q262" s="207"/>
      <c r="R262" s="207"/>
      <c r="S262" s="207"/>
      <c r="T262" s="208"/>
      <c r="AT262" s="209" t="s">
        <v>139</v>
      </c>
      <c r="AU262" s="209" t="s">
        <v>85</v>
      </c>
      <c r="AV262" s="13" t="s">
        <v>83</v>
      </c>
      <c r="AW262" s="13" t="s">
        <v>35</v>
      </c>
      <c r="AX262" s="13" t="s">
        <v>76</v>
      </c>
      <c r="AY262" s="209" t="s">
        <v>127</v>
      </c>
    </row>
    <row r="263" spans="1:65" s="14" customFormat="1" ht="10">
      <c r="B263" s="210"/>
      <c r="C263" s="211"/>
      <c r="D263" s="201" t="s">
        <v>139</v>
      </c>
      <c r="E263" s="212" t="s">
        <v>19</v>
      </c>
      <c r="F263" s="213" t="s">
        <v>205</v>
      </c>
      <c r="G263" s="211"/>
      <c r="H263" s="214">
        <v>7.85</v>
      </c>
      <c r="I263" s="215"/>
      <c r="J263" s="211"/>
      <c r="K263" s="211"/>
      <c r="L263" s="216"/>
      <c r="M263" s="217"/>
      <c r="N263" s="218"/>
      <c r="O263" s="218"/>
      <c r="P263" s="218"/>
      <c r="Q263" s="218"/>
      <c r="R263" s="218"/>
      <c r="S263" s="218"/>
      <c r="T263" s="219"/>
      <c r="AT263" s="220" t="s">
        <v>139</v>
      </c>
      <c r="AU263" s="220" t="s">
        <v>85</v>
      </c>
      <c r="AV263" s="14" t="s">
        <v>85</v>
      </c>
      <c r="AW263" s="14" t="s">
        <v>35</v>
      </c>
      <c r="AX263" s="14" t="s">
        <v>76</v>
      </c>
      <c r="AY263" s="220" t="s">
        <v>127</v>
      </c>
    </row>
    <row r="264" spans="1:65" s="14" customFormat="1" ht="10">
      <c r="B264" s="210"/>
      <c r="C264" s="211"/>
      <c r="D264" s="201" t="s">
        <v>139</v>
      </c>
      <c r="E264" s="212" t="s">
        <v>19</v>
      </c>
      <c r="F264" s="213" t="s">
        <v>206</v>
      </c>
      <c r="G264" s="211"/>
      <c r="H264" s="214">
        <v>4.21</v>
      </c>
      <c r="I264" s="215"/>
      <c r="J264" s="211"/>
      <c r="K264" s="211"/>
      <c r="L264" s="216"/>
      <c r="M264" s="217"/>
      <c r="N264" s="218"/>
      <c r="O264" s="218"/>
      <c r="P264" s="218"/>
      <c r="Q264" s="218"/>
      <c r="R264" s="218"/>
      <c r="S264" s="218"/>
      <c r="T264" s="219"/>
      <c r="AT264" s="220" t="s">
        <v>139</v>
      </c>
      <c r="AU264" s="220" t="s">
        <v>85</v>
      </c>
      <c r="AV264" s="14" t="s">
        <v>85</v>
      </c>
      <c r="AW264" s="14" t="s">
        <v>35</v>
      </c>
      <c r="AX264" s="14" t="s">
        <v>76</v>
      </c>
      <c r="AY264" s="220" t="s">
        <v>127</v>
      </c>
    </row>
    <row r="265" spans="1:65" s="15" customFormat="1" ht="10">
      <c r="B265" s="221"/>
      <c r="C265" s="222"/>
      <c r="D265" s="201" t="s">
        <v>139</v>
      </c>
      <c r="E265" s="223" t="s">
        <v>19</v>
      </c>
      <c r="F265" s="224" t="s">
        <v>143</v>
      </c>
      <c r="G265" s="222"/>
      <c r="H265" s="225">
        <v>12.059999999999999</v>
      </c>
      <c r="I265" s="226"/>
      <c r="J265" s="222"/>
      <c r="K265" s="222"/>
      <c r="L265" s="227"/>
      <c r="M265" s="228"/>
      <c r="N265" s="229"/>
      <c r="O265" s="229"/>
      <c r="P265" s="229"/>
      <c r="Q265" s="229"/>
      <c r="R265" s="229"/>
      <c r="S265" s="229"/>
      <c r="T265" s="230"/>
      <c r="AT265" s="231" t="s">
        <v>139</v>
      </c>
      <c r="AU265" s="231" t="s">
        <v>85</v>
      </c>
      <c r="AV265" s="15" t="s">
        <v>144</v>
      </c>
      <c r="AW265" s="15" t="s">
        <v>35</v>
      </c>
      <c r="AX265" s="15" t="s">
        <v>76</v>
      </c>
      <c r="AY265" s="231" t="s">
        <v>127</v>
      </c>
    </row>
    <row r="266" spans="1:65" s="13" customFormat="1" ht="10">
      <c r="B266" s="199"/>
      <c r="C266" s="200"/>
      <c r="D266" s="201" t="s">
        <v>139</v>
      </c>
      <c r="E266" s="202" t="s">
        <v>19</v>
      </c>
      <c r="F266" s="203" t="s">
        <v>207</v>
      </c>
      <c r="G266" s="200"/>
      <c r="H266" s="202" t="s">
        <v>19</v>
      </c>
      <c r="I266" s="204"/>
      <c r="J266" s="200"/>
      <c r="K266" s="200"/>
      <c r="L266" s="205"/>
      <c r="M266" s="206"/>
      <c r="N266" s="207"/>
      <c r="O266" s="207"/>
      <c r="P266" s="207"/>
      <c r="Q266" s="207"/>
      <c r="R266" s="207"/>
      <c r="S266" s="207"/>
      <c r="T266" s="208"/>
      <c r="AT266" s="209" t="s">
        <v>139</v>
      </c>
      <c r="AU266" s="209" t="s">
        <v>85</v>
      </c>
      <c r="AV266" s="13" t="s">
        <v>83</v>
      </c>
      <c r="AW266" s="13" t="s">
        <v>35</v>
      </c>
      <c r="AX266" s="13" t="s">
        <v>76</v>
      </c>
      <c r="AY266" s="209" t="s">
        <v>127</v>
      </c>
    </row>
    <row r="267" spans="1:65" s="14" customFormat="1" ht="10">
      <c r="B267" s="210"/>
      <c r="C267" s="211"/>
      <c r="D267" s="201" t="s">
        <v>139</v>
      </c>
      <c r="E267" s="212" t="s">
        <v>19</v>
      </c>
      <c r="F267" s="213" t="s">
        <v>208</v>
      </c>
      <c r="G267" s="211"/>
      <c r="H267" s="214">
        <v>7.4859999999999998</v>
      </c>
      <c r="I267" s="215"/>
      <c r="J267" s="211"/>
      <c r="K267" s="211"/>
      <c r="L267" s="216"/>
      <c r="M267" s="217"/>
      <c r="N267" s="218"/>
      <c r="O267" s="218"/>
      <c r="P267" s="218"/>
      <c r="Q267" s="218"/>
      <c r="R267" s="218"/>
      <c r="S267" s="218"/>
      <c r="T267" s="219"/>
      <c r="AT267" s="220" t="s">
        <v>139</v>
      </c>
      <c r="AU267" s="220" t="s">
        <v>85</v>
      </c>
      <c r="AV267" s="14" t="s">
        <v>85</v>
      </c>
      <c r="AW267" s="14" t="s">
        <v>35</v>
      </c>
      <c r="AX267" s="14" t="s">
        <v>76</v>
      </c>
      <c r="AY267" s="220" t="s">
        <v>127</v>
      </c>
    </row>
    <row r="268" spans="1:65" s="14" customFormat="1" ht="10">
      <c r="B268" s="210"/>
      <c r="C268" s="211"/>
      <c r="D268" s="201" t="s">
        <v>139</v>
      </c>
      <c r="E268" s="212" t="s">
        <v>19</v>
      </c>
      <c r="F268" s="213" t="s">
        <v>209</v>
      </c>
      <c r="G268" s="211"/>
      <c r="H268" s="214">
        <v>3.64</v>
      </c>
      <c r="I268" s="215"/>
      <c r="J268" s="211"/>
      <c r="K268" s="211"/>
      <c r="L268" s="216"/>
      <c r="M268" s="217"/>
      <c r="N268" s="218"/>
      <c r="O268" s="218"/>
      <c r="P268" s="218"/>
      <c r="Q268" s="218"/>
      <c r="R268" s="218"/>
      <c r="S268" s="218"/>
      <c r="T268" s="219"/>
      <c r="AT268" s="220" t="s">
        <v>139</v>
      </c>
      <c r="AU268" s="220" t="s">
        <v>85</v>
      </c>
      <c r="AV268" s="14" t="s">
        <v>85</v>
      </c>
      <c r="AW268" s="14" t="s">
        <v>35</v>
      </c>
      <c r="AX268" s="14" t="s">
        <v>76</v>
      </c>
      <c r="AY268" s="220" t="s">
        <v>127</v>
      </c>
    </row>
    <row r="269" spans="1:65" s="15" customFormat="1" ht="10">
      <c r="B269" s="221"/>
      <c r="C269" s="222"/>
      <c r="D269" s="201" t="s">
        <v>139</v>
      </c>
      <c r="E269" s="223" t="s">
        <v>19</v>
      </c>
      <c r="F269" s="224" t="s">
        <v>143</v>
      </c>
      <c r="G269" s="222"/>
      <c r="H269" s="225">
        <v>11.125999999999999</v>
      </c>
      <c r="I269" s="226"/>
      <c r="J269" s="222"/>
      <c r="K269" s="222"/>
      <c r="L269" s="227"/>
      <c r="M269" s="228"/>
      <c r="N269" s="229"/>
      <c r="O269" s="229"/>
      <c r="P269" s="229"/>
      <c r="Q269" s="229"/>
      <c r="R269" s="229"/>
      <c r="S269" s="229"/>
      <c r="T269" s="230"/>
      <c r="AT269" s="231" t="s">
        <v>139</v>
      </c>
      <c r="AU269" s="231" t="s">
        <v>85</v>
      </c>
      <c r="AV269" s="15" t="s">
        <v>144</v>
      </c>
      <c r="AW269" s="15" t="s">
        <v>35</v>
      </c>
      <c r="AX269" s="15" t="s">
        <v>76</v>
      </c>
      <c r="AY269" s="231" t="s">
        <v>127</v>
      </c>
    </row>
    <row r="270" spans="1:65" s="13" customFormat="1" ht="10">
      <c r="B270" s="199"/>
      <c r="C270" s="200"/>
      <c r="D270" s="201" t="s">
        <v>139</v>
      </c>
      <c r="E270" s="202" t="s">
        <v>19</v>
      </c>
      <c r="F270" s="203" t="s">
        <v>210</v>
      </c>
      <c r="G270" s="200"/>
      <c r="H270" s="202" t="s">
        <v>19</v>
      </c>
      <c r="I270" s="204"/>
      <c r="J270" s="200"/>
      <c r="K270" s="200"/>
      <c r="L270" s="205"/>
      <c r="M270" s="206"/>
      <c r="N270" s="207"/>
      <c r="O270" s="207"/>
      <c r="P270" s="207"/>
      <c r="Q270" s="207"/>
      <c r="R270" s="207"/>
      <c r="S270" s="207"/>
      <c r="T270" s="208"/>
      <c r="AT270" s="209" t="s">
        <v>139</v>
      </c>
      <c r="AU270" s="209" t="s">
        <v>85</v>
      </c>
      <c r="AV270" s="13" t="s">
        <v>83</v>
      </c>
      <c r="AW270" s="13" t="s">
        <v>35</v>
      </c>
      <c r="AX270" s="13" t="s">
        <v>76</v>
      </c>
      <c r="AY270" s="209" t="s">
        <v>127</v>
      </c>
    </row>
    <row r="271" spans="1:65" s="14" customFormat="1" ht="10">
      <c r="B271" s="210"/>
      <c r="C271" s="211"/>
      <c r="D271" s="201" t="s">
        <v>139</v>
      </c>
      <c r="E271" s="212" t="s">
        <v>19</v>
      </c>
      <c r="F271" s="213" t="s">
        <v>211</v>
      </c>
      <c r="G271" s="211"/>
      <c r="H271" s="214">
        <v>22.23</v>
      </c>
      <c r="I271" s="215"/>
      <c r="J271" s="211"/>
      <c r="K271" s="211"/>
      <c r="L271" s="216"/>
      <c r="M271" s="217"/>
      <c r="N271" s="218"/>
      <c r="O271" s="218"/>
      <c r="P271" s="218"/>
      <c r="Q271" s="218"/>
      <c r="R271" s="218"/>
      <c r="S271" s="218"/>
      <c r="T271" s="219"/>
      <c r="AT271" s="220" t="s">
        <v>139</v>
      </c>
      <c r="AU271" s="220" t="s">
        <v>85</v>
      </c>
      <c r="AV271" s="14" t="s">
        <v>85</v>
      </c>
      <c r="AW271" s="14" t="s">
        <v>35</v>
      </c>
      <c r="AX271" s="14" t="s">
        <v>76</v>
      </c>
      <c r="AY271" s="220" t="s">
        <v>127</v>
      </c>
    </row>
    <row r="272" spans="1:65" s="14" customFormat="1" ht="10">
      <c r="B272" s="210"/>
      <c r="C272" s="211"/>
      <c r="D272" s="201" t="s">
        <v>139</v>
      </c>
      <c r="E272" s="212" t="s">
        <v>19</v>
      </c>
      <c r="F272" s="213" t="s">
        <v>212</v>
      </c>
      <c r="G272" s="211"/>
      <c r="H272" s="214">
        <v>0.89500000000000002</v>
      </c>
      <c r="I272" s="215"/>
      <c r="J272" s="211"/>
      <c r="K272" s="211"/>
      <c r="L272" s="216"/>
      <c r="M272" s="217"/>
      <c r="N272" s="218"/>
      <c r="O272" s="218"/>
      <c r="P272" s="218"/>
      <c r="Q272" s="218"/>
      <c r="R272" s="218"/>
      <c r="S272" s="218"/>
      <c r="T272" s="219"/>
      <c r="AT272" s="220" t="s">
        <v>139</v>
      </c>
      <c r="AU272" s="220" t="s">
        <v>85</v>
      </c>
      <c r="AV272" s="14" t="s">
        <v>85</v>
      </c>
      <c r="AW272" s="14" t="s">
        <v>35</v>
      </c>
      <c r="AX272" s="14" t="s">
        <v>76</v>
      </c>
      <c r="AY272" s="220" t="s">
        <v>127</v>
      </c>
    </row>
    <row r="273" spans="2:51" s="15" customFormat="1" ht="10">
      <c r="B273" s="221"/>
      <c r="C273" s="222"/>
      <c r="D273" s="201" t="s">
        <v>139</v>
      </c>
      <c r="E273" s="223" t="s">
        <v>19</v>
      </c>
      <c r="F273" s="224" t="s">
        <v>143</v>
      </c>
      <c r="G273" s="222"/>
      <c r="H273" s="225">
        <v>23.125</v>
      </c>
      <c r="I273" s="226"/>
      <c r="J273" s="222"/>
      <c r="K273" s="222"/>
      <c r="L273" s="227"/>
      <c r="M273" s="228"/>
      <c r="N273" s="229"/>
      <c r="O273" s="229"/>
      <c r="P273" s="229"/>
      <c r="Q273" s="229"/>
      <c r="R273" s="229"/>
      <c r="S273" s="229"/>
      <c r="T273" s="230"/>
      <c r="AT273" s="231" t="s">
        <v>139</v>
      </c>
      <c r="AU273" s="231" t="s">
        <v>85</v>
      </c>
      <c r="AV273" s="15" t="s">
        <v>144</v>
      </c>
      <c r="AW273" s="15" t="s">
        <v>35</v>
      </c>
      <c r="AX273" s="15" t="s">
        <v>76</v>
      </c>
      <c r="AY273" s="231" t="s">
        <v>127</v>
      </c>
    </row>
    <row r="274" spans="2:51" s="13" customFormat="1" ht="10">
      <c r="B274" s="199"/>
      <c r="C274" s="200"/>
      <c r="D274" s="201" t="s">
        <v>139</v>
      </c>
      <c r="E274" s="202" t="s">
        <v>19</v>
      </c>
      <c r="F274" s="203" t="s">
        <v>213</v>
      </c>
      <c r="G274" s="200"/>
      <c r="H274" s="202" t="s">
        <v>19</v>
      </c>
      <c r="I274" s="204"/>
      <c r="J274" s="200"/>
      <c r="K274" s="200"/>
      <c r="L274" s="205"/>
      <c r="M274" s="206"/>
      <c r="N274" s="207"/>
      <c r="O274" s="207"/>
      <c r="P274" s="207"/>
      <c r="Q274" s="207"/>
      <c r="R274" s="207"/>
      <c r="S274" s="207"/>
      <c r="T274" s="208"/>
      <c r="AT274" s="209" t="s">
        <v>139</v>
      </c>
      <c r="AU274" s="209" t="s">
        <v>85</v>
      </c>
      <c r="AV274" s="13" t="s">
        <v>83</v>
      </c>
      <c r="AW274" s="13" t="s">
        <v>35</v>
      </c>
      <c r="AX274" s="13" t="s">
        <v>76</v>
      </c>
      <c r="AY274" s="209" t="s">
        <v>127</v>
      </c>
    </row>
    <row r="275" spans="2:51" s="14" customFormat="1" ht="10">
      <c r="B275" s="210"/>
      <c r="C275" s="211"/>
      <c r="D275" s="201" t="s">
        <v>139</v>
      </c>
      <c r="E275" s="212" t="s">
        <v>19</v>
      </c>
      <c r="F275" s="213" t="s">
        <v>214</v>
      </c>
      <c r="G275" s="211"/>
      <c r="H275" s="214">
        <v>2.4300000000000002</v>
      </c>
      <c r="I275" s="215"/>
      <c r="J275" s="211"/>
      <c r="K275" s="211"/>
      <c r="L275" s="216"/>
      <c r="M275" s="217"/>
      <c r="N275" s="218"/>
      <c r="O275" s="218"/>
      <c r="P275" s="218"/>
      <c r="Q275" s="218"/>
      <c r="R275" s="218"/>
      <c r="S275" s="218"/>
      <c r="T275" s="219"/>
      <c r="AT275" s="220" t="s">
        <v>139</v>
      </c>
      <c r="AU275" s="220" t="s">
        <v>85</v>
      </c>
      <c r="AV275" s="14" t="s">
        <v>85</v>
      </c>
      <c r="AW275" s="14" t="s">
        <v>35</v>
      </c>
      <c r="AX275" s="14" t="s">
        <v>76</v>
      </c>
      <c r="AY275" s="220" t="s">
        <v>127</v>
      </c>
    </row>
    <row r="276" spans="2:51" s="14" customFormat="1" ht="10">
      <c r="B276" s="210"/>
      <c r="C276" s="211"/>
      <c r="D276" s="201" t="s">
        <v>139</v>
      </c>
      <c r="E276" s="212" t="s">
        <v>19</v>
      </c>
      <c r="F276" s="213" t="s">
        <v>215</v>
      </c>
      <c r="G276" s="211"/>
      <c r="H276" s="214">
        <v>0.5</v>
      </c>
      <c r="I276" s="215"/>
      <c r="J276" s="211"/>
      <c r="K276" s="211"/>
      <c r="L276" s="216"/>
      <c r="M276" s="217"/>
      <c r="N276" s="218"/>
      <c r="O276" s="218"/>
      <c r="P276" s="218"/>
      <c r="Q276" s="218"/>
      <c r="R276" s="218"/>
      <c r="S276" s="218"/>
      <c r="T276" s="219"/>
      <c r="AT276" s="220" t="s">
        <v>139</v>
      </c>
      <c r="AU276" s="220" t="s">
        <v>85</v>
      </c>
      <c r="AV276" s="14" t="s">
        <v>85</v>
      </c>
      <c r="AW276" s="14" t="s">
        <v>35</v>
      </c>
      <c r="AX276" s="14" t="s">
        <v>76</v>
      </c>
      <c r="AY276" s="220" t="s">
        <v>127</v>
      </c>
    </row>
    <row r="277" spans="2:51" s="15" customFormat="1" ht="10">
      <c r="B277" s="221"/>
      <c r="C277" s="222"/>
      <c r="D277" s="201" t="s">
        <v>139</v>
      </c>
      <c r="E277" s="223" t="s">
        <v>19</v>
      </c>
      <c r="F277" s="224" t="s">
        <v>143</v>
      </c>
      <c r="G277" s="222"/>
      <c r="H277" s="225">
        <v>2.93</v>
      </c>
      <c r="I277" s="226"/>
      <c r="J277" s="222"/>
      <c r="K277" s="222"/>
      <c r="L277" s="227"/>
      <c r="M277" s="228"/>
      <c r="N277" s="229"/>
      <c r="O277" s="229"/>
      <c r="P277" s="229"/>
      <c r="Q277" s="229"/>
      <c r="R277" s="229"/>
      <c r="S277" s="229"/>
      <c r="T277" s="230"/>
      <c r="AT277" s="231" t="s">
        <v>139</v>
      </c>
      <c r="AU277" s="231" t="s">
        <v>85</v>
      </c>
      <c r="AV277" s="15" t="s">
        <v>144</v>
      </c>
      <c r="AW277" s="15" t="s">
        <v>35</v>
      </c>
      <c r="AX277" s="15" t="s">
        <v>76</v>
      </c>
      <c r="AY277" s="231" t="s">
        <v>127</v>
      </c>
    </row>
    <row r="278" spans="2:51" s="13" customFormat="1" ht="10">
      <c r="B278" s="199"/>
      <c r="C278" s="200"/>
      <c r="D278" s="201" t="s">
        <v>139</v>
      </c>
      <c r="E278" s="202" t="s">
        <v>19</v>
      </c>
      <c r="F278" s="203" t="s">
        <v>216</v>
      </c>
      <c r="G278" s="200"/>
      <c r="H278" s="202" t="s">
        <v>19</v>
      </c>
      <c r="I278" s="204"/>
      <c r="J278" s="200"/>
      <c r="K278" s="200"/>
      <c r="L278" s="205"/>
      <c r="M278" s="206"/>
      <c r="N278" s="207"/>
      <c r="O278" s="207"/>
      <c r="P278" s="207"/>
      <c r="Q278" s="207"/>
      <c r="R278" s="207"/>
      <c r="S278" s="207"/>
      <c r="T278" s="208"/>
      <c r="AT278" s="209" t="s">
        <v>139</v>
      </c>
      <c r="AU278" s="209" t="s">
        <v>85</v>
      </c>
      <c r="AV278" s="13" t="s">
        <v>83</v>
      </c>
      <c r="AW278" s="13" t="s">
        <v>35</v>
      </c>
      <c r="AX278" s="13" t="s">
        <v>76</v>
      </c>
      <c r="AY278" s="209" t="s">
        <v>127</v>
      </c>
    </row>
    <row r="279" spans="2:51" s="14" customFormat="1" ht="10">
      <c r="B279" s="210"/>
      <c r="C279" s="211"/>
      <c r="D279" s="201" t="s">
        <v>139</v>
      </c>
      <c r="E279" s="212" t="s">
        <v>19</v>
      </c>
      <c r="F279" s="213" t="s">
        <v>217</v>
      </c>
      <c r="G279" s="211"/>
      <c r="H279" s="214">
        <v>4.0999999999999996</v>
      </c>
      <c r="I279" s="215"/>
      <c r="J279" s="211"/>
      <c r="K279" s="211"/>
      <c r="L279" s="216"/>
      <c r="M279" s="217"/>
      <c r="N279" s="218"/>
      <c r="O279" s="218"/>
      <c r="P279" s="218"/>
      <c r="Q279" s="218"/>
      <c r="R279" s="218"/>
      <c r="S279" s="218"/>
      <c r="T279" s="219"/>
      <c r="AT279" s="220" t="s">
        <v>139</v>
      </c>
      <c r="AU279" s="220" t="s">
        <v>85</v>
      </c>
      <c r="AV279" s="14" t="s">
        <v>85</v>
      </c>
      <c r="AW279" s="14" t="s">
        <v>35</v>
      </c>
      <c r="AX279" s="14" t="s">
        <v>76</v>
      </c>
      <c r="AY279" s="220" t="s">
        <v>127</v>
      </c>
    </row>
    <row r="280" spans="2:51" s="14" customFormat="1" ht="10">
      <c r="B280" s="210"/>
      <c r="C280" s="211"/>
      <c r="D280" s="201" t="s">
        <v>139</v>
      </c>
      <c r="E280" s="212" t="s">
        <v>19</v>
      </c>
      <c r="F280" s="213" t="s">
        <v>218</v>
      </c>
      <c r="G280" s="211"/>
      <c r="H280" s="214">
        <v>0.79500000000000004</v>
      </c>
      <c r="I280" s="215"/>
      <c r="J280" s="211"/>
      <c r="K280" s="211"/>
      <c r="L280" s="216"/>
      <c r="M280" s="217"/>
      <c r="N280" s="218"/>
      <c r="O280" s="218"/>
      <c r="P280" s="218"/>
      <c r="Q280" s="218"/>
      <c r="R280" s="218"/>
      <c r="S280" s="218"/>
      <c r="T280" s="219"/>
      <c r="AT280" s="220" t="s">
        <v>139</v>
      </c>
      <c r="AU280" s="220" t="s">
        <v>85</v>
      </c>
      <c r="AV280" s="14" t="s">
        <v>85</v>
      </c>
      <c r="AW280" s="14" t="s">
        <v>35</v>
      </c>
      <c r="AX280" s="14" t="s">
        <v>76</v>
      </c>
      <c r="AY280" s="220" t="s">
        <v>127</v>
      </c>
    </row>
    <row r="281" spans="2:51" s="15" customFormat="1" ht="10">
      <c r="B281" s="221"/>
      <c r="C281" s="222"/>
      <c r="D281" s="201" t="s">
        <v>139</v>
      </c>
      <c r="E281" s="223" t="s">
        <v>19</v>
      </c>
      <c r="F281" s="224" t="s">
        <v>143</v>
      </c>
      <c r="G281" s="222"/>
      <c r="H281" s="225">
        <v>4.8949999999999996</v>
      </c>
      <c r="I281" s="226"/>
      <c r="J281" s="222"/>
      <c r="K281" s="222"/>
      <c r="L281" s="227"/>
      <c r="M281" s="228"/>
      <c r="N281" s="229"/>
      <c r="O281" s="229"/>
      <c r="P281" s="229"/>
      <c r="Q281" s="229"/>
      <c r="R281" s="229"/>
      <c r="S281" s="229"/>
      <c r="T281" s="230"/>
      <c r="AT281" s="231" t="s">
        <v>139</v>
      </c>
      <c r="AU281" s="231" t="s">
        <v>85</v>
      </c>
      <c r="AV281" s="15" t="s">
        <v>144</v>
      </c>
      <c r="AW281" s="15" t="s">
        <v>35</v>
      </c>
      <c r="AX281" s="15" t="s">
        <v>76</v>
      </c>
      <c r="AY281" s="231" t="s">
        <v>127</v>
      </c>
    </row>
    <row r="282" spans="2:51" s="13" customFormat="1" ht="10">
      <c r="B282" s="199"/>
      <c r="C282" s="200"/>
      <c r="D282" s="201" t="s">
        <v>139</v>
      </c>
      <c r="E282" s="202" t="s">
        <v>19</v>
      </c>
      <c r="F282" s="203" t="s">
        <v>219</v>
      </c>
      <c r="G282" s="200"/>
      <c r="H282" s="202" t="s">
        <v>19</v>
      </c>
      <c r="I282" s="204"/>
      <c r="J282" s="200"/>
      <c r="K282" s="200"/>
      <c r="L282" s="205"/>
      <c r="M282" s="206"/>
      <c r="N282" s="207"/>
      <c r="O282" s="207"/>
      <c r="P282" s="207"/>
      <c r="Q282" s="207"/>
      <c r="R282" s="207"/>
      <c r="S282" s="207"/>
      <c r="T282" s="208"/>
      <c r="AT282" s="209" t="s">
        <v>139</v>
      </c>
      <c r="AU282" s="209" t="s">
        <v>85</v>
      </c>
      <c r="AV282" s="13" t="s">
        <v>83</v>
      </c>
      <c r="AW282" s="13" t="s">
        <v>35</v>
      </c>
      <c r="AX282" s="13" t="s">
        <v>76</v>
      </c>
      <c r="AY282" s="209" t="s">
        <v>127</v>
      </c>
    </row>
    <row r="283" spans="2:51" s="14" customFormat="1" ht="10">
      <c r="B283" s="210"/>
      <c r="C283" s="211"/>
      <c r="D283" s="201" t="s">
        <v>139</v>
      </c>
      <c r="E283" s="212" t="s">
        <v>19</v>
      </c>
      <c r="F283" s="213" t="s">
        <v>220</v>
      </c>
      <c r="G283" s="211"/>
      <c r="H283" s="214">
        <v>16.384</v>
      </c>
      <c r="I283" s="215"/>
      <c r="J283" s="211"/>
      <c r="K283" s="211"/>
      <c r="L283" s="216"/>
      <c r="M283" s="217"/>
      <c r="N283" s="218"/>
      <c r="O283" s="218"/>
      <c r="P283" s="218"/>
      <c r="Q283" s="218"/>
      <c r="R283" s="218"/>
      <c r="S283" s="218"/>
      <c r="T283" s="219"/>
      <c r="AT283" s="220" t="s">
        <v>139</v>
      </c>
      <c r="AU283" s="220" t="s">
        <v>85</v>
      </c>
      <c r="AV283" s="14" t="s">
        <v>85</v>
      </c>
      <c r="AW283" s="14" t="s">
        <v>35</v>
      </c>
      <c r="AX283" s="14" t="s">
        <v>76</v>
      </c>
      <c r="AY283" s="220" t="s">
        <v>127</v>
      </c>
    </row>
    <row r="284" spans="2:51" s="15" customFormat="1" ht="10">
      <c r="B284" s="221"/>
      <c r="C284" s="222"/>
      <c r="D284" s="201" t="s">
        <v>139</v>
      </c>
      <c r="E284" s="223" t="s">
        <v>19</v>
      </c>
      <c r="F284" s="224" t="s">
        <v>143</v>
      </c>
      <c r="G284" s="222"/>
      <c r="H284" s="225">
        <v>16.384</v>
      </c>
      <c r="I284" s="226"/>
      <c r="J284" s="222"/>
      <c r="K284" s="222"/>
      <c r="L284" s="227"/>
      <c r="M284" s="228"/>
      <c r="N284" s="229"/>
      <c r="O284" s="229"/>
      <c r="P284" s="229"/>
      <c r="Q284" s="229"/>
      <c r="R284" s="229"/>
      <c r="S284" s="229"/>
      <c r="T284" s="230"/>
      <c r="AT284" s="231" t="s">
        <v>139</v>
      </c>
      <c r="AU284" s="231" t="s">
        <v>85</v>
      </c>
      <c r="AV284" s="15" t="s">
        <v>144</v>
      </c>
      <c r="AW284" s="15" t="s">
        <v>35</v>
      </c>
      <c r="AX284" s="15" t="s">
        <v>76</v>
      </c>
      <c r="AY284" s="231" t="s">
        <v>127</v>
      </c>
    </row>
    <row r="285" spans="2:51" s="13" customFormat="1" ht="10">
      <c r="B285" s="199"/>
      <c r="C285" s="200"/>
      <c r="D285" s="201" t="s">
        <v>139</v>
      </c>
      <c r="E285" s="202" t="s">
        <v>19</v>
      </c>
      <c r="F285" s="203" t="s">
        <v>221</v>
      </c>
      <c r="G285" s="200"/>
      <c r="H285" s="202" t="s">
        <v>19</v>
      </c>
      <c r="I285" s="204"/>
      <c r="J285" s="200"/>
      <c r="K285" s="200"/>
      <c r="L285" s="205"/>
      <c r="M285" s="206"/>
      <c r="N285" s="207"/>
      <c r="O285" s="207"/>
      <c r="P285" s="207"/>
      <c r="Q285" s="207"/>
      <c r="R285" s="207"/>
      <c r="S285" s="207"/>
      <c r="T285" s="208"/>
      <c r="AT285" s="209" t="s">
        <v>139</v>
      </c>
      <c r="AU285" s="209" t="s">
        <v>85</v>
      </c>
      <c r="AV285" s="13" t="s">
        <v>83</v>
      </c>
      <c r="AW285" s="13" t="s">
        <v>35</v>
      </c>
      <c r="AX285" s="13" t="s">
        <v>76</v>
      </c>
      <c r="AY285" s="209" t="s">
        <v>127</v>
      </c>
    </row>
    <row r="286" spans="2:51" s="14" customFormat="1" ht="10">
      <c r="B286" s="210"/>
      <c r="C286" s="211"/>
      <c r="D286" s="201" t="s">
        <v>139</v>
      </c>
      <c r="E286" s="212" t="s">
        <v>19</v>
      </c>
      <c r="F286" s="213" t="s">
        <v>222</v>
      </c>
      <c r="G286" s="211"/>
      <c r="H286" s="214">
        <v>3.04</v>
      </c>
      <c r="I286" s="215"/>
      <c r="J286" s="211"/>
      <c r="K286" s="211"/>
      <c r="L286" s="216"/>
      <c r="M286" s="217"/>
      <c r="N286" s="218"/>
      <c r="O286" s="218"/>
      <c r="P286" s="218"/>
      <c r="Q286" s="218"/>
      <c r="R286" s="218"/>
      <c r="S286" s="218"/>
      <c r="T286" s="219"/>
      <c r="AT286" s="220" t="s">
        <v>139</v>
      </c>
      <c r="AU286" s="220" t="s">
        <v>85</v>
      </c>
      <c r="AV286" s="14" t="s">
        <v>85</v>
      </c>
      <c r="AW286" s="14" t="s">
        <v>35</v>
      </c>
      <c r="AX286" s="14" t="s">
        <v>76</v>
      </c>
      <c r="AY286" s="220" t="s">
        <v>127</v>
      </c>
    </row>
    <row r="287" spans="2:51" s="14" customFormat="1" ht="10">
      <c r="B287" s="210"/>
      <c r="C287" s="211"/>
      <c r="D287" s="201" t="s">
        <v>139</v>
      </c>
      <c r="E287" s="212" t="s">
        <v>19</v>
      </c>
      <c r="F287" s="213" t="s">
        <v>223</v>
      </c>
      <c r="G287" s="211"/>
      <c r="H287" s="214">
        <v>0.59</v>
      </c>
      <c r="I287" s="215"/>
      <c r="J287" s="211"/>
      <c r="K287" s="211"/>
      <c r="L287" s="216"/>
      <c r="M287" s="217"/>
      <c r="N287" s="218"/>
      <c r="O287" s="218"/>
      <c r="P287" s="218"/>
      <c r="Q287" s="218"/>
      <c r="R287" s="218"/>
      <c r="S287" s="218"/>
      <c r="T287" s="219"/>
      <c r="AT287" s="220" t="s">
        <v>139</v>
      </c>
      <c r="AU287" s="220" t="s">
        <v>85</v>
      </c>
      <c r="AV287" s="14" t="s">
        <v>85</v>
      </c>
      <c r="AW287" s="14" t="s">
        <v>35</v>
      </c>
      <c r="AX287" s="14" t="s">
        <v>76</v>
      </c>
      <c r="AY287" s="220" t="s">
        <v>127</v>
      </c>
    </row>
    <row r="288" spans="2:51" s="15" customFormat="1" ht="10">
      <c r="B288" s="221"/>
      <c r="C288" s="222"/>
      <c r="D288" s="201" t="s">
        <v>139</v>
      </c>
      <c r="E288" s="223" t="s">
        <v>19</v>
      </c>
      <c r="F288" s="224" t="s">
        <v>143</v>
      </c>
      <c r="G288" s="222"/>
      <c r="H288" s="225">
        <v>3.63</v>
      </c>
      <c r="I288" s="226"/>
      <c r="J288" s="222"/>
      <c r="K288" s="222"/>
      <c r="L288" s="227"/>
      <c r="M288" s="228"/>
      <c r="N288" s="229"/>
      <c r="O288" s="229"/>
      <c r="P288" s="229"/>
      <c r="Q288" s="229"/>
      <c r="R288" s="229"/>
      <c r="S288" s="229"/>
      <c r="T288" s="230"/>
      <c r="AT288" s="231" t="s">
        <v>139</v>
      </c>
      <c r="AU288" s="231" t="s">
        <v>85</v>
      </c>
      <c r="AV288" s="15" t="s">
        <v>144</v>
      </c>
      <c r="AW288" s="15" t="s">
        <v>35</v>
      </c>
      <c r="AX288" s="15" t="s">
        <v>76</v>
      </c>
      <c r="AY288" s="231" t="s">
        <v>127</v>
      </c>
    </row>
    <row r="289" spans="2:51" s="13" customFormat="1" ht="10">
      <c r="B289" s="199"/>
      <c r="C289" s="200"/>
      <c r="D289" s="201" t="s">
        <v>139</v>
      </c>
      <c r="E289" s="202" t="s">
        <v>19</v>
      </c>
      <c r="F289" s="203" t="s">
        <v>224</v>
      </c>
      <c r="G289" s="200"/>
      <c r="H289" s="202" t="s">
        <v>19</v>
      </c>
      <c r="I289" s="204"/>
      <c r="J289" s="200"/>
      <c r="K289" s="200"/>
      <c r="L289" s="205"/>
      <c r="M289" s="206"/>
      <c r="N289" s="207"/>
      <c r="O289" s="207"/>
      <c r="P289" s="207"/>
      <c r="Q289" s="207"/>
      <c r="R289" s="207"/>
      <c r="S289" s="207"/>
      <c r="T289" s="208"/>
      <c r="AT289" s="209" t="s">
        <v>139</v>
      </c>
      <c r="AU289" s="209" t="s">
        <v>85</v>
      </c>
      <c r="AV289" s="13" t="s">
        <v>83</v>
      </c>
      <c r="AW289" s="13" t="s">
        <v>35</v>
      </c>
      <c r="AX289" s="13" t="s">
        <v>76</v>
      </c>
      <c r="AY289" s="209" t="s">
        <v>127</v>
      </c>
    </row>
    <row r="290" spans="2:51" s="14" customFormat="1" ht="10">
      <c r="B290" s="210"/>
      <c r="C290" s="211"/>
      <c r="D290" s="201" t="s">
        <v>139</v>
      </c>
      <c r="E290" s="212" t="s">
        <v>19</v>
      </c>
      <c r="F290" s="213" t="s">
        <v>239</v>
      </c>
      <c r="G290" s="211"/>
      <c r="H290" s="214">
        <v>491.42399999999998</v>
      </c>
      <c r="I290" s="215"/>
      <c r="J290" s="211"/>
      <c r="K290" s="211"/>
      <c r="L290" s="216"/>
      <c r="M290" s="217"/>
      <c r="N290" s="218"/>
      <c r="O290" s="218"/>
      <c r="P290" s="218"/>
      <c r="Q290" s="218"/>
      <c r="R290" s="218"/>
      <c r="S290" s="218"/>
      <c r="T290" s="219"/>
      <c r="AT290" s="220" t="s">
        <v>139</v>
      </c>
      <c r="AU290" s="220" t="s">
        <v>85</v>
      </c>
      <c r="AV290" s="14" t="s">
        <v>85</v>
      </c>
      <c r="AW290" s="14" t="s">
        <v>35</v>
      </c>
      <c r="AX290" s="14" t="s">
        <v>76</v>
      </c>
      <c r="AY290" s="220" t="s">
        <v>127</v>
      </c>
    </row>
    <row r="291" spans="2:51" s="14" customFormat="1" ht="10">
      <c r="B291" s="210"/>
      <c r="C291" s="211"/>
      <c r="D291" s="201" t="s">
        <v>139</v>
      </c>
      <c r="E291" s="212" t="s">
        <v>19</v>
      </c>
      <c r="F291" s="213" t="s">
        <v>225</v>
      </c>
      <c r="G291" s="211"/>
      <c r="H291" s="214">
        <v>65.98</v>
      </c>
      <c r="I291" s="215"/>
      <c r="J291" s="211"/>
      <c r="K291" s="211"/>
      <c r="L291" s="216"/>
      <c r="M291" s="217"/>
      <c r="N291" s="218"/>
      <c r="O291" s="218"/>
      <c r="P291" s="218"/>
      <c r="Q291" s="218"/>
      <c r="R291" s="218"/>
      <c r="S291" s="218"/>
      <c r="T291" s="219"/>
      <c r="AT291" s="220" t="s">
        <v>139</v>
      </c>
      <c r="AU291" s="220" t="s">
        <v>85</v>
      </c>
      <c r="AV291" s="14" t="s">
        <v>85</v>
      </c>
      <c r="AW291" s="14" t="s">
        <v>35</v>
      </c>
      <c r="AX291" s="14" t="s">
        <v>76</v>
      </c>
      <c r="AY291" s="220" t="s">
        <v>127</v>
      </c>
    </row>
    <row r="292" spans="2:51" s="14" customFormat="1" ht="10">
      <c r="B292" s="210"/>
      <c r="C292" s="211"/>
      <c r="D292" s="201" t="s">
        <v>139</v>
      </c>
      <c r="E292" s="212" t="s">
        <v>19</v>
      </c>
      <c r="F292" s="213" t="s">
        <v>226</v>
      </c>
      <c r="G292" s="211"/>
      <c r="H292" s="214">
        <v>8.1999999999999993</v>
      </c>
      <c r="I292" s="215"/>
      <c r="J292" s="211"/>
      <c r="K292" s="211"/>
      <c r="L292" s="216"/>
      <c r="M292" s="217"/>
      <c r="N292" s="218"/>
      <c r="O292" s="218"/>
      <c r="P292" s="218"/>
      <c r="Q292" s="218"/>
      <c r="R292" s="218"/>
      <c r="S292" s="218"/>
      <c r="T292" s="219"/>
      <c r="AT292" s="220" t="s">
        <v>139</v>
      </c>
      <c r="AU292" s="220" t="s">
        <v>85</v>
      </c>
      <c r="AV292" s="14" t="s">
        <v>85</v>
      </c>
      <c r="AW292" s="14" t="s">
        <v>35</v>
      </c>
      <c r="AX292" s="14" t="s">
        <v>76</v>
      </c>
      <c r="AY292" s="220" t="s">
        <v>127</v>
      </c>
    </row>
    <row r="293" spans="2:51" s="15" customFormat="1" ht="10">
      <c r="B293" s="221"/>
      <c r="C293" s="222"/>
      <c r="D293" s="201" t="s">
        <v>139</v>
      </c>
      <c r="E293" s="223" t="s">
        <v>19</v>
      </c>
      <c r="F293" s="224" t="s">
        <v>143</v>
      </c>
      <c r="G293" s="222"/>
      <c r="H293" s="225">
        <v>565.60400000000004</v>
      </c>
      <c r="I293" s="226"/>
      <c r="J293" s="222"/>
      <c r="K293" s="222"/>
      <c r="L293" s="227"/>
      <c r="M293" s="228"/>
      <c r="N293" s="229"/>
      <c r="O293" s="229"/>
      <c r="P293" s="229"/>
      <c r="Q293" s="229"/>
      <c r="R293" s="229"/>
      <c r="S293" s="229"/>
      <c r="T293" s="230"/>
      <c r="AT293" s="231" t="s">
        <v>139</v>
      </c>
      <c r="AU293" s="231" t="s">
        <v>85</v>
      </c>
      <c r="AV293" s="15" t="s">
        <v>144</v>
      </c>
      <c r="AW293" s="15" t="s">
        <v>35</v>
      </c>
      <c r="AX293" s="15" t="s">
        <v>76</v>
      </c>
      <c r="AY293" s="231" t="s">
        <v>127</v>
      </c>
    </row>
    <row r="294" spans="2:51" s="13" customFormat="1" ht="10">
      <c r="B294" s="199"/>
      <c r="C294" s="200"/>
      <c r="D294" s="201" t="s">
        <v>139</v>
      </c>
      <c r="E294" s="202" t="s">
        <v>19</v>
      </c>
      <c r="F294" s="203" t="s">
        <v>227</v>
      </c>
      <c r="G294" s="200"/>
      <c r="H294" s="202" t="s">
        <v>19</v>
      </c>
      <c r="I294" s="204"/>
      <c r="J294" s="200"/>
      <c r="K294" s="200"/>
      <c r="L294" s="205"/>
      <c r="M294" s="206"/>
      <c r="N294" s="207"/>
      <c r="O294" s="207"/>
      <c r="P294" s="207"/>
      <c r="Q294" s="207"/>
      <c r="R294" s="207"/>
      <c r="S294" s="207"/>
      <c r="T294" s="208"/>
      <c r="AT294" s="209" t="s">
        <v>139</v>
      </c>
      <c r="AU294" s="209" t="s">
        <v>85</v>
      </c>
      <c r="AV294" s="13" t="s">
        <v>83</v>
      </c>
      <c r="AW294" s="13" t="s">
        <v>35</v>
      </c>
      <c r="AX294" s="13" t="s">
        <v>76</v>
      </c>
      <c r="AY294" s="209" t="s">
        <v>127</v>
      </c>
    </row>
    <row r="295" spans="2:51" s="14" customFormat="1" ht="10">
      <c r="B295" s="210"/>
      <c r="C295" s="211"/>
      <c r="D295" s="201" t="s">
        <v>139</v>
      </c>
      <c r="E295" s="212" t="s">
        <v>19</v>
      </c>
      <c r="F295" s="213" t="s">
        <v>240</v>
      </c>
      <c r="G295" s="211"/>
      <c r="H295" s="214">
        <v>407.50799999999998</v>
      </c>
      <c r="I295" s="215"/>
      <c r="J295" s="211"/>
      <c r="K295" s="211"/>
      <c r="L295" s="216"/>
      <c r="M295" s="217"/>
      <c r="N295" s="218"/>
      <c r="O295" s="218"/>
      <c r="P295" s="218"/>
      <c r="Q295" s="218"/>
      <c r="R295" s="218"/>
      <c r="S295" s="218"/>
      <c r="T295" s="219"/>
      <c r="AT295" s="220" t="s">
        <v>139</v>
      </c>
      <c r="AU295" s="220" t="s">
        <v>85</v>
      </c>
      <c r="AV295" s="14" t="s">
        <v>85</v>
      </c>
      <c r="AW295" s="14" t="s">
        <v>35</v>
      </c>
      <c r="AX295" s="14" t="s">
        <v>76</v>
      </c>
      <c r="AY295" s="220" t="s">
        <v>127</v>
      </c>
    </row>
    <row r="296" spans="2:51" s="14" customFormat="1" ht="10">
      <c r="B296" s="210"/>
      <c r="C296" s="211"/>
      <c r="D296" s="201" t="s">
        <v>139</v>
      </c>
      <c r="E296" s="212" t="s">
        <v>19</v>
      </c>
      <c r="F296" s="213" t="s">
        <v>228</v>
      </c>
      <c r="G296" s="211"/>
      <c r="H296" s="214">
        <v>68.180000000000007</v>
      </c>
      <c r="I296" s="215"/>
      <c r="J296" s="211"/>
      <c r="K296" s="211"/>
      <c r="L296" s="216"/>
      <c r="M296" s="217"/>
      <c r="N296" s="218"/>
      <c r="O296" s="218"/>
      <c r="P296" s="218"/>
      <c r="Q296" s="218"/>
      <c r="R296" s="218"/>
      <c r="S296" s="218"/>
      <c r="T296" s="219"/>
      <c r="AT296" s="220" t="s">
        <v>139</v>
      </c>
      <c r="AU296" s="220" t="s">
        <v>85</v>
      </c>
      <c r="AV296" s="14" t="s">
        <v>85</v>
      </c>
      <c r="AW296" s="14" t="s">
        <v>35</v>
      </c>
      <c r="AX296" s="14" t="s">
        <v>76</v>
      </c>
      <c r="AY296" s="220" t="s">
        <v>127</v>
      </c>
    </row>
    <row r="297" spans="2:51" s="14" customFormat="1" ht="10">
      <c r="B297" s="210"/>
      <c r="C297" s="211"/>
      <c r="D297" s="201" t="s">
        <v>139</v>
      </c>
      <c r="E297" s="212" t="s">
        <v>19</v>
      </c>
      <c r="F297" s="213" t="s">
        <v>229</v>
      </c>
      <c r="G297" s="211"/>
      <c r="H297" s="214">
        <v>3.15</v>
      </c>
      <c r="I297" s="215"/>
      <c r="J297" s="211"/>
      <c r="K297" s="211"/>
      <c r="L297" s="216"/>
      <c r="M297" s="217"/>
      <c r="N297" s="218"/>
      <c r="O297" s="218"/>
      <c r="P297" s="218"/>
      <c r="Q297" s="218"/>
      <c r="R297" s="218"/>
      <c r="S297" s="218"/>
      <c r="T297" s="219"/>
      <c r="AT297" s="220" t="s">
        <v>139</v>
      </c>
      <c r="AU297" s="220" t="s">
        <v>85</v>
      </c>
      <c r="AV297" s="14" t="s">
        <v>85</v>
      </c>
      <c r="AW297" s="14" t="s">
        <v>35</v>
      </c>
      <c r="AX297" s="14" t="s">
        <v>76</v>
      </c>
      <c r="AY297" s="220" t="s">
        <v>127</v>
      </c>
    </row>
    <row r="298" spans="2:51" s="15" customFormat="1" ht="10">
      <c r="B298" s="221"/>
      <c r="C298" s="222"/>
      <c r="D298" s="201" t="s">
        <v>139</v>
      </c>
      <c r="E298" s="223" t="s">
        <v>19</v>
      </c>
      <c r="F298" s="224" t="s">
        <v>143</v>
      </c>
      <c r="G298" s="222"/>
      <c r="H298" s="225">
        <v>478.83799999999997</v>
      </c>
      <c r="I298" s="226"/>
      <c r="J298" s="222"/>
      <c r="K298" s="222"/>
      <c r="L298" s="227"/>
      <c r="M298" s="228"/>
      <c r="N298" s="229"/>
      <c r="O298" s="229"/>
      <c r="P298" s="229"/>
      <c r="Q298" s="229"/>
      <c r="R298" s="229"/>
      <c r="S298" s="229"/>
      <c r="T298" s="230"/>
      <c r="AT298" s="231" t="s">
        <v>139</v>
      </c>
      <c r="AU298" s="231" t="s">
        <v>85</v>
      </c>
      <c r="AV298" s="15" t="s">
        <v>144</v>
      </c>
      <c r="AW298" s="15" t="s">
        <v>35</v>
      </c>
      <c r="AX298" s="15" t="s">
        <v>76</v>
      </c>
      <c r="AY298" s="231" t="s">
        <v>127</v>
      </c>
    </row>
    <row r="299" spans="2:51" s="13" customFormat="1" ht="10">
      <c r="B299" s="199"/>
      <c r="C299" s="200"/>
      <c r="D299" s="201" t="s">
        <v>139</v>
      </c>
      <c r="E299" s="202" t="s">
        <v>19</v>
      </c>
      <c r="F299" s="203" t="s">
        <v>230</v>
      </c>
      <c r="G299" s="200"/>
      <c r="H299" s="202" t="s">
        <v>19</v>
      </c>
      <c r="I299" s="204"/>
      <c r="J299" s="200"/>
      <c r="K299" s="200"/>
      <c r="L299" s="205"/>
      <c r="M299" s="206"/>
      <c r="N299" s="207"/>
      <c r="O299" s="207"/>
      <c r="P299" s="207"/>
      <c r="Q299" s="207"/>
      <c r="R299" s="207"/>
      <c r="S299" s="207"/>
      <c r="T299" s="208"/>
      <c r="AT299" s="209" t="s">
        <v>139</v>
      </c>
      <c r="AU299" s="209" t="s">
        <v>85</v>
      </c>
      <c r="AV299" s="13" t="s">
        <v>83</v>
      </c>
      <c r="AW299" s="13" t="s">
        <v>35</v>
      </c>
      <c r="AX299" s="13" t="s">
        <v>76</v>
      </c>
      <c r="AY299" s="209" t="s">
        <v>127</v>
      </c>
    </row>
    <row r="300" spans="2:51" s="14" customFormat="1" ht="10">
      <c r="B300" s="210"/>
      <c r="C300" s="211"/>
      <c r="D300" s="201" t="s">
        <v>139</v>
      </c>
      <c r="E300" s="212" t="s">
        <v>19</v>
      </c>
      <c r="F300" s="213" t="s">
        <v>231</v>
      </c>
      <c r="G300" s="211"/>
      <c r="H300" s="214">
        <v>686.69200000000001</v>
      </c>
      <c r="I300" s="215"/>
      <c r="J300" s="211"/>
      <c r="K300" s="211"/>
      <c r="L300" s="216"/>
      <c r="M300" s="217"/>
      <c r="N300" s="218"/>
      <c r="O300" s="218"/>
      <c r="P300" s="218"/>
      <c r="Q300" s="218"/>
      <c r="R300" s="218"/>
      <c r="S300" s="218"/>
      <c r="T300" s="219"/>
      <c r="AT300" s="220" t="s">
        <v>139</v>
      </c>
      <c r="AU300" s="220" t="s">
        <v>85</v>
      </c>
      <c r="AV300" s="14" t="s">
        <v>85</v>
      </c>
      <c r="AW300" s="14" t="s">
        <v>35</v>
      </c>
      <c r="AX300" s="14" t="s">
        <v>76</v>
      </c>
      <c r="AY300" s="220" t="s">
        <v>127</v>
      </c>
    </row>
    <row r="301" spans="2:51" s="14" customFormat="1" ht="10">
      <c r="B301" s="210"/>
      <c r="C301" s="211"/>
      <c r="D301" s="201" t="s">
        <v>139</v>
      </c>
      <c r="E301" s="212" t="s">
        <v>19</v>
      </c>
      <c r="F301" s="213" t="s">
        <v>232</v>
      </c>
      <c r="G301" s="211"/>
      <c r="H301" s="214">
        <v>72.2</v>
      </c>
      <c r="I301" s="215"/>
      <c r="J301" s="211"/>
      <c r="K301" s="211"/>
      <c r="L301" s="216"/>
      <c r="M301" s="217"/>
      <c r="N301" s="218"/>
      <c r="O301" s="218"/>
      <c r="P301" s="218"/>
      <c r="Q301" s="218"/>
      <c r="R301" s="218"/>
      <c r="S301" s="218"/>
      <c r="T301" s="219"/>
      <c r="AT301" s="220" t="s">
        <v>139</v>
      </c>
      <c r="AU301" s="220" t="s">
        <v>85</v>
      </c>
      <c r="AV301" s="14" t="s">
        <v>85</v>
      </c>
      <c r="AW301" s="14" t="s">
        <v>35</v>
      </c>
      <c r="AX301" s="14" t="s">
        <v>76</v>
      </c>
      <c r="AY301" s="220" t="s">
        <v>127</v>
      </c>
    </row>
    <row r="302" spans="2:51" s="15" customFormat="1" ht="10">
      <c r="B302" s="221"/>
      <c r="C302" s="222"/>
      <c r="D302" s="201" t="s">
        <v>139</v>
      </c>
      <c r="E302" s="223" t="s">
        <v>19</v>
      </c>
      <c r="F302" s="224" t="s">
        <v>143</v>
      </c>
      <c r="G302" s="222"/>
      <c r="H302" s="225">
        <v>758.89200000000005</v>
      </c>
      <c r="I302" s="226"/>
      <c r="J302" s="222"/>
      <c r="K302" s="222"/>
      <c r="L302" s="227"/>
      <c r="M302" s="228"/>
      <c r="N302" s="229"/>
      <c r="O302" s="229"/>
      <c r="P302" s="229"/>
      <c r="Q302" s="229"/>
      <c r="R302" s="229"/>
      <c r="S302" s="229"/>
      <c r="T302" s="230"/>
      <c r="AT302" s="231" t="s">
        <v>139</v>
      </c>
      <c r="AU302" s="231" t="s">
        <v>85</v>
      </c>
      <c r="AV302" s="15" t="s">
        <v>144</v>
      </c>
      <c r="AW302" s="15" t="s">
        <v>35</v>
      </c>
      <c r="AX302" s="15" t="s">
        <v>76</v>
      </c>
      <c r="AY302" s="231" t="s">
        <v>127</v>
      </c>
    </row>
    <row r="303" spans="2:51" s="13" customFormat="1" ht="10">
      <c r="B303" s="199"/>
      <c r="C303" s="200"/>
      <c r="D303" s="201" t="s">
        <v>139</v>
      </c>
      <c r="E303" s="202" t="s">
        <v>19</v>
      </c>
      <c r="F303" s="203" t="s">
        <v>233</v>
      </c>
      <c r="G303" s="200"/>
      <c r="H303" s="202" t="s">
        <v>19</v>
      </c>
      <c r="I303" s="204"/>
      <c r="J303" s="200"/>
      <c r="K303" s="200"/>
      <c r="L303" s="205"/>
      <c r="M303" s="206"/>
      <c r="N303" s="207"/>
      <c r="O303" s="207"/>
      <c r="P303" s="207"/>
      <c r="Q303" s="207"/>
      <c r="R303" s="207"/>
      <c r="S303" s="207"/>
      <c r="T303" s="208"/>
      <c r="AT303" s="209" t="s">
        <v>139</v>
      </c>
      <c r="AU303" s="209" t="s">
        <v>85</v>
      </c>
      <c r="AV303" s="13" t="s">
        <v>83</v>
      </c>
      <c r="AW303" s="13" t="s">
        <v>35</v>
      </c>
      <c r="AX303" s="13" t="s">
        <v>76</v>
      </c>
      <c r="AY303" s="209" t="s">
        <v>127</v>
      </c>
    </row>
    <row r="304" spans="2:51" s="14" customFormat="1" ht="10">
      <c r="B304" s="210"/>
      <c r="C304" s="211"/>
      <c r="D304" s="201" t="s">
        <v>139</v>
      </c>
      <c r="E304" s="212" t="s">
        <v>19</v>
      </c>
      <c r="F304" s="213" t="s">
        <v>234</v>
      </c>
      <c r="G304" s="211"/>
      <c r="H304" s="214">
        <v>50.78</v>
      </c>
      <c r="I304" s="215"/>
      <c r="J304" s="211"/>
      <c r="K304" s="211"/>
      <c r="L304" s="216"/>
      <c r="M304" s="217"/>
      <c r="N304" s="218"/>
      <c r="O304" s="218"/>
      <c r="P304" s="218"/>
      <c r="Q304" s="218"/>
      <c r="R304" s="218"/>
      <c r="S304" s="218"/>
      <c r="T304" s="219"/>
      <c r="AT304" s="220" t="s">
        <v>139</v>
      </c>
      <c r="AU304" s="220" t="s">
        <v>85</v>
      </c>
      <c r="AV304" s="14" t="s">
        <v>85</v>
      </c>
      <c r="AW304" s="14" t="s">
        <v>35</v>
      </c>
      <c r="AX304" s="14" t="s">
        <v>76</v>
      </c>
      <c r="AY304" s="220" t="s">
        <v>127</v>
      </c>
    </row>
    <row r="305" spans="1:65" s="14" customFormat="1" ht="10">
      <c r="B305" s="210"/>
      <c r="C305" s="211"/>
      <c r="D305" s="201" t="s">
        <v>139</v>
      </c>
      <c r="E305" s="212" t="s">
        <v>19</v>
      </c>
      <c r="F305" s="213" t="s">
        <v>232</v>
      </c>
      <c r="G305" s="211"/>
      <c r="H305" s="214">
        <v>72.2</v>
      </c>
      <c r="I305" s="215"/>
      <c r="J305" s="211"/>
      <c r="K305" s="211"/>
      <c r="L305" s="216"/>
      <c r="M305" s="217"/>
      <c r="N305" s="218"/>
      <c r="O305" s="218"/>
      <c r="P305" s="218"/>
      <c r="Q305" s="218"/>
      <c r="R305" s="218"/>
      <c r="S305" s="218"/>
      <c r="T305" s="219"/>
      <c r="AT305" s="220" t="s">
        <v>139</v>
      </c>
      <c r="AU305" s="220" t="s">
        <v>85</v>
      </c>
      <c r="AV305" s="14" t="s">
        <v>85</v>
      </c>
      <c r="AW305" s="14" t="s">
        <v>35</v>
      </c>
      <c r="AX305" s="14" t="s">
        <v>76</v>
      </c>
      <c r="AY305" s="220" t="s">
        <v>127</v>
      </c>
    </row>
    <row r="306" spans="1:65" s="15" customFormat="1" ht="10">
      <c r="B306" s="221"/>
      <c r="C306" s="222"/>
      <c r="D306" s="201" t="s">
        <v>139</v>
      </c>
      <c r="E306" s="223" t="s">
        <v>19</v>
      </c>
      <c r="F306" s="224" t="s">
        <v>143</v>
      </c>
      <c r="G306" s="222"/>
      <c r="H306" s="225">
        <v>122.98</v>
      </c>
      <c r="I306" s="226"/>
      <c r="J306" s="222"/>
      <c r="K306" s="222"/>
      <c r="L306" s="227"/>
      <c r="M306" s="228"/>
      <c r="N306" s="229"/>
      <c r="O306" s="229"/>
      <c r="P306" s="229"/>
      <c r="Q306" s="229"/>
      <c r="R306" s="229"/>
      <c r="S306" s="229"/>
      <c r="T306" s="230"/>
      <c r="AT306" s="231" t="s">
        <v>139</v>
      </c>
      <c r="AU306" s="231" t="s">
        <v>85</v>
      </c>
      <c r="AV306" s="15" t="s">
        <v>144</v>
      </c>
      <c r="AW306" s="15" t="s">
        <v>35</v>
      </c>
      <c r="AX306" s="15" t="s">
        <v>76</v>
      </c>
      <c r="AY306" s="231" t="s">
        <v>127</v>
      </c>
    </row>
    <row r="307" spans="1:65" s="16" customFormat="1" ht="10">
      <c r="B307" s="232"/>
      <c r="C307" s="233"/>
      <c r="D307" s="201" t="s">
        <v>139</v>
      </c>
      <c r="E307" s="234" t="s">
        <v>19</v>
      </c>
      <c r="F307" s="235" t="s">
        <v>153</v>
      </c>
      <c r="G307" s="233"/>
      <c r="H307" s="236">
        <v>2000.4640000000002</v>
      </c>
      <c r="I307" s="237"/>
      <c r="J307" s="233"/>
      <c r="K307" s="233"/>
      <c r="L307" s="238"/>
      <c r="M307" s="239"/>
      <c r="N307" s="240"/>
      <c r="O307" s="240"/>
      <c r="P307" s="240"/>
      <c r="Q307" s="240"/>
      <c r="R307" s="240"/>
      <c r="S307" s="240"/>
      <c r="T307" s="241"/>
      <c r="AT307" s="242" t="s">
        <v>139</v>
      </c>
      <c r="AU307" s="242" t="s">
        <v>85</v>
      </c>
      <c r="AV307" s="16" t="s">
        <v>135</v>
      </c>
      <c r="AW307" s="16" t="s">
        <v>35</v>
      </c>
      <c r="AX307" s="16" t="s">
        <v>83</v>
      </c>
      <c r="AY307" s="242" t="s">
        <v>127</v>
      </c>
    </row>
    <row r="308" spans="1:65" s="2" customFormat="1" ht="24.15" customHeight="1">
      <c r="A308" s="37"/>
      <c r="B308" s="38"/>
      <c r="C308" s="181" t="s">
        <v>246</v>
      </c>
      <c r="D308" s="181" t="s">
        <v>130</v>
      </c>
      <c r="E308" s="182" t="s">
        <v>247</v>
      </c>
      <c r="F308" s="183" t="s">
        <v>248</v>
      </c>
      <c r="G308" s="184" t="s">
        <v>201</v>
      </c>
      <c r="H308" s="185">
        <v>11576.07</v>
      </c>
      <c r="I308" s="186"/>
      <c r="J308" s="187">
        <f>ROUND(I308*H308,2)</f>
        <v>0</v>
      </c>
      <c r="K308" s="183" t="s">
        <v>134</v>
      </c>
      <c r="L308" s="42"/>
      <c r="M308" s="188" t="s">
        <v>19</v>
      </c>
      <c r="N308" s="189" t="s">
        <v>47</v>
      </c>
      <c r="O308" s="67"/>
      <c r="P308" s="190">
        <f>O308*H308</f>
        <v>0</v>
      </c>
      <c r="Q308" s="190">
        <v>0</v>
      </c>
      <c r="R308" s="190">
        <f>Q308*H308</f>
        <v>0</v>
      </c>
      <c r="S308" s="190">
        <v>0</v>
      </c>
      <c r="T308" s="191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92" t="s">
        <v>135</v>
      </c>
      <c r="AT308" s="192" t="s">
        <v>130</v>
      </c>
      <c r="AU308" s="192" t="s">
        <v>85</v>
      </c>
      <c r="AY308" s="20" t="s">
        <v>127</v>
      </c>
      <c r="BE308" s="193">
        <f>IF(N308="základní",J308,0)</f>
        <v>0</v>
      </c>
      <c r="BF308" s="193">
        <f>IF(N308="snížená",J308,0)</f>
        <v>0</v>
      </c>
      <c r="BG308" s="193">
        <f>IF(N308="zákl. přenesená",J308,0)</f>
        <v>0</v>
      </c>
      <c r="BH308" s="193">
        <f>IF(N308="sníž. přenesená",J308,0)</f>
        <v>0</v>
      </c>
      <c r="BI308" s="193">
        <f>IF(N308="nulová",J308,0)</f>
        <v>0</v>
      </c>
      <c r="BJ308" s="20" t="s">
        <v>83</v>
      </c>
      <c r="BK308" s="193">
        <f>ROUND(I308*H308,2)</f>
        <v>0</v>
      </c>
      <c r="BL308" s="20" t="s">
        <v>135</v>
      </c>
      <c r="BM308" s="192" t="s">
        <v>249</v>
      </c>
    </row>
    <row r="309" spans="1:65" s="2" customFormat="1" ht="10">
      <c r="A309" s="37"/>
      <c r="B309" s="38"/>
      <c r="C309" s="39"/>
      <c r="D309" s="194" t="s">
        <v>137</v>
      </c>
      <c r="E309" s="39"/>
      <c r="F309" s="195" t="s">
        <v>250</v>
      </c>
      <c r="G309" s="39"/>
      <c r="H309" s="39"/>
      <c r="I309" s="196"/>
      <c r="J309" s="39"/>
      <c r="K309" s="39"/>
      <c r="L309" s="42"/>
      <c r="M309" s="197"/>
      <c r="N309" s="198"/>
      <c r="O309" s="67"/>
      <c r="P309" s="67"/>
      <c r="Q309" s="67"/>
      <c r="R309" s="67"/>
      <c r="S309" s="67"/>
      <c r="T309" s="68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20" t="s">
        <v>137</v>
      </c>
      <c r="AU309" s="20" t="s">
        <v>85</v>
      </c>
    </row>
    <row r="310" spans="1:65" s="13" customFormat="1" ht="10">
      <c r="B310" s="199"/>
      <c r="C310" s="200"/>
      <c r="D310" s="201" t="s">
        <v>139</v>
      </c>
      <c r="E310" s="202" t="s">
        <v>19</v>
      </c>
      <c r="F310" s="203" t="s">
        <v>251</v>
      </c>
      <c r="G310" s="200"/>
      <c r="H310" s="202" t="s">
        <v>19</v>
      </c>
      <c r="I310" s="204"/>
      <c r="J310" s="200"/>
      <c r="K310" s="200"/>
      <c r="L310" s="205"/>
      <c r="M310" s="206"/>
      <c r="N310" s="207"/>
      <c r="O310" s="207"/>
      <c r="P310" s="207"/>
      <c r="Q310" s="207"/>
      <c r="R310" s="207"/>
      <c r="S310" s="207"/>
      <c r="T310" s="208"/>
      <c r="AT310" s="209" t="s">
        <v>139</v>
      </c>
      <c r="AU310" s="209" t="s">
        <v>85</v>
      </c>
      <c r="AV310" s="13" t="s">
        <v>83</v>
      </c>
      <c r="AW310" s="13" t="s">
        <v>35</v>
      </c>
      <c r="AX310" s="13" t="s">
        <v>76</v>
      </c>
      <c r="AY310" s="209" t="s">
        <v>127</v>
      </c>
    </row>
    <row r="311" spans="1:65" s="14" customFormat="1" ht="10">
      <c r="B311" s="210"/>
      <c r="C311" s="211"/>
      <c r="D311" s="201" t="s">
        <v>139</v>
      </c>
      <c r="E311" s="212" t="s">
        <v>19</v>
      </c>
      <c r="F311" s="213" t="s">
        <v>252</v>
      </c>
      <c r="G311" s="211"/>
      <c r="H311" s="214">
        <v>196.25</v>
      </c>
      <c r="I311" s="215"/>
      <c r="J311" s="211"/>
      <c r="K311" s="211"/>
      <c r="L311" s="216"/>
      <c r="M311" s="217"/>
      <c r="N311" s="218"/>
      <c r="O311" s="218"/>
      <c r="P311" s="218"/>
      <c r="Q311" s="218"/>
      <c r="R311" s="218"/>
      <c r="S311" s="218"/>
      <c r="T311" s="219"/>
      <c r="AT311" s="220" t="s">
        <v>139</v>
      </c>
      <c r="AU311" s="220" t="s">
        <v>85</v>
      </c>
      <c r="AV311" s="14" t="s">
        <v>85</v>
      </c>
      <c r="AW311" s="14" t="s">
        <v>35</v>
      </c>
      <c r="AX311" s="14" t="s">
        <v>76</v>
      </c>
      <c r="AY311" s="220" t="s">
        <v>127</v>
      </c>
    </row>
    <row r="312" spans="1:65" s="14" customFormat="1" ht="10">
      <c r="B312" s="210"/>
      <c r="C312" s="211"/>
      <c r="D312" s="201" t="s">
        <v>139</v>
      </c>
      <c r="E312" s="212" t="s">
        <v>19</v>
      </c>
      <c r="F312" s="213" t="s">
        <v>253</v>
      </c>
      <c r="G312" s="211"/>
      <c r="H312" s="214">
        <v>105.25</v>
      </c>
      <c r="I312" s="215"/>
      <c r="J312" s="211"/>
      <c r="K312" s="211"/>
      <c r="L312" s="216"/>
      <c r="M312" s="217"/>
      <c r="N312" s="218"/>
      <c r="O312" s="218"/>
      <c r="P312" s="218"/>
      <c r="Q312" s="218"/>
      <c r="R312" s="218"/>
      <c r="S312" s="218"/>
      <c r="T312" s="219"/>
      <c r="AT312" s="220" t="s">
        <v>139</v>
      </c>
      <c r="AU312" s="220" t="s">
        <v>85</v>
      </c>
      <c r="AV312" s="14" t="s">
        <v>85</v>
      </c>
      <c r="AW312" s="14" t="s">
        <v>35</v>
      </c>
      <c r="AX312" s="14" t="s">
        <v>76</v>
      </c>
      <c r="AY312" s="220" t="s">
        <v>127</v>
      </c>
    </row>
    <row r="313" spans="1:65" s="15" customFormat="1" ht="10">
      <c r="B313" s="221"/>
      <c r="C313" s="222"/>
      <c r="D313" s="201" t="s">
        <v>139</v>
      </c>
      <c r="E313" s="223" t="s">
        <v>19</v>
      </c>
      <c r="F313" s="224" t="s">
        <v>143</v>
      </c>
      <c r="G313" s="222"/>
      <c r="H313" s="225">
        <v>301.5</v>
      </c>
      <c r="I313" s="226"/>
      <c r="J313" s="222"/>
      <c r="K313" s="222"/>
      <c r="L313" s="227"/>
      <c r="M313" s="228"/>
      <c r="N313" s="229"/>
      <c r="O313" s="229"/>
      <c r="P313" s="229"/>
      <c r="Q313" s="229"/>
      <c r="R313" s="229"/>
      <c r="S313" s="229"/>
      <c r="T313" s="230"/>
      <c r="AT313" s="231" t="s">
        <v>139</v>
      </c>
      <c r="AU313" s="231" t="s">
        <v>85</v>
      </c>
      <c r="AV313" s="15" t="s">
        <v>144</v>
      </c>
      <c r="AW313" s="15" t="s">
        <v>35</v>
      </c>
      <c r="AX313" s="15" t="s">
        <v>76</v>
      </c>
      <c r="AY313" s="231" t="s">
        <v>127</v>
      </c>
    </row>
    <row r="314" spans="1:65" s="13" customFormat="1" ht="10">
      <c r="B314" s="199"/>
      <c r="C314" s="200"/>
      <c r="D314" s="201" t="s">
        <v>139</v>
      </c>
      <c r="E314" s="202" t="s">
        <v>19</v>
      </c>
      <c r="F314" s="203" t="s">
        <v>254</v>
      </c>
      <c r="G314" s="200"/>
      <c r="H314" s="202" t="s">
        <v>19</v>
      </c>
      <c r="I314" s="204"/>
      <c r="J314" s="200"/>
      <c r="K314" s="200"/>
      <c r="L314" s="205"/>
      <c r="M314" s="206"/>
      <c r="N314" s="207"/>
      <c r="O314" s="207"/>
      <c r="P314" s="207"/>
      <c r="Q314" s="207"/>
      <c r="R314" s="207"/>
      <c r="S314" s="207"/>
      <c r="T314" s="208"/>
      <c r="AT314" s="209" t="s">
        <v>139</v>
      </c>
      <c r="AU314" s="209" t="s">
        <v>85</v>
      </c>
      <c r="AV314" s="13" t="s">
        <v>83</v>
      </c>
      <c r="AW314" s="13" t="s">
        <v>35</v>
      </c>
      <c r="AX314" s="13" t="s">
        <v>76</v>
      </c>
      <c r="AY314" s="209" t="s">
        <v>127</v>
      </c>
    </row>
    <row r="315" spans="1:65" s="14" customFormat="1" ht="10">
      <c r="B315" s="210"/>
      <c r="C315" s="211"/>
      <c r="D315" s="201" t="s">
        <v>139</v>
      </c>
      <c r="E315" s="212" t="s">
        <v>19</v>
      </c>
      <c r="F315" s="213" t="s">
        <v>255</v>
      </c>
      <c r="G315" s="211"/>
      <c r="H315" s="214">
        <v>187.15</v>
      </c>
      <c r="I315" s="215"/>
      <c r="J315" s="211"/>
      <c r="K315" s="211"/>
      <c r="L315" s="216"/>
      <c r="M315" s="217"/>
      <c r="N315" s="218"/>
      <c r="O315" s="218"/>
      <c r="P315" s="218"/>
      <c r="Q315" s="218"/>
      <c r="R315" s="218"/>
      <c r="S315" s="218"/>
      <c r="T315" s="219"/>
      <c r="AT315" s="220" t="s">
        <v>139</v>
      </c>
      <c r="AU315" s="220" t="s">
        <v>85</v>
      </c>
      <c r="AV315" s="14" t="s">
        <v>85</v>
      </c>
      <c r="AW315" s="14" t="s">
        <v>35</v>
      </c>
      <c r="AX315" s="14" t="s">
        <v>76</v>
      </c>
      <c r="AY315" s="220" t="s">
        <v>127</v>
      </c>
    </row>
    <row r="316" spans="1:65" s="14" customFormat="1" ht="10">
      <c r="B316" s="210"/>
      <c r="C316" s="211"/>
      <c r="D316" s="201" t="s">
        <v>139</v>
      </c>
      <c r="E316" s="212" t="s">
        <v>19</v>
      </c>
      <c r="F316" s="213" t="s">
        <v>256</v>
      </c>
      <c r="G316" s="211"/>
      <c r="H316" s="214">
        <v>91</v>
      </c>
      <c r="I316" s="215"/>
      <c r="J316" s="211"/>
      <c r="K316" s="211"/>
      <c r="L316" s="216"/>
      <c r="M316" s="217"/>
      <c r="N316" s="218"/>
      <c r="O316" s="218"/>
      <c r="P316" s="218"/>
      <c r="Q316" s="218"/>
      <c r="R316" s="218"/>
      <c r="S316" s="218"/>
      <c r="T316" s="219"/>
      <c r="AT316" s="220" t="s">
        <v>139</v>
      </c>
      <c r="AU316" s="220" t="s">
        <v>85</v>
      </c>
      <c r="AV316" s="14" t="s">
        <v>85</v>
      </c>
      <c r="AW316" s="14" t="s">
        <v>35</v>
      </c>
      <c r="AX316" s="14" t="s">
        <v>76</v>
      </c>
      <c r="AY316" s="220" t="s">
        <v>127</v>
      </c>
    </row>
    <row r="317" spans="1:65" s="15" customFormat="1" ht="10">
      <c r="B317" s="221"/>
      <c r="C317" s="222"/>
      <c r="D317" s="201" t="s">
        <v>139</v>
      </c>
      <c r="E317" s="223" t="s">
        <v>19</v>
      </c>
      <c r="F317" s="224" t="s">
        <v>143</v>
      </c>
      <c r="G317" s="222"/>
      <c r="H317" s="225">
        <v>278.14999999999998</v>
      </c>
      <c r="I317" s="226"/>
      <c r="J317" s="222"/>
      <c r="K317" s="222"/>
      <c r="L317" s="227"/>
      <c r="M317" s="228"/>
      <c r="N317" s="229"/>
      <c r="O317" s="229"/>
      <c r="P317" s="229"/>
      <c r="Q317" s="229"/>
      <c r="R317" s="229"/>
      <c r="S317" s="229"/>
      <c r="T317" s="230"/>
      <c r="AT317" s="231" t="s">
        <v>139</v>
      </c>
      <c r="AU317" s="231" t="s">
        <v>85</v>
      </c>
      <c r="AV317" s="15" t="s">
        <v>144</v>
      </c>
      <c r="AW317" s="15" t="s">
        <v>35</v>
      </c>
      <c r="AX317" s="15" t="s">
        <v>76</v>
      </c>
      <c r="AY317" s="231" t="s">
        <v>127</v>
      </c>
    </row>
    <row r="318" spans="1:65" s="13" customFormat="1" ht="10">
      <c r="B318" s="199"/>
      <c r="C318" s="200"/>
      <c r="D318" s="201" t="s">
        <v>139</v>
      </c>
      <c r="E318" s="202" t="s">
        <v>19</v>
      </c>
      <c r="F318" s="203" t="s">
        <v>257</v>
      </c>
      <c r="G318" s="200"/>
      <c r="H318" s="202" t="s">
        <v>19</v>
      </c>
      <c r="I318" s="204"/>
      <c r="J318" s="200"/>
      <c r="K318" s="200"/>
      <c r="L318" s="205"/>
      <c r="M318" s="206"/>
      <c r="N318" s="207"/>
      <c r="O318" s="207"/>
      <c r="P318" s="207"/>
      <c r="Q318" s="207"/>
      <c r="R318" s="207"/>
      <c r="S318" s="207"/>
      <c r="T318" s="208"/>
      <c r="AT318" s="209" t="s">
        <v>139</v>
      </c>
      <c r="AU318" s="209" t="s">
        <v>85</v>
      </c>
      <c r="AV318" s="13" t="s">
        <v>83</v>
      </c>
      <c r="AW318" s="13" t="s">
        <v>35</v>
      </c>
      <c r="AX318" s="13" t="s">
        <v>76</v>
      </c>
      <c r="AY318" s="209" t="s">
        <v>127</v>
      </c>
    </row>
    <row r="319" spans="1:65" s="14" customFormat="1" ht="10">
      <c r="B319" s="210"/>
      <c r="C319" s="211"/>
      <c r="D319" s="201" t="s">
        <v>139</v>
      </c>
      <c r="E319" s="212" t="s">
        <v>19</v>
      </c>
      <c r="F319" s="213" t="s">
        <v>258</v>
      </c>
      <c r="G319" s="211"/>
      <c r="H319" s="214">
        <v>555.75</v>
      </c>
      <c r="I319" s="215"/>
      <c r="J319" s="211"/>
      <c r="K319" s="211"/>
      <c r="L319" s="216"/>
      <c r="M319" s="217"/>
      <c r="N319" s="218"/>
      <c r="O319" s="218"/>
      <c r="P319" s="218"/>
      <c r="Q319" s="218"/>
      <c r="R319" s="218"/>
      <c r="S319" s="218"/>
      <c r="T319" s="219"/>
      <c r="AT319" s="220" t="s">
        <v>139</v>
      </c>
      <c r="AU319" s="220" t="s">
        <v>85</v>
      </c>
      <c r="AV319" s="14" t="s">
        <v>85</v>
      </c>
      <c r="AW319" s="14" t="s">
        <v>35</v>
      </c>
      <c r="AX319" s="14" t="s">
        <v>76</v>
      </c>
      <c r="AY319" s="220" t="s">
        <v>127</v>
      </c>
    </row>
    <row r="320" spans="1:65" s="14" customFormat="1" ht="10">
      <c r="B320" s="210"/>
      <c r="C320" s="211"/>
      <c r="D320" s="201" t="s">
        <v>139</v>
      </c>
      <c r="E320" s="212" t="s">
        <v>19</v>
      </c>
      <c r="F320" s="213" t="s">
        <v>259</v>
      </c>
      <c r="G320" s="211"/>
      <c r="H320" s="214">
        <v>22.375</v>
      </c>
      <c r="I320" s="215"/>
      <c r="J320" s="211"/>
      <c r="K320" s="211"/>
      <c r="L320" s="216"/>
      <c r="M320" s="217"/>
      <c r="N320" s="218"/>
      <c r="O320" s="218"/>
      <c r="P320" s="218"/>
      <c r="Q320" s="218"/>
      <c r="R320" s="218"/>
      <c r="S320" s="218"/>
      <c r="T320" s="219"/>
      <c r="AT320" s="220" t="s">
        <v>139</v>
      </c>
      <c r="AU320" s="220" t="s">
        <v>85</v>
      </c>
      <c r="AV320" s="14" t="s">
        <v>85</v>
      </c>
      <c r="AW320" s="14" t="s">
        <v>35</v>
      </c>
      <c r="AX320" s="14" t="s">
        <v>76</v>
      </c>
      <c r="AY320" s="220" t="s">
        <v>127</v>
      </c>
    </row>
    <row r="321" spans="2:51" s="15" customFormat="1" ht="10">
      <c r="B321" s="221"/>
      <c r="C321" s="222"/>
      <c r="D321" s="201" t="s">
        <v>139</v>
      </c>
      <c r="E321" s="223" t="s">
        <v>19</v>
      </c>
      <c r="F321" s="224" t="s">
        <v>143</v>
      </c>
      <c r="G321" s="222"/>
      <c r="H321" s="225">
        <v>578.125</v>
      </c>
      <c r="I321" s="226"/>
      <c r="J321" s="222"/>
      <c r="K321" s="222"/>
      <c r="L321" s="227"/>
      <c r="M321" s="228"/>
      <c r="N321" s="229"/>
      <c r="O321" s="229"/>
      <c r="P321" s="229"/>
      <c r="Q321" s="229"/>
      <c r="R321" s="229"/>
      <c r="S321" s="229"/>
      <c r="T321" s="230"/>
      <c r="AT321" s="231" t="s">
        <v>139</v>
      </c>
      <c r="AU321" s="231" t="s">
        <v>85</v>
      </c>
      <c r="AV321" s="15" t="s">
        <v>144</v>
      </c>
      <c r="AW321" s="15" t="s">
        <v>35</v>
      </c>
      <c r="AX321" s="15" t="s">
        <v>76</v>
      </c>
      <c r="AY321" s="231" t="s">
        <v>127</v>
      </c>
    </row>
    <row r="322" spans="2:51" s="13" customFormat="1" ht="10">
      <c r="B322" s="199"/>
      <c r="C322" s="200"/>
      <c r="D322" s="201" t="s">
        <v>139</v>
      </c>
      <c r="E322" s="202" t="s">
        <v>19</v>
      </c>
      <c r="F322" s="203" t="s">
        <v>260</v>
      </c>
      <c r="G322" s="200"/>
      <c r="H322" s="202" t="s">
        <v>19</v>
      </c>
      <c r="I322" s="204"/>
      <c r="J322" s="200"/>
      <c r="K322" s="200"/>
      <c r="L322" s="205"/>
      <c r="M322" s="206"/>
      <c r="N322" s="207"/>
      <c r="O322" s="207"/>
      <c r="P322" s="207"/>
      <c r="Q322" s="207"/>
      <c r="R322" s="207"/>
      <c r="S322" s="207"/>
      <c r="T322" s="208"/>
      <c r="AT322" s="209" t="s">
        <v>139</v>
      </c>
      <c r="AU322" s="209" t="s">
        <v>85</v>
      </c>
      <c r="AV322" s="13" t="s">
        <v>83</v>
      </c>
      <c r="AW322" s="13" t="s">
        <v>35</v>
      </c>
      <c r="AX322" s="13" t="s">
        <v>76</v>
      </c>
      <c r="AY322" s="209" t="s">
        <v>127</v>
      </c>
    </row>
    <row r="323" spans="2:51" s="14" customFormat="1" ht="10">
      <c r="B323" s="210"/>
      <c r="C323" s="211"/>
      <c r="D323" s="201" t="s">
        <v>139</v>
      </c>
      <c r="E323" s="212" t="s">
        <v>19</v>
      </c>
      <c r="F323" s="213" t="s">
        <v>261</v>
      </c>
      <c r="G323" s="211"/>
      <c r="H323" s="214">
        <v>60.75</v>
      </c>
      <c r="I323" s="215"/>
      <c r="J323" s="211"/>
      <c r="K323" s="211"/>
      <c r="L323" s="216"/>
      <c r="M323" s="217"/>
      <c r="N323" s="218"/>
      <c r="O323" s="218"/>
      <c r="P323" s="218"/>
      <c r="Q323" s="218"/>
      <c r="R323" s="218"/>
      <c r="S323" s="218"/>
      <c r="T323" s="219"/>
      <c r="AT323" s="220" t="s">
        <v>139</v>
      </c>
      <c r="AU323" s="220" t="s">
        <v>85</v>
      </c>
      <c r="AV323" s="14" t="s">
        <v>85</v>
      </c>
      <c r="AW323" s="14" t="s">
        <v>35</v>
      </c>
      <c r="AX323" s="14" t="s">
        <v>76</v>
      </c>
      <c r="AY323" s="220" t="s">
        <v>127</v>
      </c>
    </row>
    <row r="324" spans="2:51" s="14" customFormat="1" ht="10">
      <c r="B324" s="210"/>
      <c r="C324" s="211"/>
      <c r="D324" s="201" t="s">
        <v>139</v>
      </c>
      <c r="E324" s="212" t="s">
        <v>19</v>
      </c>
      <c r="F324" s="213" t="s">
        <v>262</v>
      </c>
      <c r="G324" s="211"/>
      <c r="H324" s="214">
        <v>12.5</v>
      </c>
      <c r="I324" s="215"/>
      <c r="J324" s="211"/>
      <c r="K324" s="211"/>
      <c r="L324" s="216"/>
      <c r="M324" s="217"/>
      <c r="N324" s="218"/>
      <c r="O324" s="218"/>
      <c r="P324" s="218"/>
      <c r="Q324" s="218"/>
      <c r="R324" s="218"/>
      <c r="S324" s="218"/>
      <c r="T324" s="219"/>
      <c r="AT324" s="220" t="s">
        <v>139</v>
      </c>
      <c r="AU324" s="220" t="s">
        <v>85</v>
      </c>
      <c r="AV324" s="14" t="s">
        <v>85</v>
      </c>
      <c r="AW324" s="14" t="s">
        <v>35</v>
      </c>
      <c r="AX324" s="14" t="s">
        <v>76</v>
      </c>
      <c r="AY324" s="220" t="s">
        <v>127</v>
      </c>
    </row>
    <row r="325" spans="2:51" s="15" customFormat="1" ht="10">
      <c r="B325" s="221"/>
      <c r="C325" s="222"/>
      <c r="D325" s="201" t="s">
        <v>139</v>
      </c>
      <c r="E325" s="223" t="s">
        <v>19</v>
      </c>
      <c r="F325" s="224" t="s">
        <v>143</v>
      </c>
      <c r="G325" s="222"/>
      <c r="H325" s="225">
        <v>73.25</v>
      </c>
      <c r="I325" s="226"/>
      <c r="J325" s="222"/>
      <c r="K325" s="222"/>
      <c r="L325" s="227"/>
      <c r="M325" s="228"/>
      <c r="N325" s="229"/>
      <c r="O325" s="229"/>
      <c r="P325" s="229"/>
      <c r="Q325" s="229"/>
      <c r="R325" s="229"/>
      <c r="S325" s="229"/>
      <c r="T325" s="230"/>
      <c r="AT325" s="231" t="s">
        <v>139</v>
      </c>
      <c r="AU325" s="231" t="s">
        <v>85</v>
      </c>
      <c r="AV325" s="15" t="s">
        <v>144</v>
      </c>
      <c r="AW325" s="15" t="s">
        <v>35</v>
      </c>
      <c r="AX325" s="15" t="s">
        <v>76</v>
      </c>
      <c r="AY325" s="231" t="s">
        <v>127</v>
      </c>
    </row>
    <row r="326" spans="2:51" s="13" customFormat="1" ht="10">
      <c r="B326" s="199"/>
      <c r="C326" s="200"/>
      <c r="D326" s="201" t="s">
        <v>139</v>
      </c>
      <c r="E326" s="202" t="s">
        <v>19</v>
      </c>
      <c r="F326" s="203" t="s">
        <v>263</v>
      </c>
      <c r="G326" s="200"/>
      <c r="H326" s="202" t="s">
        <v>19</v>
      </c>
      <c r="I326" s="204"/>
      <c r="J326" s="200"/>
      <c r="K326" s="200"/>
      <c r="L326" s="205"/>
      <c r="M326" s="206"/>
      <c r="N326" s="207"/>
      <c r="O326" s="207"/>
      <c r="P326" s="207"/>
      <c r="Q326" s="207"/>
      <c r="R326" s="207"/>
      <c r="S326" s="207"/>
      <c r="T326" s="208"/>
      <c r="AT326" s="209" t="s">
        <v>139</v>
      </c>
      <c r="AU326" s="209" t="s">
        <v>85</v>
      </c>
      <c r="AV326" s="13" t="s">
        <v>83</v>
      </c>
      <c r="AW326" s="13" t="s">
        <v>35</v>
      </c>
      <c r="AX326" s="13" t="s">
        <v>76</v>
      </c>
      <c r="AY326" s="209" t="s">
        <v>127</v>
      </c>
    </row>
    <row r="327" spans="2:51" s="14" customFormat="1" ht="10">
      <c r="B327" s="210"/>
      <c r="C327" s="211"/>
      <c r="D327" s="201" t="s">
        <v>139</v>
      </c>
      <c r="E327" s="212" t="s">
        <v>19</v>
      </c>
      <c r="F327" s="213" t="s">
        <v>264</v>
      </c>
      <c r="G327" s="211"/>
      <c r="H327" s="214">
        <v>102.5</v>
      </c>
      <c r="I327" s="215"/>
      <c r="J327" s="211"/>
      <c r="K327" s="211"/>
      <c r="L327" s="216"/>
      <c r="M327" s="217"/>
      <c r="N327" s="218"/>
      <c r="O327" s="218"/>
      <c r="P327" s="218"/>
      <c r="Q327" s="218"/>
      <c r="R327" s="218"/>
      <c r="S327" s="218"/>
      <c r="T327" s="219"/>
      <c r="AT327" s="220" t="s">
        <v>139</v>
      </c>
      <c r="AU327" s="220" t="s">
        <v>85</v>
      </c>
      <c r="AV327" s="14" t="s">
        <v>85</v>
      </c>
      <c r="AW327" s="14" t="s">
        <v>35</v>
      </c>
      <c r="AX327" s="14" t="s">
        <v>76</v>
      </c>
      <c r="AY327" s="220" t="s">
        <v>127</v>
      </c>
    </row>
    <row r="328" spans="2:51" s="14" customFormat="1" ht="10">
      <c r="B328" s="210"/>
      <c r="C328" s="211"/>
      <c r="D328" s="201" t="s">
        <v>139</v>
      </c>
      <c r="E328" s="212" t="s">
        <v>19</v>
      </c>
      <c r="F328" s="213" t="s">
        <v>265</v>
      </c>
      <c r="G328" s="211"/>
      <c r="H328" s="214">
        <v>19.875</v>
      </c>
      <c r="I328" s="215"/>
      <c r="J328" s="211"/>
      <c r="K328" s="211"/>
      <c r="L328" s="216"/>
      <c r="M328" s="217"/>
      <c r="N328" s="218"/>
      <c r="O328" s="218"/>
      <c r="P328" s="218"/>
      <c r="Q328" s="218"/>
      <c r="R328" s="218"/>
      <c r="S328" s="218"/>
      <c r="T328" s="219"/>
      <c r="AT328" s="220" t="s">
        <v>139</v>
      </c>
      <c r="AU328" s="220" t="s">
        <v>85</v>
      </c>
      <c r="AV328" s="14" t="s">
        <v>85</v>
      </c>
      <c r="AW328" s="14" t="s">
        <v>35</v>
      </c>
      <c r="AX328" s="14" t="s">
        <v>76</v>
      </c>
      <c r="AY328" s="220" t="s">
        <v>127</v>
      </c>
    </row>
    <row r="329" spans="2:51" s="15" customFormat="1" ht="10">
      <c r="B329" s="221"/>
      <c r="C329" s="222"/>
      <c r="D329" s="201" t="s">
        <v>139</v>
      </c>
      <c r="E329" s="223" t="s">
        <v>19</v>
      </c>
      <c r="F329" s="224" t="s">
        <v>143</v>
      </c>
      <c r="G329" s="222"/>
      <c r="H329" s="225">
        <v>122.375</v>
      </c>
      <c r="I329" s="226"/>
      <c r="J329" s="222"/>
      <c r="K329" s="222"/>
      <c r="L329" s="227"/>
      <c r="M329" s="228"/>
      <c r="N329" s="229"/>
      <c r="O329" s="229"/>
      <c r="P329" s="229"/>
      <c r="Q329" s="229"/>
      <c r="R329" s="229"/>
      <c r="S329" s="229"/>
      <c r="T329" s="230"/>
      <c r="AT329" s="231" t="s">
        <v>139</v>
      </c>
      <c r="AU329" s="231" t="s">
        <v>85</v>
      </c>
      <c r="AV329" s="15" t="s">
        <v>144</v>
      </c>
      <c r="AW329" s="15" t="s">
        <v>35</v>
      </c>
      <c r="AX329" s="15" t="s">
        <v>76</v>
      </c>
      <c r="AY329" s="231" t="s">
        <v>127</v>
      </c>
    </row>
    <row r="330" spans="2:51" s="13" customFormat="1" ht="10">
      <c r="B330" s="199"/>
      <c r="C330" s="200"/>
      <c r="D330" s="201" t="s">
        <v>139</v>
      </c>
      <c r="E330" s="202" t="s">
        <v>19</v>
      </c>
      <c r="F330" s="203" t="s">
        <v>266</v>
      </c>
      <c r="G330" s="200"/>
      <c r="H330" s="202" t="s">
        <v>19</v>
      </c>
      <c r="I330" s="204"/>
      <c r="J330" s="200"/>
      <c r="K330" s="200"/>
      <c r="L330" s="205"/>
      <c r="M330" s="206"/>
      <c r="N330" s="207"/>
      <c r="O330" s="207"/>
      <c r="P330" s="207"/>
      <c r="Q330" s="207"/>
      <c r="R330" s="207"/>
      <c r="S330" s="207"/>
      <c r="T330" s="208"/>
      <c r="AT330" s="209" t="s">
        <v>139</v>
      </c>
      <c r="AU330" s="209" t="s">
        <v>85</v>
      </c>
      <c r="AV330" s="13" t="s">
        <v>83</v>
      </c>
      <c r="AW330" s="13" t="s">
        <v>35</v>
      </c>
      <c r="AX330" s="13" t="s">
        <v>76</v>
      </c>
      <c r="AY330" s="209" t="s">
        <v>127</v>
      </c>
    </row>
    <row r="331" spans="2:51" s="14" customFormat="1" ht="10">
      <c r="B331" s="210"/>
      <c r="C331" s="211"/>
      <c r="D331" s="201" t="s">
        <v>139</v>
      </c>
      <c r="E331" s="212" t="s">
        <v>19</v>
      </c>
      <c r="F331" s="213" t="s">
        <v>267</v>
      </c>
      <c r="G331" s="211"/>
      <c r="H331" s="214">
        <v>409.6</v>
      </c>
      <c r="I331" s="215"/>
      <c r="J331" s="211"/>
      <c r="K331" s="211"/>
      <c r="L331" s="216"/>
      <c r="M331" s="217"/>
      <c r="N331" s="218"/>
      <c r="O331" s="218"/>
      <c r="P331" s="218"/>
      <c r="Q331" s="218"/>
      <c r="R331" s="218"/>
      <c r="S331" s="218"/>
      <c r="T331" s="219"/>
      <c r="AT331" s="220" t="s">
        <v>139</v>
      </c>
      <c r="AU331" s="220" t="s">
        <v>85</v>
      </c>
      <c r="AV331" s="14" t="s">
        <v>85</v>
      </c>
      <c r="AW331" s="14" t="s">
        <v>35</v>
      </c>
      <c r="AX331" s="14" t="s">
        <v>76</v>
      </c>
      <c r="AY331" s="220" t="s">
        <v>127</v>
      </c>
    </row>
    <row r="332" spans="2:51" s="15" customFormat="1" ht="10">
      <c r="B332" s="221"/>
      <c r="C332" s="222"/>
      <c r="D332" s="201" t="s">
        <v>139</v>
      </c>
      <c r="E332" s="223" t="s">
        <v>19</v>
      </c>
      <c r="F332" s="224" t="s">
        <v>143</v>
      </c>
      <c r="G332" s="222"/>
      <c r="H332" s="225">
        <v>409.6</v>
      </c>
      <c r="I332" s="226"/>
      <c r="J332" s="222"/>
      <c r="K332" s="222"/>
      <c r="L332" s="227"/>
      <c r="M332" s="228"/>
      <c r="N332" s="229"/>
      <c r="O332" s="229"/>
      <c r="P332" s="229"/>
      <c r="Q332" s="229"/>
      <c r="R332" s="229"/>
      <c r="S332" s="229"/>
      <c r="T332" s="230"/>
      <c r="AT332" s="231" t="s">
        <v>139</v>
      </c>
      <c r="AU332" s="231" t="s">
        <v>85</v>
      </c>
      <c r="AV332" s="15" t="s">
        <v>144</v>
      </c>
      <c r="AW332" s="15" t="s">
        <v>35</v>
      </c>
      <c r="AX332" s="15" t="s">
        <v>76</v>
      </c>
      <c r="AY332" s="231" t="s">
        <v>127</v>
      </c>
    </row>
    <row r="333" spans="2:51" s="13" customFormat="1" ht="10">
      <c r="B333" s="199"/>
      <c r="C333" s="200"/>
      <c r="D333" s="201" t="s">
        <v>139</v>
      </c>
      <c r="E333" s="202" t="s">
        <v>19</v>
      </c>
      <c r="F333" s="203" t="s">
        <v>268</v>
      </c>
      <c r="G333" s="200"/>
      <c r="H333" s="202" t="s">
        <v>19</v>
      </c>
      <c r="I333" s="204"/>
      <c r="J333" s="200"/>
      <c r="K333" s="200"/>
      <c r="L333" s="205"/>
      <c r="M333" s="206"/>
      <c r="N333" s="207"/>
      <c r="O333" s="207"/>
      <c r="P333" s="207"/>
      <c r="Q333" s="207"/>
      <c r="R333" s="207"/>
      <c r="S333" s="207"/>
      <c r="T333" s="208"/>
      <c r="AT333" s="209" t="s">
        <v>139</v>
      </c>
      <c r="AU333" s="209" t="s">
        <v>85</v>
      </c>
      <c r="AV333" s="13" t="s">
        <v>83</v>
      </c>
      <c r="AW333" s="13" t="s">
        <v>35</v>
      </c>
      <c r="AX333" s="13" t="s">
        <v>76</v>
      </c>
      <c r="AY333" s="209" t="s">
        <v>127</v>
      </c>
    </row>
    <row r="334" spans="2:51" s="14" customFormat="1" ht="10">
      <c r="B334" s="210"/>
      <c r="C334" s="211"/>
      <c r="D334" s="201" t="s">
        <v>139</v>
      </c>
      <c r="E334" s="212" t="s">
        <v>19</v>
      </c>
      <c r="F334" s="213" t="s">
        <v>269</v>
      </c>
      <c r="G334" s="211"/>
      <c r="H334" s="214">
        <v>152</v>
      </c>
      <c r="I334" s="215"/>
      <c r="J334" s="211"/>
      <c r="K334" s="211"/>
      <c r="L334" s="216"/>
      <c r="M334" s="217"/>
      <c r="N334" s="218"/>
      <c r="O334" s="218"/>
      <c r="P334" s="218"/>
      <c r="Q334" s="218"/>
      <c r="R334" s="218"/>
      <c r="S334" s="218"/>
      <c r="T334" s="219"/>
      <c r="AT334" s="220" t="s">
        <v>139</v>
      </c>
      <c r="AU334" s="220" t="s">
        <v>85</v>
      </c>
      <c r="AV334" s="14" t="s">
        <v>85</v>
      </c>
      <c r="AW334" s="14" t="s">
        <v>35</v>
      </c>
      <c r="AX334" s="14" t="s">
        <v>76</v>
      </c>
      <c r="AY334" s="220" t="s">
        <v>127</v>
      </c>
    </row>
    <row r="335" spans="2:51" s="14" customFormat="1" ht="10">
      <c r="B335" s="210"/>
      <c r="C335" s="211"/>
      <c r="D335" s="201" t="s">
        <v>139</v>
      </c>
      <c r="E335" s="212" t="s">
        <v>19</v>
      </c>
      <c r="F335" s="213" t="s">
        <v>270</v>
      </c>
      <c r="G335" s="211"/>
      <c r="H335" s="214">
        <v>29.5</v>
      </c>
      <c r="I335" s="215"/>
      <c r="J335" s="211"/>
      <c r="K335" s="211"/>
      <c r="L335" s="216"/>
      <c r="M335" s="217"/>
      <c r="N335" s="218"/>
      <c r="O335" s="218"/>
      <c r="P335" s="218"/>
      <c r="Q335" s="218"/>
      <c r="R335" s="218"/>
      <c r="S335" s="218"/>
      <c r="T335" s="219"/>
      <c r="AT335" s="220" t="s">
        <v>139</v>
      </c>
      <c r="AU335" s="220" t="s">
        <v>85</v>
      </c>
      <c r="AV335" s="14" t="s">
        <v>85</v>
      </c>
      <c r="AW335" s="14" t="s">
        <v>35</v>
      </c>
      <c r="AX335" s="14" t="s">
        <v>76</v>
      </c>
      <c r="AY335" s="220" t="s">
        <v>127</v>
      </c>
    </row>
    <row r="336" spans="2:51" s="15" customFormat="1" ht="10">
      <c r="B336" s="221"/>
      <c r="C336" s="222"/>
      <c r="D336" s="201" t="s">
        <v>139</v>
      </c>
      <c r="E336" s="223" t="s">
        <v>19</v>
      </c>
      <c r="F336" s="224" t="s">
        <v>143</v>
      </c>
      <c r="G336" s="222"/>
      <c r="H336" s="225">
        <v>181.5</v>
      </c>
      <c r="I336" s="226"/>
      <c r="J336" s="222"/>
      <c r="K336" s="222"/>
      <c r="L336" s="227"/>
      <c r="M336" s="228"/>
      <c r="N336" s="229"/>
      <c r="O336" s="229"/>
      <c r="P336" s="229"/>
      <c r="Q336" s="229"/>
      <c r="R336" s="229"/>
      <c r="S336" s="229"/>
      <c r="T336" s="230"/>
      <c r="AT336" s="231" t="s">
        <v>139</v>
      </c>
      <c r="AU336" s="231" t="s">
        <v>85</v>
      </c>
      <c r="AV336" s="15" t="s">
        <v>144</v>
      </c>
      <c r="AW336" s="15" t="s">
        <v>35</v>
      </c>
      <c r="AX336" s="15" t="s">
        <v>76</v>
      </c>
      <c r="AY336" s="231" t="s">
        <v>127</v>
      </c>
    </row>
    <row r="337" spans="2:51" s="13" customFormat="1" ht="10">
      <c r="B337" s="199"/>
      <c r="C337" s="200"/>
      <c r="D337" s="201" t="s">
        <v>139</v>
      </c>
      <c r="E337" s="202" t="s">
        <v>19</v>
      </c>
      <c r="F337" s="203" t="s">
        <v>271</v>
      </c>
      <c r="G337" s="200"/>
      <c r="H337" s="202" t="s">
        <v>19</v>
      </c>
      <c r="I337" s="204"/>
      <c r="J337" s="200"/>
      <c r="K337" s="200"/>
      <c r="L337" s="205"/>
      <c r="M337" s="206"/>
      <c r="N337" s="207"/>
      <c r="O337" s="207"/>
      <c r="P337" s="207"/>
      <c r="Q337" s="207"/>
      <c r="R337" s="207"/>
      <c r="S337" s="207"/>
      <c r="T337" s="208"/>
      <c r="AT337" s="209" t="s">
        <v>139</v>
      </c>
      <c r="AU337" s="209" t="s">
        <v>85</v>
      </c>
      <c r="AV337" s="13" t="s">
        <v>83</v>
      </c>
      <c r="AW337" s="13" t="s">
        <v>35</v>
      </c>
      <c r="AX337" s="13" t="s">
        <v>76</v>
      </c>
      <c r="AY337" s="209" t="s">
        <v>127</v>
      </c>
    </row>
    <row r="338" spans="2:51" s="14" customFormat="1" ht="10">
      <c r="B338" s="210"/>
      <c r="C338" s="211"/>
      <c r="D338" s="201" t="s">
        <v>139</v>
      </c>
      <c r="E338" s="212" t="s">
        <v>19</v>
      </c>
      <c r="F338" s="213" t="s">
        <v>272</v>
      </c>
      <c r="G338" s="211"/>
      <c r="H338" s="214">
        <v>2457.12</v>
      </c>
      <c r="I338" s="215"/>
      <c r="J338" s="211"/>
      <c r="K338" s="211"/>
      <c r="L338" s="216"/>
      <c r="M338" s="217"/>
      <c r="N338" s="218"/>
      <c r="O338" s="218"/>
      <c r="P338" s="218"/>
      <c r="Q338" s="218"/>
      <c r="R338" s="218"/>
      <c r="S338" s="218"/>
      <c r="T338" s="219"/>
      <c r="AT338" s="220" t="s">
        <v>139</v>
      </c>
      <c r="AU338" s="220" t="s">
        <v>85</v>
      </c>
      <c r="AV338" s="14" t="s">
        <v>85</v>
      </c>
      <c r="AW338" s="14" t="s">
        <v>35</v>
      </c>
      <c r="AX338" s="14" t="s">
        <v>76</v>
      </c>
      <c r="AY338" s="220" t="s">
        <v>127</v>
      </c>
    </row>
    <row r="339" spans="2:51" s="14" customFormat="1" ht="10">
      <c r="B339" s="210"/>
      <c r="C339" s="211"/>
      <c r="D339" s="201" t="s">
        <v>139</v>
      </c>
      <c r="E339" s="212" t="s">
        <v>19</v>
      </c>
      <c r="F339" s="213" t="s">
        <v>273</v>
      </c>
      <c r="G339" s="211"/>
      <c r="H339" s="214">
        <v>329.9</v>
      </c>
      <c r="I339" s="215"/>
      <c r="J339" s="211"/>
      <c r="K339" s="211"/>
      <c r="L339" s="216"/>
      <c r="M339" s="217"/>
      <c r="N339" s="218"/>
      <c r="O339" s="218"/>
      <c r="P339" s="218"/>
      <c r="Q339" s="218"/>
      <c r="R339" s="218"/>
      <c r="S339" s="218"/>
      <c r="T339" s="219"/>
      <c r="AT339" s="220" t="s">
        <v>139</v>
      </c>
      <c r="AU339" s="220" t="s">
        <v>85</v>
      </c>
      <c r="AV339" s="14" t="s">
        <v>85</v>
      </c>
      <c r="AW339" s="14" t="s">
        <v>35</v>
      </c>
      <c r="AX339" s="14" t="s">
        <v>76</v>
      </c>
      <c r="AY339" s="220" t="s">
        <v>127</v>
      </c>
    </row>
    <row r="340" spans="2:51" s="14" customFormat="1" ht="10">
      <c r="B340" s="210"/>
      <c r="C340" s="211"/>
      <c r="D340" s="201" t="s">
        <v>139</v>
      </c>
      <c r="E340" s="212" t="s">
        <v>19</v>
      </c>
      <c r="F340" s="213" t="s">
        <v>274</v>
      </c>
      <c r="G340" s="211"/>
      <c r="H340" s="214">
        <v>41</v>
      </c>
      <c r="I340" s="215"/>
      <c r="J340" s="211"/>
      <c r="K340" s="211"/>
      <c r="L340" s="216"/>
      <c r="M340" s="217"/>
      <c r="N340" s="218"/>
      <c r="O340" s="218"/>
      <c r="P340" s="218"/>
      <c r="Q340" s="218"/>
      <c r="R340" s="218"/>
      <c r="S340" s="218"/>
      <c r="T340" s="219"/>
      <c r="AT340" s="220" t="s">
        <v>139</v>
      </c>
      <c r="AU340" s="220" t="s">
        <v>85</v>
      </c>
      <c r="AV340" s="14" t="s">
        <v>85</v>
      </c>
      <c r="AW340" s="14" t="s">
        <v>35</v>
      </c>
      <c r="AX340" s="14" t="s">
        <v>76</v>
      </c>
      <c r="AY340" s="220" t="s">
        <v>127</v>
      </c>
    </row>
    <row r="341" spans="2:51" s="15" customFormat="1" ht="10">
      <c r="B341" s="221"/>
      <c r="C341" s="222"/>
      <c r="D341" s="201" t="s">
        <v>139</v>
      </c>
      <c r="E341" s="223" t="s">
        <v>19</v>
      </c>
      <c r="F341" s="224" t="s">
        <v>143</v>
      </c>
      <c r="G341" s="222"/>
      <c r="H341" s="225">
        <v>2828.02</v>
      </c>
      <c r="I341" s="226"/>
      <c r="J341" s="222"/>
      <c r="K341" s="222"/>
      <c r="L341" s="227"/>
      <c r="M341" s="228"/>
      <c r="N341" s="229"/>
      <c r="O341" s="229"/>
      <c r="P341" s="229"/>
      <c r="Q341" s="229"/>
      <c r="R341" s="229"/>
      <c r="S341" s="229"/>
      <c r="T341" s="230"/>
      <c r="AT341" s="231" t="s">
        <v>139</v>
      </c>
      <c r="AU341" s="231" t="s">
        <v>85</v>
      </c>
      <c r="AV341" s="15" t="s">
        <v>144</v>
      </c>
      <c r="AW341" s="15" t="s">
        <v>35</v>
      </c>
      <c r="AX341" s="15" t="s">
        <v>76</v>
      </c>
      <c r="AY341" s="231" t="s">
        <v>127</v>
      </c>
    </row>
    <row r="342" spans="2:51" s="13" customFormat="1" ht="10">
      <c r="B342" s="199"/>
      <c r="C342" s="200"/>
      <c r="D342" s="201" t="s">
        <v>139</v>
      </c>
      <c r="E342" s="202" t="s">
        <v>19</v>
      </c>
      <c r="F342" s="203" t="s">
        <v>275</v>
      </c>
      <c r="G342" s="200"/>
      <c r="H342" s="202" t="s">
        <v>19</v>
      </c>
      <c r="I342" s="204"/>
      <c r="J342" s="200"/>
      <c r="K342" s="200"/>
      <c r="L342" s="205"/>
      <c r="M342" s="206"/>
      <c r="N342" s="207"/>
      <c r="O342" s="207"/>
      <c r="P342" s="207"/>
      <c r="Q342" s="207"/>
      <c r="R342" s="207"/>
      <c r="S342" s="207"/>
      <c r="T342" s="208"/>
      <c r="AT342" s="209" t="s">
        <v>139</v>
      </c>
      <c r="AU342" s="209" t="s">
        <v>85</v>
      </c>
      <c r="AV342" s="13" t="s">
        <v>83</v>
      </c>
      <c r="AW342" s="13" t="s">
        <v>35</v>
      </c>
      <c r="AX342" s="13" t="s">
        <v>76</v>
      </c>
      <c r="AY342" s="209" t="s">
        <v>127</v>
      </c>
    </row>
    <row r="343" spans="2:51" s="14" customFormat="1" ht="10">
      <c r="B343" s="210"/>
      <c r="C343" s="211"/>
      <c r="D343" s="201" t="s">
        <v>139</v>
      </c>
      <c r="E343" s="212" t="s">
        <v>19</v>
      </c>
      <c r="F343" s="213" t="s">
        <v>276</v>
      </c>
      <c r="G343" s="211"/>
      <c r="H343" s="214">
        <v>2037.54</v>
      </c>
      <c r="I343" s="215"/>
      <c r="J343" s="211"/>
      <c r="K343" s="211"/>
      <c r="L343" s="216"/>
      <c r="M343" s="217"/>
      <c r="N343" s="218"/>
      <c r="O343" s="218"/>
      <c r="P343" s="218"/>
      <c r="Q343" s="218"/>
      <c r="R343" s="218"/>
      <c r="S343" s="218"/>
      <c r="T343" s="219"/>
      <c r="AT343" s="220" t="s">
        <v>139</v>
      </c>
      <c r="AU343" s="220" t="s">
        <v>85</v>
      </c>
      <c r="AV343" s="14" t="s">
        <v>85</v>
      </c>
      <c r="AW343" s="14" t="s">
        <v>35</v>
      </c>
      <c r="AX343" s="14" t="s">
        <v>76</v>
      </c>
      <c r="AY343" s="220" t="s">
        <v>127</v>
      </c>
    </row>
    <row r="344" spans="2:51" s="14" customFormat="1" ht="10">
      <c r="B344" s="210"/>
      <c r="C344" s="211"/>
      <c r="D344" s="201" t="s">
        <v>139</v>
      </c>
      <c r="E344" s="212" t="s">
        <v>19</v>
      </c>
      <c r="F344" s="213" t="s">
        <v>277</v>
      </c>
      <c r="G344" s="211"/>
      <c r="H344" s="214">
        <v>340.9</v>
      </c>
      <c r="I344" s="215"/>
      <c r="J344" s="211"/>
      <c r="K344" s="211"/>
      <c r="L344" s="216"/>
      <c r="M344" s="217"/>
      <c r="N344" s="218"/>
      <c r="O344" s="218"/>
      <c r="P344" s="218"/>
      <c r="Q344" s="218"/>
      <c r="R344" s="218"/>
      <c r="S344" s="218"/>
      <c r="T344" s="219"/>
      <c r="AT344" s="220" t="s">
        <v>139</v>
      </c>
      <c r="AU344" s="220" t="s">
        <v>85</v>
      </c>
      <c r="AV344" s="14" t="s">
        <v>85</v>
      </c>
      <c r="AW344" s="14" t="s">
        <v>35</v>
      </c>
      <c r="AX344" s="14" t="s">
        <v>76</v>
      </c>
      <c r="AY344" s="220" t="s">
        <v>127</v>
      </c>
    </row>
    <row r="345" spans="2:51" s="14" customFormat="1" ht="10">
      <c r="B345" s="210"/>
      <c r="C345" s="211"/>
      <c r="D345" s="201" t="s">
        <v>139</v>
      </c>
      <c r="E345" s="212" t="s">
        <v>19</v>
      </c>
      <c r="F345" s="213" t="s">
        <v>278</v>
      </c>
      <c r="G345" s="211"/>
      <c r="H345" s="214">
        <v>15.75</v>
      </c>
      <c r="I345" s="215"/>
      <c r="J345" s="211"/>
      <c r="K345" s="211"/>
      <c r="L345" s="216"/>
      <c r="M345" s="217"/>
      <c r="N345" s="218"/>
      <c r="O345" s="218"/>
      <c r="P345" s="218"/>
      <c r="Q345" s="218"/>
      <c r="R345" s="218"/>
      <c r="S345" s="218"/>
      <c r="T345" s="219"/>
      <c r="AT345" s="220" t="s">
        <v>139</v>
      </c>
      <c r="AU345" s="220" t="s">
        <v>85</v>
      </c>
      <c r="AV345" s="14" t="s">
        <v>85</v>
      </c>
      <c r="AW345" s="14" t="s">
        <v>35</v>
      </c>
      <c r="AX345" s="14" t="s">
        <v>76</v>
      </c>
      <c r="AY345" s="220" t="s">
        <v>127</v>
      </c>
    </row>
    <row r="346" spans="2:51" s="15" customFormat="1" ht="10">
      <c r="B346" s="221"/>
      <c r="C346" s="222"/>
      <c r="D346" s="201" t="s">
        <v>139</v>
      </c>
      <c r="E346" s="223" t="s">
        <v>19</v>
      </c>
      <c r="F346" s="224" t="s">
        <v>143</v>
      </c>
      <c r="G346" s="222"/>
      <c r="H346" s="225">
        <v>2394.19</v>
      </c>
      <c r="I346" s="226"/>
      <c r="J346" s="222"/>
      <c r="K346" s="222"/>
      <c r="L346" s="227"/>
      <c r="M346" s="228"/>
      <c r="N346" s="229"/>
      <c r="O346" s="229"/>
      <c r="P346" s="229"/>
      <c r="Q346" s="229"/>
      <c r="R346" s="229"/>
      <c r="S346" s="229"/>
      <c r="T346" s="230"/>
      <c r="AT346" s="231" t="s">
        <v>139</v>
      </c>
      <c r="AU346" s="231" t="s">
        <v>85</v>
      </c>
      <c r="AV346" s="15" t="s">
        <v>144</v>
      </c>
      <c r="AW346" s="15" t="s">
        <v>35</v>
      </c>
      <c r="AX346" s="15" t="s">
        <v>76</v>
      </c>
      <c r="AY346" s="231" t="s">
        <v>127</v>
      </c>
    </row>
    <row r="347" spans="2:51" s="13" customFormat="1" ht="10">
      <c r="B347" s="199"/>
      <c r="C347" s="200"/>
      <c r="D347" s="201" t="s">
        <v>139</v>
      </c>
      <c r="E347" s="202" t="s">
        <v>19</v>
      </c>
      <c r="F347" s="203" t="s">
        <v>279</v>
      </c>
      <c r="G347" s="200"/>
      <c r="H347" s="202" t="s">
        <v>19</v>
      </c>
      <c r="I347" s="204"/>
      <c r="J347" s="200"/>
      <c r="K347" s="200"/>
      <c r="L347" s="205"/>
      <c r="M347" s="206"/>
      <c r="N347" s="207"/>
      <c r="O347" s="207"/>
      <c r="P347" s="207"/>
      <c r="Q347" s="207"/>
      <c r="R347" s="207"/>
      <c r="S347" s="207"/>
      <c r="T347" s="208"/>
      <c r="AT347" s="209" t="s">
        <v>139</v>
      </c>
      <c r="AU347" s="209" t="s">
        <v>85</v>
      </c>
      <c r="AV347" s="13" t="s">
        <v>83</v>
      </c>
      <c r="AW347" s="13" t="s">
        <v>35</v>
      </c>
      <c r="AX347" s="13" t="s">
        <v>76</v>
      </c>
      <c r="AY347" s="209" t="s">
        <v>127</v>
      </c>
    </row>
    <row r="348" spans="2:51" s="14" customFormat="1" ht="10">
      <c r="B348" s="210"/>
      <c r="C348" s="211"/>
      <c r="D348" s="201" t="s">
        <v>139</v>
      </c>
      <c r="E348" s="212" t="s">
        <v>19</v>
      </c>
      <c r="F348" s="213" t="s">
        <v>280</v>
      </c>
      <c r="G348" s="211"/>
      <c r="H348" s="214">
        <v>3433.46</v>
      </c>
      <c r="I348" s="215"/>
      <c r="J348" s="211"/>
      <c r="K348" s="211"/>
      <c r="L348" s="216"/>
      <c r="M348" s="217"/>
      <c r="N348" s="218"/>
      <c r="O348" s="218"/>
      <c r="P348" s="218"/>
      <c r="Q348" s="218"/>
      <c r="R348" s="218"/>
      <c r="S348" s="218"/>
      <c r="T348" s="219"/>
      <c r="AT348" s="220" t="s">
        <v>139</v>
      </c>
      <c r="AU348" s="220" t="s">
        <v>85</v>
      </c>
      <c r="AV348" s="14" t="s">
        <v>85</v>
      </c>
      <c r="AW348" s="14" t="s">
        <v>35</v>
      </c>
      <c r="AX348" s="14" t="s">
        <v>76</v>
      </c>
      <c r="AY348" s="220" t="s">
        <v>127</v>
      </c>
    </row>
    <row r="349" spans="2:51" s="14" customFormat="1" ht="10">
      <c r="B349" s="210"/>
      <c r="C349" s="211"/>
      <c r="D349" s="201" t="s">
        <v>139</v>
      </c>
      <c r="E349" s="212" t="s">
        <v>19</v>
      </c>
      <c r="F349" s="213" t="s">
        <v>281</v>
      </c>
      <c r="G349" s="211"/>
      <c r="H349" s="214">
        <v>361</v>
      </c>
      <c r="I349" s="215"/>
      <c r="J349" s="211"/>
      <c r="K349" s="211"/>
      <c r="L349" s="216"/>
      <c r="M349" s="217"/>
      <c r="N349" s="218"/>
      <c r="O349" s="218"/>
      <c r="P349" s="218"/>
      <c r="Q349" s="218"/>
      <c r="R349" s="218"/>
      <c r="S349" s="218"/>
      <c r="T349" s="219"/>
      <c r="AT349" s="220" t="s">
        <v>139</v>
      </c>
      <c r="AU349" s="220" t="s">
        <v>85</v>
      </c>
      <c r="AV349" s="14" t="s">
        <v>85</v>
      </c>
      <c r="AW349" s="14" t="s">
        <v>35</v>
      </c>
      <c r="AX349" s="14" t="s">
        <v>76</v>
      </c>
      <c r="AY349" s="220" t="s">
        <v>127</v>
      </c>
    </row>
    <row r="350" spans="2:51" s="15" customFormat="1" ht="10">
      <c r="B350" s="221"/>
      <c r="C350" s="222"/>
      <c r="D350" s="201" t="s">
        <v>139</v>
      </c>
      <c r="E350" s="223" t="s">
        <v>19</v>
      </c>
      <c r="F350" s="224" t="s">
        <v>143</v>
      </c>
      <c r="G350" s="222"/>
      <c r="H350" s="225">
        <v>3794.46</v>
      </c>
      <c r="I350" s="226"/>
      <c r="J350" s="222"/>
      <c r="K350" s="222"/>
      <c r="L350" s="227"/>
      <c r="M350" s="228"/>
      <c r="N350" s="229"/>
      <c r="O350" s="229"/>
      <c r="P350" s="229"/>
      <c r="Q350" s="229"/>
      <c r="R350" s="229"/>
      <c r="S350" s="229"/>
      <c r="T350" s="230"/>
      <c r="AT350" s="231" t="s">
        <v>139</v>
      </c>
      <c r="AU350" s="231" t="s">
        <v>85</v>
      </c>
      <c r="AV350" s="15" t="s">
        <v>144</v>
      </c>
      <c r="AW350" s="15" t="s">
        <v>35</v>
      </c>
      <c r="AX350" s="15" t="s">
        <v>76</v>
      </c>
      <c r="AY350" s="231" t="s">
        <v>127</v>
      </c>
    </row>
    <row r="351" spans="2:51" s="13" customFormat="1" ht="10">
      <c r="B351" s="199"/>
      <c r="C351" s="200"/>
      <c r="D351" s="201" t="s">
        <v>139</v>
      </c>
      <c r="E351" s="202" t="s">
        <v>19</v>
      </c>
      <c r="F351" s="203" t="s">
        <v>282</v>
      </c>
      <c r="G351" s="200"/>
      <c r="H351" s="202" t="s">
        <v>19</v>
      </c>
      <c r="I351" s="204"/>
      <c r="J351" s="200"/>
      <c r="K351" s="200"/>
      <c r="L351" s="205"/>
      <c r="M351" s="206"/>
      <c r="N351" s="207"/>
      <c r="O351" s="207"/>
      <c r="P351" s="207"/>
      <c r="Q351" s="207"/>
      <c r="R351" s="207"/>
      <c r="S351" s="207"/>
      <c r="T351" s="208"/>
      <c r="AT351" s="209" t="s">
        <v>139</v>
      </c>
      <c r="AU351" s="209" t="s">
        <v>85</v>
      </c>
      <c r="AV351" s="13" t="s">
        <v>83</v>
      </c>
      <c r="AW351" s="13" t="s">
        <v>35</v>
      </c>
      <c r="AX351" s="13" t="s">
        <v>76</v>
      </c>
      <c r="AY351" s="209" t="s">
        <v>127</v>
      </c>
    </row>
    <row r="352" spans="2:51" s="14" customFormat="1" ht="10">
      <c r="B352" s="210"/>
      <c r="C352" s="211"/>
      <c r="D352" s="201" t="s">
        <v>139</v>
      </c>
      <c r="E352" s="212" t="s">
        <v>19</v>
      </c>
      <c r="F352" s="213" t="s">
        <v>283</v>
      </c>
      <c r="G352" s="211"/>
      <c r="H352" s="214">
        <v>253.9</v>
      </c>
      <c r="I352" s="215"/>
      <c r="J352" s="211"/>
      <c r="K352" s="211"/>
      <c r="L352" s="216"/>
      <c r="M352" s="217"/>
      <c r="N352" s="218"/>
      <c r="O352" s="218"/>
      <c r="P352" s="218"/>
      <c r="Q352" s="218"/>
      <c r="R352" s="218"/>
      <c r="S352" s="218"/>
      <c r="T352" s="219"/>
      <c r="AT352" s="220" t="s">
        <v>139</v>
      </c>
      <c r="AU352" s="220" t="s">
        <v>85</v>
      </c>
      <c r="AV352" s="14" t="s">
        <v>85</v>
      </c>
      <c r="AW352" s="14" t="s">
        <v>35</v>
      </c>
      <c r="AX352" s="14" t="s">
        <v>76</v>
      </c>
      <c r="AY352" s="220" t="s">
        <v>127</v>
      </c>
    </row>
    <row r="353" spans="1:65" s="14" customFormat="1" ht="10">
      <c r="B353" s="210"/>
      <c r="C353" s="211"/>
      <c r="D353" s="201" t="s">
        <v>139</v>
      </c>
      <c r="E353" s="212" t="s">
        <v>19</v>
      </c>
      <c r="F353" s="213" t="s">
        <v>281</v>
      </c>
      <c r="G353" s="211"/>
      <c r="H353" s="214">
        <v>361</v>
      </c>
      <c r="I353" s="215"/>
      <c r="J353" s="211"/>
      <c r="K353" s="211"/>
      <c r="L353" s="216"/>
      <c r="M353" s="217"/>
      <c r="N353" s="218"/>
      <c r="O353" s="218"/>
      <c r="P353" s="218"/>
      <c r="Q353" s="218"/>
      <c r="R353" s="218"/>
      <c r="S353" s="218"/>
      <c r="T353" s="219"/>
      <c r="AT353" s="220" t="s">
        <v>139</v>
      </c>
      <c r="AU353" s="220" t="s">
        <v>85</v>
      </c>
      <c r="AV353" s="14" t="s">
        <v>85</v>
      </c>
      <c r="AW353" s="14" t="s">
        <v>35</v>
      </c>
      <c r="AX353" s="14" t="s">
        <v>76</v>
      </c>
      <c r="AY353" s="220" t="s">
        <v>127</v>
      </c>
    </row>
    <row r="354" spans="1:65" s="15" customFormat="1" ht="10">
      <c r="B354" s="221"/>
      <c r="C354" s="222"/>
      <c r="D354" s="201" t="s">
        <v>139</v>
      </c>
      <c r="E354" s="223" t="s">
        <v>19</v>
      </c>
      <c r="F354" s="224" t="s">
        <v>143</v>
      </c>
      <c r="G354" s="222"/>
      <c r="H354" s="225">
        <v>614.9</v>
      </c>
      <c r="I354" s="226"/>
      <c r="J354" s="222"/>
      <c r="K354" s="222"/>
      <c r="L354" s="227"/>
      <c r="M354" s="228"/>
      <c r="N354" s="229"/>
      <c r="O354" s="229"/>
      <c r="P354" s="229"/>
      <c r="Q354" s="229"/>
      <c r="R354" s="229"/>
      <c r="S354" s="229"/>
      <c r="T354" s="230"/>
      <c r="AT354" s="231" t="s">
        <v>139</v>
      </c>
      <c r="AU354" s="231" t="s">
        <v>85</v>
      </c>
      <c r="AV354" s="15" t="s">
        <v>144</v>
      </c>
      <c r="AW354" s="15" t="s">
        <v>35</v>
      </c>
      <c r="AX354" s="15" t="s">
        <v>76</v>
      </c>
      <c r="AY354" s="231" t="s">
        <v>127</v>
      </c>
    </row>
    <row r="355" spans="1:65" s="16" customFormat="1" ht="10">
      <c r="B355" s="232"/>
      <c r="C355" s="233"/>
      <c r="D355" s="201" t="s">
        <v>139</v>
      </c>
      <c r="E355" s="234" t="s">
        <v>19</v>
      </c>
      <c r="F355" s="235" t="s">
        <v>153</v>
      </c>
      <c r="G355" s="233"/>
      <c r="H355" s="236">
        <v>11576.069999999998</v>
      </c>
      <c r="I355" s="237"/>
      <c r="J355" s="233"/>
      <c r="K355" s="233"/>
      <c r="L355" s="238"/>
      <c r="M355" s="239"/>
      <c r="N355" s="240"/>
      <c r="O355" s="240"/>
      <c r="P355" s="240"/>
      <c r="Q355" s="240"/>
      <c r="R355" s="240"/>
      <c r="S355" s="240"/>
      <c r="T355" s="241"/>
      <c r="AT355" s="242" t="s">
        <v>139</v>
      </c>
      <c r="AU355" s="242" t="s">
        <v>85</v>
      </c>
      <c r="AV355" s="16" t="s">
        <v>135</v>
      </c>
      <c r="AW355" s="16" t="s">
        <v>35</v>
      </c>
      <c r="AX355" s="16" t="s">
        <v>83</v>
      </c>
      <c r="AY355" s="242" t="s">
        <v>127</v>
      </c>
    </row>
    <row r="356" spans="1:65" s="2" customFormat="1" ht="16.5" customHeight="1">
      <c r="A356" s="37"/>
      <c r="B356" s="38"/>
      <c r="C356" s="181" t="s">
        <v>8</v>
      </c>
      <c r="D356" s="181" t="s">
        <v>130</v>
      </c>
      <c r="E356" s="182" t="s">
        <v>284</v>
      </c>
      <c r="F356" s="183" t="s">
        <v>285</v>
      </c>
      <c r="G356" s="184" t="s">
        <v>201</v>
      </c>
      <c r="H356" s="185">
        <v>1984.08</v>
      </c>
      <c r="I356" s="186"/>
      <c r="J356" s="187">
        <f>ROUND(I356*H356,2)</f>
        <v>0</v>
      </c>
      <c r="K356" s="183" t="s">
        <v>134</v>
      </c>
      <c r="L356" s="42"/>
      <c r="M356" s="188" t="s">
        <v>19</v>
      </c>
      <c r="N356" s="189" t="s">
        <v>47</v>
      </c>
      <c r="O356" s="67"/>
      <c r="P356" s="190">
        <f>O356*H356</f>
        <v>0</v>
      </c>
      <c r="Q356" s="190">
        <v>0</v>
      </c>
      <c r="R356" s="190">
        <f>Q356*H356</f>
        <v>0</v>
      </c>
      <c r="S356" s="190">
        <v>0</v>
      </c>
      <c r="T356" s="191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192" t="s">
        <v>135</v>
      </c>
      <c r="AT356" s="192" t="s">
        <v>130</v>
      </c>
      <c r="AU356" s="192" t="s">
        <v>85</v>
      </c>
      <c r="AY356" s="20" t="s">
        <v>127</v>
      </c>
      <c r="BE356" s="193">
        <f>IF(N356="základní",J356,0)</f>
        <v>0</v>
      </c>
      <c r="BF356" s="193">
        <f>IF(N356="snížená",J356,0)</f>
        <v>0</v>
      </c>
      <c r="BG356" s="193">
        <f>IF(N356="zákl. přenesená",J356,0)</f>
        <v>0</v>
      </c>
      <c r="BH356" s="193">
        <f>IF(N356="sníž. přenesená",J356,0)</f>
        <v>0</v>
      </c>
      <c r="BI356" s="193">
        <f>IF(N356="nulová",J356,0)</f>
        <v>0</v>
      </c>
      <c r="BJ356" s="20" t="s">
        <v>83</v>
      </c>
      <c r="BK356" s="193">
        <f>ROUND(I356*H356,2)</f>
        <v>0</v>
      </c>
      <c r="BL356" s="20" t="s">
        <v>135</v>
      </c>
      <c r="BM356" s="192" t="s">
        <v>286</v>
      </c>
    </row>
    <row r="357" spans="1:65" s="2" customFormat="1" ht="10">
      <c r="A357" s="37"/>
      <c r="B357" s="38"/>
      <c r="C357" s="39"/>
      <c r="D357" s="194" t="s">
        <v>137</v>
      </c>
      <c r="E357" s="39"/>
      <c r="F357" s="195" t="s">
        <v>287</v>
      </c>
      <c r="G357" s="39"/>
      <c r="H357" s="39"/>
      <c r="I357" s="196"/>
      <c r="J357" s="39"/>
      <c r="K357" s="39"/>
      <c r="L357" s="42"/>
      <c r="M357" s="197"/>
      <c r="N357" s="198"/>
      <c r="O357" s="67"/>
      <c r="P357" s="67"/>
      <c r="Q357" s="67"/>
      <c r="R357" s="67"/>
      <c r="S357" s="67"/>
      <c r="T357" s="68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T357" s="20" t="s">
        <v>137</v>
      </c>
      <c r="AU357" s="20" t="s">
        <v>85</v>
      </c>
    </row>
    <row r="358" spans="1:65" s="13" customFormat="1" ht="10">
      <c r="B358" s="199"/>
      <c r="C358" s="200"/>
      <c r="D358" s="201" t="s">
        <v>139</v>
      </c>
      <c r="E358" s="202" t="s">
        <v>19</v>
      </c>
      <c r="F358" s="203" t="s">
        <v>204</v>
      </c>
      <c r="G358" s="200"/>
      <c r="H358" s="202" t="s">
        <v>19</v>
      </c>
      <c r="I358" s="204"/>
      <c r="J358" s="200"/>
      <c r="K358" s="200"/>
      <c r="L358" s="205"/>
      <c r="M358" s="206"/>
      <c r="N358" s="207"/>
      <c r="O358" s="207"/>
      <c r="P358" s="207"/>
      <c r="Q358" s="207"/>
      <c r="R358" s="207"/>
      <c r="S358" s="207"/>
      <c r="T358" s="208"/>
      <c r="AT358" s="209" t="s">
        <v>139</v>
      </c>
      <c r="AU358" s="209" t="s">
        <v>85</v>
      </c>
      <c r="AV358" s="13" t="s">
        <v>83</v>
      </c>
      <c r="AW358" s="13" t="s">
        <v>35</v>
      </c>
      <c r="AX358" s="13" t="s">
        <v>76</v>
      </c>
      <c r="AY358" s="209" t="s">
        <v>127</v>
      </c>
    </row>
    <row r="359" spans="1:65" s="14" customFormat="1" ht="10">
      <c r="B359" s="210"/>
      <c r="C359" s="211"/>
      <c r="D359" s="201" t="s">
        <v>139</v>
      </c>
      <c r="E359" s="212" t="s">
        <v>19</v>
      </c>
      <c r="F359" s="213" t="s">
        <v>205</v>
      </c>
      <c r="G359" s="211"/>
      <c r="H359" s="214">
        <v>7.85</v>
      </c>
      <c r="I359" s="215"/>
      <c r="J359" s="211"/>
      <c r="K359" s="211"/>
      <c r="L359" s="216"/>
      <c r="M359" s="217"/>
      <c r="N359" s="218"/>
      <c r="O359" s="218"/>
      <c r="P359" s="218"/>
      <c r="Q359" s="218"/>
      <c r="R359" s="218"/>
      <c r="S359" s="218"/>
      <c r="T359" s="219"/>
      <c r="AT359" s="220" t="s">
        <v>139</v>
      </c>
      <c r="AU359" s="220" t="s">
        <v>85</v>
      </c>
      <c r="AV359" s="14" t="s">
        <v>85</v>
      </c>
      <c r="AW359" s="14" t="s">
        <v>35</v>
      </c>
      <c r="AX359" s="14" t="s">
        <v>76</v>
      </c>
      <c r="AY359" s="220" t="s">
        <v>127</v>
      </c>
    </row>
    <row r="360" spans="1:65" s="14" customFormat="1" ht="10">
      <c r="B360" s="210"/>
      <c r="C360" s="211"/>
      <c r="D360" s="201" t="s">
        <v>139</v>
      </c>
      <c r="E360" s="212" t="s">
        <v>19</v>
      </c>
      <c r="F360" s="213" t="s">
        <v>206</v>
      </c>
      <c r="G360" s="211"/>
      <c r="H360" s="214">
        <v>4.21</v>
      </c>
      <c r="I360" s="215"/>
      <c r="J360" s="211"/>
      <c r="K360" s="211"/>
      <c r="L360" s="216"/>
      <c r="M360" s="217"/>
      <c r="N360" s="218"/>
      <c r="O360" s="218"/>
      <c r="P360" s="218"/>
      <c r="Q360" s="218"/>
      <c r="R360" s="218"/>
      <c r="S360" s="218"/>
      <c r="T360" s="219"/>
      <c r="AT360" s="220" t="s">
        <v>139</v>
      </c>
      <c r="AU360" s="220" t="s">
        <v>85</v>
      </c>
      <c r="AV360" s="14" t="s">
        <v>85</v>
      </c>
      <c r="AW360" s="14" t="s">
        <v>35</v>
      </c>
      <c r="AX360" s="14" t="s">
        <v>76</v>
      </c>
      <c r="AY360" s="220" t="s">
        <v>127</v>
      </c>
    </row>
    <row r="361" spans="1:65" s="15" customFormat="1" ht="10">
      <c r="B361" s="221"/>
      <c r="C361" s="222"/>
      <c r="D361" s="201" t="s">
        <v>139</v>
      </c>
      <c r="E361" s="223" t="s">
        <v>19</v>
      </c>
      <c r="F361" s="224" t="s">
        <v>143</v>
      </c>
      <c r="G361" s="222"/>
      <c r="H361" s="225">
        <v>12.059999999999999</v>
      </c>
      <c r="I361" s="226"/>
      <c r="J361" s="222"/>
      <c r="K361" s="222"/>
      <c r="L361" s="227"/>
      <c r="M361" s="228"/>
      <c r="N361" s="229"/>
      <c r="O361" s="229"/>
      <c r="P361" s="229"/>
      <c r="Q361" s="229"/>
      <c r="R361" s="229"/>
      <c r="S361" s="229"/>
      <c r="T361" s="230"/>
      <c r="AT361" s="231" t="s">
        <v>139</v>
      </c>
      <c r="AU361" s="231" t="s">
        <v>85</v>
      </c>
      <c r="AV361" s="15" t="s">
        <v>144</v>
      </c>
      <c r="AW361" s="15" t="s">
        <v>35</v>
      </c>
      <c r="AX361" s="15" t="s">
        <v>76</v>
      </c>
      <c r="AY361" s="231" t="s">
        <v>127</v>
      </c>
    </row>
    <row r="362" spans="1:65" s="13" customFormat="1" ht="10">
      <c r="B362" s="199"/>
      <c r="C362" s="200"/>
      <c r="D362" s="201" t="s">
        <v>139</v>
      </c>
      <c r="E362" s="202" t="s">
        <v>19</v>
      </c>
      <c r="F362" s="203" t="s">
        <v>207</v>
      </c>
      <c r="G362" s="200"/>
      <c r="H362" s="202" t="s">
        <v>19</v>
      </c>
      <c r="I362" s="204"/>
      <c r="J362" s="200"/>
      <c r="K362" s="200"/>
      <c r="L362" s="205"/>
      <c r="M362" s="206"/>
      <c r="N362" s="207"/>
      <c r="O362" s="207"/>
      <c r="P362" s="207"/>
      <c r="Q362" s="207"/>
      <c r="R362" s="207"/>
      <c r="S362" s="207"/>
      <c r="T362" s="208"/>
      <c r="AT362" s="209" t="s">
        <v>139</v>
      </c>
      <c r="AU362" s="209" t="s">
        <v>85</v>
      </c>
      <c r="AV362" s="13" t="s">
        <v>83</v>
      </c>
      <c r="AW362" s="13" t="s">
        <v>35</v>
      </c>
      <c r="AX362" s="13" t="s">
        <v>76</v>
      </c>
      <c r="AY362" s="209" t="s">
        <v>127</v>
      </c>
    </row>
    <row r="363" spans="1:65" s="14" customFormat="1" ht="10">
      <c r="B363" s="210"/>
      <c r="C363" s="211"/>
      <c r="D363" s="201" t="s">
        <v>139</v>
      </c>
      <c r="E363" s="212" t="s">
        <v>19</v>
      </c>
      <c r="F363" s="213" t="s">
        <v>208</v>
      </c>
      <c r="G363" s="211"/>
      <c r="H363" s="214">
        <v>7.4859999999999998</v>
      </c>
      <c r="I363" s="215"/>
      <c r="J363" s="211"/>
      <c r="K363" s="211"/>
      <c r="L363" s="216"/>
      <c r="M363" s="217"/>
      <c r="N363" s="218"/>
      <c r="O363" s="218"/>
      <c r="P363" s="218"/>
      <c r="Q363" s="218"/>
      <c r="R363" s="218"/>
      <c r="S363" s="218"/>
      <c r="T363" s="219"/>
      <c r="AT363" s="220" t="s">
        <v>139</v>
      </c>
      <c r="AU363" s="220" t="s">
        <v>85</v>
      </c>
      <c r="AV363" s="14" t="s">
        <v>85</v>
      </c>
      <c r="AW363" s="14" t="s">
        <v>35</v>
      </c>
      <c r="AX363" s="14" t="s">
        <v>76</v>
      </c>
      <c r="AY363" s="220" t="s">
        <v>127</v>
      </c>
    </row>
    <row r="364" spans="1:65" s="14" customFormat="1" ht="10">
      <c r="B364" s="210"/>
      <c r="C364" s="211"/>
      <c r="D364" s="201" t="s">
        <v>139</v>
      </c>
      <c r="E364" s="212" t="s">
        <v>19</v>
      </c>
      <c r="F364" s="213" t="s">
        <v>209</v>
      </c>
      <c r="G364" s="211"/>
      <c r="H364" s="214">
        <v>3.64</v>
      </c>
      <c r="I364" s="215"/>
      <c r="J364" s="211"/>
      <c r="K364" s="211"/>
      <c r="L364" s="216"/>
      <c r="M364" s="217"/>
      <c r="N364" s="218"/>
      <c r="O364" s="218"/>
      <c r="P364" s="218"/>
      <c r="Q364" s="218"/>
      <c r="R364" s="218"/>
      <c r="S364" s="218"/>
      <c r="T364" s="219"/>
      <c r="AT364" s="220" t="s">
        <v>139</v>
      </c>
      <c r="AU364" s="220" t="s">
        <v>85</v>
      </c>
      <c r="AV364" s="14" t="s">
        <v>85</v>
      </c>
      <c r="AW364" s="14" t="s">
        <v>35</v>
      </c>
      <c r="AX364" s="14" t="s">
        <v>76</v>
      </c>
      <c r="AY364" s="220" t="s">
        <v>127</v>
      </c>
    </row>
    <row r="365" spans="1:65" s="15" customFormat="1" ht="10">
      <c r="B365" s="221"/>
      <c r="C365" s="222"/>
      <c r="D365" s="201" t="s">
        <v>139</v>
      </c>
      <c r="E365" s="223" t="s">
        <v>19</v>
      </c>
      <c r="F365" s="224" t="s">
        <v>143</v>
      </c>
      <c r="G365" s="222"/>
      <c r="H365" s="225">
        <v>11.125999999999999</v>
      </c>
      <c r="I365" s="226"/>
      <c r="J365" s="222"/>
      <c r="K365" s="222"/>
      <c r="L365" s="227"/>
      <c r="M365" s="228"/>
      <c r="N365" s="229"/>
      <c r="O365" s="229"/>
      <c r="P365" s="229"/>
      <c r="Q365" s="229"/>
      <c r="R365" s="229"/>
      <c r="S365" s="229"/>
      <c r="T365" s="230"/>
      <c r="AT365" s="231" t="s">
        <v>139</v>
      </c>
      <c r="AU365" s="231" t="s">
        <v>85</v>
      </c>
      <c r="AV365" s="15" t="s">
        <v>144</v>
      </c>
      <c r="AW365" s="15" t="s">
        <v>35</v>
      </c>
      <c r="AX365" s="15" t="s">
        <v>76</v>
      </c>
      <c r="AY365" s="231" t="s">
        <v>127</v>
      </c>
    </row>
    <row r="366" spans="1:65" s="13" customFormat="1" ht="10">
      <c r="B366" s="199"/>
      <c r="C366" s="200"/>
      <c r="D366" s="201" t="s">
        <v>139</v>
      </c>
      <c r="E366" s="202" t="s">
        <v>19</v>
      </c>
      <c r="F366" s="203" t="s">
        <v>210</v>
      </c>
      <c r="G366" s="200"/>
      <c r="H366" s="202" t="s">
        <v>19</v>
      </c>
      <c r="I366" s="204"/>
      <c r="J366" s="200"/>
      <c r="K366" s="200"/>
      <c r="L366" s="205"/>
      <c r="M366" s="206"/>
      <c r="N366" s="207"/>
      <c r="O366" s="207"/>
      <c r="P366" s="207"/>
      <c r="Q366" s="207"/>
      <c r="R366" s="207"/>
      <c r="S366" s="207"/>
      <c r="T366" s="208"/>
      <c r="AT366" s="209" t="s">
        <v>139</v>
      </c>
      <c r="AU366" s="209" t="s">
        <v>85</v>
      </c>
      <c r="AV366" s="13" t="s">
        <v>83</v>
      </c>
      <c r="AW366" s="13" t="s">
        <v>35</v>
      </c>
      <c r="AX366" s="13" t="s">
        <v>76</v>
      </c>
      <c r="AY366" s="209" t="s">
        <v>127</v>
      </c>
    </row>
    <row r="367" spans="1:65" s="14" customFormat="1" ht="10">
      <c r="B367" s="210"/>
      <c r="C367" s="211"/>
      <c r="D367" s="201" t="s">
        <v>139</v>
      </c>
      <c r="E367" s="212" t="s">
        <v>19</v>
      </c>
      <c r="F367" s="213" t="s">
        <v>211</v>
      </c>
      <c r="G367" s="211"/>
      <c r="H367" s="214">
        <v>22.23</v>
      </c>
      <c r="I367" s="215"/>
      <c r="J367" s="211"/>
      <c r="K367" s="211"/>
      <c r="L367" s="216"/>
      <c r="M367" s="217"/>
      <c r="N367" s="218"/>
      <c r="O367" s="218"/>
      <c r="P367" s="218"/>
      <c r="Q367" s="218"/>
      <c r="R367" s="218"/>
      <c r="S367" s="218"/>
      <c r="T367" s="219"/>
      <c r="AT367" s="220" t="s">
        <v>139</v>
      </c>
      <c r="AU367" s="220" t="s">
        <v>85</v>
      </c>
      <c r="AV367" s="14" t="s">
        <v>85</v>
      </c>
      <c r="AW367" s="14" t="s">
        <v>35</v>
      </c>
      <c r="AX367" s="14" t="s">
        <v>76</v>
      </c>
      <c r="AY367" s="220" t="s">
        <v>127</v>
      </c>
    </row>
    <row r="368" spans="1:65" s="14" customFormat="1" ht="10">
      <c r="B368" s="210"/>
      <c r="C368" s="211"/>
      <c r="D368" s="201" t="s">
        <v>139</v>
      </c>
      <c r="E368" s="212" t="s">
        <v>19</v>
      </c>
      <c r="F368" s="213" t="s">
        <v>212</v>
      </c>
      <c r="G368" s="211"/>
      <c r="H368" s="214">
        <v>0.89500000000000002</v>
      </c>
      <c r="I368" s="215"/>
      <c r="J368" s="211"/>
      <c r="K368" s="211"/>
      <c r="L368" s="216"/>
      <c r="M368" s="217"/>
      <c r="N368" s="218"/>
      <c r="O368" s="218"/>
      <c r="P368" s="218"/>
      <c r="Q368" s="218"/>
      <c r="R368" s="218"/>
      <c r="S368" s="218"/>
      <c r="T368" s="219"/>
      <c r="AT368" s="220" t="s">
        <v>139</v>
      </c>
      <c r="AU368" s="220" t="s">
        <v>85</v>
      </c>
      <c r="AV368" s="14" t="s">
        <v>85</v>
      </c>
      <c r="AW368" s="14" t="s">
        <v>35</v>
      </c>
      <c r="AX368" s="14" t="s">
        <v>76</v>
      </c>
      <c r="AY368" s="220" t="s">
        <v>127</v>
      </c>
    </row>
    <row r="369" spans="2:51" s="15" customFormat="1" ht="10">
      <c r="B369" s="221"/>
      <c r="C369" s="222"/>
      <c r="D369" s="201" t="s">
        <v>139</v>
      </c>
      <c r="E369" s="223" t="s">
        <v>19</v>
      </c>
      <c r="F369" s="224" t="s">
        <v>143</v>
      </c>
      <c r="G369" s="222"/>
      <c r="H369" s="225">
        <v>23.125</v>
      </c>
      <c r="I369" s="226"/>
      <c r="J369" s="222"/>
      <c r="K369" s="222"/>
      <c r="L369" s="227"/>
      <c r="M369" s="228"/>
      <c r="N369" s="229"/>
      <c r="O369" s="229"/>
      <c r="P369" s="229"/>
      <c r="Q369" s="229"/>
      <c r="R369" s="229"/>
      <c r="S369" s="229"/>
      <c r="T369" s="230"/>
      <c r="AT369" s="231" t="s">
        <v>139</v>
      </c>
      <c r="AU369" s="231" t="s">
        <v>85</v>
      </c>
      <c r="AV369" s="15" t="s">
        <v>144</v>
      </c>
      <c r="AW369" s="15" t="s">
        <v>35</v>
      </c>
      <c r="AX369" s="15" t="s">
        <v>76</v>
      </c>
      <c r="AY369" s="231" t="s">
        <v>127</v>
      </c>
    </row>
    <row r="370" spans="2:51" s="13" customFormat="1" ht="10">
      <c r="B370" s="199"/>
      <c r="C370" s="200"/>
      <c r="D370" s="201" t="s">
        <v>139</v>
      </c>
      <c r="E370" s="202" t="s">
        <v>19</v>
      </c>
      <c r="F370" s="203" t="s">
        <v>213</v>
      </c>
      <c r="G370" s="200"/>
      <c r="H370" s="202" t="s">
        <v>19</v>
      </c>
      <c r="I370" s="204"/>
      <c r="J370" s="200"/>
      <c r="K370" s="200"/>
      <c r="L370" s="205"/>
      <c r="M370" s="206"/>
      <c r="N370" s="207"/>
      <c r="O370" s="207"/>
      <c r="P370" s="207"/>
      <c r="Q370" s="207"/>
      <c r="R370" s="207"/>
      <c r="S370" s="207"/>
      <c r="T370" s="208"/>
      <c r="AT370" s="209" t="s">
        <v>139</v>
      </c>
      <c r="AU370" s="209" t="s">
        <v>85</v>
      </c>
      <c r="AV370" s="13" t="s">
        <v>83</v>
      </c>
      <c r="AW370" s="13" t="s">
        <v>35</v>
      </c>
      <c r="AX370" s="13" t="s">
        <v>76</v>
      </c>
      <c r="AY370" s="209" t="s">
        <v>127</v>
      </c>
    </row>
    <row r="371" spans="2:51" s="14" customFormat="1" ht="10">
      <c r="B371" s="210"/>
      <c r="C371" s="211"/>
      <c r="D371" s="201" t="s">
        <v>139</v>
      </c>
      <c r="E371" s="212" t="s">
        <v>19</v>
      </c>
      <c r="F371" s="213" t="s">
        <v>214</v>
      </c>
      <c r="G371" s="211"/>
      <c r="H371" s="214">
        <v>2.4300000000000002</v>
      </c>
      <c r="I371" s="215"/>
      <c r="J371" s="211"/>
      <c r="K371" s="211"/>
      <c r="L371" s="216"/>
      <c r="M371" s="217"/>
      <c r="N371" s="218"/>
      <c r="O371" s="218"/>
      <c r="P371" s="218"/>
      <c r="Q371" s="218"/>
      <c r="R371" s="218"/>
      <c r="S371" s="218"/>
      <c r="T371" s="219"/>
      <c r="AT371" s="220" t="s">
        <v>139</v>
      </c>
      <c r="AU371" s="220" t="s">
        <v>85</v>
      </c>
      <c r="AV371" s="14" t="s">
        <v>85</v>
      </c>
      <c r="AW371" s="14" t="s">
        <v>35</v>
      </c>
      <c r="AX371" s="14" t="s">
        <v>76</v>
      </c>
      <c r="AY371" s="220" t="s">
        <v>127</v>
      </c>
    </row>
    <row r="372" spans="2:51" s="14" customFormat="1" ht="10">
      <c r="B372" s="210"/>
      <c r="C372" s="211"/>
      <c r="D372" s="201" t="s">
        <v>139</v>
      </c>
      <c r="E372" s="212" t="s">
        <v>19</v>
      </c>
      <c r="F372" s="213" t="s">
        <v>215</v>
      </c>
      <c r="G372" s="211"/>
      <c r="H372" s="214">
        <v>0.5</v>
      </c>
      <c r="I372" s="215"/>
      <c r="J372" s="211"/>
      <c r="K372" s="211"/>
      <c r="L372" s="216"/>
      <c r="M372" s="217"/>
      <c r="N372" s="218"/>
      <c r="O372" s="218"/>
      <c r="P372" s="218"/>
      <c r="Q372" s="218"/>
      <c r="R372" s="218"/>
      <c r="S372" s="218"/>
      <c r="T372" s="219"/>
      <c r="AT372" s="220" t="s">
        <v>139</v>
      </c>
      <c r="AU372" s="220" t="s">
        <v>85</v>
      </c>
      <c r="AV372" s="14" t="s">
        <v>85</v>
      </c>
      <c r="AW372" s="14" t="s">
        <v>35</v>
      </c>
      <c r="AX372" s="14" t="s">
        <v>76</v>
      </c>
      <c r="AY372" s="220" t="s">
        <v>127</v>
      </c>
    </row>
    <row r="373" spans="2:51" s="15" customFormat="1" ht="10">
      <c r="B373" s="221"/>
      <c r="C373" s="222"/>
      <c r="D373" s="201" t="s">
        <v>139</v>
      </c>
      <c r="E373" s="223" t="s">
        <v>19</v>
      </c>
      <c r="F373" s="224" t="s">
        <v>143</v>
      </c>
      <c r="G373" s="222"/>
      <c r="H373" s="225">
        <v>2.93</v>
      </c>
      <c r="I373" s="226"/>
      <c r="J373" s="222"/>
      <c r="K373" s="222"/>
      <c r="L373" s="227"/>
      <c r="M373" s="228"/>
      <c r="N373" s="229"/>
      <c r="O373" s="229"/>
      <c r="P373" s="229"/>
      <c r="Q373" s="229"/>
      <c r="R373" s="229"/>
      <c r="S373" s="229"/>
      <c r="T373" s="230"/>
      <c r="AT373" s="231" t="s">
        <v>139</v>
      </c>
      <c r="AU373" s="231" t="s">
        <v>85</v>
      </c>
      <c r="AV373" s="15" t="s">
        <v>144</v>
      </c>
      <c r="AW373" s="15" t="s">
        <v>35</v>
      </c>
      <c r="AX373" s="15" t="s">
        <v>76</v>
      </c>
      <c r="AY373" s="231" t="s">
        <v>127</v>
      </c>
    </row>
    <row r="374" spans="2:51" s="13" customFormat="1" ht="10">
      <c r="B374" s="199"/>
      <c r="C374" s="200"/>
      <c r="D374" s="201" t="s">
        <v>139</v>
      </c>
      <c r="E374" s="202" t="s">
        <v>19</v>
      </c>
      <c r="F374" s="203" t="s">
        <v>216</v>
      </c>
      <c r="G374" s="200"/>
      <c r="H374" s="202" t="s">
        <v>19</v>
      </c>
      <c r="I374" s="204"/>
      <c r="J374" s="200"/>
      <c r="K374" s="200"/>
      <c r="L374" s="205"/>
      <c r="M374" s="206"/>
      <c r="N374" s="207"/>
      <c r="O374" s="207"/>
      <c r="P374" s="207"/>
      <c r="Q374" s="207"/>
      <c r="R374" s="207"/>
      <c r="S374" s="207"/>
      <c r="T374" s="208"/>
      <c r="AT374" s="209" t="s">
        <v>139</v>
      </c>
      <c r="AU374" s="209" t="s">
        <v>85</v>
      </c>
      <c r="AV374" s="13" t="s">
        <v>83</v>
      </c>
      <c r="AW374" s="13" t="s">
        <v>35</v>
      </c>
      <c r="AX374" s="13" t="s">
        <v>76</v>
      </c>
      <c r="AY374" s="209" t="s">
        <v>127</v>
      </c>
    </row>
    <row r="375" spans="2:51" s="14" customFormat="1" ht="10">
      <c r="B375" s="210"/>
      <c r="C375" s="211"/>
      <c r="D375" s="201" t="s">
        <v>139</v>
      </c>
      <c r="E375" s="212" t="s">
        <v>19</v>
      </c>
      <c r="F375" s="213" t="s">
        <v>217</v>
      </c>
      <c r="G375" s="211"/>
      <c r="H375" s="214">
        <v>4.0999999999999996</v>
      </c>
      <c r="I375" s="215"/>
      <c r="J375" s="211"/>
      <c r="K375" s="211"/>
      <c r="L375" s="216"/>
      <c r="M375" s="217"/>
      <c r="N375" s="218"/>
      <c r="O375" s="218"/>
      <c r="P375" s="218"/>
      <c r="Q375" s="218"/>
      <c r="R375" s="218"/>
      <c r="S375" s="218"/>
      <c r="T375" s="219"/>
      <c r="AT375" s="220" t="s">
        <v>139</v>
      </c>
      <c r="AU375" s="220" t="s">
        <v>85</v>
      </c>
      <c r="AV375" s="14" t="s">
        <v>85</v>
      </c>
      <c r="AW375" s="14" t="s">
        <v>35</v>
      </c>
      <c r="AX375" s="14" t="s">
        <v>76</v>
      </c>
      <c r="AY375" s="220" t="s">
        <v>127</v>
      </c>
    </row>
    <row r="376" spans="2:51" s="14" customFormat="1" ht="10">
      <c r="B376" s="210"/>
      <c r="C376" s="211"/>
      <c r="D376" s="201" t="s">
        <v>139</v>
      </c>
      <c r="E376" s="212" t="s">
        <v>19</v>
      </c>
      <c r="F376" s="213" t="s">
        <v>218</v>
      </c>
      <c r="G376" s="211"/>
      <c r="H376" s="214">
        <v>0.79500000000000004</v>
      </c>
      <c r="I376" s="215"/>
      <c r="J376" s="211"/>
      <c r="K376" s="211"/>
      <c r="L376" s="216"/>
      <c r="M376" s="217"/>
      <c r="N376" s="218"/>
      <c r="O376" s="218"/>
      <c r="P376" s="218"/>
      <c r="Q376" s="218"/>
      <c r="R376" s="218"/>
      <c r="S376" s="218"/>
      <c r="T376" s="219"/>
      <c r="AT376" s="220" t="s">
        <v>139</v>
      </c>
      <c r="AU376" s="220" t="s">
        <v>85</v>
      </c>
      <c r="AV376" s="14" t="s">
        <v>85</v>
      </c>
      <c r="AW376" s="14" t="s">
        <v>35</v>
      </c>
      <c r="AX376" s="14" t="s">
        <v>76</v>
      </c>
      <c r="AY376" s="220" t="s">
        <v>127</v>
      </c>
    </row>
    <row r="377" spans="2:51" s="15" customFormat="1" ht="10">
      <c r="B377" s="221"/>
      <c r="C377" s="222"/>
      <c r="D377" s="201" t="s">
        <v>139</v>
      </c>
      <c r="E377" s="223" t="s">
        <v>19</v>
      </c>
      <c r="F377" s="224" t="s">
        <v>143</v>
      </c>
      <c r="G377" s="222"/>
      <c r="H377" s="225">
        <v>4.8949999999999996</v>
      </c>
      <c r="I377" s="226"/>
      <c r="J377" s="222"/>
      <c r="K377" s="222"/>
      <c r="L377" s="227"/>
      <c r="M377" s="228"/>
      <c r="N377" s="229"/>
      <c r="O377" s="229"/>
      <c r="P377" s="229"/>
      <c r="Q377" s="229"/>
      <c r="R377" s="229"/>
      <c r="S377" s="229"/>
      <c r="T377" s="230"/>
      <c r="AT377" s="231" t="s">
        <v>139</v>
      </c>
      <c r="AU377" s="231" t="s">
        <v>85</v>
      </c>
      <c r="AV377" s="15" t="s">
        <v>144</v>
      </c>
      <c r="AW377" s="15" t="s">
        <v>35</v>
      </c>
      <c r="AX377" s="15" t="s">
        <v>76</v>
      </c>
      <c r="AY377" s="231" t="s">
        <v>127</v>
      </c>
    </row>
    <row r="378" spans="2:51" s="13" customFormat="1" ht="10">
      <c r="B378" s="199"/>
      <c r="C378" s="200"/>
      <c r="D378" s="201" t="s">
        <v>139</v>
      </c>
      <c r="E378" s="202" t="s">
        <v>19</v>
      </c>
      <c r="F378" s="203" t="s">
        <v>221</v>
      </c>
      <c r="G378" s="200"/>
      <c r="H378" s="202" t="s">
        <v>19</v>
      </c>
      <c r="I378" s="204"/>
      <c r="J378" s="200"/>
      <c r="K378" s="200"/>
      <c r="L378" s="205"/>
      <c r="M378" s="206"/>
      <c r="N378" s="207"/>
      <c r="O378" s="207"/>
      <c r="P378" s="207"/>
      <c r="Q378" s="207"/>
      <c r="R378" s="207"/>
      <c r="S378" s="207"/>
      <c r="T378" s="208"/>
      <c r="AT378" s="209" t="s">
        <v>139</v>
      </c>
      <c r="AU378" s="209" t="s">
        <v>85</v>
      </c>
      <c r="AV378" s="13" t="s">
        <v>83</v>
      </c>
      <c r="AW378" s="13" t="s">
        <v>35</v>
      </c>
      <c r="AX378" s="13" t="s">
        <v>76</v>
      </c>
      <c r="AY378" s="209" t="s">
        <v>127</v>
      </c>
    </row>
    <row r="379" spans="2:51" s="14" customFormat="1" ht="10">
      <c r="B379" s="210"/>
      <c r="C379" s="211"/>
      <c r="D379" s="201" t="s">
        <v>139</v>
      </c>
      <c r="E379" s="212" t="s">
        <v>19</v>
      </c>
      <c r="F379" s="213" t="s">
        <v>222</v>
      </c>
      <c r="G379" s="211"/>
      <c r="H379" s="214">
        <v>3.04</v>
      </c>
      <c r="I379" s="215"/>
      <c r="J379" s="211"/>
      <c r="K379" s="211"/>
      <c r="L379" s="216"/>
      <c r="M379" s="217"/>
      <c r="N379" s="218"/>
      <c r="O379" s="218"/>
      <c r="P379" s="218"/>
      <c r="Q379" s="218"/>
      <c r="R379" s="218"/>
      <c r="S379" s="218"/>
      <c r="T379" s="219"/>
      <c r="AT379" s="220" t="s">
        <v>139</v>
      </c>
      <c r="AU379" s="220" t="s">
        <v>85</v>
      </c>
      <c r="AV379" s="14" t="s">
        <v>85</v>
      </c>
      <c r="AW379" s="14" t="s">
        <v>35</v>
      </c>
      <c r="AX379" s="14" t="s">
        <v>76</v>
      </c>
      <c r="AY379" s="220" t="s">
        <v>127</v>
      </c>
    </row>
    <row r="380" spans="2:51" s="14" customFormat="1" ht="10">
      <c r="B380" s="210"/>
      <c r="C380" s="211"/>
      <c r="D380" s="201" t="s">
        <v>139</v>
      </c>
      <c r="E380" s="212" t="s">
        <v>19</v>
      </c>
      <c r="F380" s="213" t="s">
        <v>223</v>
      </c>
      <c r="G380" s="211"/>
      <c r="H380" s="214">
        <v>0.59</v>
      </c>
      <c r="I380" s="215"/>
      <c r="J380" s="211"/>
      <c r="K380" s="211"/>
      <c r="L380" s="216"/>
      <c r="M380" s="217"/>
      <c r="N380" s="218"/>
      <c r="O380" s="218"/>
      <c r="P380" s="218"/>
      <c r="Q380" s="218"/>
      <c r="R380" s="218"/>
      <c r="S380" s="218"/>
      <c r="T380" s="219"/>
      <c r="AT380" s="220" t="s">
        <v>139</v>
      </c>
      <c r="AU380" s="220" t="s">
        <v>85</v>
      </c>
      <c r="AV380" s="14" t="s">
        <v>85</v>
      </c>
      <c r="AW380" s="14" t="s">
        <v>35</v>
      </c>
      <c r="AX380" s="14" t="s">
        <v>76</v>
      </c>
      <c r="AY380" s="220" t="s">
        <v>127</v>
      </c>
    </row>
    <row r="381" spans="2:51" s="15" customFormat="1" ht="10">
      <c r="B381" s="221"/>
      <c r="C381" s="222"/>
      <c r="D381" s="201" t="s">
        <v>139</v>
      </c>
      <c r="E381" s="223" t="s">
        <v>19</v>
      </c>
      <c r="F381" s="224" t="s">
        <v>143</v>
      </c>
      <c r="G381" s="222"/>
      <c r="H381" s="225">
        <v>3.63</v>
      </c>
      <c r="I381" s="226"/>
      <c r="J381" s="222"/>
      <c r="K381" s="222"/>
      <c r="L381" s="227"/>
      <c r="M381" s="228"/>
      <c r="N381" s="229"/>
      <c r="O381" s="229"/>
      <c r="P381" s="229"/>
      <c r="Q381" s="229"/>
      <c r="R381" s="229"/>
      <c r="S381" s="229"/>
      <c r="T381" s="230"/>
      <c r="AT381" s="231" t="s">
        <v>139</v>
      </c>
      <c r="AU381" s="231" t="s">
        <v>85</v>
      </c>
      <c r="AV381" s="15" t="s">
        <v>144</v>
      </c>
      <c r="AW381" s="15" t="s">
        <v>35</v>
      </c>
      <c r="AX381" s="15" t="s">
        <v>76</v>
      </c>
      <c r="AY381" s="231" t="s">
        <v>127</v>
      </c>
    </row>
    <row r="382" spans="2:51" s="13" customFormat="1" ht="10">
      <c r="B382" s="199"/>
      <c r="C382" s="200"/>
      <c r="D382" s="201" t="s">
        <v>139</v>
      </c>
      <c r="E382" s="202" t="s">
        <v>19</v>
      </c>
      <c r="F382" s="203" t="s">
        <v>224</v>
      </c>
      <c r="G382" s="200"/>
      <c r="H382" s="202" t="s">
        <v>19</v>
      </c>
      <c r="I382" s="204"/>
      <c r="J382" s="200"/>
      <c r="K382" s="200"/>
      <c r="L382" s="205"/>
      <c r="M382" s="206"/>
      <c r="N382" s="207"/>
      <c r="O382" s="207"/>
      <c r="P382" s="207"/>
      <c r="Q382" s="207"/>
      <c r="R382" s="207"/>
      <c r="S382" s="207"/>
      <c r="T382" s="208"/>
      <c r="AT382" s="209" t="s">
        <v>139</v>
      </c>
      <c r="AU382" s="209" t="s">
        <v>85</v>
      </c>
      <c r="AV382" s="13" t="s">
        <v>83</v>
      </c>
      <c r="AW382" s="13" t="s">
        <v>35</v>
      </c>
      <c r="AX382" s="13" t="s">
        <v>76</v>
      </c>
      <c r="AY382" s="209" t="s">
        <v>127</v>
      </c>
    </row>
    <row r="383" spans="2:51" s="14" customFormat="1" ht="10">
      <c r="B383" s="210"/>
      <c r="C383" s="211"/>
      <c r="D383" s="201" t="s">
        <v>139</v>
      </c>
      <c r="E383" s="212" t="s">
        <v>19</v>
      </c>
      <c r="F383" s="213" t="s">
        <v>239</v>
      </c>
      <c r="G383" s="211"/>
      <c r="H383" s="214">
        <v>491.42399999999998</v>
      </c>
      <c r="I383" s="215"/>
      <c r="J383" s="211"/>
      <c r="K383" s="211"/>
      <c r="L383" s="216"/>
      <c r="M383" s="217"/>
      <c r="N383" s="218"/>
      <c r="O383" s="218"/>
      <c r="P383" s="218"/>
      <c r="Q383" s="218"/>
      <c r="R383" s="218"/>
      <c r="S383" s="218"/>
      <c r="T383" s="219"/>
      <c r="AT383" s="220" t="s">
        <v>139</v>
      </c>
      <c r="AU383" s="220" t="s">
        <v>85</v>
      </c>
      <c r="AV383" s="14" t="s">
        <v>85</v>
      </c>
      <c r="AW383" s="14" t="s">
        <v>35</v>
      </c>
      <c r="AX383" s="14" t="s">
        <v>76</v>
      </c>
      <c r="AY383" s="220" t="s">
        <v>127</v>
      </c>
    </row>
    <row r="384" spans="2:51" s="14" customFormat="1" ht="10">
      <c r="B384" s="210"/>
      <c r="C384" s="211"/>
      <c r="D384" s="201" t="s">
        <v>139</v>
      </c>
      <c r="E384" s="212" t="s">
        <v>19</v>
      </c>
      <c r="F384" s="213" t="s">
        <v>225</v>
      </c>
      <c r="G384" s="211"/>
      <c r="H384" s="214">
        <v>65.98</v>
      </c>
      <c r="I384" s="215"/>
      <c r="J384" s="211"/>
      <c r="K384" s="211"/>
      <c r="L384" s="216"/>
      <c r="M384" s="217"/>
      <c r="N384" s="218"/>
      <c r="O384" s="218"/>
      <c r="P384" s="218"/>
      <c r="Q384" s="218"/>
      <c r="R384" s="218"/>
      <c r="S384" s="218"/>
      <c r="T384" s="219"/>
      <c r="AT384" s="220" t="s">
        <v>139</v>
      </c>
      <c r="AU384" s="220" t="s">
        <v>85</v>
      </c>
      <c r="AV384" s="14" t="s">
        <v>85</v>
      </c>
      <c r="AW384" s="14" t="s">
        <v>35</v>
      </c>
      <c r="AX384" s="14" t="s">
        <v>76</v>
      </c>
      <c r="AY384" s="220" t="s">
        <v>127</v>
      </c>
    </row>
    <row r="385" spans="2:51" s="14" customFormat="1" ht="10">
      <c r="B385" s="210"/>
      <c r="C385" s="211"/>
      <c r="D385" s="201" t="s">
        <v>139</v>
      </c>
      <c r="E385" s="212" t="s">
        <v>19</v>
      </c>
      <c r="F385" s="213" t="s">
        <v>226</v>
      </c>
      <c r="G385" s="211"/>
      <c r="H385" s="214">
        <v>8.1999999999999993</v>
      </c>
      <c r="I385" s="215"/>
      <c r="J385" s="211"/>
      <c r="K385" s="211"/>
      <c r="L385" s="216"/>
      <c r="M385" s="217"/>
      <c r="N385" s="218"/>
      <c r="O385" s="218"/>
      <c r="P385" s="218"/>
      <c r="Q385" s="218"/>
      <c r="R385" s="218"/>
      <c r="S385" s="218"/>
      <c r="T385" s="219"/>
      <c r="AT385" s="220" t="s">
        <v>139</v>
      </c>
      <c r="AU385" s="220" t="s">
        <v>85</v>
      </c>
      <c r="AV385" s="14" t="s">
        <v>85</v>
      </c>
      <c r="AW385" s="14" t="s">
        <v>35</v>
      </c>
      <c r="AX385" s="14" t="s">
        <v>76</v>
      </c>
      <c r="AY385" s="220" t="s">
        <v>127</v>
      </c>
    </row>
    <row r="386" spans="2:51" s="15" customFormat="1" ht="10">
      <c r="B386" s="221"/>
      <c r="C386" s="222"/>
      <c r="D386" s="201" t="s">
        <v>139</v>
      </c>
      <c r="E386" s="223" t="s">
        <v>19</v>
      </c>
      <c r="F386" s="224" t="s">
        <v>143</v>
      </c>
      <c r="G386" s="222"/>
      <c r="H386" s="225">
        <v>565.60400000000004</v>
      </c>
      <c r="I386" s="226"/>
      <c r="J386" s="222"/>
      <c r="K386" s="222"/>
      <c r="L386" s="227"/>
      <c r="M386" s="228"/>
      <c r="N386" s="229"/>
      <c r="O386" s="229"/>
      <c r="P386" s="229"/>
      <c r="Q386" s="229"/>
      <c r="R386" s="229"/>
      <c r="S386" s="229"/>
      <c r="T386" s="230"/>
      <c r="AT386" s="231" t="s">
        <v>139</v>
      </c>
      <c r="AU386" s="231" t="s">
        <v>85</v>
      </c>
      <c r="AV386" s="15" t="s">
        <v>144</v>
      </c>
      <c r="AW386" s="15" t="s">
        <v>35</v>
      </c>
      <c r="AX386" s="15" t="s">
        <v>76</v>
      </c>
      <c r="AY386" s="231" t="s">
        <v>127</v>
      </c>
    </row>
    <row r="387" spans="2:51" s="13" customFormat="1" ht="10">
      <c r="B387" s="199"/>
      <c r="C387" s="200"/>
      <c r="D387" s="201" t="s">
        <v>139</v>
      </c>
      <c r="E387" s="202" t="s">
        <v>19</v>
      </c>
      <c r="F387" s="203" t="s">
        <v>227</v>
      </c>
      <c r="G387" s="200"/>
      <c r="H387" s="202" t="s">
        <v>19</v>
      </c>
      <c r="I387" s="204"/>
      <c r="J387" s="200"/>
      <c r="K387" s="200"/>
      <c r="L387" s="205"/>
      <c r="M387" s="206"/>
      <c r="N387" s="207"/>
      <c r="O387" s="207"/>
      <c r="P387" s="207"/>
      <c r="Q387" s="207"/>
      <c r="R387" s="207"/>
      <c r="S387" s="207"/>
      <c r="T387" s="208"/>
      <c r="AT387" s="209" t="s">
        <v>139</v>
      </c>
      <c r="AU387" s="209" t="s">
        <v>85</v>
      </c>
      <c r="AV387" s="13" t="s">
        <v>83</v>
      </c>
      <c r="AW387" s="13" t="s">
        <v>35</v>
      </c>
      <c r="AX387" s="13" t="s">
        <v>76</v>
      </c>
      <c r="AY387" s="209" t="s">
        <v>127</v>
      </c>
    </row>
    <row r="388" spans="2:51" s="14" customFormat="1" ht="10">
      <c r="B388" s="210"/>
      <c r="C388" s="211"/>
      <c r="D388" s="201" t="s">
        <v>139</v>
      </c>
      <c r="E388" s="212" t="s">
        <v>19</v>
      </c>
      <c r="F388" s="213" t="s">
        <v>240</v>
      </c>
      <c r="G388" s="211"/>
      <c r="H388" s="214">
        <v>407.50799999999998</v>
      </c>
      <c r="I388" s="215"/>
      <c r="J388" s="211"/>
      <c r="K388" s="211"/>
      <c r="L388" s="216"/>
      <c r="M388" s="217"/>
      <c r="N388" s="218"/>
      <c r="O388" s="218"/>
      <c r="P388" s="218"/>
      <c r="Q388" s="218"/>
      <c r="R388" s="218"/>
      <c r="S388" s="218"/>
      <c r="T388" s="219"/>
      <c r="AT388" s="220" t="s">
        <v>139</v>
      </c>
      <c r="AU388" s="220" t="s">
        <v>85</v>
      </c>
      <c r="AV388" s="14" t="s">
        <v>85</v>
      </c>
      <c r="AW388" s="14" t="s">
        <v>35</v>
      </c>
      <c r="AX388" s="14" t="s">
        <v>76</v>
      </c>
      <c r="AY388" s="220" t="s">
        <v>127</v>
      </c>
    </row>
    <row r="389" spans="2:51" s="14" customFormat="1" ht="10">
      <c r="B389" s="210"/>
      <c r="C389" s="211"/>
      <c r="D389" s="201" t="s">
        <v>139</v>
      </c>
      <c r="E389" s="212" t="s">
        <v>19</v>
      </c>
      <c r="F389" s="213" t="s">
        <v>228</v>
      </c>
      <c r="G389" s="211"/>
      <c r="H389" s="214">
        <v>68.180000000000007</v>
      </c>
      <c r="I389" s="215"/>
      <c r="J389" s="211"/>
      <c r="K389" s="211"/>
      <c r="L389" s="216"/>
      <c r="M389" s="217"/>
      <c r="N389" s="218"/>
      <c r="O389" s="218"/>
      <c r="P389" s="218"/>
      <c r="Q389" s="218"/>
      <c r="R389" s="218"/>
      <c r="S389" s="218"/>
      <c r="T389" s="219"/>
      <c r="AT389" s="220" t="s">
        <v>139</v>
      </c>
      <c r="AU389" s="220" t="s">
        <v>85</v>
      </c>
      <c r="AV389" s="14" t="s">
        <v>85</v>
      </c>
      <c r="AW389" s="14" t="s">
        <v>35</v>
      </c>
      <c r="AX389" s="14" t="s">
        <v>76</v>
      </c>
      <c r="AY389" s="220" t="s">
        <v>127</v>
      </c>
    </row>
    <row r="390" spans="2:51" s="14" customFormat="1" ht="10">
      <c r="B390" s="210"/>
      <c r="C390" s="211"/>
      <c r="D390" s="201" t="s">
        <v>139</v>
      </c>
      <c r="E390" s="212" t="s">
        <v>19</v>
      </c>
      <c r="F390" s="213" t="s">
        <v>229</v>
      </c>
      <c r="G390" s="211"/>
      <c r="H390" s="214">
        <v>3.15</v>
      </c>
      <c r="I390" s="215"/>
      <c r="J390" s="211"/>
      <c r="K390" s="211"/>
      <c r="L390" s="216"/>
      <c r="M390" s="217"/>
      <c r="N390" s="218"/>
      <c r="O390" s="218"/>
      <c r="P390" s="218"/>
      <c r="Q390" s="218"/>
      <c r="R390" s="218"/>
      <c r="S390" s="218"/>
      <c r="T390" s="219"/>
      <c r="AT390" s="220" t="s">
        <v>139</v>
      </c>
      <c r="AU390" s="220" t="s">
        <v>85</v>
      </c>
      <c r="AV390" s="14" t="s">
        <v>85</v>
      </c>
      <c r="AW390" s="14" t="s">
        <v>35</v>
      </c>
      <c r="AX390" s="14" t="s">
        <v>76</v>
      </c>
      <c r="AY390" s="220" t="s">
        <v>127</v>
      </c>
    </row>
    <row r="391" spans="2:51" s="15" customFormat="1" ht="10">
      <c r="B391" s="221"/>
      <c r="C391" s="222"/>
      <c r="D391" s="201" t="s">
        <v>139</v>
      </c>
      <c r="E391" s="223" t="s">
        <v>19</v>
      </c>
      <c r="F391" s="224" t="s">
        <v>143</v>
      </c>
      <c r="G391" s="222"/>
      <c r="H391" s="225">
        <v>478.83799999999997</v>
      </c>
      <c r="I391" s="226"/>
      <c r="J391" s="222"/>
      <c r="K391" s="222"/>
      <c r="L391" s="227"/>
      <c r="M391" s="228"/>
      <c r="N391" s="229"/>
      <c r="O391" s="229"/>
      <c r="P391" s="229"/>
      <c r="Q391" s="229"/>
      <c r="R391" s="229"/>
      <c r="S391" s="229"/>
      <c r="T391" s="230"/>
      <c r="AT391" s="231" t="s">
        <v>139</v>
      </c>
      <c r="AU391" s="231" t="s">
        <v>85</v>
      </c>
      <c r="AV391" s="15" t="s">
        <v>144</v>
      </c>
      <c r="AW391" s="15" t="s">
        <v>35</v>
      </c>
      <c r="AX391" s="15" t="s">
        <v>76</v>
      </c>
      <c r="AY391" s="231" t="s">
        <v>127</v>
      </c>
    </row>
    <row r="392" spans="2:51" s="13" customFormat="1" ht="10">
      <c r="B392" s="199"/>
      <c r="C392" s="200"/>
      <c r="D392" s="201" t="s">
        <v>139</v>
      </c>
      <c r="E392" s="202" t="s">
        <v>19</v>
      </c>
      <c r="F392" s="203" t="s">
        <v>230</v>
      </c>
      <c r="G392" s="200"/>
      <c r="H392" s="202" t="s">
        <v>19</v>
      </c>
      <c r="I392" s="204"/>
      <c r="J392" s="200"/>
      <c r="K392" s="200"/>
      <c r="L392" s="205"/>
      <c r="M392" s="206"/>
      <c r="N392" s="207"/>
      <c r="O392" s="207"/>
      <c r="P392" s="207"/>
      <c r="Q392" s="207"/>
      <c r="R392" s="207"/>
      <c r="S392" s="207"/>
      <c r="T392" s="208"/>
      <c r="AT392" s="209" t="s">
        <v>139</v>
      </c>
      <c r="AU392" s="209" t="s">
        <v>85</v>
      </c>
      <c r="AV392" s="13" t="s">
        <v>83</v>
      </c>
      <c r="AW392" s="13" t="s">
        <v>35</v>
      </c>
      <c r="AX392" s="13" t="s">
        <v>76</v>
      </c>
      <c r="AY392" s="209" t="s">
        <v>127</v>
      </c>
    </row>
    <row r="393" spans="2:51" s="14" customFormat="1" ht="10">
      <c r="B393" s="210"/>
      <c r="C393" s="211"/>
      <c r="D393" s="201" t="s">
        <v>139</v>
      </c>
      <c r="E393" s="212" t="s">
        <v>19</v>
      </c>
      <c r="F393" s="213" t="s">
        <v>231</v>
      </c>
      <c r="G393" s="211"/>
      <c r="H393" s="214">
        <v>686.69200000000001</v>
      </c>
      <c r="I393" s="215"/>
      <c r="J393" s="211"/>
      <c r="K393" s="211"/>
      <c r="L393" s="216"/>
      <c r="M393" s="217"/>
      <c r="N393" s="218"/>
      <c r="O393" s="218"/>
      <c r="P393" s="218"/>
      <c r="Q393" s="218"/>
      <c r="R393" s="218"/>
      <c r="S393" s="218"/>
      <c r="T393" s="219"/>
      <c r="AT393" s="220" t="s">
        <v>139</v>
      </c>
      <c r="AU393" s="220" t="s">
        <v>85</v>
      </c>
      <c r="AV393" s="14" t="s">
        <v>85</v>
      </c>
      <c r="AW393" s="14" t="s">
        <v>35</v>
      </c>
      <c r="AX393" s="14" t="s">
        <v>76</v>
      </c>
      <c r="AY393" s="220" t="s">
        <v>127</v>
      </c>
    </row>
    <row r="394" spans="2:51" s="14" customFormat="1" ht="10">
      <c r="B394" s="210"/>
      <c r="C394" s="211"/>
      <c r="D394" s="201" t="s">
        <v>139</v>
      </c>
      <c r="E394" s="212" t="s">
        <v>19</v>
      </c>
      <c r="F394" s="213" t="s">
        <v>232</v>
      </c>
      <c r="G394" s="211"/>
      <c r="H394" s="214">
        <v>72.2</v>
      </c>
      <c r="I394" s="215"/>
      <c r="J394" s="211"/>
      <c r="K394" s="211"/>
      <c r="L394" s="216"/>
      <c r="M394" s="217"/>
      <c r="N394" s="218"/>
      <c r="O394" s="218"/>
      <c r="P394" s="218"/>
      <c r="Q394" s="218"/>
      <c r="R394" s="218"/>
      <c r="S394" s="218"/>
      <c r="T394" s="219"/>
      <c r="AT394" s="220" t="s">
        <v>139</v>
      </c>
      <c r="AU394" s="220" t="s">
        <v>85</v>
      </c>
      <c r="AV394" s="14" t="s">
        <v>85</v>
      </c>
      <c r="AW394" s="14" t="s">
        <v>35</v>
      </c>
      <c r="AX394" s="14" t="s">
        <v>76</v>
      </c>
      <c r="AY394" s="220" t="s">
        <v>127</v>
      </c>
    </row>
    <row r="395" spans="2:51" s="15" customFormat="1" ht="10">
      <c r="B395" s="221"/>
      <c r="C395" s="222"/>
      <c r="D395" s="201" t="s">
        <v>139</v>
      </c>
      <c r="E395" s="223" t="s">
        <v>19</v>
      </c>
      <c r="F395" s="224" t="s">
        <v>143</v>
      </c>
      <c r="G395" s="222"/>
      <c r="H395" s="225">
        <v>758.89200000000005</v>
      </c>
      <c r="I395" s="226"/>
      <c r="J395" s="222"/>
      <c r="K395" s="222"/>
      <c r="L395" s="227"/>
      <c r="M395" s="228"/>
      <c r="N395" s="229"/>
      <c r="O395" s="229"/>
      <c r="P395" s="229"/>
      <c r="Q395" s="229"/>
      <c r="R395" s="229"/>
      <c r="S395" s="229"/>
      <c r="T395" s="230"/>
      <c r="AT395" s="231" t="s">
        <v>139</v>
      </c>
      <c r="AU395" s="231" t="s">
        <v>85</v>
      </c>
      <c r="AV395" s="15" t="s">
        <v>144</v>
      </c>
      <c r="AW395" s="15" t="s">
        <v>35</v>
      </c>
      <c r="AX395" s="15" t="s">
        <v>76</v>
      </c>
      <c r="AY395" s="231" t="s">
        <v>127</v>
      </c>
    </row>
    <row r="396" spans="2:51" s="13" customFormat="1" ht="10">
      <c r="B396" s="199"/>
      <c r="C396" s="200"/>
      <c r="D396" s="201" t="s">
        <v>139</v>
      </c>
      <c r="E396" s="202" t="s">
        <v>19</v>
      </c>
      <c r="F396" s="203" t="s">
        <v>233</v>
      </c>
      <c r="G396" s="200"/>
      <c r="H396" s="202" t="s">
        <v>19</v>
      </c>
      <c r="I396" s="204"/>
      <c r="J396" s="200"/>
      <c r="K396" s="200"/>
      <c r="L396" s="205"/>
      <c r="M396" s="206"/>
      <c r="N396" s="207"/>
      <c r="O396" s="207"/>
      <c r="P396" s="207"/>
      <c r="Q396" s="207"/>
      <c r="R396" s="207"/>
      <c r="S396" s="207"/>
      <c r="T396" s="208"/>
      <c r="AT396" s="209" t="s">
        <v>139</v>
      </c>
      <c r="AU396" s="209" t="s">
        <v>85</v>
      </c>
      <c r="AV396" s="13" t="s">
        <v>83</v>
      </c>
      <c r="AW396" s="13" t="s">
        <v>35</v>
      </c>
      <c r="AX396" s="13" t="s">
        <v>76</v>
      </c>
      <c r="AY396" s="209" t="s">
        <v>127</v>
      </c>
    </row>
    <row r="397" spans="2:51" s="14" customFormat="1" ht="10">
      <c r="B397" s="210"/>
      <c r="C397" s="211"/>
      <c r="D397" s="201" t="s">
        <v>139</v>
      </c>
      <c r="E397" s="212" t="s">
        <v>19</v>
      </c>
      <c r="F397" s="213" t="s">
        <v>234</v>
      </c>
      <c r="G397" s="211"/>
      <c r="H397" s="214">
        <v>50.78</v>
      </c>
      <c r="I397" s="215"/>
      <c r="J397" s="211"/>
      <c r="K397" s="211"/>
      <c r="L397" s="216"/>
      <c r="M397" s="217"/>
      <c r="N397" s="218"/>
      <c r="O397" s="218"/>
      <c r="P397" s="218"/>
      <c r="Q397" s="218"/>
      <c r="R397" s="218"/>
      <c r="S397" s="218"/>
      <c r="T397" s="219"/>
      <c r="AT397" s="220" t="s">
        <v>139</v>
      </c>
      <c r="AU397" s="220" t="s">
        <v>85</v>
      </c>
      <c r="AV397" s="14" t="s">
        <v>85</v>
      </c>
      <c r="AW397" s="14" t="s">
        <v>35</v>
      </c>
      <c r="AX397" s="14" t="s">
        <v>76</v>
      </c>
      <c r="AY397" s="220" t="s">
        <v>127</v>
      </c>
    </row>
    <row r="398" spans="2:51" s="14" customFormat="1" ht="10">
      <c r="B398" s="210"/>
      <c r="C398" s="211"/>
      <c r="D398" s="201" t="s">
        <v>139</v>
      </c>
      <c r="E398" s="212" t="s">
        <v>19</v>
      </c>
      <c r="F398" s="213" t="s">
        <v>232</v>
      </c>
      <c r="G398" s="211"/>
      <c r="H398" s="214">
        <v>72.2</v>
      </c>
      <c r="I398" s="215"/>
      <c r="J398" s="211"/>
      <c r="K398" s="211"/>
      <c r="L398" s="216"/>
      <c r="M398" s="217"/>
      <c r="N398" s="218"/>
      <c r="O398" s="218"/>
      <c r="P398" s="218"/>
      <c r="Q398" s="218"/>
      <c r="R398" s="218"/>
      <c r="S398" s="218"/>
      <c r="T398" s="219"/>
      <c r="AT398" s="220" t="s">
        <v>139</v>
      </c>
      <c r="AU398" s="220" t="s">
        <v>85</v>
      </c>
      <c r="AV398" s="14" t="s">
        <v>85</v>
      </c>
      <c r="AW398" s="14" t="s">
        <v>35</v>
      </c>
      <c r="AX398" s="14" t="s">
        <v>76</v>
      </c>
      <c r="AY398" s="220" t="s">
        <v>127</v>
      </c>
    </row>
    <row r="399" spans="2:51" s="15" customFormat="1" ht="10">
      <c r="B399" s="221"/>
      <c r="C399" s="222"/>
      <c r="D399" s="201" t="s">
        <v>139</v>
      </c>
      <c r="E399" s="223" t="s">
        <v>19</v>
      </c>
      <c r="F399" s="224" t="s">
        <v>143</v>
      </c>
      <c r="G399" s="222"/>
      <c r="H399" s="225">
        <v>122.98</v>
      </c>
      <c r="I399" s="226"/>
      <c r="J399" s="222"/>
      <c r="K399" s="222"/>
      <c r="L399" s="227"/>
      <c r="M399" s="228"/>
      <c r="N399" s="229"/>
      <c r="O399" s="229"/>
      <c r="P399" s="229"/>
      <c r="Q399" s="229"/>
      <c r="R399" s="229"/>
      <c r="S399" s="229"/>
      <c r="T399" s="230"/>
      <c r="AT399" s="231" t="s">
        <v>139</v>
      </c>
      <c r="AU399" s="231" t="s">
        <v>85</v>
      </c>
      <c r="AV399" s="15" t="s">
        <v>144</v>
      </c>
      <c r="AW399" s="15" t="s">
        <v>35</v>
      </c>
      <c r="AX399" s="15" t="s">
        <v>76</v>
      </c>
      <c r="AY399" s="231" t="s">
        <v>127</v>
      </c>
    </row>
    <row r="400" spans="2:51" s="16" customFormat="1" ht="10">
      <c r="B400" s="232"/>
      <c r="C400" s="233"/>
      <c r="D400" s="201" t="s">
        <v>139</v>
      </c>
      <c r="E400" s="234" t="s">
        <v>19</v>
      </c>
      <c r="F400" s="235" t="s">
        <v>153</v>
      </c>
      <c r="G400" s="233"/>
      <c r="H400" s="236">
        <v>1984.0800000000002</v>
      </c>
      <c r="I400" s="237"/>
      <c r="J400" s="233"/>
      <c r="K400" s="233"/>
      <c r="L400" s="238"/>
      <c r="M400" s="239"/>
      <c r="N400" s="240"/>
      <c r="O400" s="240"/>
      <c r="P400" s="240"/>
      <c r="Q400" s="240"/>
      <c r="R400" s="240"/>
      <c r="S400" s="240"/>
      <c r="T400" s="241"/>
      <c r="AT400" s="242" t="s">
        <v>139</v>
      </c>
      <c r="AU400" s="242" t="s">
        <v>85</v>
      </c>
      <c r="AV400" s="16" t="s">
        <v>135</v>
      </c>
      <c r="AW400" s="16" t="s">
        <v>35</v>
      </c>
      <c r="AX400" s="16" t="s">
        <v>83</v>
      </c>
      <c r="AY400" s="242" t="s">
        <v>127</v>
      </c>
    </row>
    <row r="401" spans="1:65" s="2" customFormat="1" ht="44.25" customHeight="1">
      <c r="A401" s="37"/>
      <c r="B401" s="38"/>
      <c r="C401" s="181" t="s">
        <v>288</v>
      </c>
      <c r="D401" s="181" t="s">
        <v>130</v>
      </c>
      <c r="E401" s="182" t="s">
        <v>289</v>
      </c>
      <c r="F401" s="183" t="s">
        <v>290</v>
      </c>
      <c r="G401" s="184" t="s">
        <v>201</v>
      </c>
      <c r="H401" s="185">
        <v>12.06</v>
      </c>
      <c r="I401" s="186"/>
      <c r="J401" s="187">
        <f>ROUND(I401*H401,2)</f>
        <v>0</v>
      </c>
      <c r="K401" s="183" t="s">
        <v>134</v>
      </c>
      <c r="L401" s="42"/>
      <c r="M401" s="188" t="s">
        <v>19</v>
      </c>
      <c r="N401" s="189" t="s">
        <v>47</v>
      </c>
      <c r="O401" s="67"/>
      <c r="P401" s="190">
        <f>O401*H401</f>
        <v>0</v>
      </c>
      <c r="Q401" s="190">
        <v>0</v>
      </c>
      <c r="R401" s="190">
        <f>Q401*H401</f>
        <v>0</v>
      </c>
      <c r="S401" s="190">
        <v>0</v>
      </c>
      <c r="T401" s="191">
        <f>S401*H401</f>
        <v>0</v>
      </c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R401" s="192" t="s">
        <v>135</v>
      </c>
      <c r="AT401" s="192" t="s">
        <v>130</v>
      </c>
      <c r="AU401" s="192" t="s">
        <v>85</v>
      </c>
      <c r="AY401" s="20" t="s">
        <v>127</v>
      </c>
      <c r="BE401" s="193">
        <f>IF(N401="základní",J401,0)</f>
        <v>0</v>
      </c>
      <c r="BF401" s="193">
        <f>IF(N401="snížená",J401,0)</f>
        <v>0</v>
      </c>
      <c r="BG401" s="193">
        <f>IF(N401="zákl. přenesená",J401,0)</f>
        <v>0</v>
      </c>
      <c r="BH401" s="193">
        <f>IF(N401="sníž. přenesená",J401,0)</f>
        <v>0</v>
      </c>
      <c r="BI401" s="193">
        <f>IF(N401="nulová",J401,0)</f>
        <v>0</v>
      </c>
      <c r="BJ401" s="20" t="s">
        <v>83</v>
      </c>
      <c r="BK401" s="193">
        <f>ROUND(I401*H401,2)</f>
        <v>0</v>
      </c>
      <c r="BL401" s="20" t="s">
        <v>135</v>
      </c>
      <c r="BM401" s="192" t="s">
        <v>291</v>
      </c>
    </row>
    <row r="402" spans="1:65" s="2" customFormat="1" ht="10">
      <c r="A402" s="37"/>
      <c r="B402" s="38"/>
      <c r="C402" s="39"/>
      <c r="D402" s="194" t="s">
        <v>137</v>
      </c>
      <c r="E402" s="39"/>
      <c r="F402" s="195" t="s">
        <v>292</v>
      </c>
      <c r="G402" s="39"/>
      <c r="H402" s="39"/>
      <c r="I402" s="196"/>
      <c r="J402" s="39"/>
      <c r="K402" s="39"/>
      <c r="L402" s="42"/>
      <c r="M402" s="197"/>
      <c r="N402" s="198"/>
      <c r="O402" s="67"/>
      <c r="P402" s="67"/>
      <c r="Q402" s="67"/>
      <c r="R402" s="67"/>
      <c r="S402" s="67"/>
      <c r="T402" s="68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T402" s="20" t="s">
        <v>137</v>
      </c>
      <c r="AU402" s="20" t="s">
        <v>85</v>
      </c>
    </row>
    <row r="403" spans="1:65" s="14" customFormat="1" ht="10">
      <c r="B403" s="210"/>
      <c r="C403" s="211"/>
      <c r="D403" s="201" t="s">
        <v>139</v>
      </c>
      <c r="E403" s="212" t="s">
        <v>19</v>
      </c>
      <c r="F403" s="213" t="s">
        <v>205</v>
      </c>
      <c r="G403" s="211"/>
      <c r="H403" s="214">
        <v>7.85</v>
      </c>
      <c r="I403" s="215"/>
      <c r="J403" s="211"/>
      <c r="K403" s="211"/>
      <c r="L403" s="216"/>
      <c r="M403" s="217"/>
      <c r="N403" s="218"/>
      <c r="O403" s="218"/>
      <c r="P403" s="218"/>
      <c r="Q403" s="218"/>
      <c r="R403" s="218"/>
      <c r="S403" s="218"/>
      <c r="T403" s="219"/>
      <c r="AT403" s="220" t="s">
        <v>139</v>
      </c>
      <c r="AU403" s="220" t="s">
        <v>85</v>
      </c>
      <c r="AV403" s="14" t="s">
        <v>85</v>
      </c>
      <c r="AW403" s="14" t="s">
        <v>35</v>
      </c>
      <c r="AX403" s="14" t="s">
        <v>76</v>
      </c>
      <c r="AY403" s="220" t="s">
        <v>127</v>
      </c>
    </row>
    <row r="404" spans="1:65" s="14" customFormat="1" ht="10">
      <c r="B404" s="210"/>
      <c r="C404" s="211"/>
      <c r="D404" s="201" t="s">
        <v>139</v>
      </c>
      <c r="E404" s="212" t="s">
        <v>19</v>
      </c>
      <c r="F404" s="213" t="s">
        <v>206</v>
      </c>
      <c r="G404" s="211"/>
      <c r="H404" s="214">
        <v>4.21</v>
      </c>
      <c r="I404" s="215"/>
      <c r="J404" s="211"/>
      <c r="K404" s="211"/>
      <c r="L404" s="216"/>
      <c r="M404" s="217"/>
      <c r="N404" s="218"/>
      <c r="O404" s="218"/>
      <c r="P404" s="218"/>
      <c r="Q404" s="218"/>
      <c r="R404" s="218"/>
      <c r="S404" s="218"/>
      <c r="T404" s="219"/>
      <c r="AT404" s="220" t="s">
        <v>139</v>
      </c>
      <c r="AU404" s="220" t="s">
        <v>85</v>
      </c>
      <c r="AV404" s="14" t="s">
        <v>85</v>
      </c>
      <c r="AW404" s="14" t="s">
        <v>35</v>
      </c>
      <c r="AX404" s="14" t="s">
        <v>76</v>
      </c>
      <c r="AY404" s="220" t="s">
        <v>127</v>
      </c>
    </row>
    <row r="405" spans="1:65" s="16" customFormat="1" ht="10">
      <c r="B405" s="232"/>
      <c r="C405" s="233"/>
      <c r="D405" s="201" t="s">
        <v>139</v>
      </c>
      <c r="E405" s="234" t="s">
        <v>19</v>
      </c>
      <c r="F405" s="235" t="s">
        <v>153</v>
      </c>
      <c r="G405" s="233"/>
      <c r="H405" s="236">
        <v>12.059999999999999</v>
      </c>
      <c r="I405" s="237"/>
      <c r="J405" s="233"/>
      <c r="K405" s="233"/>
      <c r="L405" s="238"/>
      <c r="M405" s="239"/>
      <c r="N405" s="240"/>
      <c r="O405" s="240"/>
      <c r="P405" s="240"/>
      <c r="Q405" s="240"/>
      <c r="R405" s="240"/>
      <c r="S405" s="240"/>
      <c r="T405" s="241"/>
      <c r="AT405" s="242" t="s">
        <v>139</v>
      </c>
      <c r="AU405" s="242" t="s">
        <v>85</v>
      </c>
      <c r="AV405" s="16" t="s">
        <v>135</v>
      </c>
      <c r="AW405" s="16" t="s">
        <v>35</v>
      </c>
      <c r="AX405" s="16" t="s">
        <v>83</v>
      </c>
      <c r="AY405" s="242" t="s">
        <v>127</v>
      </c>
    </row>
    <row r="406" spans="1:65" s="2" customFormat="1" ht="37.75" customHeight="1">
      <c r="A406" s="37"/>
      <c r="B406" s="38"/>
      <c r="C406" s="181" t="s">
        <v>293</v>
      </c>
      <c r="D406" s="181" t="s">
        <v>130</v>
      </c>
      <c r="E406" s="182" t="s">
        <v>294</v>
      </c>
      <c r="F406" s="183" t="s">
        <v>295</v>
      </c>
      <c r="G406" s="184" t="s">
        <v>201</v>
      </c>
      <c r="H406" s="185">
        <v>11.125999999999999</v>
      </c>
      <c r="I406" s="186"/>
      <c r="J406" s="187">
        <f>ROUND(I406*H406,2)</f>
        <v>0</v>
      </c>
      <c r="K406" s="183" t="s">
        <v>134</v>
      </c>
      <c r="L406" s="42"/>
      <c r="M406" s="188" t="s">
        <v>19</v>
      </c>
      <c r="N406" s="189" t="s">
        <v>47</v>
      </c>
      <c r="O406" s="67"/>
      <c r="P406" s="190">
        <f>O406*H406</f>
        <v>0</v>
      </c>
      <c r="Q406" s="190">
        <v>0</v>
      </c>
      <c r="R406" s="190">
        <f>Q406*H406</f>
        <v>0</v>
      </c>
      <c r="S406" s="190">
        <v>0</v>
      </c>
      <c r="T406" s="191">
        <f>S406*H406</f>
        <v>0</v>
      </c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R406" s="192" t="s">
        <v>135</v>
      </c>
      <c r="AT406" s="192" t="s">
        <v>130</v>
      </c>
      <c r="AU406" s="192" t="s">
        <v>85</v>
      </c>
      <c r="AY406" s="20" t="s">
        <v>127</v>
      </c>
      <c r="BE406" s="193">
        <f>IF(N406="základní",J406,0)</f>
        <v>0</v>
      </c>
      <c r="BF406" s="193">
        <f>IF(N406="snížená",J406,0)</f>
        <v>0</v>
      </c>
      <c r="BG406" s="193">
        <f>IF(N406="zákl. přenesená",J406,0)</f>
        <v>0</v>
      </c>
      <c r="BH406" s="193">
        <f>IF(N406="sníž. přenesená",J406,0)</f>
        <v>0</v>
      </c>
      <c r="BI406" s="193">
        <f>IF(N406="nulová",J406,0)</f>
        <v>0</v>
      </c>
      <c r="BJ406" s="20" t="s">
        <v>83</v>
      </c>
      <c r="BK406" s="193">
        <f>ROUND(I406*H406,2)</f>
        <v>0</v>
      </c>
      <c r="BL406" s="20" t="s">
        <v>135</v>
      </c>
      <c r="BM406" s="192" t="s">
        <v>296</v>
      </c>
    </row>
    <row r="407" spans="1:65" s="2" customFormat="1" ht="10">
      <c r="A407" s="37"/>
      <c r="B407" s="38"/>
      <c r="C407" s="39"/>
      <c r="D407" s="194" t="s">
        <v>137</v>
      </c>
      <c r="E407" s="39"/>
      <c r="F407" s="195" t="s">
        <v>297</v>
      </c>
      <c r="G407" s="39"/>
      <c r="H407" s="39"/>
      <c r="I407" s="196"/>
      <c r="J407" s="39"/>
      <c r="K407" s="39"/>
      <c r="L407" s="42"/>
      <c r="M407" s="197"/>
      <c r="N407" s="198"/>
      <c r="O407" s="67"/>
      <c r="P407" s="67"/>
      <c r="Q407" s="67"/>
      <c r="R407" s="67"/>
      <c r="S407" s="67"/>
      <c r="T407" s="68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T407" s="20" t="s">
        <v>137</v>
      </c>
      <c r="AU407" s="20" t="s">
        <v>85</v>
      </c>
    </row>
    <row r="408" spans="1:65" s="14" customFormat="1" ht="10">
      <c r="B408" s="210"/>
      <c r="C408" s="211"/>
      <c r="D408" s="201" t="s">
        <v>139</v>
      </c>
      <c r="E408" s="212" t="s">
        <v>19</v>
      </c>
      <c r="F408" s="213" t="s">
        <v>208</v>
      </c>
      <c r="G408" s="211"/>
      <c r="H408" s="214">
        <v>7.4859999999999998</v>
      </c>
      <c r="I408" s="215"/>
      <c r="J408" s="211"/>
      <c r="K408" s="211"/>
      <c r="L408" s="216"/>
      <c r="M408" s="217"/>
      <c r="N408" s="218"/>
      <c r="O408" s="218"/>
      <c r="P408" s="218"/>
      <c r="Q408" s="218"/>
      <c r="R408" s="218"/>
      <c r="S408" s="218"/>
      <c r="T408" s="219"/>
      <c r="AT408" s="220" t="s">
        <v>139</v>
      </c>
      <c r="AU408" s="220" t="s">
        <v>85</v>
      </c>
      <c r="AV408" s="14" t="s">
        <v>85</v>
      </c>
      <c r="AW408" s="14" t="s">
        <v>35</v>
      </c>
      <c r="AX408" s="14" t="s">
        <v>76</v>
      </c>
      <c r="AY408" s="220" t="s">
        <v>127</v>
      </c>
    </row>
    <row r="409" spans="1:65" s="14" customFormat="1" ht="10">
      <c r="B409" s="210"/>
      <c r="C409" s="211"/>
      <c r="D409" s="201" t="s">
        <v>139</v>
      </c>
      <c r="E409" s="212" t="s">
        <v>19</v>
      </c>
      <c r="F409" s="213" t="s">
        <v>209</v>
      </c>
      <c r="G409" s="211"/>
      <c r="H409" s="214">
        <v>3.64</v>
      </c>
      <c r="I409" s="215"/>
      <c r="J409" s="211"/>
      <c r="K409" s="211"/>
      <c r="L409" s="216"/>
      <c r="M409" s="217"/>
      <c r="N409" s="218"/>
      <c r="O409" s="218"/>
      <c r="P409" s="218"/>
      <c r="Q409" s="218"/>
      <c r="R409" s="218"/>
      <c r="S409" s="218"/>
      <c r="T409" s="219"/>
      <c r="AT409" s="220" t="s">
        <v>139</v>
      </c>
      <c r="AU409" s="220" t="s">
        <v>85</v>
      </c>
      <c r="AV409" s="14" t="s">
        <v>85</v>
      </c>
      <c r="AW409" s="14" t="s">
        <v>35</v>
      </c>
      <c r="AX409" s="14" t="s">
        <v>76</v>
      </c>
      <c r="AY409" s="220" t="s">
        <v>127</v>
      </c>
    </row>
    <row r="410" spans="1:65" s="16" customFormat="1" ht="10">
      <c r="B410" s="232"/>
      <c r="C410" s="233"/>
      <c r="D410" s="201" t="s">
        <v>139</v>
      </c>
      <c r="E410" s="234" t="s">
        <v>19</v>
      </c>
      <c r="F410" s="235" t="s">
        <v>153</v>
      </c>
      <c r="G410" s="233"/>
      <c r="H410" s="236">
        <v>11.125999999999999</v>
      </c>
      <c r="I410" s="237"/>
      <c r="J410" s="233"/>
      <c r="K410" s="233"/>
      <c r="L410" s="238"/>
      <c r="M410" s="239"/>
      <c r="N410" s="240"/>
      <c r="O410" s="240"/>
      <c r="P410" s="240"/>
      <c r="Q410" s="240"/>
      <c r="R410" s="240"/>
      <c r="S410" s="240"/>
      <c r="T410" s="241"/>
      <c r="AT410" s="242" t="s">
        <v>139</v>
      </c>
      <c r="AU410" s="242" t="s">
        <v>85</v>
      </c>
      <c r="AV410" s="16" t="s">
        <v>135</v>
      </c>
      <c r="AW410" s="16" t="s">
        <v>35</v>
      </c>
      <c r="AX410" s="16" t="s">
        <v>83</v>
      </c>
      <c r="AY410" s="242" t="s">
        <v>127</v>
      </c>
    </row>
    <row r="411" spans="1:65" s="2" customFormat="1" ht="37.75" customHeight="1">
      <c r="A411" s="37"/>
      <c r="B411" s="38"/>
      <c r="C411" s="181" t="s">
        <v>298</v>
      </c>
      <c r="D411" s="181" t="s">
        <v>130</v>
      </c>
      <c r="E411" s="182" t="s">
        <v>299</v>
      </c>
      <c r="F411" s="183" t="s">
        <v>300</v>
      </c>
      <c r="G411" s="184" t="s">
        <v>201</v>
      </c>
      <c r="H411" s="185">
        <v>23.125</v>
      </c>
      <c r="I411" s="186"/>
      <c r="J411" s="187">
        <f>ROUND(I411*H411,2)</f>
        <v>0</v>
      </c>
      <c r="K411" s="183" t="s">
        <v>134</v>
      </c>
      <c r="L411" s="42"/>
      <c r="M411" s="188" t="s">
        <v>19</v>
      </c>
      <c r="N411" s="189" t="s">
        <v>47</v>
      </c>
      <c r="O411" s="67"/>
      <c r="P411" s="190">
        <f>O411*H411</f>
        <v>0</v>
      </c>
      <c r="Q411" s="190">
        <v>0</v>
      </c>
      <c r="R411" s="190">
        <f>Q411*H411</f>
        <v>0</v>
      </c>
      <c r="S411" s="190">
        <v>0</v>
      </c>
      <c r="T411" s="191">
        <f>S411*H411</f>
        <v>0</v>
      </c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R411" s="192" t="s">
        <v>135</v>
      </c>
      <c r="AT411" s="192" t="s">
        <v>130</v>
      </c>
      <c r="AU411" s="192" t="s">
        <v>85</v>
      </c>
      <c r="AY411" s="20" t="s">
        <v>127</v>
      </c>
      <c r="BE411" s="193">
        <f>IF(N411="základní",J411,0)</f>
        <v>0</v>
      </c>
      <c r="BF411" s="193">
        <f>IF(N411="snížená",J411,0)</f>
        <v>0</v>
      </c>
      <c r="BG411" s="193">
        <f>IF(N411="zákl. přenesená",J411,0)</f>
        <v>0</v>
      </c>
      <c r="BH411" s="193">
        <f>IF(N411="sníž. přenesená",J411,0)</f>
        <v>0</v>
      </c>
      <c r="BI411" s="193">
        <f>IF(N411="nulová",J411,0)</f>
        <v>0</v>
      </c>
      <c r="BJ411" s="20" t="s">
        <v>83</v>
      </c>
      <c r="BK411" s="193">
        <f>ROUND(I411*H411,2)</f>
        <v>0</v>
      </c>
      <c r="BL411" s="20" t="s">
        <v>135</v>
      </c>
      <c r="BM411" s="192" t="s">
        <v>301</v>
      </c>
    </row>
    <row r="412" spans="1:65" s="2" customFormat="1" ht="10">
      <c r="A412" s="37"/>
      <c r="B412" s="38"/>
      <c r="C412" s="39"/>
      <c r="D412" s="194" t="s">
        <v>137</v>
      </c>
      <c r="E412" s="39"/>
      <c r="F412" s="195" t="s">
        <v>302</v>
      </c>
      <c r="G412" s="39"/>
      <c r="H412" s="39"/>
      <c r="I412" s="196"/>
      <c r="J412" s="39"/>
      <c r="K412" s="39"/>
      <c r="L412" s="42"/>
      <c r="M412" s="197"/>
      <c r="N412" s="198"/>
      <c r="O412" s="67"/>
      <c r="P412" s="67"/>
      <c r="Q412" s="67"/>
      <c r="R412" s="67"/>
      <c r="S412" s="67"/>
      <c r="T412" s="68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T412" s="20" t="s">
        <v>137</v>
      </c>
      <c r="AU412" s="20" t="s">
        <v>85</v>
      </c>
    </row>
    <row r="413" spans="1:65" s="14" customFormat="1" ht="10">
      <c r="B413" s="210"/>
      <c r="C413" s="211"/>
      <c r="D413" s="201" t="s">
        <v>139</v>
      </c>
      <c r="E413" s="212" t="s">
        <v>19</v>
      </c>
      <c r="F413" s="213" t="s">
        <v>211</v>
      </c>
      <c r="G413" s="211"/>
      <c r="H413" s="214">
        <v>22.23</v>
      </c>
      <c r="I413" s="215"/>
      <c r="J413" s="211"/>
      <c r="K413" s="211"/>
      <c r="L413" s="216"/>
      <c r="M413" s="217"/>
      <c r="N413" s="218"/>
      <c r="O413" s="218"/>
      <c r="P413" s="218"/>
      <c r="Q413" s="218"/>
      <c r="R413" s="218"/>
      <c r="S413" s="218"/>
      <c r="T413" s="219"/>
      <c r="AT413" s="220" t="s">
        <v>139</v>
      </c>
      <c r="AU413" s="220" t="s">
        <v>85</v>
      </c>
      <c r="AV413" s="14" t="s">
        <v>85</v>
      </c>
      <c r="AW413" s="14" t="s">
        <v>35</v>
      </c>
      <c r="AX413" s="14" t="s">
        <v>76</v>
      </c>
      <c r="AY413" s="220" t="s">
        <v>127</v>
      </c>
    </row>
    <row r="414" spans="1:65" s="14" customFormat="1" ht="10">
      <c r="B414" s="210"/>
      <c r="C414" s="211"/>
      <c r="D414" s="201" t="s">
        <v>139</v>
      </c>
      <c r="E414" s="212" t="s">
        <v>19</v>
      </c>
      <c r="F414" s="213" t="s">
        <v>212</v>
      </c>
      <c r="G414" s="211"/>
      <c r="H414" s="214">
        <v>0.89500000000000002</v>
      </c>
      <c r="I414" s="215"/>
      <c r="J414" s="211"/>
      <c r="K414" s="211"/>
      <c r="L414" s="216"/>
      <c r="M414" s="217"/>
      <c r="N414" s="218"/>
      <c r="O414" s="218"/>
      <c r="P414" s="218"/>
      <c r="Q414" s="218"/>
      <c r="R414" s="218"/>
      <c r="S414" s="218"/>
      <c r="T414" s="219"/>
      <c r="AT414" s="220" t="s">
        <v>139</v>
      </c>
      <c r="AU414" s="220" t="s">
        <v>85</v>
      </c>
      <c r="AV414" s="14" t="s">
        <v>85</v>
      </c>
      <c r="AW414" s="14" t="s">
        <v>35</v>
      </c>
      <c r="AX414" s="14" t="s">
        <v>76</v>
      </c>
      <c r="AY414" s="220" t="s">
        <v>127</v>
      </c>
    </row>
    <row r="415" spans="1:65" s="16" customFormat="1" ht="10">
      <c r="B415" s="232"/>
      <c r="C415" s="233"/>
      <c r="D415" s="201" t="s">
        <v>139</v>
      </c>
      <c r="E415" s="234" t="s">
        <v>19</v>
      </c>
      <c r="F415" s="235" t="s">
        <v>153</v>
      </c>
      <c r="G415" s="233"/>
      <c r="H415" s="236">
        <v>23.125</v>
      </c>
      <c r="I415" s="237"/>
      <c r="J415" s="233"/>
      <c r="K415" s="233"/>
      <c r="L415" s="238"/>
      <c r="M415" s="239"/>
      <c r="N415" s="240"/>
      <c r="O415" s="240"/>
      <c r="P415" s="240"/>
      <c r="Q415" s="240"/>
      <c r="R415" s="240"/>
      <c r="S415" s="240"/>
      <c r="T415" s="241"/>
      <c r="AT415" s="242" t="s">
        <v>139</v>
      </c>
      <c r="AU415" s="242" t="s">
        <v>85</v>
      </c>
      <c r="AV415" s="16" t="s">
        <v>135</v>
      </c>
      <c r="AW415" s="16" t="s">
        <v>35</v>
      </c>
      <c r="AX415" s="16" t="s">
        <v>83</v>
      </c>
      <c r="AY415" s="242" t="s">
        <v>127</v>
      </c>
    </row>
    <row r="416" spans="1:65" s="2" customFormat="1" ht="44.25" customHeight="1">
      <c r="A416" s="37"/>
      <c r="B416" s="38"/>
      <c r="C416" s="181" t="s">
        <v>303</v>
      </c>
      <c r="D416" s="181" t="s">
        <v>130</v>
      </c>
      <c r="E416" s="182" t="s">
        <v>304</v>
      </c>
      <c r="F416" s="183" t="s">
        <v>305</v>
      </c>
      <c r="G416" s="184" t="s">
        <v>201</v>
      </c>
      <c r="H416" s="185">
        <v>2.93</v>
      </c>
      <c r="I416" s="186"/>
      <c r="J416" s="187">
        <f>ROUND(I416*H416,2)</f>
        <v>0</v>
      </c>
      <c r="K416" s="183" t="s">
        <v>134</v>
      </c>
      <c r="L416" s="42"/>
      <c r="M416" s="188" t="s">
        <v>19</v>
      </c>
      <c r="N416" s="189" t="s">
        <v>47</v>
      </c>
      <c r="O416" s="67"/>
      <c r="P416" s="190">
        <f>O416*H416</f>
        <v>0</v>
      </c>
      <c r="Q416" s="190">
        <v>0</v>
      </c>
      <c r="R416" s="190">
        <f>Q416*H416</f>
        <v>0</v>
      </c>
      <c r="S416" s="190">
        <v>0</v>
      </c>
      <c r="T416" s="191">
        <f>S416*H416</f>
        <v>0</v>
      </c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R416" s="192" t="s">
        <v>135</v>
      </c>
      <c r="AT416" s="192" t="s">
        <v>130</v>
      </c>
      <c r="AU416" s="192" t="s">
        <v>85</v>
      </c>
      <c r="AY416" s="20" t="s">
        <v>127</v>
      </c>
      <c r="BE416" s="193">
        <f>IF(N416="základní",J416,0)</f>
        <v>0</v>
      </c>
      <c r="BF416" s="193">
        <f>IF(N416="snížená",J416,0)</f>
        <v>0</v>
      </c>
      <c r="BG416" s="193">
        <f>IF(N416="zákl. přenesená",J416,0)</f>
        <v>0</v>
      </c>
      <c r="BH416" s="193">
        <f>IF(N416="sníž. přenesená",J416,0)</f>
        <v>0</v>
      </c>
      <c r="BI416" s="193">
        <f>IF(N416="nulová",J416,0)</f>
        <v>0</v>
      </c>
      <c r="BJ416" s="20" t="s">
        <v>83</v>
      </c>
      <c r="BK416" s="193">
        <f>ROUND(I416*H416,2)</f>
        <v>0</v>
      </c>
      <c r="BL416" s="20" t="s">
        <v>135</v>
      </c>
      <c r="BM416" s="192" t="s">
        <v>306</v>
      </c>
    </row>
    <row r="417" spans="1:65" s="2" customFormat="1" ht="10">
      <c r="A417" s="37"/>
      <c r="B417" s="38"/>
      <c r="C417" s="39"/>
      <c r="D417" s="194" t="s">
        <v>137</v>
      </c>
      <c r="E417" s="39"/>
      <c r="F417" s="195" t="s">
        <v>307</v>
      </c>
      <c r="G417" s="39"/>
      <c r="H417" s="39"/>
      <c r="I417" s="196"/>
      <c r="J417" s="39"/>
      <c r="K417" s="39"/>
      <c r="L417" s="42"/>
      <c r="M417" s="197"/>
      <c r="N417" s="198"/>
      <c r="O417" s="67"/>
      <c r="P417" s="67"/>
      <c r="Q417" s="67"/>
      <c r="R417" s="67"/>
      <c r="S417" s="67"/>
      <c r="T417" s="68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T417" s="20" t="s">
        <v>137</v>
      </c>
      <c r="AU417" s="20" t="s">
        <v>85</v>
      </c>
    </row>
    <row r="418" spans="1:65" s="14" customFormat="1" ht="10">
      <c r="B418" s="210"/>
      <c r="C418" s="211"/>
      <c r="D418" s="201" t="s">
        <v>139</v>
      </c>
      <c r="E418" s="212" t="s">
        <v>19</v>
      </c>
      <c r="F418" s="213" t="s">
        <v>214</v>
      </c>
      <c r="G418" s="211"/>
      <c r="H418" s="214">
        <v>2.4300000000000002</v>
      </c>
      <c r="I418" s="215"/>
      <c r="J418" s="211"/>
      <c r="K418" s="211"/>
      <c r="L418" s="216"/>
      <c r="M418" s="217"/>
      <c r="N418" s="218"/>
      <c r="O418" s="218"/>
      <c r="P418" s="218"/>
      <c r="Q418" s="218"/>
      <c r="R418" s="218"/>
      <c r="S418" s="218"/>
      <c r="T418" s="219"/>
      <c r="AT418" s="220" t="s">
        <v>139</v>
      </c>
      <c r="AU418" s="220" t="s">
        <v>85</v>
      </c>
      <c r="AV418" s="14" t="s">
        <v>85</v>
      </c>
      <c r="AW418" s="14" t="s">
        <v>35</v>
      </c>
      <c r="AX418" s="14" t="s">
        <v>76</v>
      </c>
      <c r="AY418" s="220" t="s">
        <v>127</v>
      </c>
    </row>
    <row r="419" spans="1:65" s="14" customFormat="1" ht="10">
      <c r="B419" s="210"/>
      <c r="C419" s="211"/>
      <c r="D419" s="201" t="s">
        <v>139</v>
      </c>
      <c r="E419" s="212" t="s">
        <v>19</v>
      </c>
      <c r="F419" s="213" t="s">
        <v>215</v>
      </c>
      <c r="G419" s="211"/>
      <c r="H419" s="214">
        <v>0.5</v>
      </c>
      <c r="I419" s="215"/>
      <c r="J419" s="211"/>
      <c r="K419" s="211"/>
      <c r="L419" s="216"/>
      <c r="M419" s="217"/>
      <c r="N419" s="218"/>
      <c r="O419" s="218"/>
      <c r="P419" s="218"/>
      <c r="Q419" s="218"/>
      <c r="R419" s="218"/>
      <c r="S419" s="218"/>
      <c r="T419" s="219"/>
      <c r="AT419" s="220" t="s">
        <v>139</v>
      </c>
      <c r="AU419" s="220" t="s">
        <v>85</v>
      </c>
      <c r="AV419" s="14" t="s">
        <v>85</v>
      </c>
      <c r="AW419" s="14" t="s">
        <v>35</v>
      </c>
      <c r="AX419" s="14" t="s">
        <v>76</v>
      </c>
      <c r="AY419" s="220" t="s">
        <v>127</v>
      </c>
    </row>
    <row r="420" spans="1:65" s="16" customFormat="1" ht="10">
      <c r="B420" s="232"/>
      <c r="C420" s="233"/>
      <c r="D420" s="201" t="s">
        <v>139</v>
      </c>
      <c r="E420" s="234" t="s">
        <v>19</v>
      </c>
      <c r="F420" s="235" t="s">
        <v>153</v>
      </c>
      <c r="G420" s="233"/>
      <c r="H420" s="236">
        <v>2.93</v>
      </c>
      <c r="I420" s="237"/>
      <c r="J420" s="233"/>
      <c r="K420" s="233"/>
      <c r="L420" s="238"/>
      <c r="M420" s="239"/>
      <c r="N420" s="240"/>
      <c r="O420" s="240"/>
      <c r="P420" s="240"/>
      <c r="Q420" s="240"/>
      <c r="R420" s="240"/>
      <c r="S420" s="240"/>
      <c r="T420" s="241"/>
      <c r="AT420" s="242" t="s">
        <v>139</v>
      </c>
      <c r="AU420" s="242" t="s">
        <v>85</v>
      </c>
      <c r="AV420" s="16" t="s">
        <v>135</v>
      </c>
      <c r="AW420" s="16" t="s">
        <v>35</v>
      </c>
      <c r="AX420" s="16" t="s">
        <v>83</v>
      </c>
      <c r="AY420" s="242" t="s">
        <v>127</v>
      </c>
    </row>
    <row r="421" spans="1:65" s="2" customFormat="1" ht="44.25" customHeight="1">
      <c r="A421" s="37"/>
      <c r="B421" s="38"/>
      <c r="C421" s="181" t="s">
        <v>308</v>
      </c>
      <c r="D421" s="181" t="s">
        <v>130</v>
      </c>
      <c r="E421" s="182" t="s">
        <v>309</v>
      </c>
      <c r="F421" s="183" t="s">
        <v>310</v>
      </c>
      <c r="G421" s="184" t="s">
        <v>201</v>
      </c>
      <c r="H421" s="185">
        <v>4.8949999999999996</v>
      </c>
      <c r="I421" s="186"/>
      <c r="J421" s="187">
        <f>ROUND(I421*H421,2)</f>
        <v>0</v>
      </c>
      <c r="K421" s="183" t="s">
        <v>134</v>
      </c>
      <c r="L421" s="42"/>
      <c r="M421" s="188" t="s">
        <v>19</v>
      </c>
      <c r="N421" s="189" t="s">
        <v>47</v>
      </c>
      <c r="O421" s="67"/>
      <c r="P421" s="190">
        <f>O421*H421</f>
        <v>0</v>
      </c>
      <c r="Q421" s="190">
        <v>0</v>
      </c>
      <c r="R421" s="190">
        <f>Q421*H421</f>
        <v>0</v>
      </c>
      <c r="S421" s="190">
        <v>0</v>
      </c>
      <c r="T421" s="191">
        <f>S421*H421</f>
        <v>0</v>
      </c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R421" s="192" t="s">
        <v>135</v>
      </c>
      <c r="AT421" s="192" t="s">
        <v>130</v>
      </c>
      <c r="AU421" s="192" t="s">
        <v>85</v>
      </c>
      <c r="AY421" s="20" t="s">
        <v>127</v>
      </c>
      <c r="BE421" s="193">
        <f>IF(N421="základní",J421,0)</f>
        <v>0</v>
      </c>
      <c r="BF421" s="193">
        <f>IF(N421="snížená",J421,0)</f>
        <v>0</v>
      </c>
      <c r="BG421" s="193">
        <f>IF(N421="zákl. přenesená",J421,0)</f>
        <v>0</v>
      </c>
      <c r="BH421" s="193">
        <f>IF(N421="sníž. přenesená",J421,0)</f>
        <v>0</v>
      </c>
      <c r="BI421" s="193">
        <f>IF(N421="nulová",J421,0)</f>
        <v>0</v>
      </c>
      <c r="BJ421" s="20" t="s">
        <v>83</v>
      </c>
      <c r="BK421" s="193">
        <f>ROUND(I421*H421,2)</f>
        <v>0</v>
      </c>
      <c r="BL421" s="20" t="s">
        <v>135</v>
      </c>
      <c r="BM421" s="192" t="s">
        <v>311</v>
      </c>
    </row>
    <row r="422" spans="1:65" s="2" customFormat="1" ht="10">
      <c r="A422" s="37"/>
      <c r="B422" s="38"/>
      <c r="C422" s="39"/>
      <c r="D422" s="194" t="s">
        <v>137</v>
      </c>
      <c r="E422" s="39"/>
      <c r="F422" s="195" t="s">
        <v>312</v>
      </c>
      <c r="G422" s="39"/>
      <c r="H422" s="39"/>
      <c r="I422" s="196"/>
      <c r="J422" s="39"/>
      <c r="K422" s="39"/>
      <c r="L422" s="42"/>
      <c r="M422" s="197"/>
      <c r="N422" s="198"/>
      <c r="O422" s="67"/>
      <c r="P422" s="67"/>
      <c r="Q422" s="67"/>
      <c r="R422" s="67"/>
      <c r="S422" s="67"/>
      <c r="T422" s="68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T422" s="20" t="s">
        <v>137</v>
      </c>
      <c r="AU422" s="20" t="s">
        <v>85</v>
      </c>
    </row>
    <row r="423" spans="1:65" s="14" customFormat="1" ht="10">
      <c r="B423" s="210"/>
      <c r="C423" s="211"/>
      <c r="D423" s="201" t="s">
        <v>139</v>
      </c>
      <c r="E423" s="212" t="s">
        <v>19</v>
      </c>
      <c r="F423" s="213" t="s">
        <v>217</v>
      </c>
      <c r="G423" s="211"/>
      <c r="H423" s="214">
        <v>4.0999999999999996</v>
      </c>
      <c r="I423" s="215"/>
      <c r="J423" s="211"/>
      <c r="K423" s="211"/>
      <c r="L423" s="216"/>
      <c r="M423" s="217"/>
      <c r="N423" s="218"/>
      <c r="O423" s="218"/>
      <c r="P423" s="218"/>
      <c r="Q423" s="218"/>
      <c r="R423" s="218"/>
      <c r="S423" s="218"/>
      <c r="T423" s="219"/>
      <c r="AT423" s="220" t="s">
        <v>139</v>
      </c>
      <c r="AU423" s="220" t="s">
        <v>85</v>
      </c>
      <c r="AV423" s="14" t="s">
        <v>85</v>
      </c>
      <c r="AW423" s="14" t="s">
        <v>35</v>
      </c>
      <c r="AX423" s="14" t="s">
        <v>76</v>
      </c>
      <c r="AY423" s="220" t="s">
        <v>127</v>
      </c>
    </row>
    <row r="424" spans="1:65" s="14" customFormat="1" ht="10">
      <c r="B424" s="210"/>
      <c r="C424" s="211"/>
      <c r="D424" s="201" t="s">
        <v>139</v>
      </c>
      <c r="E424" s="212" t="s">
        <v>19</v>
      </c>
      <c r="F424" s="213" t="s">
        <v>218</v>
      </c>
      <c r="G424" s="211"/>
      <c r="H424" s="214">
        <v>0.79500000000000004</v>
      </c>
      <c r="I424" s="215"/>
      <c r="J424" s="211"/>
      <c r="K424" s="211"/>
      <c r="L424" s="216"/>
      <c r="M424" s="217"/>
      <c r="N424" s="218"/>
      <c r="O424" s="218"/>
      <c r="P424" s="218"/>
      <c r="Q424" s="218"/>
      <c r="R424" s="218"/>
      <c r="S424" s="218"/>
      <c r="T424" s="219"/>
      <c r="AT424" s="220" t="s">
        <v>139</v>
      </c>
      <c r="AU424" s="220" t="s">
        <v>85</v>
      </c>
      <c r="AV424" s="14" t="s">
        <v>85</v>
      </c>
      <c r="AW424" s="14" t="s">
        <v>35</v>
      </c>
      <c r="AX424" s="14" t="s">
        <v>76</v>
      </c>
      <c r="AY424" s="220" t="s">
        <v>127</v>
      </c>
    </row>
    <row r="425" spans="1:65" s="16" customFormat="1" ht="10">
      <c r="B425" s="232"/>
      <c r="C425" s="233"/>
      <c r="D425" s="201" t="s">
        <v>139</v>
      </c>
      <c r="E425" s="234" t="s">
        <v>19</v>
      </c>
      <c r="F425" s="235" t="s">
        <v>153</v>
      </c>
      <c r="G425" s="233"/>
      <c r="H425" s="236">
        <v>4.8949999999999996</v>
      </c>
      <c r="I425" s="237"/>
      <c r="J425" s="233"/>
      <c r="K425" s="233"/>
      <c r="L425" s="238"/>
      <c r="M425" s="239"/>
      <c r="N425" s="240"/>
      <c r="O425" s="240"/>
      <c r="P425" s="240"/>
      <c r="Q425" s="240"/>
      <c r="R425" s="240"/>
      <c r="S425" s="240"/>
      <c r="T425" s="241"/>
      <c r="AT425" s="242" t="s">
        <v>139</v>
      </c>
      <c r="AU425" s="242" t="s">
        <v>85</v>
      </c>
      <c r="AV425" s="16" t="s">
        <v>135</v>
      </c>
      <c r="AW425" s="16" t="s">
        <v>35</v>
      </c>
      <c r="AX425" s="16" t="s">
        <v>83</v>
      </c>
      <c r="AY425" s="242" t="s">
        <v>127</v>
      </c>
    </row>
    <row r="426" spans="1:65" s="2" customFormat="1" ht="24.15" customHeight="1">
      <c r="A426" s="37"/>
      <c r="B426" s="38"/>
      <c r="C426" s="181" t="s">
        <v>313</v>
      </c>
      <c r="D426" s="181" t="s">
        <v>130</v>
      </c>
      <c r="E426" s="182" t="s">
        <v>314</v>
      </c>
      <c r="F426" s="183" t="s">
        <v>315</v>
      </c>
      <c r="G426" s="184" t="s">
        <v>201</v>
      </c>
      <c r="H426" s="185">
        <v>-16.384</v>
      </c>
      <c r="I426" s="186"/>
      <c r="J426" s="187">
        <f>ROUND(I426*H426,2)</f>
        <v>0</v>
      </c>
      <c r="K426" s="183" t="s">
        <v>19</v>
      </c>
      <c r="L426" s="42"/>
      <c r="M426" s="188" t="s">
        <v>19</v>
      </c>
      <c r="N426" s="189" t="s">
        <v>47</v>
      </c>
      <c r="O426" s="67"/>
      <c r="P426" s="190">
        <f>O426*H426</f>
        <v>0</v>
      </c>
      <c r="Q426" s="190">
        <v>0</v>
      </c>
      <c r="R426" s="190">
        <f>Q426*H426</f>
        <v>0</v>
      </c>
      <c r="S426" s="190">
        <v>0</v>
      </c>
      <c r="T426" s="191">
        <f>S426*H426</f>
        <v>0</v>
      </c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R426" s="192" t="s">
        <v>135</v>
      </c>
      <c r="AT426" s="192" t="s">
        <v>130</v>
      </c>
      <c r="AU426" s="192" t="s">
        <v>85</v>
      </c>
      <c r="AY426" s="20" t="s">
        <v>127</v>
      </c>
      <c r="BE426" s="193">
        <f>IF(N426="základní",J426,0)</f>
        <v>0</v>
      </c>
      <c r="BF426" s="193">
        <f>IF(N426="snížená",J426,0)</f>
        <v>0</v>
      </c>
      <c r="BG426" s="193">
        <f>IF(N426="zákl. přenesená",J426,0)</f>
        <v>0</v>
      </c>
      <c r="BH426" s="193">
        <f>IF(N426="sníž. přenesená",J426,0)</f>
        <v>0</v>
      </c>
      <c r="BI426" s="193">
        <f>IF(N426="nulová",J426,0)</f>
        <v>0</v>
      </c>
      <c r="BJ426" s="20" t="s">
        <v>83</v>
      </c>
      <c r="BK426" s="193">
        <f>ROUND(I426*H426,2)</f>
        <v>0</v>
      </c>
      <c r="BL426" s="20" t="s">
        <v>135</v>
      </c>
      <c r="BM426" s="192" t="s">
        <v>316</v>
      </c>
    </row>
    <row r="427" spans="1:65" s="13" customFormat="1" ht="10">
      <c r="B427" s="199"/>
      <c r="C427" s="200"/>
      <c r="D427" s="201" t="s">
        <v>139</v>
      </c>
      <c r="E427" s="202" t="s">
        <v>19</v>
      </c>
      <c r="F427" s="203" t="s">
        <v>219</v>
      </c>
      <c r="G427" s="200"/>
      <c r="H427" s="202" t="s">
        <v>19</v>
      </c>
      <c r="I427" s="204"/>
      <c r="J427" s="200"/>
      <c r="K427" s="200"/>
      <c r="L427" s="205"/>
      <c r="M427" s="206"/>
      <c r="N427" s="207"/>
      <c r="O427" s="207"/>
      <c r="P427" s="207"/>
      <c r="Q427" s="207"/>
      <c r="R427" s="207"/>
      <c r="S427" s="207"/>
      <c r="T427" s="208"/>
      <c r="AT427" s="209" t="s">
        <v>139</v>
      </c>
      <c r="AU427" s="209" t="s">
        <v>85</v>
      </c>
      <c r="AV427" s="13" t="s">
        <v>83</v>
      </c>
      <c r="AW427" s="13" t="s">
        <v>35</v>
      </c>
      <c r="AX427" s="13" t="s">
        <v>76</v>
      </c>
      <c r="AY427" s="209" t="s">
        <v>127</v>
      </c>
    </row>
    <row r="428" spans="1:65" s="14" customFormat="1" ht="10">
      <c r="B428" s="210"/>
      <c r="C428" s="211"/>
      <c r="D428" s="201" t="s">
        <v>139</v>
      </c>
      <c r="E428" s="212" t="s">
        <v>19</v>
      </c>
      <c r="F428" s="213" t="s">
        <v>317</v>
      </c>
      <c r="G428" s="211"/>
      <c r="H428" s="214">
        <v>-16.384</v>
      </c>
      <c r="I428" s="215"/>
      <c r="J428" s="211"/>
      <c r="K428" s="211"/>
      <c r="L428" s="216"/>
      <c r="M428" s="217"/>
      <c r="N428" s="218"/>
      <c r="O428" s="218"/>
      <c r="P428" s="218"/>
      <c r="Q428" s="218"/>
      <c r="R428" s="218"/>
      <c r="S428" s="218"/>
      <c r="T428" s="219"/>
      <c r="AT428" s="220" t="s">
        <v>139</v>
      </c>
      <c r="AU428" s="220" t="s">
        <v>85</v>
      </c>
      <c r="AV428" s="14" t="s">
        <v>85</v>
      </c>
      <c r="AW428" s="14" t="s">
        <v>35</v>
      </c>
      <c r="AX428" s="14" t="s">
        <v>76</v>
      </c>
      <c r="AY428" s="220" t="s">
        <v>127</v>
      </c>
    </row>
    <row r="429" spans="1:65" s="16" customFormat="1" ht="10">
      <c r="B429" s="232"/>
      <c r="C429" s="233"/>
      <c r="D429" s="201" t="s">
        <v>139</v>
      </c>
      <c r="E429" s="234" t="s">
        <v>19</v>
      </c>
      <c r="F429" s="235" t="s">
        <v>153</v>
      </c>
      <c r="G429" s="233"/>
      <c r="H429" s="236">
        <v>-16.384</v>
      </c>
      <c r="I429" s="237"/>
      <c r="J429" s="233"/>
      <c r="K429" s="233"/>
      <c r="L429" s="238"/>
      <c r="M429" s="239"/>
      <c r="N429" s="240"/>
      <c r="O429" s="240"/>
      <c r="P429" s="240"/>
      <c r="Q429" s="240"/>
      <c r="R429" s="240"/>
      <c r="S429" s="240"/>
      <c r="T429" s="241"/>
      <c r="AT429" s="242" t="s">
        <v>139</v>
      </c>
      <c r="AU429" s="242" t="s">
        <v>85</v>
      </c>
      <c r="AV429" s="16" t="s">
        <v>135</v>
      </c>
      <c r="AW429" s="16" t="s">
        <v>35</v>
      </c>
      <c r="AX429" s="16" t="s">
        <v>83</v>
      </c>
      <c r="AY429" s="242" t="s">
        <v>127</v>
      </c>
    </row>
    <row r="430" spans="1:65" s="2" customFormat="1" ht="44.25" customHeight="1">
      <c r="A430" s="37"/>
      <c r="B430" s="38"/>
      <c r="C430" s="181" t="s">
        <v>318</v>
      </c>
      <c r="D430" s="181" t="s">
        <v>130</v>
      </c>
      <c r="E430" s="182" t="s">
        <v>319</v>
      </c>
      <c r="F430" s="183" t="s">
        <v>320</v>
      </c>
      <c r="G430" s="184" t="s">
        <v>201</v>
      </c>
      <c r="H430" s="185">
        <v>3.63</v>
      </c>
      <c r="I430" s="186"/>
      <c r="J430" s="187">
        <f>ROUND(I430*H430,2)</f>
        <v>0</v>
      </c>
      <c r="K430" s="183" t="s">
        <v>134</v>
      </c>
      <c r="L430" s="42"/>
      <c r="M430" s="188" t="s">
        <v>19</v>
      </c>
      <c r="N430" s="189" t="s">
        <v>47</v>
      </c>
      <c r="O430" s="67"/>
      <c r="P430" s="190">
        <f>O430*H430</f>
        <v>0</v>
      </c>
      <c r="Q430" s="190">
        <v>0</v>
      </c>
      <c r="R430" s="190">
        <f>Q430*H430</f>
        <v>0</v>
      </c>
      <c r="S430" s="190">
        <v>0</v>
      </c>
      <c r="T430" s="191">
        <f>S430*H430</f>
        <v>0</v>
      </c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R430" s="192" t="s">
        <v>135</v>
      </c>
      <c r="AT430" s="192" t="s">
        <v>130</v>
      </c>
      <c r="AU430" s="192" t="s">
        <v>85</v>
      </c>
      <c r="AY430" s="20" t="s">
        <v>127</v>
      </c>
      <c r="BE430" s="193">
        <f>IF(N430="základní",J430,0)</f>
        <v>0</v>
      </c>
      <c r="BF430" s="193">
        <f>IF(N430="snížená",J430,0)</f>
        <v>0</v>
      </c>
      <c r="BG430" s="193">
        <f>IF(N430="zákl. přenesená",J430,0)</f>
        <v>0</v>
      </c>
      <c r="BH430" s="193">
        <f>IF(N430="sníž. přenesená",J430,0)</f>
        <v>0</v>
      </c>
      <c r="BI430" s="193">
        <f>IF(N430="nulová",J430,0)</f>
        <v>0</v>
      </c>
      <c r="BJ430" s="20" t="s">
        <v>83</v>
      </c>
      <c r="BK430" s="193">
        <f>ROUND(I430*H430,2)</f>
        <v>0</v>
      </c>
      <c r="BL430" s="20" t="s">
        <v>135</v>
      </c>
      <c r="BM430" s="192" t="s">
        <v>321</v>
      </c>
    </row>
    <row r="431" spans="1:65" s="2" customFormat="1" ht="10">
      <c r="A431" s="37"/>
      <c r="B431" s="38"/>
      <c r="C431" s="39"/>
      <c r="D431" s="194" t="s">
        <v>137</v>
      </c>
      <c r="E431" s="39"/>
      <c r="F431" s="195" t="s">
        <v>322</v>
      </c>
      <c r="G431" s="39"/>
      <c r="H431" s="39"/>
      <c r="I431" s="196"/>
      <c r="J431" s="39"/>
      <c r="K431" s="39"/>
      <c r="L431" s="42"/>
      <c r="M431" s="197"/>
      <c r="N431" s="198"/>
      <c r="O431" s="67"/>
      <c r="P431" s="67"/>
      <c r="Q431" s="67"/>
      <c r="R431" s="67"/>
      <c r="S431" s="67"/>
      <c r="T431" s="68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T431" s="20" t="s">
        <v>137</v>
      </c>
      <c r="AU431" s="20" t="s">
        <v>85</v>
      </c>
    </row>
    <row r="432" spans="1:65" s="14" customFormat="1" ht="10">
      <c r="B432" s="210"/>
      <c r="C432" s="211"/>
      <c r="D432" s="201" t="s">
        <v>139</v>
      </c>
      <c r="E432" s="212" t="s">
        <v>19</v>
      </c>
      <c r="F432" s="213" t="s">
        <v>222</v>
      </c>
      <c r="G432" s="211"/>
      <c r="H432" s="214">
        <v>3.04</v>
      </c>
      <c r="I432" s="215"/>
      <c r="J432" s="211"/>
      <c r="K432" s="211"/>
      <c r="L432" s="216"/>
      <c r="M432" s="217"/>
      <c r="N432" s="218"/>
      <c r="O432" s="218"/>
      <c r="P432" s="218"/>
      <c r="Q432" s="218"/>
      <c r="R432" s="218"/>
      <c r="S432" s="218"/>
      <c r="T432" s="219"/>
      <c r="AT432" s="220" t="s">
        <v>139</v>
      </c>
      <c r="AU432" s="220" t="s">
        <v>85</v>
      </c>
      <c r="AV432" s="14" t="s">
        <v>85</v>
      </c>
      <c r="AW432" s="14" t="s">
        <v>35</v>
      </c>
      <c r="AX432" s="14" t="s">
        <v>76</v>
      </c>
      <c r="AY432" s="220" t="s">
        <v>127</v>
      </c>
    </row>
    <row r="433" spans="1:65" s="14" customFormat="1" ht="10">
      <c r="B433" s="210"/>
      <c r="C433" s="211"/>
      <c r="D433" s="201" t="s">
        <v>139</v>
      </c>
      <c r="E433" s="212" t="s">
        <v>19</v>
      </c>
      <c r="F433" s="213" t="s">
        <v>223</v>
      </c>
      <c r="G433" s="211"/>
      <c r="H433" s="214">
        <v>0.59</v>
      </c>
      <c r="I433" s="215"/>
      <c r="J433" s="211"/>
      <c r="K433" s="211"/>
      <c r="L433" s="216"/>
      <c r="M433" s="217"/>
      <c r="N433" s="218"/>
      <c r="O433" s="218"/>
      <c r="P433" s="218"/>
      <c r="Q433" s="218"/>
      <c r="R433" s="218"/>
      <c r="S433" s="218"/>
      <c r="T433" s="219"/>
      <c r="AT433" s="220" t="s">
        <v>139</v>
      </c>
      <c r="AU433" s="220" t="s">
        <v>85</v>
      </c>
      <c r="AV433" s="14" t="s">
        <v>85</v>
      </c>
      <c r="AW433" s="14" t="s">
        <v>35</v>
      </c>
      <c r="AX433" s="14" t="s">
        <v>76</v>
      </c>
      <c r="AY433" s="220" t="s">
        <v>127</v>
      </c>
    </row>
    <row r="434" spans="1:65" s="16" customFormat="1" ht="10">
      <c r="B434" s="232"/>
      <c r="C434" s="233"/>
      <c r="D434" s="201" t="s">
        <v>139</v>
      </c>
      <c r="E434" s="234" t="s">
        <v>19</v>
      </c>
      <c r="F434" s="235" t="s">
        <v>153</v>
      </c>
      <c r="G434" s="233"/>
      <c r="H434" s="236">
        <v>3.63</v>
      </c>
      <c r="I434" s="237"/>
      <c r="J434" s="233"/>
      <c r="K434" s="233"/>
      <c r="L434" s="238"/>
      <c r="M434" s="239"/>
      <c r="N434" s="240"/>
      <c r="O434" s="240"/>
      <c r="P434" s="240"/>
      <c r="Q434" s="240"/>
      <c r="R434" s="240"/>
      <c r="S434" s="240"/>
      <c r="T434" s="241"/>
      <c r="AT434" s="242" t="s">
        <v>139</v>
      </c>
      <c r="AU434" s="242" t="s">
        <v>85</v>
      </c>
      <c r="AV434" s="16" t="s">
        <v>135</v>
      </c>
      <c r="AW434" s="16" t="s">
        <v>35</v>
      </c>
      <c r="AX434" s="16" t="s">
        <v>83</v>
      </c>
      <c r="AY434" s="242" t="s">
        <v>127</v>
      </c>
    </row>
    <row r="435" spans="1:65" s="2" customFormat="1" ht="44.25" customHeight="1">
      <c r="A435" s="37"/>
      <c r="B435" s="38"/>
      <c r="C435" s="181" t="s">
        <v>323</v>
      </c>
      <c r="D435" s="181" t="s">
        <v>130</v>
      </c>
      <c r="E435" s="182" t="s">
        <v>324</v>
      </c>
      <c r="F435" s="183" t="s">
        <v>325</v>
      </c>
      <c r="G435" s="184" t="s">
        <v>201</v>
      </c>
      <c r="H435" s="185">
        <v>565.60400000000004</v>
      </c>
      <c r="I435" s="186"/>
      <c r="J435" s="187">
        <f>ROUND(I435*H435,2)</f>
        <v>0</v>
      </c>
      <c r="K435" s="183" t="s">
        <v>19</v>
      </c>
      <c r="L435" s="42"/>
      <c r="M435" s="188" t="s">
        <v>19</v>
      </c>
      <c r="N435" s="189" t="s">
        <v>47</v>
      </c>
      <c r="O435" s="67"/>
      <c r="P435" s="190">
        <f>O435*H435</f>
        <v>0</v>
      </c>
      <c r="Q435" s="190">
        <v>0</v>
      </c>
      <c r="R435" s="190">
        <f>Q435*H435</f>
        <v>0</v>
      </c>
      <c r="S435" s="190">
        <v>0</v>
      </c>
      <c r="T435" s="191">
        <f>S435*H435</f>
        <v>0</v>
      </c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R435" s="192" t="s">
        <v>135</v>
      </c>
      <c r="AT435" s="192" t="s">
        <v>130</v>
      </c>
      <c r="AU435" s="192" t="s">
        <v>85</v>
      </c>
      <c r="AY435" s="20" t="s">
        <v>127</v>
      </c>
      <c r="BE435" s="193">
        <f>IF(N435="základní",J435,0)</f>
        <v>0</v>
      </c>
      <c r="BF435" s="193">
        <f>IF(N435="snížená",J435,0)</f>
        <v>0</v>
      </c>
      <c r="BG435" s="193">
        <f>IF(N435="zákl. přenesená",J435,0)</f>
        <v>0</v>
      </c>
      <c r="BH435" s="193">
        <f>IF(N435="sníž. přenesená",J435,0)</f>
        <v>0</v>
      </c>
      <c r="BI435" s="193">
        <f>IF(N435="nulová",J435,0)</f>
        <v>0</v>
      </c>
      <c r="BJ435" s="20" t="s">
        <v>83</v>
      </c>
      <c r="BK435" s="193">
        <f>ROUND(I435*H435,2)</f>
        <v>0</v>
      </c>
      <c r="BL435" s="20" t="s">
        <v>135</v>
      </c>
      <c r="BM435" s="192" t="s">
        <v>326</v>
      </c>
    </row>
    <row r="436" spans="1:65" s="14" customFormat="1" ht="10">
      <c r="B436" s="210"/>
      <c r="C436" s="211"/>
      <c r="D436" s="201" t="s">
        <v>139</v>
      </c>
      <c r="E436" s="212" t="s">
        <v>19</v>
      </c>
      <c r="F436" s="213" t="s">
        <v>239</v>
      </c>
      <c r="G436" s="211"/>
      <c r="H436" s="214">
        <v>491.42399999999998</v>
      </c>
      <c r="I436" s="215"/>
      <c r="J436" s="211"/>
      <c r="K436" s="211"/>
      <c r="L436" s="216"/>
      <c r="M436" s="217"/>
      <c r="N436" s="218"/>
      <c r="O436" s="218"/>
      <c r="P436" s="218"/>
      <c r="Q436" s="218"/>
      <c r="R436" s="218"/>
      <c r="S436" s="218"/>
      <c r="T436" s="219"/>
      <c r="AT436" s="220" t="s">
        <v>139</v>
      </c>
      <c r="AU436" s="220" t="s">
        <v>85</v>
      </c>
      <c r="AV436" s="14" t="s">
        <v>85</v>
      </c>
      <c r="AW436" s="14" t="s">
        <v>35</v>
      </c>
      <c r="AX436" s="14" t="s">
        <v>76</v>
      </c>
      <c r="AY436" s="220" t="s">
        <v>127</v>
      </c>
    </row>
    <row r="437" spans="1:65" s="14" customFormat="1" ht="10">
      <c r="B437" s="210"/>
      <c r="C437" s="211"/>
      <c r="D437" s="201" t="s">
        <v>139</v>
      </c>
      <c r="E437" s="212" t="s">
        <v>19</v>
      </c>
      <c r="F437" s="213" t="s">
        <v>225</v>
      </c>
      <c r="G437" s="211"/>
      <c r="H437" s="214">
        <v>65.98</v>
      </c>
      <c r="I437" s="215"/>
      <c r="J437" s="211"/>
      <c r="K437" s="211"/>
      <c r="L437" s="216"/>
      <c r="M437" s="217"/>
      <c r="N437" s="218"/>
      <c r="O437" s="218"/>
      <c r="P437" s="218"/>
      <c r="Q437" s="218"/>
      <c r="R437" s="218"/>
      <c r="S437" s="218"/>
      <c r="T437" s="219"/>
      <c r="AT437" s="220" t="s">
        <v>139</v>
      </c>
      <c r="AU437" s="220" t="s">
        <v>85</v>
      </c>
      <c r="AV437" s="14" t="s">
        <v>85</v>
      </c>
      <c r="AW437" s="14" t="s">
        <v>35</v>
      </c>
      <c r="AX437" s="14" t="s">
        <v>76</v>
      </c>
      <c r="AY437" s="220" t="s">
        <v>127</v>
      </c>
    </row>
    <row r="438" spans="1:65" s="14" customFormat="1" ht="10">
      <c r="B438" s="210"/>
      <c r="C438" s="211"/>
      <c r="D438" s="201" t="s">
        <v>139</v>
      </c>
      <c r="E438" s="212" t="s">
        <v>19</v>
      </c>
      <c r="F438" s="213" t="s">
        <v>226</v>
      </c>
      <c r="G438" s="211"/>
      <c r="H438" s="214">
        <v>8.1999999999999993</v>
      </c>
      <c r="I438" s="215"/>
      <c r="J438" s="211"/>
      <c r="K438" s="211"/>
      <c r="L438" s="216"/>
      <c r="M438" s="217"/>
      <c r="N438" s="218"/>
      <c r="O438" s="218"/>
      <c r="P438" s="218"/>
      <c r="Q438" s="218"/>
      <c r="R438" s="218"/>
      <c r="S438" s="218"/>
      <c r="T438" s="219"/>
      <c r="AT438" s="220" t="s">
        <v>139</v>
      </c>
      <c r="AU438" s="220" t="s">
        <v>85</v>
      </c>
      <c r="AV438" s="14" t="s">
        <v>85</v>
      </c>
      <c r="AW438" s="14" t="s">
        <v>35</v>
      </c>
      <c r="AX438" s="14" t="s">
        <v>76</v>
      </c>
      <c r="AY438" s="220" t="s">
        <v>127</v>
      </c>
    </row>
    <row r="439" spans="1:65" s="16" customFormat="1" ht="10">
      <c r="B439" s="232"/>
      <c r="C439" s="233"/>
      <c r="D439" s="201" t="s">
        <v>139</v>
      </c>
      <c r="E439" s="234" t="s">
        <v>19</v>
      </c>
      <c r="F439" s="235" t="s">
        <v>153</v>
      </c>
      <c r="G439" s="233"/>
      <c r="H439" s="236">
        <v>565.60400000000004</v>
      </c>
      <c r="I439" s="237"/>
      <c r="J439" s="233"/>
      <c r="K439" s="233"/>
      <c r="L439" s="238"/>
      <c r="M439" s="239"/>
      <c r="N439" s="240"/>
      <c r="O439" s="240"/>
      <c r="P439" s="240"/>
      <c r="Q439" s="240"/>
      <c r="R439" s="240"/>
      <c r="S439" s="240"/>
      <c r="T439" s="241"/>
      <c r="AT439" s="242" t="s">
        <v>139</v>
      </c>
      <c r="AU439" s="242" t="s">
        <v>85</v>
      </c>
      <c r="AV439" s="16" t="s">
        <v>135</v>
      </c>
      <c r="AW439" s="16" t="s">
        <v>35</v>
      </c>
      <c r="AX439" s="16" t="s">
        <v>83</v>
      </c>
      <c r="AY439" s="242" t="s">
        <v>127</v>
      </c>
    </row>
    <row r="440" spans="1:65" s="2" customFormat="1" ht="44.25" customHeight="1">
      <c r="A440" s="37"/>
      <c r="B440" s="38"/>
      <c r="C440" s="181" t="s">
        <v>7</v>
      </c>
      <c r="D440" s="181" t="s">
        <v>130</v>
      </c>
      <c r="E440" s="182" t="s">
        <v>327</v>
      </c>
      <c r="F440" s="183" t="s">
        <v>328</v>
      </c>
      <c r="G440" s="184" t="s">
        <v>201</v>
      </c>
      <c r="H440" s="185">
        <v>478.83800000000002</v>
      </c>
      <c r="I440" s="186"/>
      <c r="J440" s="187">
        <f>ROUND(I440*H440,2)</f>
        <v>0</v>
      </c>
      <c r="K440" s="183" t="s">
        <v>19</v>
      </c>
      <c r="L440" s="42"/>
      <c r="M440" s="188" t="s">
        <v>19</v>
      </c>
      <c r="N440" s="189" t="s">
        <v>47</v>
      </c>
      <c r="O440" s="67"/>
      <c r="P440" s="190">
        <f>O440*H440</f>
        <v>0</v>
      </c>
      <c r="Q440" s="190">
        <v>0</v>
      </c>
      <c r="R440" s="190">
        <f>Q440*H440</f>
        <v>0</v>
      </c>
      <c r="S440" s="190">
        <v>0</v>
      </c>
      <c r="T440" s="191">
        <f>S440*H440</f>
        <v>0</v>
      </c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R440" s="192" t="s">
        <v>135</v>
      </c>
      <c r="AT440" s="192" t="s">
        <v>130</v>
      </c>
      <c r="AU440" s="192" t="s">
        <v>85</v>
      </c>
      <c r="AY440" s="20" t="s">
        <v>127</v>
      </c>
      <c r="BE440" s="193">
        <f>IF(N440="základní",J440,0)</f>
        <v>0</v>
      </c>
      <c r="BF440" s="193">
        <f>IF(N440="snížená",J440,0)</f>
        <v>0</v>
      </c>
      <c r="BG440" s="193">
        <f>IF(N440="zákl. přenesená",J440,0)</f>
        <v>0</v>
      </c>
      <c r="BH440" s="193">
        <f>IF(N440="sníž. přenesená",J440,0)</f>
        <v>0</v>
      </c>
      <c r="BI440" s="193">
        <f>IF(N440="nulová",J440,0)</f>
        <v>0</v>
      </c>
      <c r="BJ440" s="20" t="s">
        <v>83</v>
      </c>
      <c r="BK440" s="193">
        <f>ROUND(I440*H440,2)</f>
        <v>0</v>
      </c>
      <c r="BL440" s="20" t="s">
        <v>135</v>
      </c>
      <c r="BM440" s="192" t="s">
        <v>329</v>
      </c>
    </row>
    <row r="441" spans="1:65" s="14" customFormat="1" ht="10">
      <c r="B441" s="210"/>
      <c r="C441" s="211"/>
      <c r="D441" s="201" t="s">
        <v>139</v>
      </c>
      <c r="E441" s="212" t="s">
        <v>19</v>
      </c>
      <c r="F441" s="213" t="s">
        <v>240</v>
      </c>
      <c r="G441" s="211"/>
      <c r="H441" s="214">
        <v>407.50799999999998</v>
      </c>
      <c r="I441" s="215"/>
      <c r="J441" s="211"/>
      <c r="K441" s="211"/>
      <c r="L441" s="216"/>
      <c r="M441" s="217"/>
      <c r="N441" s="218"/>
      <c r="O441" s="218"/>
      <c r="P441" s="218"/>
      <c r="Q441" s="218"/>
      <c r="R441" s="218"/>
      <c r="S441" s="218"/>
      <c r="T441" s="219"/>
      <c r="AT441" s="220" t="s">
        <v>139</v>
      </c>
      <c r="AU441" s="220" t="s">
        <v>85</v>
      </c>
      <c r="AV441" s="14" t="s">
        <v>85</v>
      </c>
      <c r="AW441" s="14" t="s">
        <v>35</v>
      </c>
      <c r="AX441" s="14" t="s">
        <v>76</v>
      </c>
      <c r="AY441" s="220" t="s">
        <v>127</v>
      </c>
    </row>
    <row r="442" spans="1:65" s="14" customFormat="1" ht="10">
      <c r="B442" s="210"/>
      <c r="C442" s="211"/>
      <c r="D442" s="201" t="s">
        <v>139</v>
      </c>
      <c r="E442" s="212" t="s">
        <v>19</v>
      </c>
      <c r="F442" s="213" t="s">
        <v>228</v>
      </c>
      <c r="G442" s="211"/>
      <c r="H442" s="214">
        <v>68.180000000000007</v>
      </c>
      <c r="I442" s="215"/>
      <c r="J442" s="211"/>
      <c r="K442" s="211"/>
      <c r="L442" s="216"/>
      <c r="M442" s="217"/>
      <c r="N442" s="218"/>
      <c r="O442" s="218"/>
      <c r="P442" s="218"/>
      <c r="Q442" s="218"/>
      <c r="R442" s="218"/>
      <c r="S442" s="218"/>
      <c r="T442" s="219"/>
      <c r="AT442" s="220" t="s">
        <v>139</v>
      </c>
      <c r="AU442" s="220" t="s">
        <v>85</v>
      </c>
      <c r="AV442" s="14" t="s">
        <v>85</v>
      </c>
      <c r="AW442" s="14" t="s">
        <v>35</v>
      </c>
      <c r="AX442" s="14" t="s">
        <v>76</v>
      </c>
      <c r="AY442" s="220" t="s">
        <v>127</v>
      </c>
    </row>
    <row r="443" spans="1:65" s="14" customFormat="1" ht="10">
      <c r="B443" s="210"/>
      <c r="C443" s="211"/>
      <c r="D443" s="201" t="s">
        <v>139</v>
      </c>
      <c r="E443" s="212" t="s">
        <v>19</v>
      </c>
      <c r="F443" s="213" t="s">
        <v>229</v>
      </c>
      <c r="G443" s="211"/>
      <c r="H443" s="214">
        <v>3.15</v>
      </c>
      <c r="I443" s="215"/>
      <c r="J443" s="211"/>
      <c r="K443" s="211"/>
      <c r="L443" s="216"/>
      <c r="M443" s="217"/>
      <c r="N443" s="218"/>
      <c r="O443" s="218"/>
      <c r="P443" s="218"/>
      <c r="Q443" s="218"/>
      <c r="R443" s="218"/>
      <c r="S443" s="218"/>
      <c r="T443" s="219"/>
      <c r="AT443" s="220" t="s">
        <v>139</v>
      </c>
      <c r="AU443" s="220" t="s">
        <v>85</v>
      </c>
      <c r="AV443" s="14" t="s">
        <v>85</v>
      </c>
      <c r="AW443" s="14" t="s">
        <v>35</v>
      </c>
      <c r="AX443" s="14" t="s">
        <v>76</v>
      </c>
      <c r="AY443" s="220" t="s">
        <v>127</v>
      </c>
    </row>
    <row r="444" spans="1:65" s="16" customFormat="1" ht="10">
      <c r="B444" s="232"/>
      <c r="C444" s="233"/>
      <c r="D444" s="201" t="s">
        <v>139</v>
      </c>
      <c r="E444" s="234" t="s">
        <v>19</v>
      </c>
      <c r="F444" s="235" t="s">
        <v>153</v>
      </c>
      <c r="G444" s="233"/>
      <c r="H444" s="236">
        <v>478.83799999999997</v>
      </c>
      <c r="I444" s="237"/>
      <c r="J444" s="233"/>
      <c r="K444" s="233"/>
      <c r="L444" s="238"/>
      <c r="M444" s="239"/>
      <c r="N444" s="240"/>
      <c r="O444" s="240"/>
      <c r="P444" s="240"/>
      <c r="Q444" s="240"/>
      <c r="R444" s="240"/>
      <c r="S444" s="240"/>
      <c r="T444" s="241"/>
      <c r="AT444" s="242" t="s">
        <v>139</v>
      </c>
      <c r="AU444" s="242" t="s">
        <v>85</v>
      </c>
      <c r="AV444" s="16" t="s">
        <v>135</v>
      </c>
      <c r="AW444" s="16" t="s">
        <v>35</v>
      </c>
      <c r="AX444" s="16" t="s">
        <v>83</v>
      </c>
      <c r="AY444" s="242" t="s">
        <v>127</v>
      </c>
    </row>
    <row r="445" spans="1:65" s="2" customFormat="1" ht="44.25" customHeight="1">
      <c r="A445" s="37"/>
      <c r="B445" s="38"/>
      <c r="C445" s="181" t="s">
        <v>330</v>
      </c>
      <c r="D445" s="181" t="s">
        <v>130</v>
      </c>
      <c r="E445" s="182" t="s">
        <v>331</v>
      </c>
      <c r="F445" s="183" t="s">
        <v>332</v>
      </c>
      <c r="G445" s="184" t="s">
        <v>201</v>
      </c>
      <c r="H445" s="185">
        <v>758.89200000000005</v>
      </c>
      <c r="I445" s="186"/>
      <c r="J445" s="187">
        <f>ROUND(I445*H445,2)</f>
        <v>0</v>
      </c>
      <c r="K445" s="183" t="s">
        <v>134</v>
      </c>
      <c r="L445" s="42"/>
      <c r="M445" s="188" t="s">
        <v>19</v>
      </c>
      <c r="N445" s="189" t="s">
        <v>47</v>
      </c>
      <c r="O445" s="67"/>
      <c r="P445" s="190">
        <f>O445*H445</f>
        <v>0</v>
      </c>
      <c r="Q445" s="190">
        <v>0</v>
      </c>
      <c r="R445" s="190">
        <f>Q445*H445</f>
        <v>0</v>
      </c>
      <c r="S445" s="190">
        <v>0</v>
      </c>
      <c r="T445" s="191">
        <f>S445*H445</f>
        <v>0</v>
      </c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R445" s="192" t="s">
        <v>135</v>
      </c>
      <c r="AT445" s="192" t="s">
        <v>130</v>
      </c>
      <c r="AU445" s="192" t="s">
        <v>85</v>
      </c>
      <c r="AY445" s="20" t="s">
        <v>127</v>
      </c>
      <c r="BE445" s="193">
        <f>IF(N445="základní",J445,0)</f>
        <v>0</v>
      </c>
      <c r="BF445" s="193">
        <f>IF(N445="snížená",J445,0)</f>
        <v>0</v>
      </c>
      <c r="BG445" s="193">
        <f>IF(N445="zákl. přenesená",J445,0)</f>
        <v>0</v>
      </c>
      <c r="BH445" s="193">
        <f>IF(N445="sníž. přenesená",J445,0)</f>
        <v>0</v>
      </c>
      <c r="BI445" s="193">
        <f>IF(N445="nulová",J445,0)</f>
        <v>0</v>
      </c>
      <c r="BJ445" s="20" t="s">
        <v>83</v>
      </c>
      <c r="BK445" s="193">
        <f>ROUND(I445*H445,2)</f>
        <v>0</v>
      </c>
      <c r="BL445" s="20" t="s">
        <v>135</v>
      </c>
      <c r="BM445" s="192" t="s">
        <v>333</v>
      </c>
    </row>
    <row r="446" spans="1:65" s="2" customFormat="1" ht="10">
      <c r="A446" s="37"/>
      <c r="B446" s="38"/>
      <c r="C446" s="39"/>
      <c r="D446" s="194" t="s">
        <v>137</v>
      </c>
      <c r="E446" s="39"/>
      <c r="F446" s="195" t="s">
        <v>334</v>
      </c>
      <c r="G446" s="39"/>
      <c r="H446" s="39"/>
      <c r="I446" s="196"/>
      <c r="J446" s="39"/>
      <c r="K446" s="39"/>
      <c r="L446" s="42"/>
      <c r="M446" s="197"/>
      <c r="N446" s="198"/>
      <c r="O446" s="67"/>
      <c r="P446" s="67"/>
      <c r="Q446" s="67"/>
      <c r="R446" s="67"/>
      <c r="S446" s="67"/>
      <c r="T446" s="68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T446" s="20" t="s">
        <v>137</v>
      </c>
      <c r="AU446" s="20" t="s">
        <v>85</v>
      </c>
    </row>
    <row r="447" spans="1:65" s="14" customFormat="1" ht="10">
      <c r="B447" s="210"/>
      <c r="C447" s="211"/>
      <c r="D447" s="201" t="s">
        <v>139</v>
      </c>
      <c r="E447" s="212" t="s">
        <v>19</v>
      </c>
      <c r="F447" s="213" t="s">
        <v>231</v>
      </c>
      <c r="G447" s="211"/>
      <c r="H447" s="214">
        <v>686.69200000000001</v>
      </c>
      <c r="I447" s="215"/>
      <c r="J447" s="211"/>
      <c r="K447" s="211"/>
      <c r="L447" s="216"/>
      <c r="M447" s="217"/>
      <c r="N447" s="218"/>
      <c r="O447" s="218"/>
      <c r="P447" s="218"/>
      <c r="Q447" s="218"/>
      <c r="R447" s="218"/>
      <c r="S447" s="218"/>
      <c r="T447" s="219"/>
      <c r="AT447" s="220" t="s">
        <v>139</v>
      </c>
      <c r="AU447" s="220" t="s">
        <v>85</v>
      </c>
      <c r="AV447" s="14" t="s">
        <v>85</v>
      </c>
      <c r="AW447" s="14" t="s">
        <v>35</v>
      </c>
      <c r="AX447" s="14" t="s">
        <v>76</v>
      </c>
      <c r="AY447" s="220" t="s">
        <v>127</v>
      </c>
    </row>
    <row r="448" spans="1:65" s="14" customFormat="1" ht="10">
      <c r="B448" s="210"/>
      <c r="C448" s="211"/>
      <c r="D448" s="201" t="s">
        <v>139</v>
      </c>
      <c r="E448" s="212" t="s">
        <v>19</v>
      </c>
      <c r="F448" s="213" t="s">
        <v>232</v>
      </c>
      <c r="G448" s="211"/>
      <c r="H448" s="214">
        <v>72.2</v>
      </c>
      <c r="I448" s="215"/>
      <c r="J448" s="211"/>
      <c r="K448" s="211"/>
      <c r="L448" s="216"/>
      <c r="M448" s="217"/>
      <c r="N448" s="218"/>
      <c r="O448" s="218"/>
      <c r="P448" s="218"/>
      <c r="Q448" s="218"/>
      <c r="R448" s="218"/>
      <c r="S448" s="218"/>
      <c r="T448" s="219"/>
      <c r="AT448" s="220" t="s">
        <v>139</v>
      </c>
      <c r="AU448" s="220" t="s">
        <v>85</v>
      </c>
      <c r="AV448" s="14" t="s">
        <v>85</v>
      </c>
      <c r="AW448" s="14" t="s">
        <v>35</v>
      </c>
      <c r="AX448" s="14" t="s">
        <v>76</v>
      </c>
      <c r="AY448" s="220" t="s">
        <v>127</v>
      </c>
    </row>
    <row r="449" spans="1:65" s="16" customFormat="1" ht="10">
      <c r="B449" s="232"/>
      <c r="C449" s="233"/>
      <c r="D449" s="201" t="s">
        <v>139</v>
      </c>
      <c r="E449" s="234" t="s">
        <v>19</v>
      </c>
      <c r="F449" s="235" t="s">
        <v>153</v>
      </c>
      <c r="G449" s="233"/>
      <c r="H449" s="236">
        <v>758.89200000000005</v>
      </c>
      <c r="I449" s="237"/>
      <c r="J449" s="233"/>
      <c r="K449" s="233"/>
      <c r="L449" s="238"/>
      <c r="M449" s="239"/>
      <c r="N449" s="240"/>
      <c r="O449" s="240"/>
      <c r="P449" s="240"/>
      <c r="Q449" s="240"/>
      <c r="R449" s="240"/>
      <c r="S449" s="240"/>
      <c r="T449" s="241"/>
      <c r="AT449" s="242" t="s">
        <v>139</v>
      </c>
      <c r="AU449" s="242" t="s">
        <v>85</v>
      </c>
      <c r="AV449" s="16" t="s">
        <v>135</v>
      </c>
      <c r="AW449" s="16" t="s">
        <v>35</v>
      </c>
      <c r="AX449" s="16" t="s">
        <v>83</v>
      </c>
      <c r="AY449" s="242" t="s">
        <v>127</v>
      </c>
    </row>
    <row r="450" spans="1:65" s="2" customFormat="1" ht="44.25" customHeight="1">
      <c r="A450" s="37"/>
      <c r="B450" s="38"/>
      <c r="C450" s="181" t="s">
        <v>335</v>
      </c>
      <c r="D450" s="181" t="s">
        <v>130</v>
      </c>
      <c r="E450" s="182" t="s">
        <v>336</v>
      </c>
      <c r="F450" s="183" t="s">
        <v>337</v>
      </c>
      <c r="G450" s="184" t="s">
        <v>201</v>
      </c>
      <c r="H450" s="185">
        <v>122.98</v>
      </c>
      <c r="I450" s="186"/>
      <c r="J450" s="187">
        <f>ROUND(I450*H450,2)</f>
        <v>0</v>
      </c>
      <c r="K450" s="183" t="s">
        <v>134</v>
      </c>
      <c r="L450" s="42"/>
      <c r="M450" s="188" t="s">
        <v>19</v>
      </c>
      <c r="N450" s="189" t="s">
        <v>47</v>
      </c>
      <c r="O450" s="67"/>
      <c r="P450" s="190">
        <f>O450*H450</f>
        <v>0</v>
      </c>
      <c r="Q450" s="190">
        <v>0</v>
      </c>
      <c r="R450" s="190">
        <f>Q450*H450</f>
        <v>0</v>
      </c>
      <c r="S450" s="190">
        <v>0</v>
      </c>
      <c r="T450" s="191">
        <f>S450*H450</f>
        <v>0</v>
      </c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R450" s="192" t="s">
        <v>135</v>
      </c>
      <c r="AT450" s="192" t="s">
        <v>130</v>
      </c>
      <c r="AU450" s="192" t="s">
        <v>85</v>
      </c>
      <c r="AY450" s="20" t="s">
        <v>127</v>
      </c>
      <c r="BE450" s="193">
        <f>IF(N450="základní",J450,0)</f>
        <v>0</v>
      </c>
      <c r="BF450" s="193">
        <f>IF(N450="snížená",J450,0)</f>
        <v>0</v>
      </c>
      <c r="BG450" s="193">
        <f>IF(N450="zákl. přenesená",J450,0)</f>
        <v>0</v>
      </c>
      <c r="BH450" s="193">
        <f>IF(N450="sníž. přenesená",J450,0)</f>
        <v>0</v>
      </c>
      <c r="BI450" s="193">
        <f>IF(N450="nulová",J450,0)</f>
        <v>0</v>
      </c>
      <c r="BJ450" s="20" t="s">
        <v>83</v>
      </c>
      <c r="BK450" s="193">
        <f>ROUND(I450*H450,2)</f>
        <v>0</v>
      </c>
      <c r="BL450" s="20" t="s">
        <v>135</v>
      </c>
      <c r="BM450" s="192" t="s">
        <v>338</v>
      </c>
    </row>
    <row r="451" spans="1:65" s="2" customFormat="1" ht="10">
      <c r="A451" s="37"/>
      <c r="B451" s="38"/>
      <c r="C451" s="39"/>
      <c r="D451" s="194" t="s">
        <v>137</v>
      </c>
      <c r="E451" s="39"/>
      <c r="F451" s="195" t="s">
        <v>339</v>
      </c>
      <c r="G451" s="39"/>
      <c r="H451" s="39"/>
      <c r="I451" s="196"/>
      <c r="J451" s="39"/>
      <c r="K451" s="39"/>
      <c r="L451" s="42"/>
      <c r="M451" s="197"/>
      <c r="N451" s="198"/>
      <c r="O451" s="67"/>
      <c r="P451" s="67"/>
      <c r="Q451" s="67"/>
      <c r="R451" s="67"/>
      <c r="S451" s="67"/>
      <c r="T451" s="68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T451" s="20" t="s">
        <v>137</v>
      </c>
      <c r="AU451" s="20" t="s">
        <v>85</v>
      </c>
    </row>
    <row r="452" spans="1:65" s="14" customFormat="1" ht="10">
      <c r="B452" s="210"/>
      <c r="C452" s="211"/>
      <c r="D452" s="201" t="s">
        <v>139</v>
      </c>
      <c r="E452" s="212" t="s">
        <v>19</v>
      </c>
      <c r="F452" s="213" t="s">
        <v>234</v>
      </c>
      <c r="G452" s="211"/>
      <c r="H452" s="214">
        <v>50.78</v>
      </c>
      <c r="I452" s="215"/>
      <c r="J452" s="211"/>
      <c r="K452" s="211"/>
      <c r="L452" s="216"/>
      <c r="M452" s="217"/>
      <c r="N452" s="218"/>
      <c r="O452" s="218"/>
      <c r="P452" s="218"/>
      <c r="Q452" s="218"/>
      <c r="R452" s="218"/>
      <c r="S452" s="218"/>
      <c r="T452" s="219"/>
      <c r="AT452" s="220" t="s">
        <v>139</v>
      </c>
      <c r="AU452" s="220" t="s">
        <v>85</v>
      </c>
      <c r="AV452" s="14" t="s">
        <v>85</v>
      </c>
      <c r="AW452" s="14" t="s">
        <v>35</v>
      </c>
      <c r="AX452" s="14" t="s">
        <v>76</v>
      </c>
      <c r="AY452" s="220" t="s">
        <v>127</v>
      </c>
    </row>
    <row r="453" spans="1:65" s="14" customFormat="1" ht="10">
      <c r="B453" s="210"/>
      <c r="C453" s="211"/>
      <c r="D453" s="201" t="s">
        <v>139</v>
      </c>
      <c r="E453" s="212" t="s">
        <v>19</v>
      </c>
      <c r="F453" s="213" t="s">
        <v>232</v>
      </c>
      <c r="G453" s="211"/>
      <c r="H453" s="214">
        <v>72.2</v>
      </c>
      <c r="I453" s="215"/>
      <c r="J453" s="211"/>
      <c r="K453" s="211"/>
      <c r="L453" s="216"/>
      <c r="M453" s="217"/>
      <c r="N453" s="218"/>
      <c r="O453" s="218"/>
      <c r="P453" s="218"/>
      <c r="Q453" s="218"/>
      <c r="R453" s="218"/>
      <c r="S453" s="218"/>
      <c r="T453" s="219"/>
      <c r="AT453" s="220" t="s">
        <v>139</v>
      </c>
      <c r="AU453" s="220" t="s">
        <v>85</v>
      </c>
      <c r="AV453" s="14" t="s">
        <v>85</v>
      </c>
      <c r="AW453" s="14" t="s">
        <v>35</v>
      </c>
      <c r="AX453" s="14" t="s">
        <v>76</v>
      </c>
      <c r="AY453" s="220" t="s">
        <v>127</v>
      </c>
    </row>
    <row r="454" spans="1:65" s="16" customFormat="1" ht="10">
      <c r="B454" s="232"/>
      <c r="C454" s="233"/>
      <c r="D454" s="201" t="s">
        <v>139</v>
      </c>
      <c r="E454" s="234" t="s">
        <v>19</v>
      </c>
      <c r="F454" s="235" t="s">
        <v>153</v>
      </c>
      <c r="G454" s="233"/>
      <c r="H454" s="236">
        <v>122.98</v>
      </c>
      <c r="I454" s="237"/>
      <c r="J454" s="233"/>
      <c r="K454" s="233"/>
      <c r="L454" s="238"/>
      <c r="M454" s="239"/>
      <c r="N454" s="240"/>
      <c r="O454" s="240"/>
      <c r="P454" s="240"/>
      <c r="Q454" s="240"/>
      <c r="R454" s="240"/>
      <c r="S454" s="240"/>
      <c r="T454" s="241"/>
      <c r="AT454" s="242" t="s">
        <v>139</v>
      </c>
      <c r="AU454" s="242" t="s">
        <v>85</v>
      </c>
      <c r="AV454" s="16" t="s">
        <v>135</v>
      </c>
      <c r="AW454" s="16" t="s">
        <v>35</v>
      </c>
      <c r="AX454" s="16" t="s">
        <v>83</v>
      </c>
      <c r="AY454" s="242" t="s">
        <v>127</v>
      </c>
    </row>
    <row r="455" spans="1:65" s="12" customFormat="1" ht="25.9" customHeight="1">
      <c r="B455" s="165"/>
      <c r="C455" s="166"/>
      <c r="D455" s="167" t="s">
        <v>75</v>
      </c>
      <c r="E455" s="168" t="s">
        <v>340</v>
      </c>
      <c r="F455" s="168" t="s">
        <v>341</v>
      </c>
      <c r="G455" s="166"/>
      <c r="H455" s="166"/>
      <c r="I455" s="169"/>
      <c r="J455" s="170">
        <f>BK455</f>
        <v>0</v>
      </c>
      <c r="K455" s="166"/>
      <c r="L455" s="171"/>
      <c r="M455" s="172"/>
      <c r="N455" s="173"/>
      <c r="O455" s="173"/>
      <c r="P455" s="174">
        <f>P456</f>
        <v>0</v>
      </c>
      <c r="Q455" s="173"/>
      <c r="R455" s="174">
        <f>R456</f>
        <v>0</v>
      </c>
      <c r="S455" s="173"/>
      <c r="T455" s="175">
        <f>T456</f>
        <v>8.0172000000000008</v>
      </c>
      <c r="AR455" s="176" t="s">
        <v>85</v>
      </c>
      <c r="AT455" s="177" t="s">
        <v>75</v>
      </c>
      <c r="AU455" s="177" t="s">
        <v>76</v>
      </c>
      <c r="AY455" s="176" t="s">
        <v>127</v>
      </c>
      <c r="BK455" s="178">
        <f>BK456</f>
        <v>0</v>
      </c>
    </row>
    <row r="456" spans="1:65" s="12" customFormat="1" ht="22.75" customHeight="1">
      <c r="B456" s="165"/>
      <c r="C456" s="166"/>
      <c r="D456" s="167" t="s">
        <v>75</v>
      </c>
      <c r="E456" s="179" t="s">
        <v>342</v>
      </c>
      <c r="F456" s="179" t="s">
        <v>343</v>
      </c>
      <c r="G456" s="166"/>
      <c r="H456" s="166"/>
      <c r="I456" s="169"/>
      <c r="J456" s="180">
        <f>BK456</f>
        <v>0</v>
      </c>
      <c r="K456" s="166"/>
      <c r="L456" s="171"/>
      <c r="M456" s="172"/>
      <c r="N456" s="173"/>
      <c r="O456" s="173"/>
      <c r="P456" s="174">
        <f>SUM(P457:P472)</f>
        <v>0</v>
      </c>
      <c r="Q456" s="173"/>
      <c r="R456" s="174">
        <f>SUM(R457:R472)</f>
        <v>0</v>
      </c>
      <c r="S456" s="173"/>
      <c r="T456" s="175">
        <f>SUM(T457:T472)</f>
        <v>8.0172000000000008</v>
      </c>
      <c r="AR456" s="176" t="s">
        <v>85</v>
      </c>
      <c r="AT456" s="177" t="s">
        <v>75</v>
      </c>
      <c r="AU456" s="177" t="s">
        <v>83</v>
      </c>
      <c r="AY456" s="176" t="s">
        <v>127</v>
      </c>
      <c r="BK456" s="178">
        <f>SUM(BK457:BK472)</f>
        <v>0</v>
      </c>
    </row>
    <row r="457" spans="1:65" s="2" customFormat="1" ht="33" customHeight="1">
      <c r="A457" s="37"/>
      <c r="B457" s="38"/>
      <c r="C457" s="181" t="s">
        <v>344</v>
      </c>
      <c r="D457" s="181" t="s">
        <v>130</v>
      </c>
      <c r="E457" s="182" t="s">
        <v>345</v>
      </c>
      <c r="F457" s="183" t="s">
        <v>346</v>
      </c>
      <c r="G457" s="184" t="s">
        <v>347</v>
      </c>
      <c r="H457" s="185">
        <v>8017.2</v>
      </c>
      <c r="I457" s="186"/>
      <c r="J457" s="187">
        <f>ROUND(I457*H457,2)</f>
        <v>0</v>
      </c>
      <c r="K457" s="183" t="s">
        <v>134</v>
      </c>
      <c r="L457" s="42"/>
      <c r="M457" s="188" t="s">
        <v>19</v>
      </c>
      <c r="N457" s="189" t="s">
        <v>47</v>
      </c>
      <c r="O457" s="67"/>
      <c r="P457" s="190">
        <f>O457*H457</f>
        <v>0</v>
      </c>
      <c r="Q457" s="190">
        <v>0</v>
      </c>
      <c r="R457" s="190">
        <f>Q457*H457</f>
        <v>0</v>
      </c>
      <c r="S457" s="190">
        <v>1E-3</v>
      </c>
      <c r="T457" s="191">
        <f>S457*H457</f>
        <v>8.0172000000000008</v>
      </c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R457" s="192" t="s">
        <v>303</v>
      </c>
      <c r="AT457" s="192" t="s">
        <v>130</v>
      </c>
      <c r="AU457" s="192" t="s">
        <v>85</v>
      </c>
      <c r="AY457" s="20" t="s">
        <v>127</v>
      </c>
      <c r="BE457" s="193">
        <f>IF(N457="základní",J457,0)</f>
        <v>0</v>
      </c>
      <c r="BF457" s="193">
        <f>IF(N457="snížená",J457,0)</f>
        <v>0</v>
      </c>
      <c r="BG457" s="193">
        <f>IF(N457="zákl. přenesená",J457,0)</f>
        <v>0</v>
      </c>
      <c r="BH457" s="193">
        <f>IF(N457="sníž. přenesená",J457,0)</f>
        <v>0</v>
      </c>
      <c r="BI457" s="193">
        <f>IF(N457="nulová",J457,0)</f>
        <v>0</v>
      </c>
      <c r="BJ457" s="20" t="s">
        <v>83</v>
      </c>
      <c r="BK457" s="193">
        <f>ROUND(I457*H457,2)</f>
        <v>0</v>
      </c>
      <c r="BL457" s="20" t="s">
        <v>303</v>
      </c>
      <c r="BM457" s="192" t="s">
        <v>348</v>
      </c>
    </row>
    <row r="458" spans="1:65" s="2" customFormat="1" ht="10">
      <c r="A458" s="37"/>
      <c r="B458" s="38"/>
      <c r="C458" s="39"/>
      <c r="D458" s="194" t="s">
        <v>137</v>
      </c>
      <c r="E458" s="39"/>
      <c r="F458" s="195" t="s">
        <v>349</v>
      </c>
      <c r="G458" s="39"/>
      <c r="H458" s="39"/>
      <c r="I458" s="196"/>
      <c r="J458" s="39"/>
      <c r="K458" s="39"/>
      <c r="L458" s="42"/>
      <c r="M458" s="197"/>
      <c r="N458" s="198"/>
      <c r="O458" s="67"/>
      <c r="P458" s="67"/>
      <c r="Q458" s="67"/>
      <c r="R458" s="67"/>
      <c r="S458" s="67"/>
      <c r="T458" s="68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T458" s="20" t="s">
        <v>137</v>
      </c>
      <c r="AU458" s="20" t="s">
        <v>85</v>
      </c>
    </row>
    <row r="459" spans="1:65" s="13" customFormat="1" ht="10">
      <c r="B459" s="199"/>
      <c r="C459" s="200"/>
      <c r="D459" s="201" t="s">
        <v>139</v>
      </c>
      <c r="E459" s="202" t="s">
        <v>19</v>
      </c>
      <c r="F459" s="203" t="s">
        <v>149</v>
      </c>
      <c r="G459" s="200"/>
      <c r="H459" s="202" t="s">
        <v>19</v>
      </c>
      <c r="I459" s="204"/>
      <c r="J459" s="200"/>
      <c r="K459" s="200"/>
      <c r="L459" s="205"/>
      <c r="M459" s="206"/>
      <c r="N459" s="207"/>
      <c r="O459" s="207"/>
      <c r="P459" s="207"/>
      <c r="Q459" s="207"/>
      <c r="R459" s="207"/>
      <c r="S459" s="207"/>
      <c r="T459" s="208"/>
      <c r="AT459" s="209" t="s">
        <v>139</v>
      </c>
      <c r="AU459" s="209" t="s">
        <v>85</v>
      </c>
      <c r="AV459" s="13" t="s">
        <v>83</v>
      </c>
      <c r="AW459" s="13" t="s">
        <v>35</v>
      </c>
      <c r="AX459" s="13" t="s">
        <v>76</v>
      </c>
      <c r="AY459" s="209" t="s">
        <v>127</v>
      </c>
    </row>
    <row r="460" spans="1:65" s="13" customFormat="1" ht="10">
      <c r="B460" s="199"/>
      <c r="C460" s="200"/>
      <c r="D460" s="201" t="s">
        <v>139</v>
      </c>
      <c r="E460" s="202" t="s">
        <v>19</v>
      </c>
      <c r="F460" s="203" t="s">
        <v>150</v>
      </c>
      <c r="G460" s="200"/>
      <c r="H460" s="202" t="s">
        <v>19</v>
      </c>
      <c r="I460" s="204"/>
      <c r="J460" s="200"/>
      <c r="K460" s="200"/>
      <c r="L460" s="205"/>
      <c r="M460" s="206"/>
      <c r="N460" s="207"/>
      <c r="O460" s="207"/>
      <c r="P460" s="207"/>
      <c r="Q460" s="207"/>
      <c r="R460" s="207"/>
      <c r="S460" s="207"/>
      <c r="T460" s="208"/>
      <c r="AT460" s="209" t="s">
        <v>139</v>
      </c>
      <c r="AU460" s="209" t="s">
        <v>85</v>
      </c>
      <c r="AV460" s="13" t="s">
        <v>83</v>
      </c>
      <c r="AW460" s="13" t="s">
        <v>35</v>
      </c>
      <c r="AX460" s="13" t="s">
        <v>76</v>
      </c>
      <c r="AY460" s="209" t="s">
        <v>127</v>
      </c>
    </row>
    <row r="461" spans="1:65" s="14" customFormat="1" ht="10">
      <c r="B461" s="210"/>
      <c r="C461" s="211"/>
      <c r="D461" s="201" t="s">
        <v>139</v>
      </c>
      <c r="E461" s="212" t="s">
        <v>19</v>
      </c>
      <c r="F461" s="213" t="s">
        <v>350</v>
      </c>
      <c r="G461" s="211"/>
      <c r="H461" s="214">
        <v>786</v>
      </c>
      <c r="I461" s="215"/>
      <c r="J461" s="211"/>
      <c r="K461" s="211"/>
      <c r="L461" s="216"/>
      <c r="M461" s="217"/>
      <c r="N461" s="218"/>
      <c r="O461" s="218"/>
      <c r="P461" s="218"/>
      <c r="Q461" s="218"/>
      <c r="R461" s="218"/>
      <c r="S461" s="218"/>
      <c r="T461" s="219"/>
      <c r="AT461" s="220" t="s">
        <v>139</v>
      </c>
      <c r="AU461" s="220" t="s">
        <v>85</v>
      </c>
      <c r="AV461" s="14" t="s">
        <v>85</v>
      </c>
      <c r="AW461" s="14" t="s">
        <v>35</v>
      </c>
      <c r="AX461" s="14" t="s">
        <v>76</v>
      </c>
      <c r="AY461" s="220" t="s">
        <v>127</v>
      </c>
    </row>
    <row r="462" spans="1:65" s="14" customFormat="1" ht="10">
      <c r="B462" s="210"/>
      <c r="C462" s="211"/>
      <c r="D462" s="201" t="s">
        <v>139</v>
      </c>
      <c r="E462" s="212" t="s">
        <v>19</v>
      </c>
      <c r="F462" s="213" t="s">
        <v>351</v>
      </c>
      <c r="G462" s="211"/>
      <c r="H462" s="214">
        <v>1650.6</v>
      </c>
      <c r="I462" s="215"/>
      <c r="J462" s="211"/>
      <c r="K462" s="211"/>
      <c r="L462" s="216"/>
      <c r="M462" s="217"/>
      <c r="N462" s="218"/>
      <c r="O462" s="218"/>
      <c r="P462" s="218"/>
      <c r="Q462" s="218"/>
      <c r="R462" s="218"/>
      <c r="S462" s="218"/>
      <c r="T462" s="219"/>
      <c r="AT462" s="220" t="s">
        <v>139</v>
      </c>
      <c r="AU462" s="220" t="s">
        <v>85</v>
      </c>
      <c r="AV462" s="14" t="s">
        <v>85</v>
      </c>
      <c r="AW462" s="14" t="s">
        <v>35</v>
      </c>
      <c r="AX462" s="14" t="s">
        <v>76</v>
      </c>
      <c r="AY462" s="220" t="s">
        <v>127</v>
      </c>
    </row>
    <row r="463" spans="1:65" s="15" customFormat="1" ht="10">
      <c r="B463" s="221"/>
      <c r="C463" s="222"/>
      <c r="D463" s="201" t="s">
        <v>139</v>
      </c>
      <c r="E463" s="223" t="s">
        <v>19</v>
      </c>
      <c r="F463" s="224" t="s">
        <v>143</v>
      </c>
      <c r="G463" s="222"/>
      <c r="H463" s="225">
        <v>2436.6</v>
      </c>
      <c r="I463" s="226"/>
      <c r="J463" s="222"/>
      <c r="K463" s="222"/>
      <c r="L463" s="227"/>
      <c r="M463" s="228"/>
      <c r="N463" s="229"/>
      <c r="O463" s="229"/>
      <c r="P463" s="229"/>
      <c r="Q463" s="229"/>
      <c r="R463" s="229"/>
      <c r="S463" s="229"/>
      <c r="T463" s="230"/>
      <c r="AT463" s="231" t="s">
        <v>139</v>
      </c>
      <c r="AU463" s="231" t="s">
        <v>85</v>
      </c>
      <c r="AV463" s="15" t="s">
        <v>144</v>
      </c>
      <c r="AW463" s="15" t="s">
        <v>35</v>
      </c>
      <c r="AX463" s="15" t="s">
        <v>76</v>
      </c>
      <c r="AY463" s="231" t="s">
        <v>127</v>
      </c>
    </row>
    <row r="464" spans="1:65" s="13" customFormat="1" ht="10">
      <c r="B464" s="199"/>
      <c r="C464" s="200"/>
      <c r="D464" s="201" t="s">
        <v>139</v>
      </c>
      <c r="E464" s="202" t="s">
        <v>19</v>
      </c>
      <c r="F464" s="203" t="s">
        <v>145</v>
      </c>
      <c r="G464" s="200"/>
      <c r="H464" s="202" t="s">
        <v>19</v>
      </c>
      <c r="I464" s="204"/>
      <c r="J464" s="200"/>
      <c r="K464" s="200"/>
      <c r="L464" s="205"/>
      <c r="M464" s="206"/>
      <c r="N464" s="207"/>
      <c r="O464" s="207"/>
      <c r="P464" s="207"/>
      <c r="Q464" s="207"/>
      <c r="R464" s="207"/>
      <c r="S464" s="207"/>
      <c r="T464" s="208"/>
      <c r="AT464" s="209" t="s">
        <v>139</v>
      </c>
      <c r="AU464" s="209" t="s">
        <v>85</v>
      </c>
      <c r="AV464" s="13" t="s">
        <v>83</v>
      </c>
      <c r="AW464" s="13" t="s">
        <v>35</v>
      </c>
      <c r="AX464" s="13" t="s">
        <v>76</v>
      </c>
      <c r="AY464" s="209" t="s">
        <v>127</v>
      </c>
    </row>
    <row r="465" spans="1:65" s="13" customFormat="1" ht="10">
      <c r="B465" s="199"/>
      <c r="C465" s="200"/>
      <c r="D465" s="201" t="s">
        <v>139</v>
      </c>
      <c r="E465" s="202" t="s">
        <v>19</v>
      </c>
      <c r="F465" s="203" t="s">
        <v>146</v>
      </c>
      <c r="G465" s="200"/>
      <c r="H465" s="202" t="s">
        <v>19</v>
      </c>
      <c r="I465" s="204"/>
      <c r="J465" s="200"/>
      <c r="K465" s="200"/>
      <c r="L465" s="205"/>
      <c r="M465" s="206"/>
      <c r="N465" s="207"/>
      <c r="O465" s="207"/>
      <c r="P465" s="207"/>
      <c r="Q465" s="207"/>
      <c r="R465" s="207"/>
      <c r="S465" s="207"/>
      <c r="T465" s="208"/>
      <c r="AT465" s="209" t="s">
        <v>139</v>
      </c>
      <c r="AU465" s="209" t="s">
        <v>85</v>
      </c>
      <c r="AV465" s="13" t="s">
        <v>83</v>
      </c>
      <c r="AW465" s="13" t="s">
        <v>35</v>
      </c>
      <c r="AX465" s="13" t="s">
        <v>76</v>
      </c>
      <c r="AY465" s="209" t="s">
        <v>127</v>
      </c>
    </row>
    <row r="466" spans="1:65" s="13" customFormat="1" ht="10">
      <c r="B466" s="199"/>
      <c r="C466" s="200"/>
      <c r="D466" s="201" t="s">
        <v>139</v>
      </c>
      <c r="E466" s="202" t="s">
        <v>19</v>
      </c>
      <c r="F466" s="203" t="s">
        <v>166</v>
      </c>
      <c r="G466" s="200"/>
      <c r="H466" s="202" t="s">
        <v>19</v>
      </c>
      <c r="I466" s="204"/>
      <c r="J466" s="200"/>
      <c r="K466" s="200"/>
      <c r="L466" s="205"/>
      <c r="M466" s="206"/>
      <c r="N466" s="207"/>
      <c r="O466" s="207"/>
      <c r="P466" s="207"/>
      <c r="Q466" s="207"/>
      <c r="R466" s="207"/>
      <c r="S466" s="207"/>
      <c r="T466" s="208"/>
      <c r="AT466" s="209" t="s">
        <v>139</v>
      </c>
      <c r="AU466" s="209" t="s">
        <v>85</v>
      </c>
      <c r="AV466" s="13" t="s">
        <v>83</v>
      </c>
      <c r="AW466" s="13" t="s">
        <v>35</v>
      </c>
      <c r="AX466" s="13" t="s">
        <v>76</v>
      </c>
      <c r="AY466" s="209" t="s">
        <v>127</v>
      </c>
    </row>
    <row r="467" spans="1:65" s="14" customFormat="1" ht="10">
      <c r="B467" s="210"/>
      <c r="C467" s="211"/>
      <c r="D467" s="201" t="s">
        <v>139</v>
      </c>
      <c r="E467" s="212" t="s">
        <v>19</v>
      </c>
      <c r="F467" s="213" t="s">
        <v>352</v>
      </c>
      <c r="G467" s="211"/>
      <c r="H467" s="214">
        <v>1100.4000000000001</v>
      </c>
      <c r="I467" s="215"/>
      <c r="J467" s="211"/>
      <c r="K467" s="211"/>
      <c r="L467" s="216"/>
      <c r="M467" s="217"/>
      <c r="N467" s="218"/>
      <c r="O467" s="218"/>
      <c r="P467" s="218"/>
      <c r="Q467" s="218"/>
      <c r="R467" s="218"/>
      <c r="S467" s="218"/>
      <c r="T467" s="219"/>
      <c r="AT467" s="220" t="s">
        <v>139</v>
      </c>
      <c r="AU467" s="220" t="s">
        <v>85</v>
      </c>
      <c r="AV467" s="14" t="s">
        <v>85</v>
      </c>
      <c r="AW467" s="14" t="s">
        <v>35</v>
      </c>
      <c r="AX467" s="14" t="s">
        <v>76</v>
      </c>
      <c r="AY467" s="220" t="s">
        <v>127</v>
      </c>
    </row>
    <row r="468" spans="1:65" s="14" customFormat="1" ht="10">
      <c r="B468" s="210"/>
      <c r="C468" s="211"/>
      <c r="D468" s="201" t="s">
        <v>139</v>
      </c>
      <c r="E468" s="212" t="s">
        <v>19</v>
      </c>
      <c r="F468" s="213" t="s">
        <v>353</v>
      </c>
      <c r="G468" s="211"/>
      <c r="H468" s="214">
        <v>4480.2</v>
      </c>
      <c r="I468" s="215"/>
      <c r="J468" s="211"/>
      <c r="K468" s="211"/>
      <c r="L468" s="216"/>
      <c r="M468" s="217"/>
      <c r="N468" s="218"/>
      <c r="O468" s="218"/>
      <c r="P468" s="218"/>
      <c r="Q468" s="218"/>
      <c r="R468" s="218"/>
      <c r="S468" s="218"/>
      <c r="T468" s="219"/>
      <c r="AT468" s="220" t="s">
        <v>139</v>
      </c>
      <c r="AU468" s="220" t="s">
        <v>85</v>
      </c>
      <c r="AV468" s="14" t="s">
        <v>85</v>
      </c>
      <c r="AW468" s="14" t="s">
        <v>35</v>
      </c>
      <c r="AX468" s="14" t="s">
        <v>76</v>
      </c>
      <c r="AY468" s="220" t="s">
        <v>127</v>
      </c>
    </row>
    <row r="469" spans="1:65" s="15" customFormat="1" ht="10">
      <c r="B469" s="221"/>
      <c r="C469" s="222"/>
      <c r="D469" s="201" t="s">
        <v>139</v>
      </c>
      <c r="E469" s="223" t="s">
        <v>19</v>
      </c>
      <c r="F469" s="224" t="s">
        <v>143</v>
      </c>
      <c r="G469" s="222"/>
      <c r="H469" s="225">
        <v>5580.6</v>
      </c>
      <c r="I469" s="226"/>
      <c r="J469" s="222"/>
      <c r="K469" s="222"/>
      <c r="L469" s="227"/>
      <c r="M469" s="228"/>
      <c r="N469" s="229"/>
      <c r="O469" s="229"/>
      <c r="P469" s="229"/>
      <c r="Q469" s="229"/>
      <c r="R469" s="229"/>
      <c r="S469" s="229"/>
      <c r="T469" s="230"/>
      <c r="AT469" s="231" t="s">
        <v>139</v>
      </c>
      <c r="AU469" s="231" t="s">
        <v>85</v>
      </c>
      <c r="AV469" s="15" t="s">
        <v>144</v>
      </c>
      <c r="AW469" s="15" t="s">
        <v>35</v>
      </c>
      <c r="AX469" s="15" t="s">
        <v>76</v>
      </c>
      <c r="AY469" s="231" t="s">
        <v>127</v>
      </c>
    </row>
    <row r="470" spans="1:65" s="16" customFormat="1" ht="10">
      <c r="B470" s="232"/>
      <c r="C470" s="233"/>
      <c r="D470" s="201" t="s">
        <v>139</v>
      </c>
      <c r="E470" s="234" t="s">
        <v>19</v>
      </c>
      <c r="F470" s="235" t="s">
        <v>153</v>
      </c>
      <c r="G470" s="233"/>
      <c r="H470" s="236">
        <v>8017.2</v>
      </c>
      <c r="I470" s="237"/>
      <c r="J470" s="233"/>
      <c r="K470" s="233"/>
      <c r="L470" s="238"/>
      <c r="M470" s="239"/>
      <c r="N470" s="240"/>
      <c r="O470" s="240"/>
      <c r="P470" s="240"/>
      <c r="Q470" s="240"/>
      <c r="R470" s="240"/>
      <c r="S470" s="240"/>
      <c r="T470" s="241"/>
      <c r="AT470" s="242" t="s">
        <v>139</v>
      </c>
      <c r="AU470" s="242" t="s">
        <v>85</v>
      </c>
      <c r="AV470" s="16" t="s">
        <v>135</v>
      </c>
      <c r="AW470" s="16" t="s">
        <v>35</v>
      </c>
      <c r="AX470" s="16" t="s">
        <v>83</v>
      </c>
      <c r="AY470" s="242" t="s">
        <v>127</v>
      </c>
    </row>
    <row r="471" spans="1:65" s="2" customFormat="1" ht="44.25" customHeight="1">
      <c r="A471" s="37"/>
      <c r="B471" s="38"/>
      <c r="C471" s="181" t="s">
        <v>354</v>
      </c>
      <c r="D471" s="181" t="s">
        <v>130</v>
      </c>
      <c r="E471" s="182" t="s">
        <v>355</v>
      </c>
      <c r="F471" s="183" t="s">
        <v>356</v>
      </c>
      <c r="G471" s="184" t="s">
        <v>357</v>
      </c>
      <c r="H471" s="244"/>
      <c r="I471" s="186"/>
      <c r="J471" s="187">
        <f>ROUND(I471*H471,2)</f>
        <v>0</v>
      </c>
      <c r="K471" s="183" t="s">
        <v>134</v>
      </c>
      <c r="L471" s="42"/>
      <c r="M471" s="188" t="s">
        <v>19</v>
      </c>
      <c r="N471" s="189" t="s">
        <v>47</v>
      </c>
      <c r="O471" s="67"/>
      <c r="P471" s="190">
        <f>O471*H471</f>
        <v>0</v>
      </c>
      <c r="Q471" s="190">
        <v>0</v>
      </c>
      <c r="R471" s="190">
        <f>Q471*H471</f>
        <v>0</v>
      </c>
      <c r="S471" s="190">
        <v>0</v>
      </c>
      <c r="T471" s="191">
        <f>S471*H471</f>
        <v>0</v>
      </c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R471" s="192" t="s">
        <v>303</v>
      </c>
      <c r="AT471" s="192" t="s">
        <v>130</v>
      </c>
      <c r="AU471" s="192" t="s">
        <v>85</v>
      </c>
      <c r="AY471" s="20" t="s">
        <v>127</v>
      </c>
      <c r="BE471" s="193">
        <f>IF(N471="základní",J471,0)</f>
        <v>0</v>
      </c>
      <c r="BF471" s="193">
        <f>IF(N471="snížená",J471,0)</f>
        <v>0</v>
      </c>
      <c r="BG471" s="193">
        <f>IF(N471="zákl. přenesená",J471,0)</f>
        <v>0</v>
      </c>
      <c r="BH471" s="193">
        <f>IF(N471="sníž. přenesená",J471,0)</f>
        <v>0</v>
      </c>
      <c r="BI471" s="193">
        <f>IF(N471="nulová",J471,0)</f>
        <v>0</v>
      </c>
      <c r="BJ471" s="20" t="s">
        <v>83</v>
      </c>
      <c r="BK471" s="193">
        <f>ROUND(I471*H471,2)</f>
        <v>0</v>
      </c>
      <c r="BL471" s="20" t="s">
        <v>303</v>
      </c>
      <c r="BM471" s="192" t="s">
        <v>358</v>
      </c>
    </row>
    <row r="472" spans="1:65" s="2" customFormat="1" ht="10">
      <c r="A472" s="37"/>
      <c r="B472" s="38"/>
      <c r="C472" s="39"/>
      <c r="D472" s="194" t="s">
        <v>137</v>
      </c>
      <c r="E472" s="39"/>
      <c r="F472" s="195" t="s">
        <v>359</v>
      </c>
      <c r="G472" s="39"/>
      <c r="H472" s="39"/>
      <c r="I472" s="196"/>
      <c r="J472" s="39"/>
      <c r="K472" s="39"/>
      <c r="L472" s="42"/>
      <c r="M472" s="197"/>
      <c r="N472" s="198"/>
      <c r="O472" s="67"/>
      <c r="P472" s="67"/>
      <c r="Q472" s="67"/>
      <c r="R472" s="67"/>
      <c r="S472" s="67"/>
      <c r="T472" s="68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T472" s="20" t="s">
        <v>137</v>
      </c>
      <c r="AU472" s="20" t="s">
        <v>85</v>
      </c>
    </row>
    <row r="473" spans="1:65" s="12" customFormat="1" ht="25.9" customHeight="1">
      <c r="B473" s="165"/>
      <c r="C473" s="166"/>
      <c r="D473" s="167" t="s">
        <v>75</v>
      </c>
      <c r="E473" s="168" t="s">
        <v>360</v>
      </c>
      <c r="F473" s="168" t="s">
        <v>361</v>
      </c>
      <c r="G473" s="166"/>
      <c r="H473" s="166"/>
      <c r="I473" s="169"/>
      <c r="J473" s="170">
        <f>BK473</f>
        <v>0</v>
      </c>
      <c r="K473" s="166"/>
      <c r="L473" s="171"/>
      <c r="M473" s="172"/>
      <c r="N473" s="173"/>
      <c r="O473" s="173"/>
      <c r="P473" s="174">
        <f>SUM(P474:P482)</f>
        <v>0</v>
      </c>
      <c r="Q473" s="173"/>
      <c r="R473" s="174">
        <f>SUM(R474:R482)</f>
        <v>0</v>
      </c>
      <c r="S473" s="173"/>
      <c r="T473" s="175">
        <f>SUM(T474:T482)</f>
        <v>0</v>
      </c>
      <c r="AR473" s="176" t="s">
        <v>135</v>
      </c>
      <c r="AT473" s="177" t="s">
        <v>75</v>
      </c>
      <c r="AU473" s="177" t="s">
        <v>76</v>
      </c>
      <c r="AY473" s="176" t="s">
        <v>127</v>
      </c>
      <c r="BK473" s="178">
        <f>SUM(BK474:BK482)</f>
        <v>0</v>
      </c>
    </row>
    <row r="474" spans="1:65" s="2" customFormat="1" ht="24.15" customHeight="1">
      <c r="A474" s="37"/>
      <c r="B474" s="38"/>
      <c r="C474" s="181" t="s">
        <v>362</v>
      </c>
      <c r="D474" s="181" t="s">
        <v>130</v>
      </c>
      <c r="E474" s="182" t="s">
        <v>363</v>
      </c>
      <c r="F474" s="183" t="s">
        <v>364</v>
      </c>
      <c r="G474" s="184" t="s">
        <v>365</v>
      </c>
      <c r="H474" s="185">
        <v>20</v>
      </c>
      <c r="I474" s="186"/>
      <c r="J474" s="187">
        <f>ROUND(I474*H474,2)</f>
        <v>0</v>
      </c>
      <c r="K474" s="183" t="s">
        <v>134</v>
      </c>
      <c r="L474" s="42"/>
      <c r="M474" s="188" t="s">
        <v>19</v>
      </c>
      <c r="N474" s="189" t="s">
        <v>47</v>
      </c>
      <c r="O474" s="67"/>
      <c r="P474" s="190">
        <f>O474*H474</f>
        <v>0</v>
      </c>
      <c r="Q474" s="190">
        <v>0</v>
      </c>
      <c r="R474" s="190">
        <f>Q474*H474</f>
        <v>0</v>
      </c>
      <c r="S474" s="190">
        <v>0</v>
      </c>
      <c r="T474" s="191">
        <f>S474*H474</f>
        <v>0</v>
      </c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R474" s="192" t="s">
        <v>366</v>
      </c>
      <c r="AT474" s="192" t="s">
        <v>130</v>
      </c>
      <c r="AU474" s="192" t="s">
        <v>83</v>
      </c>
      <c r="AY474" s="20" t="s">
        <v>127</v>
      </c>
      <c r="BE474" s="193">
        <f>IF(N474="základní",J474,0)</f>
        <v>0</v>
      </c>
      <c r="BF474" s="193">
        <f>IF(N474="snížená",J474,0)</f>
        <v>0</v>
      </c>
      <c r="BG474" s="193">
        <f>IF(N474="zákl. přenesená",J474,0)</f>
        <v>0</v>
      </c>
      <c r="BH474" s="193">
        <f>IF(N474="sníž. přenesená",J474,0)</f>
        <v>0</v>
      </c>
      <c r="BI474" s="193">
        <f>IF(N474="nulová",J474,0)</f>
        <v>0</v>
      </c>
      <c r="BJ474" s="20" t="s">
        <v>83</v>
      </c>
      <c r="BK474" s="193">
        <f>ROUND(I474*H474,2)</f>
        <v>0</v>
      </c>
      <c r="BL474" s="20" t="s">
        <v>366</v>
      </c>
      <c r="BM474" s="192" t="s">
        <v>367</v>
      </c>
    </row>
    <row r="475" spans="1:65" s="2" customFormat="1" ht="10">
      <c r="A475" s="37"/>
      <c r="B475" s="38"/>
      <c r="C475" s="39"/>
      <c r="D475" s="194" t="s">
        <v>137</v>
      </c>
      <c r="E475" s="39"/>
      <c r="F475" s="195" t="s">
        <v>368</v>
      </c>
      <c r="G475" s="39"/>
      <c r="H475" s="39"/>
      <c r="I475" s="196"/>
      <c r="J475" s="39"/>
      <c r="K475" s="39"/>
      <c r="L475" s="42"/>
      <c r="M475" s="197"/>
      <c r="N475" s="198"/>
      <c r="O475" s="67"/>
      <c r="P475" s="67"/>
      <c r="Q475" s="67"/>
      <c r="R475" s="67"/>
      <c r="S475" s="67"/>
      <c r="T475" s="68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T475" s="20" t="s">
        <v>137</v>
      </c>
      <c r="AU475" s="20" t="s">
        <v>83</v>
      </c>
    </row>
    <row r="476" spans="1:65" s="13" customFormat="1" ht="10">
      <c r="B476" s="199"/>
      <c r="C476" s="200"/>
      <c r="D476" s="201" t="s">
        <v>139</v>
      </c>
      <c r="E476" s="202" t="s">
        <v>19</v>
      </c>
      <c r="F476" s="203" t="s">
        <v>140</v>
      </c>
      <c r="G476" s="200"/>
      <c r="H476" s="202" t="s">
        <v>19</v>
      </c>
      <c r="I476" s="204"/>
      <c r="J476" s="200"/>
      <c r="K476" s="200"/>
      <c r="L476" s="205"/>
      <c r="M476" s="206"/>
      <c r="N476" s="207"/>
      <c r="O476" s="207"/>
      <c r="P476" s="207"/>
      <c r="Q476" s="207"/>
      <c r="R476" s="207"/>
      <c r="S476" s="207"/>
      <c r="T476" s="208"/>
      <c r="AT476" s="209" t="s">
        <v>139</v>
      </c>
      <c r="AU476" s="209" t="s">
        <v>83</v>
      </c>
      <c r="AV476" s="13" t="s">
        <v>83</v>
      </c>
      <c r="AW476" s="13" t="s">
        <v>35</v>
      </c>
      <c r="AX476" s="13" t="s">
        <v>76</v>
      </c>
      <c r="AY476" s="209" t="s">
        <v>127</v>
      </c>
    </row>
    <row r="477" spans="1:65" s="14" customFormat="1" ht="10">
      <c r="B477" s="210"/>
      <c r="C477" s="211"/>
      <c r="D477" s="201" t="s">
        <v>139</v>
      </c>
      <c r="E477" s="212" t="s">
        <v>19</v>
      </c>
      <c r="F477" s="213" t="s">
        <v>369</v>
      </c>
      <c r="G477" s="211"/>
      <c r="H477" s="214">
        <v>8</v>
      </c>
      <c r="I477" s="215"/>
      <c r="J477" s="211"/>
      <c r="K477" s="211"/>
      <c r="L477" s="216"/>
      <c r="M477" s="217"/>
      <c r="N477" s="218"/>
      <c r="O477" s="218"/>
      <c r="P477" s="218"/>
      <c r="Q477" s="218"/>
      <c r="R477" s="218"/>
      <c r="S477" s="218"/>
      <c r="T477" s="219"/>
      <c r="AT477" s="220" t="s">
        <v>139</v>
      </c>
      <c r="AU477" s="220" t="s">
        <v>83</v>
      </c>
      <c r="AV477" s="14" t="s">
        <v>85</v>
      </c>
      <c r="AW477" s="14" t="s">
        <v>35</v>
      </c>
      <c r="AX477" s="14" t="s">
        <v>76</v>
      </c>
      <c r="AY477" s="220" t="s">
        <v>127</v>
      </c>
    </row>
    <row r="478" spans="1:65" s="13" customFormat="1" ht="10">
      <c r="B478" s="199"/>
      <c r="C478" s="200"/>
      <c r="D478" s="201" t="s">
        <v>139</v>
      </c>
      <c r="E478" s="202" t="s">
        <v>19</v>
      </c>
      <c r="F478" s="203" t="s">
        <v>149</v>
      </c>
      <c r="G478" s="200"/>
      <c r="H478" s="202" t="s">
        <v>19</v>
      </c>
      <c r="I478" s="204"/>
      <c r="J478" s="200"/>
      <c r="K478" s="200"/>
      <c r="L478" s="205"/>
      <c r="M478" s="206"/>
      <c r="N478" s="207"/>
      <c r="O478" s="207"/>
      <c r="P478" s="207"/>
      <c r="Q478" s="207"/>
      <c r="R478" s="207"/>
      <c r="S478" s="207"/>
      <c r="T478" s="208"/>
      <c r="AT478" s="209" t="s">
        <v>139</v>
      </c>
      <c r="AU478" s="209" t="s">
        <v>83</v>
      </c>
      <c r="AV478" s="13" t="s">
        <v>83</v>
      </c>
      <c r="AW478" s="13" t="s">
        <v>35</v>
      </c>
      <c r="AX478" s="13" t="s">
        <v>76</v>
      </c>
      <c r="AY478" s="209" t="s">
        <v>127</v>
      </c>
    </row>
    <row r="479" spans="1:65" s="14" customFormat="1" ht="10">
      <c r="B479" s="210"/>
      <c r="C479" s="211"/>
      <c r="D479" s="201" t="s">
        <v>139</v>
      </c>
      <c r="E479" s="212" t="s">
        <v>19</v>
      </c>
      <c r="F479" s="213" t="s">
        <v>370</v>
      </c>
      <c r="G479" s="211"/>
      <c r="H479" s="214">
        <v>4</v>
      </c>
      <c r="I479" s="215"/>
      <c r="J479" s="211"/>
      <c r="K479" s="211"/>
      <c r="L479" s="216"/>
      <c r="M479" s="217"/>
      <c r="N479" s="218"/>
      <c r="O479" s="218"/>
      <c r="P479" s="218"/>
      <c r="Q479" s="218"/>
      <c r="R479" s="218"/>
      <c r="S479" s="218"/>
      <c r="T479" s="219"/>
      <c r="AT479" s="220" t="s">
        <v>139</v>
      </c>
      <c r="AU479" s="220" t="s">
        <v>83</v>
      </c>
      <c r="AV479" s="14" t="s">
        <v>85</v>
      </c>
      <c r="AW479" s="14" t="s">
        <v>35</v>
      </c>
      <c r="AX479" s="14" t="s">
        <v>76</v>
      </c>
      <c r="AY479" s="220" t="s">
        <v>127</v>
      </c>
    </row>
    <row r="480" spans="1:65" s="13" customFormat="1" ht="10">
      <c r="B480" s="199"/>
      <c r="C480" s="200"/>
      <c r="D480" s="201" t="s">
        <v>139</v>
      </c>
      <c r="E480" s="202" t="s">
        <v>19</v>
      </c>
      <c r="F480" s="203" t="s">
        <v>145</v>
      </c>
      <c r="G480" s="200"/>
      <c r="H480" s="202" t="s">
        <v>19</v>
      </c>
      <c r="I480" s="204"/>
      <c r="J480" s="200"/>
      <c r="K480" s="200"/>
      <c r="L480" s="205"/>
      <c r="M480" s="206"/>
      <c r="N480" s="207"/>
      <c r="O480" s="207"/>
      <c r="P480" s="207"/>
      <c r="Q480" s="207"/>
      <c r="R480" s="207"/>
      <c r="S480" s="207"/>
      <c r="T480" s="208"/>
      <c r="AT480" s="209" t="s">
        <v>139</v>
      </c>
      <c r="AU480" s="209" t="s">
        <v>83</v>
      </c>
      <c r="AV480" s="13" t="s">
        <v>83</v>
      </c>
      <c r="AW480" s="13" t="s">
        <v>35</v>
      </c>
      <c r="AX480" s="13" t="s">
        <v>76</v>
      </c>
      <c r="AY480" s="209" t="s">
        <v>127</v>
      </c>
    </row>
    <row r="481" spans="1:51" s="14" customFormat="1" ht="10">
      <c r="B481" s="210"/>
      <c r="C481" s="211"/>
      <c r="D481" s="201" t="s">
        <v>139</v>
      </c>
      <c r="E481" s="212" t="s">
        <v>19</v>
      </c>
      <c r="F481" s="213" t="s">
        <v>369</v>
      </c>
      <c r="G481" s="211"/>
      <c r="H481" s="214">
        <v>8</v>
      </c>
      <c r="I481" s="215"/>
      <c r="J481" s="211"/>
      <c r="K481" s="211"/>
      <c r="L481" s="216"/>
      <c r="M481" s="217"/>
      <c r="N481" s="218"/>
      <c r="O481" s="218"/>
      <c r="P481" s="218"/>
      <c r="Q481" s="218"/>
      <c r="R481" s="218"/>
      <c r="S481" s="218"/>
      <c r="T481" s="219"/>
      <c r="AT481" s="220" t="s">
        <v>139</v>
      </c>
      <c r="AU481" s="220" t="s">
        <v>83</v>
      </c>
      <c r="AV481" s="14" t="s">
        <v>85</v>
      </c>
      <c r="AW481" s="14" t="s">
        <v>35</v>
      </c>
      <c r="AX481" s="14" t="s">
        <v>76</v>
      </c>
      <c r="AY481" s="220" t="s">
        <v>127</v>
      </c>
    </row>
    <row r="482" spans="1:51" s="16" customFormat="1" ht="10">
      <c r="B482" s="232"/>
      <c r="C482" s="233"/>
      <c r="D482" s="201" t="s">
        <v>139</v>
      </c>
      <c r="E482" s="234" t="s">
        <v>19</v>
      </c>
      <c r="F482" s="235" t="s">
        <v>153</v>
      </c>
      <c r="G482" s="233"/>
      <c r="H482" s="236">
        <v>20</v>
      </c>
      <c r="I482" s="237"/>
      <c r="J482" s="233"/>
      <c r="K482" s="233"/>
      <c r="L482" s="238"/>
      <c r="M482" s="245"/>
      <c r="N482" s="246"/>
      <c r="O482" s="246"/>
      <c r="P482" s="246"/>
      <c r="Q482" s="246"/>
      <c r="R482" s="246"/>
      <c r="S482" s="246"/>
      <c r="T482" s="247"/>
      <c r="AT482" s="242" t="s">
        <v>139</v>
      </c>
      <c r="AU482" s="242" t="s">
        <v>83</v>
      </c>
      <c r="AV482" s="16" t="s">
        <v>135</v>
      </c>
      <c r="AW482" s="16" t="s">
        <v>35</v>
      </c>
      <c r="AX482" s="16" t="s">
        <v>83</v>
      </c>
      <c r="AY482" s="242" t="s">
        <v>127</v>
      </c>
    </row>
    <row r="483" spans="1:51" s="2" customFormat="1" ht="7" customHeight="1">
      <c r="A483" s="37"/>
      <c r="B483" s="50"/>
      <c r="C483" s="51"/>
      <c r="D483" s="51"/>
      <c r="E483" s="51"/>
      <c r="F483" s="51"/>
      <c r="G483" s="51"/>
      <c r="H483" s="51"/>
      <c r="I483" s="51"/>
      <c r="J483" s="51"/>
      <c r="K483" s="51"/>
      <c r="L483" s="42"/>
      <c r="M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</row>
  </sheetData>
  <sheetProtection algorithmName="SHA-512" hashValue="dfkhdjukkfleS1xvItBg4DlMgxPKSmBQCen5ID7NNrA9y1qCZSsco2YDrDMpnTWbQsG2LzRx/2wNWtFYLNYpCg==" saltValue="u1igmYohX+rrt3n9zTr34zN1bDoVaqqBoo9ygSOkOxECJRO3xBb5HClRXjw7Ce8CcdefrTBTZuKKuyRTjhPHlw==" spinCount="100000" sheet="1" objects="1" scenarios="1" formatColumns="0" formatRows="0" autoFilter="0"/>
  <autoFilter ref="C90:K482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95" r:id="rId1"/>
    <hyperlink ref="F112" r:id="rId2"/>
    <hyperlink ref="F127" r:id="rId3"/>
    <hyperlink ref="F134" r:id="rId4"/>
    <hyperlink ref="F146" r:id="rId5"/>
    <hyperlink ref="F153" r:id="rId6"/>
    <hyperlink ref="F160" r:id="rId7"/>
    <hyperlink ref="F167" r:id="rId8"/>
    <hyperlink ref="F213" r:id="rId9"/>
    <hyperlink ref="F261" r:id="rId10"/>
    <hyperlink ref="F309" r:id="rId11"/>
    <hyperlink ref="F357" r:id="rId12"/>
    <hyperlink ref="F402" r:id="rId13"/>
    <hyperlink ref="F407" r:id="rId14"/>
    <hyperlink ref="F412" r:id="rId15"/>
    <hyperlink ref="F417" r:id="rId16"/>
    <hyperlink ref="F422" r:id="rId17"/>
    <hyperlink ref="F431" r:id="rId18"/>
    <hyperlink ref="F446" r:id="rId19"/>
    <hyperlink ref="F451" r:id="rId20"/>
    <hyperlink ref="F458" r:id="rId21"/>
    <hyperlink ref="F472" r:id="rId22"/>
    <hyperlink ref="F475" r:id="rId2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09"/>
  <sheetViews>
    <sheetView showGridLines="0" workbookViewId="0"/>
  </sheetViews>
  <sheetFormatPr defaultRowHeight="14"/>
  <cols>
    <col min="1" max="1" width="8.33203125" style="1" customWidth="1"/>
    <col min="2" max="2" width="1.218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1" width="22.33203125" style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AT2" s="20" t="s">
        <v>93</v>
      </c>
    </row>
    <row r="3" spans="1:46" s="1" customFormat="1" ht="7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85</v>
      </c>
    </row>
    <row r="4" spans="1:46" s="1" customFormat="1" ht="25" customHeight="1">
      <c r="B4" s="23"/>
      <c r="D4" s="113" t="s">
        <v>97</v>
      </c>
      <c r="L4" s="23"/>
      <c r="M4" s="114" t="s">
        <v>10</v>
      </c>
      <c r="AT4" s="20" t="s">
        <v>4</v>
      </c>
    </row>
    <row r="5" spans="1:46" s="1" customFormat="1" ht="7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26.25" customHeight="1">
      <c r="B7" s="23"/>
      <c r="E7" s="387" t="str">
        <f>'Rekapitulace stavby'!K6</f>
        <v>Projektová dokumentace pro pavilon sportovní haly a odborných učeben</v>
      </c>
      <c r="F7" s="388"/>
      <c r="G7" s="388"/>
      <c r="H7" s="388"/>
      <c r="L7" s="23"/>
    </row>
    <row r="8" spans="1:46" s="1" customFormat="1" ht="12" customHeight="1">
      <c r="B8" s="23"/>
      <c r="D8" s="115" t="s">
        <v>98</v>
      </c>
      <c r="L8" s="23"/>
    </row>
    <row r="9" spans="1:46" s="2" customFormat="1" ht="16.5" customHeight="1">
      <c r="A9" s="37"/>
      <c r="B9" s="42"/>
      <c r="C9" s="37"/>
      <c r="D9" s="37"/>
      <c r="E9" s="387" t="s">
        <v>99</v>
      </c>
      <c r="F9" s="389"/>
      <c r="G9" s="389"/>
      <c r="H9" s="389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15" t="s">
        <v>100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30" customHeight="1">
      <c r="A11" s="37"/>
      <c r="B11" s="42"/>
      <c r="C11" s="37"/>
      <c r="D11" s="37"/>
      <c r="E11" s="390" t="s">
        <v>371</v>
      </c>
      <c r="F11" s="389"/>
      <c r="G11" s="389"/>
      <c r="H11" s="389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0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17. 10. 2025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75" customHeight="1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19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>
      <c r="A17" s="37"/>
      <c r="B17" s="42"/>
      <c r="C17" s="37"/>
      <c r="D17" s="37"/>
      <c r="E17" s="106" t="s">
        <v>27</v>
      </c>
      <c r="F17" s="37"/>
      <c r="G17" s="37"/>
      <c r="H17" s="37"/>
      <c r="I17" s="115" t="s">
        <v>28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7" customHeight="1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>
      <c r="A19" s="37"/>
      <c r="B19" s="42"/>
      <c r="C19" s="37"/>
      <c r="D19" s="115" t="s">
        <v>29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>
      <c r="A20" s="37"/>
      <c r="B20" s="42"/>
      <c r="C20" s="37"/>
      <c r="D20" s="37"/>
      <c r="E20" s="391" t="str">
        <f>'Rekapitulace stavby'!E14</f>
        <v>Vyplň údaj</v>
      </c>
      <c r="F20" s="392"/>
      <c r="G20" s="392"/>
      <c r="H20" s="392"/>
      <c r="I20" s="115" t="s">
        <v>28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7" customHeight="1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>
      <c r="A22" s="37"/>
      <c r="B22" s="42"/>
      <c r="C22" s="37"/>
      <c r="D22" s="115" t="s">
        <v>31</v>
      </c>
      <c r="E22" s="37"/>
      <c r="F22" s="37"/>
      <c r="G22" s="37"/>
      <c r="H22" s="37"/>
      <c r="I22" s="115" t="s">
        <v>26</v>
      </c>
      <c r="J22" s="106" t="s">
        <v>32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>
      <c r="A23" s="37"/>
      <c r="B23" s="42"/>
      <c r="C23" s="37"/>
      <c r="D23" s="37"/>
      <c r="E23" s="106" t="s">
        <v>33</v>
      </c>
      <c r="F23" s="37"/>
      <c r="G23" s="37"/>
      <c r="H23" s="37"/>
      <c r="I23" s="115" t="s">
        <v>28</v>
      </c>
      <c r="J23" s="106" t="s">
        <v>34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7" customHeight="1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>
      <c r="A25" s="37"/>
      <c r="B25" s="42"/>
      <c r="C25" s="37"/>
      <c r="D25" s="115" t="s">
        <v>36</v>
      </c>
      <c r="E25" s="37"/>
      <c r="F25" s="37"/>
      <c r="G25" s="37"/>
      <c r="H25" s="37"/>
      <c r="I25" s="115" t="s">
        <v>26</v>
      </c>
      <c r="J25" s="106" t="s">
        <v>37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>
      <c r="A26" s="37"/>
      <c r="B26" s="42"/>
      <c r="C26" s="37"/>
      <c r="D26" s="37"/>
      <c r="E26" s="106" t="s">
        <v>38</v>
      </c>
      <c r="F26" s="37"/>
      <c r="G26" s="37"/>
      <c r="H26" s="37"/>
      <c r="I26" s="115" t="s">
        <v>28</v>
      </c>
      <c r="J26" s="106" t="s">
        <v>39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7" customHeight="1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>
      <c r="A28" s="37"/>
      <c r="B28" s="42"/>
      <c r="C28" s="37"/>
      <c r="D28" s="115" t="s">
        <v>40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16.5" customHeight="1">
      <c r="A29" s="118"/>
      <c r="B29" s="119"/>
      <c r="C29" s="118"/>
      <c r="D29" s="118"/>
      <c r="E29" s="393" t="s">
        <v>19</v>
      </c>
      <c r="F29" s="393"/>
      <c r="G29" s="393"/>
      <c r="H29" s="39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7" customHeight="1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7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4" customHeight="1">
      <c r="A32" s="37"/>
      <c r="B32" s="42"/>
      <c r="C32" s="37"/>
      <c r="D32" s="122" t="s">
        <v>42</v>
      </c>
      <c r="E32" s="37"/>
      <c r="F32" s="37"/>
      <c r="G32" s="37"/>
      <c r="H32" s="37"/>
      <c r="I32" s="37"/>
      <c r="J32" s="123">
        <f>ROUND(J92,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7" customHeight="1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" customHeight="1">
      <c r="A34" s="37"/>
      <c r="B34" s="42"/>
      <c r="C34" s="37"/>
      <c r="D34" s="37"/>
      <c r="E34" s="37"/>
      <c r="F34" s="124" t="s">
        <v>44</v>
      </c>
      <c r="G34" s="37"/>
      <c r="H34" s="37"/>
      <c r="I34" s="124" t="s">
        <v>43</v>
      </c>
      <c r="J34" s="124" t="s">
        <v>45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" customHeight="1">
      <c r="A35" s="37"/>
      <c r="B35" s="42"/>
      <c r="C35" s="37"/>
      <c r="D35" s="125" t="s">
        <v>46</v>
      </c>
      <c r="E35" s="115" t="s">
        <v>47</v>
      </c>
      <c r="F35" s="126">
        <f>ROUND((SUM(BE92:BE508)),  2)</f>
        <v>0</v>
      </c>
      <c r="G35" s="37"/>
      <c r="H35" s="37"/>
      <c r="I35" s="127">
        <v>0.21</v>
      </c>
      <c r="J35" s="126">
        <f>ROUND(((SUM(BE92:BE508))*I35),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" customHeight="1">
      <c r="A36" s="37"/>
      <c r="B36" s="42"/>
      <c r="C36" s="37"/>
      <c r="D36" s="37"/>
      <c r="E36" s="115" t="s">
        <v>48</v>
      </c>
      <c r="F36" s="126">
        <f>ROUND((SUM(BF92:BF508)),  2)</f>
        <v>0</v>
      </c>
      <c r="G36" s="37"/>
      <c r="H36" s="37"/>
      <c r="I36" s="127">
        <v>0.12</v>
      </c>
      <c r="J36" s="126">
        <f>ROUND(((SUM(BF92:BF508))*I36),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" hidden="1" customHeight="1">
      <c r="A37" s="37"/>
      <c r="B37" s="42"/>
      <c r="C37" s="37"/>
      <c r="D37" s="37"/>
      <c r="E37" s="115" t="s">
        <v>49</v>
      </c>
      <c r="F37" s="126">
        <f>ROUND((SUM(BG92:BG508)),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" hidden="1" customHeight="1">
      <c r="A38" s="37"/>
      <c r="B38" s="42"/>
      <c r="C38" s="37"/>
      <c r="D38" s="37"/>
      <c r="E38" s="115" t="s">
        <v>50</v>
      </c>
      <c r="F38" s="126">
        <f>ROUND((SUM(BH92:BH508)),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" hidden="1" customHeight="1">
      <c r="A39" s="37"/>
      <c r="B39" s="42"/>
      <c r="C39" s="37"/>
      <c r="D39" s="37"/>
      <c r="E39" s="115" t="s">
        <v>51</v>
      </c>
      <c r="F39" s="126">
        <f>ROUND((SUM(BI92:BI508)),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7" customHeight="1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4" customHeight="1">
      <c r="A41" s="37"/>
      <c r="B41" s="42"/>
      <c r="C41" s="128"/>
      <c r="D41" s="129" t="s">
        <v>52</v>
      </c>
      <c r="E41" s="130"/>
      <c r="F41" s="130"/>
      <c r="G41" s="131" t="s">
        <v>53</v>
      </c>
      <c r="H41" s="132" t="s">
        <v>54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" customHeight="1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7" customHeight="1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5" customHeight="1">
      <c r="A47" s="37"/>
      <c r="B47" s="38"/>
      <c r="C47" s="26" t="s">
        <v>102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7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26.25" customHeight="1">
      <c r="A50" s="37"/>
      <c r="B50" s="38"/>
      <c r="C50" s="39"/>
      <c r="D50" s="39"/>
      <c r="E50" s="394" t="str">
        <f>E7</f>
        <v>Projektová dokumentace pro pavilon sportovní haly a odborných učeben</v>
      </c>
      <c r="F50" s="395"/>
      <c r="G50" s="395"/>
      <c r="H50" s="395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>
      <c r="B51" s="24"/>
      <c r="C51" s="32" t="s">
        <v>98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>
      <c r="A52" s="37"/>
      <c r="B52" s="38"/>
      <c r="C52" s="39"/>
      <c r="D52" s="39"/>
      <c r="E52" s="394" t="s">
        <v>99</v>
      </c>
      <c r="F52" s="396"/>
      <c r="G52" s="396"/>
      <c r="H52" s="396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>
      <c r="A53" s="37"/>
      <c r="B53" s="38"/>
      <c r="C53" s="32" t="s">
        <v>100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30" customHeight="1">
      <c r="A54" s="37"/>
      <c r="B54" s="38"/>
      <c r="C54" s="39"/>
      <c r="D54" s="39"/>
      <c r="E54" s="343" t="str">
        <f>E11</f>
        <v>DEM_2 - Vyčištění situace od stávající drobné architektury a ploch</v>
      </c>
      <c r="F54" s="396"/>
      <c r="G54" s="396"/>
      <c r="H54" s="396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7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>
      <c r="A56" s="37"/>
      <c r="B56" s="38"/>
      <c r="C56" s="32" t="s">
        <v>21</v>
      </c>
      <c r="D56" s="39"/>
      <c r="E56" s="39"/>
      <c r="F56" s="30" t="str">
        <f>F14</f>
        <v>Benešova 508, Stříbro</v>
      </c>
      <c r="G56" s="39"/>
      <c r="H56" s="39"/>
      <c r="I56" s="32" t="s">
        <v>23</v>
      </c>
      <c r="J56" s="62" t="str">
        <f>IF(J14="","",J14)</f>
        <v>17. 10. 2025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7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25.65" customHeight="1">
      <c r="A58" s="37"/>
      <c r="B58" s="38"/>
      <c r="C58" s="32" t="s">
        <v>25</v>
      </c>
      <c r="D58" s="39"/>
      <c r="E58" s="39"/>
      <c r="F58" s="30" t="str">
        <f>E17</f>
        <v>SOŠ Stříbro, Benešova 508, Stříbro</v>
      </c>
      <c r="G58" s="39"/>
      <c r="H58" s="39"/>
      <c r="I58" s="32" t="s">
        <v>31</v>
      </c>
      <c r="J58" s="35" t="str">
        <f>E23</f>
        <v>Řezanina &amp; Bartoň, s.r.o.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15" customHeight="1">
      <c r="A59" s="37"/>
      <c r="B59" s="38"/>
      <c r="C59" s="32" t="s">
        <v>29</v>
      </c>
      <c r="D59" s="39"/>
      <c r="E59" s="39"/>
      <c r="F59" s="30" t="str">
        <f>IF(E20="","",E20)</f>
        <v>Vyplň údaj</v>
      </c>
      <c r="G59" s="39"/>
      <c r="H59" s="39"/>
      <c r="I59" s="32" t="s">
        <v>36</v>
      </c>
      <c r="J59" s="35" t="str">
        <f>E26</f>
        <v>BACing s.r.o.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25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>
      <c r="A61" s="37"/>
      <c r="B61" s="38"/>
      <c r="C61" s="139" t="s">
        <v>103</v>
      </c>
      <c r="D61" s="140"/>
      <c r="E61" s="140"/>
      <c r="F61" s="140"/>
      <c r="G61" s="140"/>
      <c r="H61" s="140"/>
      <c r="I61" s="140"/>
      <c r="J61" s="141" t="s">
        <v>104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2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75" customHeight="1">
      <c r="A63" s="37"/>
      <c r="B63" s="38"/>
      <c r="C63" s="142" t="s">
        <v>74</v>
      </c>
      <c r="D63" s="39"/>
      <c r="E63" s="39"/>
      <c r="F63" s="39"/>
      <c r="G63" s="39"/>
      <c r="H63" s="39"/>
      <c r="I63" s="39"/>
      <c r="J63" s="80">
        <f>J92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105</v>
      </c>
    </row>
    <row r="64" spans="1:47" s="9" customFormat="1" ht="25" customHeight="1">
      <c r="B64" s="143"/>
      <c r="C64" s="144"/>
      <c r="D64" s="145" t="s">
        <v>106</v>
      </c>
      <c r="E64" s="146"/>
      <c r="F64" s="146"/>
      <c r="G64" s="146"/>
      <c r="H64" s="146"/>
      <c r="I64" s="146"/>
      <c r="J64" s="147">
        <f>J93</f>
        <v>0</v>
      </c>
      <c r="K64" s="144"/>
      <c r="L64" s="148"/>
    </row>
    <row r="65" spans="1:31" s="10" customFormat="1" ht="19.899999999999999" customHeight="1">
      <c r="B65" s="149"/>
      <c r="C65" s="100"/>
      <c r="D65" s="150" t="s">
        <v>372</v>
      </c>
      <c r="E65" s="151"/>
      <c r="F65" s="151"/>
      <c r="G65" s="151"/>
      <c r="H65" s="151"/>
      <c r="I65" s="151"/>
      <c r="J65" s="152">
        <f>J94</f>
        <v>0</v>
      </c>
      <c r="K65" s="100"/>
      <c r="L65" s="153"/>
    </row>
    <row r="66" spans="1:31" s="10" customFormat="1" ht="19.899999999999999" customHeight="1">
      <c r="B66" s="149"/>
      <c r="C66" s="100"/>
      <c r="D66" s="150" t="s">
        <v>373</v>
      </c>
      <c r="E66" s="151"/>
      <c r="F66" s="151"/>
      <c r="G66" s="151"/>
      <c r="H66" s="151"/>
      <c r="I66" s="151"/>
      <c r="J66" s="152">
        <f>J339</f>
        <v>0</v>
      </c>
      <c r="K66" s="100"/>
      <c r="L66" s="153"/>
    </row>
    <row r="67" spans="1:31" s="10" customFormat="1" ht="19.899999999999999" customHeight="1">
      <c r="B67" s="149"/>
      <c r="C67" s="100"/>
      <c r="D67" s="150" t="s">
        <v>107</v>
      </c>
      <c r="E67" s="151"/>
      <c r="F67" s="151"/>
      <c r="G67" s="151"/>
      <c r="H67" s="151"/>
      <c r="I67" s="151"/>
      <c r="J67" s="152">
        <f>J360</f>
        <v>0</v>
      </c>
      <c r="K67" s="100"/>
      <c r="L67" s="153"/>
    </row>
    <row r="68" spans="1:31" s="10" customFormat="1" ht="19.899999999999999" customHeight="1">
      <c r="B68" s="149"/>
      <c r="C68" s="100"/>
      <c r="D68" s="150" t="s">
        <v>108</v>
      </c>
      <c r="E68" s="151"/>
      <c r="F68" s="151"/>
      <c r="G68" s="151"/>
      <c r="H68" s="151"/>
      <c r="I68" s="151"/>
      <c r="J68" s="152">
        <f>J394</f>
        <v>0</v>
      </c>
      <c r="K68" s="100"/>
      <c r="L68" s="153"/>
    </row>
    <row r="69" spans="1:31" s="9" customFormat="1" ht="25" customHeight="1">
      <c r="B69" s="143"/>
      <c r="C69" s="144"/>
      <c r="D69" s="145" t="s">
        <v>109</v>
      </c>
      <c r="E69" s="146"/>
      <c r="F69" s="146"/>
      <c r="G69" s="146"/>
      <c r="H69" s="146"/>
      <c r="I69" s="146"/>
      <c r="J69" s="147">
        <f>J492</f>
        <v>0</v>
      </c>
      <c r="K69" s="144"/>
      <c r="L69" s="148"/>
    </row>
    <row r="70" spans="1:31" s="10" customFormat="1" ht="19.899999999999999" customHeight="1">
      <c r="B70" s="149"/>
      <c r="C70" s="100"/>
      <c r="D70" s="150" t="s">
        <v>374</v>
      </c>
      <c r="E70" s="151"/>
      <c r="F70" s="151"/>
      <c r="G70" s="151"/>
      <c r="H70" s="151"/>
      <c r="I70" s="151"/>
      <c r="J70" s="152">
        <f>J493</f>
        <v>0</v>
      </c>
      <c r="K70" s="100"/>
      <c r="L70" s="153"/>
    </row>
    <row r="71" spans="1:31" s="2" customFormat="1" ht="21.75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7" customHeight="1">
      <c r="A72" s="37"/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116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6" spans="1:31" s="2" customFormat="1" ht="7" customHeight="1">
      <c r="A76" s="37"/>
      <c r="B76" s="52"/>
      <c r="C76" s="53"/>
      <c r="D76" s="53"/>
      <c r="E76" s="53"/>
      <c r="F76" s="53"/>
      <c r="G76" s="53"/>
      <c r="H76" s="53"/>
      <c r="I76" s="53"/>
      <c r="J76" s="53"/>
      <c r="K76" s="53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25" customHeight="1">
      <c r="A77" s="37"/>
      <c r="B77" s="38"/>
      <c r="C77" s="26" t="s">
        <v>112</v>
      </c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7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2" customHeight="1">
      <c r="A79" s="37"/>
      <c r="B79" s="38"/>
      <c r="C79" s="32" t="s">
        <v>16</v>
      </c>
      <c r="D79" s="39"/>
      <c r="E79" s="39"/>
      <c r="F79" s="39"/>
      <c r="G79" s="39"/>
      <c r="H79" s="39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26.25" customHeight="1">
      <c r="A80" s="37"/>
      <c r="B80" s="38"/>
      <c r="C80" s="39"/>
      <c r="D80" s="39"/>
      <c r="E80" s="394" t="str">
        <f>E7</f>
        <v>Projektová dokumentace pro pavilon sportovní haly a odborných učeben</v>
      </c>
      <c r="F80" s="395"/>
      <c r="G80" s="395"/>
      <c r="H80" s="395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1" customFormat="1" ht="12" customHeight="1">
      <c r="B81" s="24"/>
      <c r="C81" s="32" t="s">
        <v>98</v>
      </c>
      <c r="D81" s="25"/>
      <c r="E81" s="25"/>
      <c r="F81" s="25"/>
      <c r="G81" s="25"/>
      <c r="H81" s="25"/>
      <c r="I81" s="25"/>
      <c r="J81" s="25"/>
      <c r="K81" s="25"/>
      <c r="L81" s="23"/>
    </row>
    <row r="82" spans="1:65" s="2" customFormat="1" ht="16.5" customHeight="1">
      <c r="A82" s="37"/>
      <c r="B82" s="38"/>
      <c r="C82" s="39"/>
      <c r="D82" s="39"/>
      <c r="E82" s="394" t="s">
        <v>99</v>
      </c>
      <c r="F82" s="396"/>
      <c r="G82" s="396"/>
      <c r="H82" s="396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2" customHeight="1">
      <c r="A83" s="37"/>
      <c r="B83" s="38"/>
      <c r="C83" s="32" t="s">
        <v>100</v>
      </c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30" customHeight="1">
      <c r="A84" s="37"/>
      <c r="B84" s="38"/>
      <c r="C84" s="39"/>
      <c r="D84" s="39"/>
      <c r="E84" s="343" t="str">
        <f>E11</f>
        <v>DEM_2 - Vyčištění situace od stávající drobné architektury a ploch</v>
      </c>
      <c r="F84" s="396"/>
      <c r="G84" s="396"/>
      <c r="H84" s="396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7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2" customHeight="1">
      <c r="A86" s="37"/>
      <c r="B86" s="38"/>
      <c r="C86" s="32" t="s">
        <v>21</v>
      </c>
      <c r="D86" s="39"/>
      <c r="E86" s="39"/>
      <c r="F86" s="30" t="str">
        <f>F14</f>
        <v>Benešova 508, Stříbro</v>
      </c>
      <c r="G86" s="39"/>
      <c r="H86" s="39"/>
      <c r="I86" s="32" t="s">
        <v>23</v>
      </c>
      <c r="J86" s="62" t="str">
        <f>IF(J14="","",J14)</f>
        <v>17. 10. 2025</v>
      </c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7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25.65" customHeight="1">
      <c r="A88" s="37"/>
      <c r="B88" s="38"/>
      <c r="C88" s="32" t="s">
        <v>25</v>
      </c>
      <c r="D88" s="39"/>
      <c r="E88" s="39"/>
      <c r="F88" s="30" t="str">
        <f>E17</f>
        <v>SOŠ Stříbro, Benešova 508, Stříbro</v>
      </c>
      <c r="G88" s="39"/>
      <c r="H88" s="39"/>
      <c r="I88" s="32" t="s">
        <v>31</v>
      </c>
      <c r="J88" s="35" t="str">
        <f>E23</f>
        <v>Řezanina &amp; Bartoň, s.r.o.</v>
      </c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5.15" customHeight="1">
      <c r="A89" s="37"/>
      <c r="B89" s="38"/>
      <c r="C89" s="32" t="s">
        <v>29</v>
      </c>
      <c r="D89" s="39"/>
      <c r="E89" s="39"/>
      <c r="F89" s="30" t="str">
        <f>IF(E20="","",E20)</f>
        <v>Vyplň údaj</v>
      </c>
      <c r="G89" s="39"/>
      <c r="H89" s="39"/>
      <c r="I89" s="32" t="s">
        <v>36</v>
      </c>
      <c r="J89" s="35" t="str">
        <f>E26</f>
        <v>BACing s.r.o.</v>
      </c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2" customFormat="1" ht="10.25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5" s="11" customFormat="1" ht="29.25" customHeight="1">
      <c r="A91" s="154"/>
      <c r="B91" s="155"/>
      <c r="C91" s="156" t="s">
        <v>113</v>
      </c>
      <c r="D91" s="157" t="s">
        <v>61</v>
      </c>
      <c r="E91" s="157" t="s">
        <v>57</v>
      </c>
      <c r="F91" s="157" t="s">
        <v>58</v>
      </c>
      <c r="G91" s="157" t="s">
        <v>114</v>
      </c>
      <c r="H91" s="157" t="s">
        <v>115</v>
      </c>
      <c r="I91" s="157" t="s">
        <v>116</v>
      </c>
      <c r="J91" s="157" t="s">
        <v>104</v>
      </c>
      <c r="K91" s="158" t="s">
        <v>117</v>
      </c>
      <c r="L91" s="159"/>
      <c r="M91" s="71" t="s">
        <v>19</v>
      </c>
      <c r="N91" s="72" t="s">
        <v>46</v>
      </c>
      <c r="O91" s="72" t="s">
        <v>118</v>
      </c>
      <c r="P91" s="72" t="s">
        <v>119</v>
      </c>
      <c r="Q91" s="72" t="s">
        <v>120</v>
      </c>
      <c r="R91" s="72" t="s">
        <v>121</v>
      </c>
      <c r="S91" s="72" t="s">
        <v>122</v>
      </c>
      <c r="T91" s="73" t="s">
        <v>123</v>
      </c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</row>
    <row r="92" spans="1:65" s="2" customFormat="1" ht="22.75" customHeight="1">
      <c r="A92" s="37"/>
      <c r="B92" s="38"/>
      <c r="C92" s="78" t="s">
        <v>124</v>
      </c>
      <c r="D92" s="39"/>
      <c r="E92" s="39"/>
      <c r="F92" s="39"/>
      <c r="G92" s="39"/>
      <c r="H92" s="39"/>
      <c r="I92" s="39"/>
      <c r="J92" s="160">
        <f>BK92</f>
        <v>0</v>
      </c>
      <c r="K92" s="39"/>
      <c r="L92" s="42"/>
      <c r="M92" s="74"/>
      <c r="N92" s="161"/>
      <c r="O92" s="75"/>
      <c r="P92" s="162">
        <f>P93+P492</f>
        <v>0</v>
      </c>
      <c r="Q92" s="75"/>
      <c r="R92" s="162">
        <f>R93+R492</f>
        <v>0</v>
      </c>
      <c r="S92" s="75"/>
      <c r="T92" s="163">
        <f>T93+T492</f>
        <v>1844.3536319999998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75</v>
      </c>
      <c r="AU92" s="20" t="s">
        <v>105</v>
      </c>
      <c r="BK92" s="164">
        <f>BK93+BK492</f>
        <v>0</v>
      </c>
    </row>
    <row r="93" spans="1:65" s="12" customFormat="1" ht="25.9" customHeight="1">
      <c r="B93" s="165"/>
      <c r="C93" s="166"/>
      <c r="D93" s="167" t="s">
        <v>75</v>
      </c>
      <c r="E93" s="168" t="s">
        <v>125</v>
      </c>
      <c r="F93" s="168" t="s">
        <v>126</v>
      </c>
      <c r="G93" s="166"/>
      <c r="H93" s="166"/>
      <c r="I93" s="169"/>
      <c r="J93" s="170">
        <f>BK93</f>
        <v>0</v>
      </c>
      <c r="K93" s="166"/>
      <c r="L93" s="171"/>
      <c r="M93" s="172"/>
      <c r="N93" s="173"/>
      <c r="O93" s="173"/>
      <c r="P93" s="174">
        <f>P94+P339+P360+P394</f>
        <v>0</v>
      </c>
      <c r="Q93" s="173"/>
      <c r="R93" s="174">
        <f>R94+R339+R360+R394</f>
        <v>0</v>
      </c>
      <c r="S93" s="173"/>
      <c r="T93" s="175">
        <f>T94+T339+T360+T394</f>
        <v>1844.3536319999998</v>
      </c>
      <c r="AR93" s="176" t="s">
        <v>83</v>
      </c>
      <c r="AT93" s="177" t="s">
        <v>75</v>
      </c>
      <c r="AU93" s="177" t="s">
        <v>76</v>
      </c>
      <c r="AY93" s="176" t="s">
        <v>127</v>
      </c>
      <c r="BK93" s="178">
        <f>BK94+BK339+BK360+BK394</f>
        <v>0</v>
      </c>
    </row>
    <row r="94" spans="1:65" s="12" customFormat="1" ht="22.75" customHeight="1">
      <c r="B94" s="165"/>
      <c r="C94" s="166"/>
      <c r="D94" s="167" t="s">
        <v>75</v>
      </c>
      <c r="E94" s="179" t="s">
        <v>83</v>
      </c>
      <c r="F94" s="179" t="s">
        <v>375</v>
      </c>
      <c r="G94" s="166"/>
      <c r="H94" s="166"/>
      <c r="I94" s="169"/>
      <c r="J94" s="180">
        <f>BK94</f>
        <v>0</v>
      </c>
      <c r="K94" s="166"/>
      <c r="L94" s="171"/>
      <c r="M94" s="172"/>
      <c r="N94" s="173"/>
      <c r="O94" s="173"/>
      <c r="P94" s="174">
        <f>SUM(P95:P338)</f>
        <v>0</v>
      </c>
      <c r="Q94" s="173"/>
      <c r="R94" s="174">
        <f>SUM(R95:R338)</f>
        <v>0</v>
      </c>
      <c r="S94" s="173"/>
      <c r="T94" s="175">
        <f>SUM(T95:T338)</f>
        <v>1644.86079</v>
      </c>
      <c r="AR94" s="176" t="s">
        <v>83</v>
      </c>
      <c r="AT94" s="177" t="s">
        <v>75</v>
      </c>
      <c r="AU94" s="177" t="s">
        <v>83</v>
      </c>
      <c r="AY94" s="176" t="s">
        <v>127</v>
      </c>
      <c r="BK94" s="178">
        <f>SUM(BK95:BK338)</f>
        <v>0</v>
      </c>
    </row>
    <row r="95" spans="1:65" s="2" customFormat="1" ht="24.15" customHeight="1">
      <c r="A95" s="37"/>
      <c r="B95" s="38"/>
      <c r="C95" s="181" t="s">
        <v>83</v>
      </c>
      <c r="D95" s="181" t="s">
        <v>130</v>
      </c>
      <c r="E95" s="182" t="s">
        <v>376</v>
      </c>
      <c r="F95" s="183" t="s">
        <v>377</v>
      </c>
      <c r="G95" s="184" t="s">
        <v>163</v>
      </c>
      <c r="H95" s="185">
        <v>1587.16</v>
      </c>
      <c r="I95" s="186"/>
      <c r="J95" s="187">
        <f>ROUND(I95*H95,2)</f>
        <v>0</v>
      </c>
      <c r="K95" s="183" t="s">
        <v>134</v>
      </c>
      <c r="L95" s="42"/>
      <c r="M95" s="188" t="s">
        <v>19</v>
      </c>
      <c r="N95" s="189" t="s">
        <v>47</v>
      </c>
      <c r="O95" s="67"/>
      <c r="P95" s="190">
        <f>O95*H95</f>
        <v>0</v>
      </c>
      <c r="Q95" s="190">
        <v>0</v>
      </c>
      <c r="R95" s="190">
        <f>Q95*H95</f>
        <v>0</v>
      </c>
      <c r="S95" s="190">
        <v>0</v>
      </c>
      <c r="T95" s="191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92" t="s">
        <v>135</v>
      </c>
      <c r="AT95" s="192" t="s">
        <v>130</v>
      </c>
      <c r="AU95" s="192" t="s">
        <v>85</v>
      </c>
      <c r="AY95" s="20" t="s">
        <v>127</v>
      </c>
      <c r="BE95" s="193">
        <f>IF(N95="základní",J95,0)</f>
        <v>0</v>
      </c>
      <c r="BF95" s="193">
        <f>IF(N95="snížená",J95,0)</f>
        <v>0</v>
      </c>
      <c r="BG95" s="193">
        <f>IF(N95="zákl. přenesená",J95,0)</f>
        <v>0</v>
      </c>
      <c r="BH95" s="193">
        <f>IF(N95="sníž. přenesená",J95,0)</f>
        <v>0</v>
      </c>
      <c r="BI95" s="193">
        <f>IF(N95="nulová",J95,0)</f>
        <v>0</v>
      </c>
      <c r="BJ95" s="20" t="s">
        <v>83</v>
      </c>
      <c r="BK95" s="193">
        <f>ROUND(I95*H95,2)</f>
        <v>0</v>
      </c>
      <c r="BL95" s="20" t="s">
        <v>135</v>
      </c>
      <c r="BM95" s="192" t="s">
        <v>378</v>
      </c>
    </row>
    <row r="96" spans="1:65" s="2" customFormat="1" ht="10">
      <c r="A96" s="37"/>
      <c r="B96" s="38"/>
      <c r="C96" s="39"/>
      <c r="D96" s="194" t="s">
        <v>137</v>
      </c>
      <c r="E96" s="39"/>
      <c r="F96" s="195" t="s">
        <v>379</v>
      </c>
      <c r="G96" s="39"/>
      <c r="H96" s="39"/>
      <c r="I96" s="196"/>
      <c r="J96" s="39"/>
      <c r="K96" s="39"/>
      <c r="L96" s="42"/>
      <c r="M96" s="197"/>
      <c r="N96" s="198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137</v>
      </c>
      <c r="AU96" s="20" t="s">
        <v>85</v>
      </c>
    </row>
    <row r="97" spans="1:65" s="13" customFormat="1" ht="10">
      <c r="B97" s="199"/>
      <c r="C97" s="200"/>
      <c r="D97" s="201" t="s">
        <v>139</v>
      </c>
      <c r="E97" s="202" t="s">
        <v>19</v>
      </c>
      <c r="F97" s="203" t="s">
        <v>380</v>
      </c>
      <c r="G97" s="200"/>
      <c r="H97" s="202" t="s">
        <v>19</v>
      </c>
      <c r="I97" s="204"/>
      <c r="J97" s="200"/>
      <c r="K97" s="200"/>
      <c r="L97" s="205"/>
      <c r="M97" s="206"/>
      <c r="N97" s="207"/>
      <c r="O97" s="207"/>
      <c r="P97" s="207"/>
      <c r="Q97" s="207"/>
      <c r="R97" s="207"/>
      <c r="S97" s="207"/>
      <c r="T97" s="208"/>
      <c r="AT97" s="209" t="s">
        <v>139</v>
      </c>
      <c r="AU97" s="209" t="s">
        <v>85</v>
      </c>
      <c r="AV97" s="13" t="s">
        <v>83</v>
      </c>
      <c r="AW97" s="13" t="s">
        <v>35</v>
      </c>
      <c r="AX97" s="13" t="s">
        <v>76</v>
      </c>
      <c r="AY97" s="209" t="s">
        <v>127</v>
      </c>
    </row>
    <row r="98" spans="1:65" s="14" customFormat="1" ht="10">
      <c r="B98" s="210"/>
      <c r="C98" s="211"/>
      <c r="D98" s="201" t="s">
        <v>139</v>
      </c>
      <c r="E98" s="212" t="s">
        <v>19</v>
      </c>
      <c r="F98" s="213" t="s">
        <v>381</v>
      </c>
      <c r="G98" s="211"/>
      <c r="H98" s="214">
        <v>1587.16</v>
      </c>
      <c r="I98" s="215"/>
      <c r="J98" s="211"/>
      <c r="K98" s="211"/>
      <c r="L98" s="216"/>
      <c r="M98" s="217"/>
      <c r="N98" s="218"/>
      <c r="O98" s="218"/>
      <c r="P98" s="218"/>
      <c r="Q98" s="218"/>
      <c r="R98" s="218"/>
      <c r="S98" s="218"/>
      <c r="T98" s="219"/>
      <c r="AT98" s="220" t="s">
        <v>139</v>
      </c>
      <c r="AU98" s="220" t="s">
        <v>85</v>
      </c>
      <c r="AV98" s="14" t="s">
        <v>85</v>
      </c>
      <c r="AW98" s="14" t="s">
        <v>35</v>
      </c>
      <c r="AX98" s="14" t="s">
        <v>76</v>
      </c>
      <c r="AY98" s="220" t="s">
        <v>127</v>
      </c>
    </row>
    <row r="99" spans="1:65" s="16" customFormat="1" ht="10">
      <c r="B99" s="232"/>
      <c r="C99" s="233"/>
      <c r="D99" s="201" t="s">
        <v>139</v>
      </c>
      <c r="E99" s="234" t="s">
        <v>19</v>
      </c>
      <c r="F99" s="235" t="s">
        <v>153</v>
      </c>
      <c r="G99" s="233"/>
      <c r="H99" s="236">
        <v>1587.16</v>
      </c>
      <c r="I99" s="237"/>
      <c r="J99" s="233"/>
      <c r="K99" s="233"/>
      <c r="L99" s="238"/>
      <c r="M99" s="239"/>
      <c r="N99" s="240"/>
      <c r="O99" s="240"/>
      <c r="P99" s="240"/>
      <c r="Q99" s="240"/>
      <c r="R99" s="240"/>
      <c r="S99" s="240"/>
      <c r="T99" s="241"/>
      <c r="AT99" s="242" t="s">
        <v>139</v>
      </c>
      <c r="AU99" s="242" t="s">
        <v>85</v>
      </c>
      <c r="AV99" s="16" t="s">
        <v>135</v>
      </c>
      <c r="AW99" s="16" t="s">
        <v>35</v>
      </c>
      <c r="AX99" s="16" t="s">
        <v>83</v>
      </c>
      <c r="AY99" s="242" t="s">
        <v>127</v>
      </c>
    </row>
    <row r="100" spans="1:65" s="2" customFormat="1" ht="24.15" customHeight="1">
      <c r="A100" s="37"/>
      <c r="B100" s="38"/>
      <c r="C100" s="181" t="s">
        <v>85</v>
      </c>
      <c r="D100" s="181" t="s">
        <v>130</v>
      </c>
      <c r="E100" s="182" t="s">
        <v>382</v>
      </c>
      <c r="F100" s="183" t="s">
        <v>383</v>
      </c>
      <c r="G100" s="184" t="s">
        <v>163</v>
      </c>
      <c r="H100" s="185">
        <v>1587.16</v>
      </c>
      <c r="I100" s="186"/>
      <c r="J100" s="187">
        <f>ROUND(I100*H100,2)</f>
        <v>0</v>
      </c>
      <c r="K100" s="183" t="s">
        <v>134</v>
      </c>
      <c r="L100" s="42"/>
      <c r="M100" s="188" t="s">
        <v>19</v>
      </c>
      <c r="N100" s="189" t="s">
        <v>47</v>
      </c>
      <c r="O100" s="67"/>
      <c r="P100" s="190">
        <f>O100*H100</f>
        <v>0</v>
      </c>
      <c r="Q100" s="190">
        <v>0</v>
      </c>
      <c r="R100" s="190">
        <f>Q100*H100</f>
        <v>0</v>
      </c>
      <c r="S100" s="190">
        <v>0</v>
      </c>
      <c r="T100" s="191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92" t="s">
        <v>135</v>
      </c>
      <c r="AT100" s="192" t="s">
        <v>130</v>
      </c>
      <c r="AU100" s="192" t="s">
        <v>85</v>
      </c>
      <c r="AY100" s="20" t="s">
        <v>127</v>
      </c>
      <c r="BE100" s="193">
        <f>IF(N100="základní",J100,0)</f>
        <v>0</v>
      </c>
      <c r="BF100" s="193">
        <f>IF(N100="snížená",J100,0)</f>
        <v>0</v>
      </c>
      <c r="BG100" s="193">
        <f>IF(N100="zákl. přenesená",J100,0)</f>
        <v>0</v>
      </c>
      <c r="BH100" s="193">
        <f>IF(N100="sníž. přenesená",J100,0)</f>
        <v>0</v>
      </c>
      <c r="BI100" s="193">
        <f>IF(N100="nulová",J100,0)</f>
        <v>0</v>
      </c>
      <c r="BJ100" s="20" t="s">
        <v>83</v>
      </c>
      <c r="BK100" s="193">
        <f>ROUND(I100*H100,2)</f>
        <v>0</v>
      </c>
      <c r="BL100" s="20" t="s">
        <v>135</v>
      </c>
      <c r="BM100" s="192" t="s">
        <v>384</v>
      </c>
    </row>
    <row r="101" spans="1:65" s="2" customFormat="1" ht="10">
      <c r="A101" s="37"/>
      <c r="B101" s="38"/>
      <c r="C101" s="39"/>
      <c r="D101" s="194" t="s">
        <v>137</v>
      </c>
      <c r="E101" s="39"/>
      <c r="F101" s="195" t="s">
        <v>385</v>
      </c>
      <c r="G101" s="39"/>
      <c r="H101" s="39"/>
      <c r="I101" s="196"/>
      <c r="J101" s="39"/>
      <c r="K101" s="39"/>
      <c r="L101" s="42"/>
      <c r="M101" s="197"/>
      <c r="N101" s="198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137</v>
      </c>
      <c r="AU101" s="20" t="s">
        <v>85</v>
      </c>
    </row>
    <row r="102" spans="1:65" s="13" customFormat="1" ht="10">
      <c r="B102" s="199"/>
      <c r="C102" s="200"/>
      <c r="D102" s="201" t="s">
        <v>139</v>
      </c>
      <c r="E102" s="202" t="s">
        <v>19</v>
      </c>
      <c r="F102" s="203" t="s">
        <v>386</v>
      </c>
      <c r="G102" s="200"/>
      <c r="H102" s="202" t="s">
        <v>19</v>
      </c>
      <c r="I102" s="204"/>
      <c r="J102" s="200"/>
      <c r="K102" s="200"/>
      <c r="L102" s="205"/>
      <c r="M102" s="206"/>
      <c r="N102" s="207"/>
      <c r="O102" s="207"/>
      <c r="P102" s="207"/>
      <c r="Q102" s="207"/>
      <c r="R102" s="207"/>
      <c r="S102" s="207"/>
      <c r="T102" s="208"/>
      <c r="AT102" s="209" t="s">
        <v>139</v>
      </c>
      <c r="AU102" s="209" t="s">
        <v>85</v>
      </c>
      <c r="AV102" s="13" t="s">
        <v>83</v>
      </c>
      <c r="AW102" s="13" t="s">
        <v>35</v>
      </c>
      <c r="AX102" s="13" t="s">
        <v>76</v>
      </c>
      <c r="AY102" s="209" t="s">
        <v>127</v>
      </c>
    </row>
    <row r="103" spans="1:65" s="14" customFormat="1" ht="10">
      <c r="B103" s="210"/>
      <c r="C103" s="211"/>
      <c r="D103" s="201" t="s">
        <v>139</v>
      </c>
      <c r="E103" s="212" t="s">
        <v>19</v>
      </c>
      <c r="F103" s="213" t="s">
        <v>381</v>
      </c>
      <c r="G103" s="211"/>
      <c r="H103" s="214">
        <v>1587.16</v>
      </c>
      <c r="I103" s="215"/>
      <c r="J103" s="211"/>
      <c r="K103" s="211"/>
      <c r="L103" s="216"/>
      <c r="M103" s="217"/>
      <c r="N103" s="218"/>
      <c r="O103" s="218"/>
      <c r="P103" s="218"/>
      <c r="Q103" s="218"/>
      <c r="R103" s="218"/>
      <c r="S103" s="218"/>
      <c r="T103" s="219"/>
      <c r="AT103" s="220" t="s">
        <v>139</v>
      </c>
      <c r="AU103" s="220" t="s">
        <v>85</v>
      </c>
      <c r="AV103" s="14" t="s">
        <v>85</v>
      </c>
      <c r="AW103" s="14" t="s">
        <v>35</v>
      </c>
      <c r="AX103" s="14" t="s">
        <v>76</v>
      </c>
      <c r="AY103" s="220" t="s">
        <v>127</v>
      </c>
    </row>
    <row r="104" spans="1:65" s="16" customFormat="1" ht="10">
      <c r="B104" s="232"/>
      <c r="C104" s="233"/>
      <c r="D104" s="201" t="s">
        <v>139</v>
      </c>
      <c r="E104" s="234" t="s">
        <v>19</v>
      </c>
      <c r="F104" s="235" t="s">
        <v>153</v>
      </c>
      <c r="G104" s="233"/>
      <c r="H104" s="236">
        <v>1587.16</v>
      </c>
      <c r="I104" s="237"/>
      <c r="J104" s="233"/>
      <c r="K104" s="233"/>
      <c r="L104" s="238"/>
      <c r="M104" s="239"/>
      <c r="N104" s="240"/>
      <c r="O104" s="240"/>
      <c r="P104" s="240"/>
      <c r="Q104" s="240"/>
      <c r="R104" s="240"/>
      <c r="S104" s="240"/>
      <c r="T104" s="241"/>
      <c r="AT104" s="242" t="s">
        <v>139</v>
      </c>
      <c r="AU104" s="242" t="s">
        <v>85</v>
      </c>
      <c r="AV104" s="16" t="s">
        <v>135</v>
      </c>
      <c r="AW104" s="16" t="s">
        <v>35</v>
      </c>
      <c r="AX104" s="16" t="s">
        <v>83</v>
      </c>
      <c r="AY104" s="242" t="s">
        <v>127</v>
      </c>
    </row>
    <row r="105" spans="1:65" s="2" customFormat="1" ht="49" customHeight="1">
      <c r="A105" s="37"/>
      <c r="B105" s="38"/>
      <c r="C105" s="181" t="s">
        <v>144</v>
      </c>
      <c r="D105" s="181" t="s">
        <v>130</v>
      </c>
      <c r="E105" s="182" t="s">
        <v>387</v>
      </c>
      <c r="F105" s="183" t="s">
        <v>388</v>
      </c>
      <c r="G105" s="184" t="s">
        <v>163</v>
      </c>
      <c r="H105" s="185">
        <v>509.61</v>
      </c>
      <c r="I105" s="186"/>
      <c r="J105" s="187">
        <f>ROUND(I105*H105,2)</f>
        <v>0</v>
      </c>
      <c r="K105" s="183" t="s">
        <v>134</v>
      </c>
      <c r="L105" s="42"/>
      <c r="M105" s="188" t="s">
        <v>19</v>
      </c>
      <c r="N105" s="189" t="s">
        <v>47</v>
      </c>
      <c r="O105" s="67"/>
      <c r="P105" s="190">
        <f>O105*H105</f>
        <v>0</v>
      </c>
      <c r="Q105" s="190">
        <v>0</v>
      </c>
      <c r="R105" s="190">
        <f>Q105*H105</f>
        <v>0</v>
      </c>
      <c r="S105" s="190">
        <v>0</v>
      </c>
      <c r="T105" s="191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92" t="s">
        <v>135</v>
      </c>
      <c r="AT105" s="192" t="s">
        <v>130</v>
      </c>
      <c r="AU105" s="192" t="s">
        <v>85</v>
      </c>
      <c r="AY105" s="20" t="s">
        <v>127</v>
      </c>
      <c r="BE105" s="193">
        <f>IF(N105="základní",J105,0)</f>
        <v>0</v>
      </c>
      <c r="BF105" s="193">
        <f>IF(N105="snížená",J105,0)</f>
        <v>0</v>
      </c>
      <c r="BG105" s="193">
        <f>IF(N105="zákl. přenesená",J105,0)</f>
        <v>0</v>
      </c>
      <c r="BH105" s="193">
        <f>IF(N105="sníž. přenesená",J105,0)</f>
        <v>0</v>
      </c>
      <c r="BI105" s="193">
        <f>IF(N105="nulová",J105,0)</f>
        <v>0</v>
      </c>
      <c r="BJ105" s="20" t="s">
        <v>83</v>
      </c>
      <c r="BK105" s="193">
        <f>ROUND(I105*H105,2)</f>
        <v>0</v>
      </c>
      <c r="BL105" s="20" t="s">
        <v>135</v>
      </c>
      <c r="BM105" s="192" t="s">
        <v>389</v>
      </c>
    </row>
    <row r="106" spans="1:65" s="2" customFormat="1" ht="10">
      <c r="A106" s="37"/>
      <c r="B106" s="38"/>
      <c r="C106" s="39"/>
      <c r="D106" s="194" t="s">
        <v>137</v>
      </c>
      <c r="E106" s="39"/>
      <c r="F106" s="195" t="s">
        <v>390</v>
      </c>
      <c r="G106" s="39"/>
      <c r="H106" s="39"/>
      <c r="I106" s="196"/>
      <c r="J106" s="39"/>
      <c r="K106" s="39"/>
      <c r="L106" s="42"/>
      <c r="M106" s="197"/>
      <c r="N106" s="198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20" t="s">
        <v>137</v>
      </c>
      <c r="AU106" s="20" t="s">
        <v>85</v>
      </c>
    </row>
    <row r="107" spans="1:65" s="13" customFormat="1" ht="10">
      <c r="B107" s="199"/>
      <c r="C107" s="200"/>
      <c r="D107" s="201" t="s">
        <v>139</v>
      </c>
      <c r="E107" s="202" t="s">
        <v>19</v>
      </c>
      <c r="F107" s="203" t="s">
        <v>386</v>
      </c>
      <c r="G107" s="200"/>
      <c r="H107" s="202" t="s">
        <v>19</v>
      </c>
      <c r="I107" s="204"/>
      <c r="J107" s="200"/>
      <c r="K107" s="200"/>
      <c r="L107" s="205"/>
      <c r="M107" s="206"/>
      <c r="N107" s="207"/>
      <c r="O107" s="207"/>
      <c r="P107" s="207"/>
      <c r="Q107" s="207"/>
      <c r="R107" s="207"/>
      <c r="S107" s="207"/>
      <c r="T107" s="208"/>
      <c r="AT107" s="209" t="s">
        <v>139</v>
      </c>
      <c r="AU107" s="209" t="s">
        <v>85</v>
      </c>
      <c r="AV107" s="13" t="s">
        <v>83</v>
      </c>
      <c r="AW107" s="13" t="s">
        <v>35</v>
      </c>
      <c r="AX107" s="13" t="s">
        <v>76</v>
      </c>
      <c r="AY107" s="209" t="s">
        <v>127</v>
      </c>
    </row>
    <row r="108" spans="1:65" s="14" customFormat="1" ht="10">
      <c r="B108" s="210"/>
      <c r="C108" s="211"/>
      <c r="D108" s="201" t="s">
        <v>139</v>
      </c>
      <c r="E108" s="212" t="s">
        <v>19</v>
      </c>
      <c r="F108" s="213" t="s">
        <v>391</v>
      </c>
      <c r="G108" s="211"/>
      <c r="H108" s="214">
        <v>509.61</v>
      </c>
      <c r="I108" s="215"/>
      <c r="J108" s="211"/>
      <c r="K108" s="211"/>
      <c r="L108" s="216"/>
      <c r="M108" s="217"/>
      <c r="N108" s="218"/>
      <c r="O108" s="218"/>
      <c r="P108" s="218"/>
      <c r="Q108" s="218"/>
      <c r="R108" s="218"/>
      <c r="S108" s="218"/>
      <c r="T108" s="219"/>
      <c r="AT108" s="220" t="s">
        <v>139</v>
      </c>
      <c r="AU108" s="220" t="s">
        <v>85</v>
      </c>
      <c r="AV108" s="14" t="s">
        <v>85</v>
      </c>
      <c r="AW108" s="14" t="s">
        <v>35</v>
      </c>
      <c r="AX108" s="14" t="s">
        <v>76</v>
      </c>
      <c r="AY108" s="220" t="s">
        <v>127</v>
      </c>
    </row>
    <row r="109" spans="1:65" s="16" customFormat="1" ht="10">
      <c r="B109" s="232"/>
      <c r="C109" s="233"/>
      <c r="D109" s="201" t="s">
        <v>139</v>
      </c>
      <c r="E109" s="234" t="s">
        <v>19</v>
      </c>
      <c r="F109" s="235" t="s">
        <v>153</v>
      </c>
      <c r="G109" s="233"/>
      <c r="H109" s="236">
        <v>509.61</v>
      </c>
      <c r="I109" s="237"/>
      <c r="J109" s="233"/>
      <c r="K109" s="233"/>
      <c r="L109" s="238"/>
      <c r="M109" s="239"/>
      <c r="N109" s="240"/>
      <c r="O109" s="240"/>
      <c r="P109" s="240"/>
      <c r="Q109" s="240"/>
      <c r="R109" s="240"/>
      <c r="S109" s="240"/>
      <c r="T109" s="241"/>
      <c r="AT109" s="242" t="s">
        <v>139</v>
      </c>
      <c r="AU109" s="242" t="s">
        <v>85</v>
      </c>
      <c r="AV109" s="16" t="s">
        <v>135</v>
      </c>
      <c r="AW109" s="16" t="s">
        <v>35</v>
      </c>
      <c r="AX109" s="16" t="s">
        <v>83</v>
      </c>
      <c r="AY109" s="242" t="s">
        <v>127</v>
      </c>
    </row>
    <row r="110" spans="1:65" s="2" customFormat="1" ht="33" customHeight="1">
      <c r="A110" s="37"/>
      <c r="B110" s="38"/>
      <c r="C110" s="181" t="s">
        <v>135</v>
      </c>
      <c r="D110" s="181" t="s">
        <v>130</v>
      </c>
      <c r="E110" s="182" t="s">
        <v>392</v>
      </c>
      <c r="F110" s="183" t="s">
        <v>393</v>
      </c>
      <c r="G110" s="184" t="s">
        <v>394</v>
      </c>
      <c r="H110" s="185">
        <v>7</v>
      </c>
      <c r="I110" s="186"/>
      <c r="J110" s="187">
        <f>ROUND(I110*H110,2)</f>
        <v>0</v>
      </c>
      <c r="K110" s="183" t="s">
        <v>134</v>
      </c>
      <c r="L110" s="42"/>
      <c r="M110" s="188" t="s">
        <v>19</v>
      </c>
      <c r="N110" s="189" t="s">
        <v>47</v>
      </c>
      <c r="O110" s="67"/>
      <c r="P110" s="190">
        <f>O110*H110</f>
        <v>0</v>
      </c>
      <c r="Q110" s="190">
        <v>0</v>
      </c>
      <c r="R110" s="190">
        <f>Q110*H110</f>
        <v>0</v>
      </c>
      <c r="S110" s="190">
        <v>0</v>
      </c>
      <c r="T110" s="191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92" t="s">
        <v>135</v>
      </c>
      <c r="AT110" s="192" t="s">
        <v>130</v>
      </c>
      <c r="AU110" s="192" t="s">
        <v>85</v>
      </c>
      <c r="AY110" s="20" t="s">
        <v>127</v>
      </c>
      <c r="BE110" s="193">
        <f>IF(N110="základní",J110,0)</f>
        <v>0</v>
      </c>
      <c r="BF110" s="193">
        <f>IF(N110="snížená",J110,0)</f>
        <v>0</v>
      </c>
      <c r="BG110" s="193">
        <f>IF(N110="zákl. přenesená",J110,0)</f>
        <v>0</v>
      </c>
      <c r="BH110" s="193">
        <f>IF(N110="sníž. přenesená",J110,0)</f>
        <v>0</v>
      </c>
      <c r="BI110" s="193">
        <f>IF(N110="nulová",J110,0)</f>
        <v>0</v>
      </c>
      <c r="BJ110" s="20" t="s">
        <v>83</v>
      </c>
      <c r="BK110" s="193">
        <f>ROUND(I110*H110,2)</f>
        <v>0</v>
      </c>
      <c r="BL110" s="20" t="s">
        <v>135</v>
      </c>
      <c r="BM110" s="192" t="s">
        <v>395</v>
      </c>
    </row>
    <row r="111" spans="1:65" s="2" customFormat="1" ht="10">
      <c r="A111" s="37"/>
      <c r="B111" s="38"/>
      <c r="C111" s="39"/>
      <c r="D111" s="194" t="s">
        <v>137</v>
      </c>
      <c r="E111" s="39"/>
      <c r="F111" s="195" t="s">
        <v>396</v>
      </c>
      <c r="G111" s="39"/>
      <c r="H111" s="39"/>
      <c r="I111" s="196"/>
      <c r="J111" s="39"/>
      <c r="K111" s="39"/>
      <c r="L111" s="42"/>
      <c r="M111" s="197"/>
      <c r="N111" s="198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137</v>
      </c>
      <c r="AU111" s="20" t="s">
        <v>85</v>
      </c>
    </row>
    <row r="112" spans="1:65" s="13" customFormat="1" ht="10">
      <c r="B112" s="199"/>
      <c r="C112" s="200"/>
      <c r="D112" s="201" t="s">
        <v>139</v>
      </c>
      <c r="E112" s="202" t="s">
        <v>19</v>
      </c>
      <c r="F112" s="203" t="s">
        <v>380</v>
      </c>
      <c r="G112" s="200"/>
      <c r="H112" s="202" t="s">
        <v>19</v>
      </c>
      <c r="I112" s="204"/>
      <c r="J112" s="200"/>
      <c r="K112" s="200"/>
      <c r="L112" s="205"/>
      <c r="M112" s="206"/>
      <c r="N112" s="207"/>
      <c r="O112" s="207"/>
      <c r="P112" s="207"/>
      <c r="Q112" s="207"/>
      <c r="R112" s="207"/>
      <c r="S112" s="207"/>
      <c r="T112" s="208"/>
      <c r="AT112" s="209" t="s">
        <v>139</v>
      </c>
      <c r="AU112" s="209" t="s">
        <v>85</v>
      </c>
      <c r="AV112" s="13" t="s">
        <v>83</v>
      </c>
      <c r="AW112" s="13" t="s">
        <v>35</v>
      </c>
      <c r="AX112" s="13" t="s">
        <v>76</v>
      </c>
      <c r="AY112" s="209" t="s">
        <v>127</v>
      </c>
    </row>
    <row r="113" spans="1:65" s="14" customFormat="1" ht="10">
      <c r="B113" s="210"/>
      <c r="C113" s="211"/>
      <c r="D113" s="201" t="s">
        <v>139</v>
      </c>
      <c r="E113" s="212" t="s">
        <v>19</v>
      </c>
      <c r="F113" s="213" t="s">
        <v>397</v>
      </c>
      <c r="G113" s="211"/>
      <c r="H113" s="214">
        <v>2</v>
      </c>
      <c r="I113" s="215"/>
      <c r="J113" s="211"/>
      <c r="K113" s="211"/>
      <c r="L113" s="216"/>
      <c r="M113" s="217"/>
      <c r="N113" s="218"/>
      <c r="O113" s="218"/>
      <c r="P113" s="218"/>
      <c r="Q113" s="218"/>
      <c r="R113" s="218"/>
      <c r="S113" s="218"/>
      <c r="T113" s="219"/>
      <c r="AT113" s="220" t="s">
        <v>139</v>
      </c>
      <c r="AU113" s="220" t="s">
        <v>85</v>
      </c>
      <c r="AV113" s="14" t="s">
        <v>85</v>
      </c>
      <c r="AW113" s="14" t="s">
        <v>35</v>
      </c>
      <c r="AX113" s="14" t="s">
        <v>76</v>
      </c>
      <c r="AY113" s="220" t="s">
        <v>127</v>
      </c>
    </row>
    <row r="114" spans="1:65" s="14" customFormat="1" ht="10">
      <c r="B114" s="210"/>
      <c r="C114" s="211"/>
      <c r="D114" s="201" t="s">
        <v>139</v>
      </c>
      <c r="E114" s="212" t="s">
        <v>19</v>
      </c>
      <c r="F114" s="213" t="s">
        <v>398</v>
      </c>
      <c r="G114" s="211"/>
      <c r="H114" s="214">
        <v>1</v>
      </c>
      <c r="I114" s="215"/>
      <c r="J114" s="211"/>
      <c r="K114" s="211"/>
      <c r="L114" s="216"/>
      <c r="M114" s="217"/>
      <c r="N114" s="218"/>
      <c r="O114" s="218"/>
      <c r="P114" s="218"/>
      <c r="Q114" s="218"/>
      <c r="R114" s="218"/>
      <c r="S114" s="218"/>
      <c r="T114" s="219"/>
      <c r="AT114" s="220" t="s">
        <v>139</v>
      </c>
      <c r="AU114" s="220" t="s">
        <v>85</v>
      </c>
      <c r="AV114" s="14" t="s">
        <v>85</v>
      </c>
      <c r="AW114" s="14" t="s">
        <v>35</v>
      </c>
      <c r="AX114" s="14" t="s">
        <v>76</v>
      </c>
      <c r="AY114" s="220" t="s">
        <v>127</v>
      </c>
    </row>
    <row r="115" spans="1:65" s="14" customFormat="1" ht="10">
      <c r="B115" s="210"/>
      <c r="C115" s="211"/>
      <c r="D115" s="201" t="s">
        <v>139</v>
      </c>
      <c r="E115" s="212" t="s">
        <v>19</v>
      </c>
      <c r="F115" s="213" t="s">
        <v>399</v>
      </c>
      <c r="G115" s="211"/>
      <c r="H115" s="214">
        <v>1</v>
      </c>
      <c r="I115" s="215"/>
      <c r="J115" s="211"/>
      <c r="K115" s="211"/>
      <c r="L115" s="216"/>
      <c r="M115" s="217"/>
      <c r="N115" s="218"/>
      <c r="O115" s="218"/>
      <c r="P115" s="218"/>
      <c r="Q115" s="218"/>
      <c r="R115" s="218"/>
      <c r="S115" s="218"/>
      <c r="T115" s="219"/>
      <c r="AT115" s="220" t="s">
        <v>139</v>
      </c>
      <c r="AU115" s="220" t="s">
        <v>85</v>
      </c>
      <c r="AV115" s="14" t="s">
        <v>85</v>
      </c>
      <c r="AW115" s="14" t="s">
        <v>35</v>
      </c>
      <c r="AX115" s="14" t="s">
        <v>76</v>
      </c>
      <c r="AY115" s="220" t="s">
        <v>127</v>
      </c>
    </row>
    <row r="116" spans="1:65" s="14" customFormat="1" ht="10">
      <c r="B116" s="210"/>
      <c r="C116" s="211"/>
      <c r="D116" s="201" t="s">
        <v>139</v>
      </c>
      <c r="E116" s="212" t="s">
        <v>19</v>
      </c>
      <c r="F116" s="213" t="s">
        <v>400</v>
      </c>
      <c r="G116" s="211"/>
      <c r="H116" s="214">
        <v>1</v>
      </c>
      <c r="I116" s="215"/>
      <c r="J116" s="211"/>
      <c r="K116" s="211"/>
      <c r="L116" s="216"/>
      <c r="M116" s="217"/>
      <c r="N116" s="218"/>
      <c r="O116" s="218"/>
      <c r="P116" s="218"/>
      <c r="Q116" s="218"/>
      <c r="R116" s="218"/>
      <c r="S116" s="218"/>
      <c r="T116" s="219"/>
      <c r="AT116" s="220" t="s">
        <v>139</v>
      </c>
      <c r="AU116" s="220" t="s">
        <v>85</v>
      </c>
      <c r="AV116" s="14" t="s">
        <v>85</v>
      </c>
      <c r="AW116" s="14" t="s">
        <v>35</v>
      </c>
      <c r="AX116" s="14" t="s">
        <v>76</v>
      </c>
      <c r="AY116" s="220" t="s">
        <v>127</v>
      </c>
    </row>
    <row r="117" spans="1:65" s="14" customFormat="1" ht="10">
      <c r="B117" s="210"/>
      <c r="C117" s="211"/>
      <c r="D117" s="201" t="s">
        <v>139</v>
      </c>
      <c r="E117" s="212" t="s">
        <v>19</v>
      </c>
      <c r="F117" s="213" t="s">
        <v>401</v>
      </c>
      <c r="G117" s="211"/>
      <c r="H117" s="214">
        <v>1</v>
      </c>
      <c r="I117" s="215"/>
      <c r="J117" s="211"/>
      <c r="K117" s="211"/>
      <c r="L117" s="216"/>
      <c r="M117" s="217"/>
      <c r="N117" s="218"/>
      <c r="O117" s="218"/>
      <c r="P117" s="218"/>
      <c r="Q117" s="218"/>
      <c r="R117" s="218"/>
      <c r="S117" s="218"/>
      <c r="T117" s="219"/>
      <c r="AT117" s="220" t="s">
        <v>139</v>
      </c>
      <c r="AU117" s="220" t="s">
        <v>85</v>
      </c>
      <c r="AV117" s="14" t="s">
        <v>85</v>
      </c>
      <c r="AW117" s="14" t="s">
        <v>35</v>
      </c>
      <c r="AX117" s="14" t="s">
        <v>76</v>
      </c>
      <c r="AY117" s="220" t="s">
        <v>127</v>
      </c>
    </row>
    <row r="118" spans="1:65" s="14" customFormat="1" ht="10">
      <c r="B118" s="210"/>
      <c r="C118" s="211"/>
      <c r="D118" s="201" t="s">
        <v>139</v>
      </c>
      <c r="E118" s="212" t="s">
        <v>19</v>
      </c>
      <c r="F118" s="213" t="s">
        <v>402</v>
      </c>
      <c r="G118" s="211"/>
      <c r="H118" s="214">
        <v>1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139</v>
      </c>
      <c r="AU118" s="220" t="s">
        <v>85</v>
      </c>
      <c r="AV118" s="14" t="s">
        <v>85</v>
      </c>
      <c r="AW118" s="14" t="s">
        <v>35</v>
      </c>
      <c r="AX118" s="14" t="s">
        <v>76</v>
      </c>
      <c r="AY118" s="220" t="s">
        <v>127</v>
      </c>
    </row>
    <row r="119" spans="1:65" s="16" customFormat="1" ht="10">
      <c r="B119" s="232"/>
      <c r="C119" s="233"/>
      <c r="D119" s="201" t="s">
        <v>139</v>
      </c>
      <c r="E119" s="234" t="s">
        <v>19</v>
      </c>
      <c r="F119" s="235" t="s">
        <v>153</v>
      </c>
      <c r="G119" s="233"/>
      <c r="H119" s="236">
        <v>7</v>
      </c>
      <c r="I119" s="237"/>
      <c r="J119" s="233"/>
      <c r="K119" s="233"/>
      <c r="L119" s="238"/>
      <c r="M119" s="239"/>
      <c r="N119" s="240"/>
      <c r="O119" s="240"/>
      <c r="P119" s="240"/>
      <c r="Q119" s="240"/>
      <c r="R119" s="240"/>
      <c r="S119" s="240"/>
      <c r="T119" s="241"/>
      <c r="AT119" s="242" t="s">
        <v>139</v>
      </c>
      <c r="AU119" s="242" t="s">
        <v>85</v>
      </c>
      <c r="AV119" s="16" t="s">
        <v>135</v>
      </c>
      <c r="AW119" s="16" t="s">
        <v>35</v>
      </c>
      <c r="AX119" s="16" t="s">
        <v>83</v>
      </c>
      <c r="AY119" s="242" t="s">
        <v>127</v>
      </c>
    </row>
    <row r="120" spans="1:65" s="2" customFormat="1" ht="33" customHeight="1">
      <c r="A120" s="37"/>
      <c r="B120" s="38"/>
      <c r="C120" s="181" t="s">
        <v>175</v>
      </c>
      <c r="D120" s="181" t="s">
        <v>130</v>
      </c>
      <c r="E120" s="182" t="s">
        <v>403</v>
      </c>
      <c r="F120" s="183" t="s">
        <v>404</v>
      </c>
      <c r="G120" s="184" t="s">
        <v>394</v>
      </c>
      <c r="H120" s="185">
        <v>1</v>
      </c>
      <c r="I120" s="186"/>
      <c r="J120" s="187">
        <f>ROUND(I120*H120,2)</f>
        <v>0</v>
      </c>
      <c r="K120" s="183" t="s">
        <v>134</v>
      </c>
      <c r="L120" s="42"/>
      <c r="M120" s="188" t="s">
        <v>19</v>
      </c>
      <c r="N120" s="189" t="s">
        <v>47</v>
      </c>
      <c r="O120" s="67"/>
      <c r="P120" s="190">
        <f>O120*H120</f>
        <v>0</v>
      </c>
      <c r="Q120" s="190">
        <v>0</v>
      </c>
      <c r="R120" s="190">
        <f>Q120*H120</f>
        <v>0</v>
      </c>
      <c r="S120" s="190">
        <v>0</v>
      </c>
      <c r="T120" s="191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92" t="s">
        <v>135</v>
      </c>
      <c r="AT120" s="192" t="s">
        <v>130</v>
      </c>
      <c r="AU120" s="192" t="s">
        <v>85</v>
      </c>
      <c r="AY120" s="20" t="s">
        <v>127</v>
      </c>
      <c r="BE120" s="193">
        <f>IF(N120="základní",J120,0)</f>
        <v>0</v>
      </c>
      <c r="BF120" s="193">
        <f>IF(N120="snížená",J120,0)</f>
        <v>0</v>
      </c>
      <c r="BG120" s="193">
        <f>IF(N120="zákl. přenesená",J120,0)</f>
        <v>0</v>
      </c>
      <c r="BH120" s="193">
        <f>IF(N120="sníž. přenesená",J120,0)</f>
        <v>0</v>
      </c>
      <c r="BI120" s="193">
        <f>IF(N120="nulová",J120,0)</f>
        <v>0</v>
      </c>
      <c r="BJ120" s="20" t="s">
        <v>83</v>
      </c>
      <c r="BK120" s="193">
        <f>ROUND(I120*H120,2)</f>
        <v>0</v>
      </c>
      <c r="BL120" s="20" t="s">
        <v>135</v>
      </c>
      <c r="BM120" s="192" t="s">
        <v>405</v>
      </c>
    </row>
    <row r="121" spans="1:65" s="2" customFormat="1" ht="10">
      <c r="A121" s="37"/>
      <c r="B121" s="38"/>
      <c r="C121" s="39"/>
      <c r="D121" s="194" t="s">
        <v>137</v>
      </c>
      <c r="E121" s="39"/>
      <c r="F121" s="195" t="s">
        <v>406</v>
      </c>
      <c r="G121" s="39"/>
      <c r="H121" s="39"/>
      <c r="I121" s="196"/>
      <c r="J121" s="39"/>
      <c r="K121" s="39"/>
      <c r="L121" s="42"/>
      <c r="M121" s="197"/>
      <c r="N121" s="198"/>
      <c r="O121" s="67"/>
      <c r="P121" s="67"/>
      <c r="Q121" s="67"/>
      <c r="R121" s="67"/>
      <c r="S121" s="67"/>
      <c r="T121" s="68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20" t="s">
        <v>137</v>
      </c>
      <c r="AU121" s="20" t="s">
        <v>85</v>
      </c>
    </row>
    <row r="122" spans="1:65" s="13" customFormat="1" ht="10">
      <c r="B122" s="199"/>
      <c r="C122" s="200"/>
      <c r="D122" s="201" t="s">
        <v>139</v>
      </c>
      <c r="E122" s="202" t="s">
        <v>19</v>
      </c>
      <c r="F122" s="203" t="s">
        <v>380</v>
      </c>
      <c r="G122" s="200"/>
      <c r="H122" s="202" t="s">
        <v>19</v>
      </c>
      <c r="I122" s="204"/>
      <c r="J122" s="200"/>
      <c r="K122" s="200"/>
      <c r="L122" s="205"/>
      <c r="M122" s="206"/>
      <c r="N122" s="207"/>
      <c r="O122" s="207"/>
      <c r="P122" s="207"/>
      <c r="Q122" s="207"/>
      <c r="R122" s="207"/>
      <c r="S122" s="207"/>
      <c r="T122" s="208"/>
      <c r="AT122" s="209" t="s">
        <v>139</v>
      </c>
      <c r="AU122" s="209" t="s">
        <v>85</v>
      </c>
      <c r="AV122" s="13" t="s">
        <v>83</v>
      </c>
      <c r="AW122" s="13" t="s">
        <v>35</v>
      </c>
      <c r="AX122" s="13" t="s">
        <v>76</v>
      </c>
      <c r="AY122" s="209" t="s">
        <v>127</v>
      </c>
    </row>
    <row r="123" spans="1:65" s="14" customFormat="1" ht="10">
      <c r="B123" s="210"/>
      <c r="C123" s="211"/>
      <c r="D123" s="201" t="s">
        <v>139</v>
      </c>
      <c r="E123" s="212" t="s">
        <v>19</v>
      </c>
      <c r="F123" s="213" t="s">
        <v>407</v>
      </c>
      <c r="G123" s="211"/>
      <c r="H123" s="214">
        <v>1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139</v>
      </c>
      <c r="AU123" s="220" t="s">
        <v>85</v>
      </c>
      <c r="AV123" s="14" t="s">
        <v>85</v>
      </c>
      <c r="AW123" s="14" t="s">
        <v>35</v>
      </c>
      <c r="AX123" s="14" t="s">
        <v>76</v>
      </c>
      <c r="AY123" s="220" t="s">
        <v>127</v>
      </c>
    </row>
    <row r="124" spans="1:65" s="16" customFormat="1" ht="10">
      <c r="B124" s="232"/>
      <c r="C124" s="233"/>
      <c r="D124" s="201" t="s">
        <v>139</v>
      </c>
      <c r="E124" s="234" t="s">
        <v>19</v>
      </c>
      <c r="F124" s="235" t="s">
        <v>153</v>
      </c>
      <c r="G124" s="233"/>
      <c r="H124" s="236">
        <v>1</v>
      </c>
      <c r="I124" s="237"/>
      <c r="J124" s="233"/>
      <c r="K124" s="233"/>
      <c r="L124" s="238"/>
      <c r="M124" s="239"/>
      <c r="N124" s="240"/>
      <c r="O124" s="240"/>
      <c r="P124" s="240"/>
      <c r="Q124" s="240"/>
      <c r="R124" s="240"/>
      <c r="S124" s="240"/>
      <c r="T124" s="241"/>
      <c r="AT124" s="242" t="s">
        <v>139</v>
      </c>
      <c r="AU124" s="242" t="s">
        <v>85</v>
      </c>
      <c r="AV124" s="16" t="s">
        <v>135</v>
      </c>
      <c r="AW124" s="16" t="s">
        <v>35</v>
      </c>
      <c r="AX124" s="16" t="s">
        <v>83</v>
      </c>
      <c r="AY124" s="242" t="s">
        <v>127</v>
      </c>
    </row>
    <row r="125" spans="1:65" s="2" customFormat="1" ht="33" customHeight="1">
      <c r="A125" s="37"/>
      <c r="B125" s="38"/>
      <c r="C125" s="181" t="s">
        <v>181</v>
      </c>
      <c r="D125" s="181" t="s">
        <v>130</v>
      </c>
      <c r="E125" s="182" t="s">
        <v>408</v>
      </c>
      <c r="F125" s="183" t="s">
        <v>409</v>
      </c>
      <c r="G125" s="184" t="s">
        <v>394</v>
      </c>
      <c r="H125" s="185">
        <v>1</v>
      </c>
      <c r="I125" s="186"/>
      <c r="J125" s="187">
        <f>ROUND(I125*H125,2)</f>
        <v>0</v>
      </c>
      <c r="K125" s="183" t="s">
        <v>134</v>
      </c>
      <c r="L125" s="42"/>
      <c r="M125" s="188" t="s">
        <v>19</v>
      </c>
      <c r="N125" s="189" t="s">
        <v>47</v>
      </c>
      <c r="O125" s="67"/>
      <c r="P125" s="190">
        <f>O125*H125</f>
        <v>0</v>
      </c>
      <c r="Q125" s="190">
        <v>0</v>
      </c>
      <c r="R125" s="190">
        <f>Q125*H125</f>
        <v>0</v>
      </c>
      <c r="S125" s="190">
        <v>0</v>
      </c>
      <c r="T125" s="19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2" t="s">
        <v>135</v>
      </c>
      <c r="AT125" s="192" t="s">
        <v>130</v>
      </c>
      <c r="AU125" s="192" t="s">
        <v>85</v>
      </c>
      <c r="AY125" s="20" t="s">
        <v>127</v>
      </c>
      <c r="BE125" s="193">
        <f>IF(N125="základní",J125,0)</f>
        <v>0</v>
      </c>
      <c r="BF125" s="193">
        <f>IF(N125="snížená",J125,0)</f>
        <v>0</v>
      </c>
      <c r="BG125" s="193">
        <f>IF(N125="zákl. přenesená",J125,0)</f>
        <v>0</v>
      </c>
      <c r="BH125" s="193">
        <f>IF(N125="sníž. přenesená",J125,0)</f>
        <v>0</v>
      </c>
      <c r="BI125" s="193">
        <f>IF(N125="nulová",J125,0)</f>
        <v>0</v>
      </c>
      <c r="BJ125" s="20" t="s">
        <v>83</v>
      </c>
      <c r="BK125" s="193">
        <f>ROUND(I125*H125,2)</f>
        <v>0</v>
      </c>
      <c r="BL125" s="20" t="s">
        <v>135</v>
      </c>
      <c r="BM125" s="192" t="s">
        <v>410</v>
      </c>
    </row>
    <row r="126" spans="1:65" s="2" customFormat="1" ht="10">
      <c r="A126" s="37"/>
      <c r="B126" s="38"/>
      <c r="C126" s="39"/>
      <c r="D126" s="194" t="s">
        <v>137</v>
      </c>
      <c r="E126" s="39"/>
      <c r="F126" s="195" t="s">
        <v>411</v>
      </c>
      <c r="G126" s="39"/>
      <c r="H126" s="39"/>
      <c r="I126" s="196"/>
      <c r="J126" s="39"/>
      <c r="K126" s="39"/>
      <c r="L126" s="42"/>
      <c r="M126" s="197"/>
      <c r="N126" s="198"/>
      <c r="O126" s="67"/>
      <c r="P126" s="67"/>
      <c r="Q126" s="67"/>
      <c r="R126" s="67"/>
      <c r="S126" s="67"/>
      <c r="T126" s="68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20" t="s">
        <v>137</v>
      </c>
      <c r="AU126" s="20" t="s">
        <v>85</v>
      </c>
    </row>
    <row r="127" spans="1:65" s="13" customFormat="1" ht="10">
      <c r="B127" s="199"/>
      <c r="C127" s="200"/>
      <c r="D127" s="201" t="s">
        <v>139</v>
      </c>
      <c r="E127" s="202" t="s">
        <v>19</v>
      </c>
      <c r="F127" s="203" t="s">
        <v>380</v>
      </c>
      <c r="G127" s="200"/>
      <c r="H127" s="202" t="s">
        <v>19</v>
      </c>
      <c r="I127" s="204"/>
      <c r="J127" s="200"/>
      <c r="K127" s="200"/>
      <c r="L127" s="205"/>
      <c r="M127" s="206"/>
      <c r="N127" s="207"/>
      <c r="O127" s="207"/>
      <c r="P127" s="207"/>
      <c r="Q127" s="207"/>
      <c r="R127" s="207"/>
      <c r="S127" s="207"/>
      <c r="T127" s="208"/>
      <c r="AT127" s="209" t="s">
        <v>139</v>
      </c>
      <c r="AU127" s="209" t="s">
        <v>85</v>
      </c>
      <c r="AV127" s="13" t="s">
        <v>83</v>
      </c>
      <c r="AW127" s="13" t="s">
        <v>35</v>
      </c>
      <c r="AX127" s="13" t="s">
        <v>76</v>
      </c>
      <c r="AY127" s="209" t="s">
        <v>127</v>
      </c>
    </row>
    <row r="128" spans="1:65" s="14" customFormat="1" ht="10">
      <c r="B128" s="210"/>
      <c r="C128" s="211"/>
      <c r="D128" s="201" t="s">
        <v>139</v>
      </c>
      <c r="E128" s="212" t="s">
        <v>19</v>
      </c>
      <c r="F128" s="213" t="s">
        <v>412</v>
      </c>
      <c r="G128" s="211"/>
      <c r="H128" s="214">
        <v>1</v>
      </c>
      <c r="I128" s="215"/>
      <c r="J128" s="211"/>
      <c r="K128" s="211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139</v>
      </c>
      <c r="AU128" s="220" t="s">
        <v>85</v>
      </c>
      <c r="AV128" s="14" t="s">
        <v>85</v>
      </c>
      <c r="AW128" s="14" t="s">
        <v>35</v>
      </c>
      <c r="AX128" s="14" t="s">
        <v>76</v>
      </c>
      <c r="AY128" s="220" t="s">
        <v>127</v>
      </c>
    </row>
    <row r="129" spans="1:65" s="16" customFormat="1" ht="10">
      <c r="B129" s="232"/>
      <c r="C129" s="233"/>
      <c r="D129" s="201" t="s">
        <v>139</v>
      </c>
      <c r="E129" s="234" t="s">
        <v>19</v>
      </c>
      <c r="F129" s="235" t="s">
        <v>153</v>
      </c>
      <c r="G129" s="233"/>
      <c r="H129" s="236">
        <v>1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AT129" s="242" t="s">
        <v>139</v>
      </c>
      <c r="AU129" s="242" t="s">
        <v>85</v>
      </c>
      <c r="AV129" s="16" t="s">
        <v>135</v>
      </c>
      <c r="AW129" s="16" t="s">
        <v>35</v>
      </c>
      <c r="AX129" s="16" t="s">
        <v>83</v>
      </c>
      <c r="AY129" s="242" t="s">
        <v>127</v>
      </c>
    </row>
    <row r="130" spans="1:65" s="2" customFormat="1" ht="37.75" customHeight="1">
      <c r="A130" s="37"/>
      <c r="B130" s="38"/>
      <c r="C130" s="181" t="s">
        <v>189</v>
      </c>
      <c r="D130" s="181" t="s">
        <v>130</v>
      </c>
      <c r="E130" s="182" t="s">
        <v>413</v>
      </c>
      <c r="F130" s="183" t="s">
        <v>414</v>
      </c>
      <c r="G130" s="184" t="s">
        <v>394</v>
      </c>
      <c r="H130" s="185">
        <v>3</v>
      </c>
      <c r="I130" s="186"/>
      <c r="J130" s="187">
        <f>ROUND(I130*H130,2)</f>
        <v>0</v>
      </c>
      <c r="K130" s="183" t="s">
        <v>134</v>
      </c>
      <c r="L130" s="42"/>
      <c r="M130" s="188" t="s">
        <v>19</v>
      </c>
      <c r="N130" s="189" t="s">
        <v>47</v>
      </c>
      <c r="O130" s="67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135</v>
      </c>
      <c r="AT130" s="192" t="s">
        <v>130</v>
      </c>
      <c r="AU130" s="192" t="s">
        <v>85</v>
      </c>
      <c r="AY130" s="20" t="s">
        <v>127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20" t="s">
        <v>83</v>
      </c>
      <c r="BK130" s="193">
        <f>ROUND(I130*H130,2)</f>
        <v>0</v>
      </c>
      <c r="BL130" s="20" t="s">
        <v>135</v>
      </c>
      <c r="BM130" s="192" t="s">
        <v>415</v>
      </c>
    </row>
    <row r="131" spans="1:65" s="2" customFormat="1" ht="10">
      <c r="A131" s="37"/>
      <c r="B131" s="38"/>
      <c r="C131" s="39"/>
      <c r="D131" s="194" t="s">
        <v>137</v>
      </c>
      <c r="E131" s="39"/>
      <c r="F131" s="195" t="s">
        <v>416</v>
      </c>
      <c r="G131" s="39"/>
      <c r="H131" s="39"/>
      <c r="I131" s="196"/>
      <c r="J131" s="39"/>
      <c r="K131" s="39"/>
      <c r="L131" s="42"/>
      <c r="M131" s="197"/>
      <c r="N131" s="19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137</v>
      </c>
      <c r="AU131" s="20" t="s">
        <v>85</v>
      </c>
    </row>
    <row r="132" spans="1:65" s="13" customFormat="1" ht="10">
      <c r="B132" s="199"/>
      <c r="C132" s="200"/>
      <c r="D132" s="201" t="s">
        <v>139</v>
      </c>
      <c r="E132" s="202" t="s">
        <v>19</v>
      </c>
      <c r="F132" s="203" t="s">
        <v>380</v>
      </c>
      <c r="G132" s="200"/>
      <c r="H132" s="202" t="s">
        <v>19</v>
      </c>
      <c r="I132" s="204"/>
      <c r="J132" s="200"/>
      <c r="K132" s="200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139</v>
      </c>
      <c r="AU132" s="209" t="s">
        <v>85</v>
      </c>
      <c r="AV132" s="13" t="s">
        <v>83</v>
      </c>
      <c r="AW132" s="13" t="s">
        <v>35</v>
      </c>
      <c r="AX132" s="13" t="s">
        <v>76</v>
      </c>
      <c r="AY132" s="209" t="s">
        <v>127</v>
      </c>
    </row>
    <row r="133" spans="1:65" s="14" customFormat="1" ht="10">
      <c r="B133" s="210"/>
      <c r="C133" s="211"/>
      <c r="D133" s="201" t="s">
        <v>139</v>
      </c>
      <c r="E133" s="212" t="s">
        <v>19</v>
      </c>
      <c r="F133" s="213" t="s">
        <v>417</v>
      </c>
      <c r="G133" s="211"/>
      <c r="H133" s="214">
        <v>3</v>
      </c>
      <c r="I133" s="215"/>
      <c r="J133" s="211"/>
      <c r="K133" s="211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139</v>
      </c>
      <c r="AU133" s="220" t="s">
        <v>85</v>
      </c>
      <c r="AV133" s="14" t="s">
        <v>85</v>
      </c>
      <c r="AW133" s="14" t="s">
        <v>35</v>
      </c>
      <c r="AX133" s="14" t="s">
        <v>76</v>
      </c>
      <c r="AY133" s="220" t="s">
        <v>127</v>
      </c>
    </row>
    <row r="134" spans="1:65" s="16" customFormat="1" ht="10">
      <c r="B134" s="232"/>
      <c r="C134" s="233"/>
      <c r="D134" s="201" t="s">
        <v>139</v>
      </c>
      <c r="E134" s="234" t="s">
        <v>19</v>
      </c>
      <c r="F134" s="235" t="s">
        <v>153</v>
      </c>
      <c r="G134" s="233"/>
      <c r="H134" s="236">
        <v>3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AT134" s="242" t="s">
        <v>139</v>
      </c>
      <c r="AU134" s="242" t="s">
        <v>85</v>
      </c>
      <c r="AV134" s="16" t="s">
        <v>135</v>
      </c>
      <c r="AW134" s="16" t="s">
        <v>35</v>
      </c>
      <c r="AX134" s="16" t="s">
        <v>83</v>
      </c>
      <c r="AY134" s="242" t="s">
        <v>127</v>
      </c>
    </row>
    <row r="135" spans="1:65" s="2" customFormat="1" ht="33" customHeight="1">
      <c r="A135" s="37"/>
      <c r="B135" s="38"/>
      <c r="C135" s="181" t="s">
        <v>198</v>
      </c>
      <c r="D135" s="181" t="s">
        <v>130</v>
      </c>
      <c r="E135" s="182" t="s">
        <v>418</v>
      </c>
      <c r="F135" s="183" t="s">
        <v>419</v>
      </c>
      <c r="G135" s="184" t="s">
        <v>394</v>
      </c>
      <c r="H135" s="185">
        <v>1</v>
      </c>
      <c r="I135" s="186"/>
      <c r="J135" s="187">
        <f>ROUND(I135*H135,2)</f>
        <v>0</v>
      </c>
      <c r="K135" s="183" t="s">
        <v>134</v>
      </c>
      <c r="L135" s="42"/>
      <c r="M135" s="188" t="s">
        <v>19</v>
      </c>
      <c r="N135" s="189" t="s">
        <v>47</v>
      </c>
      <c r="O135" s="67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135</v>
      </c>
      <c r="AT135" s="192" t="s">
        <v>130</v>
      </c>
      <c r="AU135" s="192" t="s">
        <v>85</v>
      </c>
      <c r="AY135" s="20" t="s">
        <v>127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20" t="s">
        <v>83</v>
      </c>
      <c r="BK135" s="193">
        <f>ROUND(I135*H135,2)</f>
        <v>0</v>
      </c>
      <c r="BL135" s="20" t="s">
        <v>135</v>
      </c>
      <c r="BM135" s="192" t="s">
        <v>420</v>
      </c>
    </row>
    <row r="136" spans="1:65" s="2" customFormat="1" ht="10">
      <c r="A136" s="37"/>
      <c r="B136" s="38"/>
      <c r="C136" s="39"/>
      <c r="D136" s="194" t="s">
        <v>137</v>
      </c>
      <c r="E136" s="39"/>
      <c r="F136" s="195" t="s">
        <v>421</v>
      </c>
      <c r="G136" s="39"/>
      <c r="H136" s="39"/>
      <c r="I136" s="196"/>
      <c r="J136" s="39"/>
      <c r="K136" s="39"/>
      <c r="L136" s="42"/>
      <c r="M136" s="197"/>
      <c r="N136" s="198"/>
      <c r="O136" s="67"/>
      <c r="P136" s="67"/>
      <c r="Q136" s="67"/>
      <c r="R136" s="67"/>
      <c r="S136" s="67"/>
      <c r="T136" s="68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20" t="s">
        <v>137</v>
      </c>
      <c r="AU136" s="20" t="s">
        <v>85</v>
      </c>
    </row>
    <row r="137" spans="1:65" s="13" customFormat="1" ht="10">
      <c r="B137" s="199"/>
      <c r="C137" s="200"/>
      <c r="D137" s="201" t="s">
        <v>139</v>
      </c>
      <c r="E137" s="202" t="s">
        <v>19</v>
      </c>
      <c r="F137" s="203" t="s">
        <v>380</v>
      </c>
      <c r="G137" s="200"/>
      <c r="H137" s="202" t="s">
        <v>19</v>
      </c>
      <c r="I137" s="204"/>
      <c r="J137" s="200"/>
      <c r="K137" s="200"/>
      <c r="L137" s="205"/>
      <c r="M137" s="206"/>
      <c r="N137" s="207"/>
      <c r="O137" s="207"/>
      <c r="P137" s="207"/>
      <c r="Q137" s="207"/>
      <c r="R137" s="207"/>
      <c r="S137" s="207"/>
      <c r="T137" s="208"/>
      <c r="AT137" s="209" t="s">
        <v>139</v>
      </c>
      <c r="AU137" s="209" t="s">
        <v>85</v>
      </c>
      <c r="AV137" s="13" t="s">
        <v>83</v>
      </c>
      <c r="AW137" s="13" t="s">
        <v>35</v>
      </c>
      <c r="AX137" s="13" t="s">
        <v>76</v>
      </c>
      <c r="AY137" s="209" t="s">
        <v>127</v>
      </c>
    </row>
    <row r="138" spans="1:65" s="14" customFormat="1" ht="10">
      <c r="B138" s="210"/>
      <c r="C138" s="211"/>
      <c r="D138" s="201" t="s">
        <v>139</v>
      </c>
      <c r="E138" s="212" t="s">
        <v>19</v>
      </c>
      <c r="F138" s="213" t="s">
        <v>422</v>
      </c>
      <c r="G138" s="211"/>
      <c r="H138" s="214">
        <v>1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139</v>
      </c>
      <c r="AU138" s="220" t="s">
        <v>85</v>
      </c>
      <c r="AV138" s="14" t="s">
        <v>85</v>
      </c>
      <c r="AW138" s="14" t="s">
        <v>35</v>
      </c>
      <c r="AX138" s="14" t="s">
        <v>76</v>
      </c>
      <c r="AY138" s="220" t="s">
        <v>127</v>
      </c>
    </row>
    <row r="139" spans="1:65" s="16" customFormat="1" ht="10">
      <c r="B139" s="232"/>
      <c r="C139" s="233"/>
      <c r="D139" s="201" t="s">
        <v>139</v>
      </c>
      <c r="E139" s="234" t="s">
        <v>19</v>
      </c>
      <c r="F139" s="235" t="s">
        <v>153</v>
      </c>
      <c r="G139" s="233"/>
      <c r="H139" s="236">
        <v>1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AT139" s="242" t="s">
        <v>139</v>
      </c>
      <c r="AU139" s="242" t="s">
        <v>85</v>
      </c>
      <c r="AV139" s="16" t="s">
        <v>135</v>
      </c>
      <c r="AW139" s="16" t="s">
        <v>35</v>
      </c>
      <c r="AX139" s="16" t="s">
        <v>83</v>
      </c>
      <c r="AY139" s="242" t="s">
        <v>127</v>
      </c>
    </row>
    <row r="140" spans="1:65" s="2" customFormat="1" ht="33" customHeight="1">
      <c r="A140" s="37"/>
      <c r="B140" s="38"/>
      <c r="C140" s="181" t="s">
        <v>128</v>
      </c>
      <c r="D140" s="181" t="s">
        <v>130</v>
      </c>
      <c r="E140" s="182" t="s">
        <v>423</v>
      </c>
      <c r="F140" s="183" t="s">
        <v>424</v>
      </c>
      <c r="G140" s="184" t="s">
        <v>394</v>
      </c>
      <c r="H140" s="185">
        <v>2</v>
      </c>
      <c r="I140" s="186"/>
      <c r="J140" s="187">
        <f>ROUND(I140*H140,2)</f>
        <v>0</v>
      </c>
      <c r="K140" s="183" t="s">
        <v>134</v>
      </c>
      <c r="L140" s="42"/>
      <c r="M140" s="188" t="s">
        <v>19</v>
      </c>
      <c r="N140" s="189" t="s">
        <v>47</v>
      </c>
      <c r="O140" s="67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135</v>
      </c>
      <c r="AT140" s="192" t="s">
        <v>130</v>
      </c>
      <c r="AU140" s="192" t="s">
        <v>85</v>
      </c>
      <c r="AY140" s="20" t="s">
        <v>127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20" t="s">
        <v>83</v>
      </c>
      <c r="BK140" s="193">
        <f>ROUND(I140*H140,2)</f>
        <v>0</v>
      </c>
      <c r="BL140" s="20" t="s">
        <v>135</v>
      </c>
      <c r="BM140" s="192" t="s">
        <v>425</v>
      </c>
    </row>
    <row r="141" spans="1:65" s="2" customFormat="1" ht="10">
      <c r="A141" s="37"/>
      <c r="B141" s="38"/>
      <c r="C141" s="39"/>
      <c r="D141" s="194" t="s">
        <v>137</v>
      </c>
      <c r="E141" s="39"/>
      <c r="F141" s="195" t="s">
        <v>426</v>
      </c>
      <c r="G141" s="39"/>
      <c r="H141" s="39"/>
      <c r="I141" s="196"/>
      <c r="J141" s="39"/>
      <c r="K141" s="39"/>
      <c r="L141" s="42"/>
      <c r="M141" s="197"/>
      <c r="N141" s="198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137</v>
      </c>
      <c r="AU141" s="20" t="s">
        <v>85</v>
      </c>
    </row>
    <row r="142" spans="1:65" s="13" customFormat="1" ht="10">
      <c r="B142" s="199"/>
      <c r="C142" s="200"/>
      <c r="D142" s="201" t="s">
        <v>139</v>
      </c>
      <c r="E142" s="202" t="s">
        <v>19</v>
      </c>
      <c r="F142" s="203" t="s">
        <v>380</v>
      </c>
      <c r="G142" s="200"/>
      <c r="H142" s="202" t="s">
        <v>19</v>
      </c>
      <c r="I142" s="204"/>
      <c r="J142" s="200"/>
      <c r="K142" s="200"/>
      <c r="L142" s="205"/>
      <c r="M142" s="206"/>
      <c r="N142" s="207"/>
      <c r="O142" s="207"/>
      <c r="P142" s="207"/>
      <c r="Q142" s="207"/>
      <c r="R142" s="207"/>
      <c r="S142" s="207"/>
      <c r="T142" s="208"/>
      <c r="AT142" s="209" t="s">
        <v>139</v>
      </c>
      <c r="AU142" s="209" t="s">
        <v>85</v>
      </c>
      <c r="AV142" s="13" t="s">
        <v>83</v>
      </c>
      <c r="AW142" s="13" t="s">
        <v>35</v>
      </c>
      <c r="AX142" s="13" t="s">
        <v>76</v>
      </c>
      <c r="AY142" s="209" t="s">
        <v>127</v>
      </c>
    </row>
    <row r="143" spans="1:65" s="14" customFormat="1" ht="10">
      <c r="B143" s="210"/>
      <c r="C143" s="211"/>
      <c r="D143" s="201" t="s">
        <v>139</v>
      </c>
      <c r="E143" s="212" t="s">
        <v>19</v>
      </c>
      <c r="F143" s="213" t="s">
        <v>427</v>
      </c>
      <c r="G143" s="211"/>
      <c r="H143" s="214">
        <v>2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139</v>
      </c>
      <c r="AU143" s="220" t="s">
        <v>85</v>
      </c>
      <c r="AV143" s="14" t="s">
        <v>85</v>
      </c>
      <c r="AW143" s="14" t="s">
        <v>35</v>
      </c>
      <c r="AX143" s="14" t="s">
        <v>76</v>
      </c>
      <c r="AY143" s="220" t="s">
        <v>127</v>
      </c>
    </row>
    <row r="144" spans="1:65" s="16" customFormat="1" ht="10">
      <c r="B144" s="232"/>
      <c r="C144" s="233"/>
      <c r="D144" s="201" t="s">
        <v>139</v>
      </c>
      <c r="E144" s="234" t="s">
        <v>19</v>
      </c>
      <c r="F144" s="235" t="s">
        <v>153</v>
      </c>
      <c r="G144" s="233"/>
      <c r="H144" s="236">
        <v>2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AT144" s="242" t="s">
        <v>139</v>
      </c>
      <c r="AU144" s="242" t="s">
        <v>85</v>
      </c>
      <c r="AV144" s="16" t="s">
        <v>135</v>
      </c>
      <c r="AW144" s="16" t="s">
        <v>35</v>
      </c>
      <c r="AX144" s="16" t="s">
        <v>83</v>
      </c>
      <c r="AY144" s="242" t="s">
        <v>127</v>
      </c>
    </row>
    <row r="145" spans="1:65" s="2" customFormat="1" ht="33" customHeight="1">
      <c r="A145" s="37"/>
      <c r="B145" s="38"/>
      <c r="C145" s="181" t="s">
        <v>241</v>
      </c>
      <c r="D145" s="181" t="s">
        <v>130</v>
      </c>
      <c r="E145" s="182" t="s">
        <v>428</v>
      </c>
      <c r="F145" s="183" t="s">
        <v>429</v>
      </c>
      <c r="G145" s="184" t="s">
        <v>394</v>
      </c>
      <c r="H145" s="185">
        <v>1</v>
      </c>
      <c r="I145" s="186"/>
      <c r="J145" s="187">
        <f>ROUND(I145*H145,2)</f>
        <v>0</v>
      </c>
      <c r="K145" s="183" t="s">
        <v>134</v>
      </c>
      <c r="L145" s="42"/>
      <c r="M145" s="188" t="s">
        <v>19</v>
      </c>
      <c r="N145" s="189" t="s">
        <v>47</v>
      </c>
      <c r="O145" s="67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135</v>
      </c>
      <c r="AT145" s="192" t="s">
        <v>130</v>
      </c>
      <c r="AU145" s="192" t="s">
        <v>85</v>
      </c>
      <c r="AY145" s="20" t="s">
        <v>127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20" t="s">
        <v>83</v>
      </c>
      <c r="BK145" s="193">
        <f>ROUND(I145*H145,2)</f>
        <v>0</v>
      </c>
      <c r="BL145" s="20" t="s">
        <v>135</v>
      </c>
      <c r="BM145" s="192" t="s">
        <v>430</v>
      </c>
    </row>
    <row r="146" spans="1:65" s="2" customFormat="1" ht="10">
      <c r="A146" s="37"/>
      <c r="B146" s="38"/>
      <c r="C146" s="39"/>
      <c r="D146" s="194" t="s">
        <v>137</v>
      </c>
      <c r="E146" s="39"/>
      <c r="F146" s="195" t="s">
        <v>431</v>
      </c>
      <c r="G146" s="39"/>
      <c r="H146" s="39"/>
      <c r="I146" s="196"/>
      <c r="J146" s="39"/>
      <c r="K146" s="39"/>
      <c r="L146" s="42"/>
      <c r="M146" s="197"/>
      <c r="N146" s="198"/>
      <c r="O146" s="67"/>
      <c r="P146" s="67"/>
      <c r="Q146" s="67"/>
      <c r="R146" s="67"/>
      <c r="S146" s="67"/>
      <c r="T146" s="68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20" t="s">
        <v>137</v>
      </c>
      <c r="AU146" s="20" t="s">
        <v>85</v>
      </c>
    </row>
    <row r="147" spans="1:65" s="13" customFormat="1" ht="10">
      <c r="B147" s="199"/>
      <c r="C147" s="200"/>
      <c r="D147" s="201" t="s">
        <v>139</v>
      </c>
      <c r="E147" s="202" t="s">
        <v>19</v>
      </c>
      <c r="F147" s="203" t="s">
        <v>380</v>
      </c>
      <c r="G147" s="200"/>
      <c r="H147" s="202" t="s">
        <v>19</v>
      </c>
      <c r="I147" s="204"/>
      <c r="J147" s="200"/>
      <c r="K147" s="200"/>
      <c r="L147" s="205"/>
      <c r="M147" s="206"/>
      <c r="N147" s="207"/>
      <c r="O147" s="207"/>
      <c r="P147" s="207"/>
      <c r="Q147" s="207"/>
      <c r="R147" s="207"/>
      <c r="S147" s="207"/>
      <c r="T147" s="208"/>
      <c r="AT147" s="209" t="s">
        <v>139</v>
      </c>
      <c r="AU147" s="209" t="s">
        <v>85</v>
      </c>
      <c r="AV147" s="13" t="s">
        <v>83</v>
      </c>
      <c r="AW147" s="13" t="s">
        <v>35</v>
      </c>
      <c r="AX147" s="13" t="s">
        <v>76</v>
      </c>
      <c r="AY147" s="209" t="s">
        <v>127</v>
      </c>
    </row>
    <row r="148" spans="1:65" s="14" customFormat="1" ht="10">
      <c r="B148" s="210"/>
      <c r="C148" s="211"/>
      <c r="D148" s="201" t="s">
        <v>139</v>
      </c>
      <c r="E148" s="212" t="s">
        <v>19</v>
      </c>
      <c r="F148" s="213" t="s">
        <v>432</v>
      </c>
      <c r="G148" s="211"/>
      <c r="H148" s="214">
        <v>1</v>
      </c>
      <c r="I148" s="215"/>
      <c r="J148" s="211"/>
      <c r="K148" s="211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139</v>
      </c>
      <c r="AU148" s="220" t="s">
        <v>85</v>
      </c>
      <c r="AV148" s="14" t="s">
        <v>85</v>
      </c>
      <c r="AW148" s="14" t="s">
        <v>35</v>
      </c>
      <c r="AX148" s="14" t="s">
        <v>76</v>
      </c>
      <c r="AY148" s="220" t="s">
        <v>127</v>
      </c>
    </row>
    <row r="149" spans="1:65" s="16" customFormat="1" ht="10">
      <c r="B149" s="232"/>
      <c r="C149" s="233"/>
      <c r="D149" s="201" t="s">
        <v>139</v>
      </c>
      <c r="E149" s="234" t="s">
        <v>19</v>
      </c>
      <c r="F149" s="235" t="s">
        <v>153</v>
      </c>
      <c r="G149" s="233"/>
      <c r="H149" s="236">
        <v>1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AT149" s="242" t="s">
        <v>139</v>
      </c>
      <c r="AU149" s="242" t="s">
        <v>85</v>
      </c>
      <c r="AV149" s="16" t="s">
        <v>135</v>
      </c>
      <c r="AW149" s="16" t="s">
        <v>35</v>
      </c>
      <c r="AX149" s="16" t="s">
        <v>83</v>
      </c>
      <c r="AY149" s="242" t="s">
        <v>127</v>
      </c>
    </row>
    <row r="150" spans="1:65" s="2" customFormat="1" ht="24.15" customHeight="1">
      <c r="A150" s="37"/>
      <c r="B150" s="38"/>
      <c r="C150" s="181" t="s">
        <v>246</v>
      </c>
      <c r="D150" s="181" t="s">
        <v>130</v>
      </c>
      <c r="E150" s="182" t="s">
        <v>433</v>
      </c>
      <c r="F150" s="183" t="s">
        <v>434</v>
      </c>
      <c r="G150" s="184" t="s">
        <v>394</v>
      </c>
      <c r="H150" s="185">
        <v>10</v>
      </c>
      <c r="I150" s="186"/>
      <c r="J150" s="187">
        <f>ROUND(I150*H150,2)</f>
        <v>0</v>
      </c>
      <c r="K150" s="183" t="s">
        <v>134</v>
      </c>
      <c r="L150" s="42"/>
      <c r="M150" s="188" t="s">
        <v>19</v>
      </c>
      <c r="N150" s="189" t="s">
        <v>47</v>
      </c>
      <c r="O150" s="67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135</v>
      </c>
      <c r="AT150" s="192" t="s">
        <v>130</v>
      </c>
      <c r="AU150" s="192" t="s">
        <v>85</v>
      </c>
      <c r="AY150" s="20" t="s">
        <v>127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20" t="s">
        <v>83</v>
      </c>
      <c r="BK150" s="193">
        <f>ROUND(I150*H150,2)</f>
        <v>0</v>
      </c>
      <c r="BL150" s="20" t="s">
        <v>135</v>
      </c>
      <c r="BM150" s="192" t="s">
        <v>435</v>
      </c>
    </row>
    <row r="151" spans="1:65" s="2" customFormat="1" ht="10">
      <c r="A151" s="37"/>
      <c r="B151" s="38"/>
      <c r="C151" s="39"/>
      <c r="D151" s="194" t="s">
        <v>137</v>
      </c>
      <c r="E151" s="39"/>
      <c r="F151" s="195" t="s">
        <v>436</v>
      </c>
      <c r="G151" s="39"/>
      <c r="H151" s="39"/>
      <c r="I151" s="196"/>
      <c r="J151" s="39"/>
      <c r="K151" s="39"/>
      <c r="L151" s="42"/>
      <c r="M151" s="197"/>
      <c r="N151" s="198"/>
      <c r="O151" s="67"/>
      <c r="P151" s="67"/>
      <c r="Q151" s="67"/>
      <c r="R151" s="67"/>
      <c r="S151" s="67"/>
      <c r="T151" s="68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20" t="s">
        <v>137</v>
      </c>
      <c r="AU151" s="20" t="s">
        <v>85</v>
      </c>
    </row>
    <row r="152" spans="1:65" s="13" customFormat="1" ht="10">
      <c r="B152" s="199"/>
      <c r="C152" s="200"/>
      <c r="D152" s="201" t="s">
        <v>139</v>
      </c>
      <c r="E152" s="202" t="s">
        <v>19</v>
      </c>
      <c r="F152" s="203" t="s">
        <v>380</v>
      </c>
      <c r="G152" s="200"/>
      <c r="H152" s="202" t="s">
        <v>19</v>
      </c>
      <c r="I152" s="204"/>
      <c r="J152" s="200"/>
      <c r="K152" s="200"/>
      <c r="L152" s="205"/>
      <c r="M152" s="206"/>
      <c r="N152" s="207"/>
      <c r="O152" s="207"/>
      <c r="P152" s="207"/>
      <c r="Q152" s="207"/>
      <c r="R152" s="207"/>
      <c r="S152" s="207"/>
      <c r="T152" s="208"/>
      <c r="AT152" s="209" t="s">
        <v>139</v>
      </c>
      <c r="AU152" s="209" t="s">
        <v>85</v>
      </c>
      <c r="AV152" s="13" t="s">
        <v>83</v>
      </c>
      <c r="AW152" s="13" t="s">
        <v>35</v>
      </c>
      <c r="AX152" s="13" t="s">
        <v>76</v>
      </c>
      <c r="AY152" s="209" t="s">
        <v>127</v>
      </c>
    </row>
    <row r="153" spans="1:65" s="14" customFormat="1" ht="10">
      <c r="B153" s="210"/>
      <c r="C153" s="211"/>
      <c r="D153" s="201" t="s">
        <v>139</v>
      </c>
      <c r="E153" s="212" t="s">
        <v>19</v>
      </c>
      <c r="F153" s="213" t="s">
        <v>397</v>
      </c>
      <c r="G153" s="211"/>
      <c r="H153" s="214">
        <v>2</v>
      </c>
      <c r="I153" s="215"/>
      <c r="J153" s="211"/>
      <c r="K153" s="211"/>
      <c r="L153" s="216"/>
      <c r="M153" s="217"/>
      <c r="N153" s="218"/>
      <c r="O153" s="218"/>
      <c r="P153" s="218"/>
      <c r="Q153" s="218"/>
      <c r="R153" s="218"/>
      <c r="S153" s="218"/>
      <c r="T153" s="219"/>
      <c r="AT153" s="220" t="s">
        <v>139</v>
      </c>
      <c r="AU153" s="220" t="s">
        <v>85</v>
      </c>
      <c r="AV153" s="14" t="s">
        <v>85</v>
      </c>
      <c r="AW153" s="14" t="s">
        <v>35</v>
      </c>
      <c r="AX153" s="14" t="s">
        <v>76</v>
      </c>
      <c r="AY153" s="220" t="s">
        <v>127</v>
      </c>
    </row>
    <row r="154" spans="1:65" s="14" customFormat="1" ht="10">
      <c r="B154" s="210"/>
      <c r="C154" s="211"/>
      <c r="D154" s="201" t="s">
        <v>139</v>
      </c>
      <c r="E154" s="212" t="s">
        <v>19</v>
      </c>
      <c r="F154" s="213" t="s">
        <v>398</v>
      </c>
      <c r="G154" s="211"/>
      <c r="H154" s="214">
        <v>1</v>
      </c>
      <c r="I154" s="215"/>
      <c r="J154" s="211"/>
      <c r="K154" s="211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139</v>
      </c>
      <c r="AU154" s="220" t="s">
        <v>85</v>
      </c>
      <c r="AV154" s="14" t="s">
        <v>85</v>
      </c>
      <c r="AW154" s="14" t="s">
        <v>35</v>
      </c>
      <c r="AX154" s="14" t="s">
        <v>76</v>
      </c>
      <c r="AY154" s="220" t="s">
        <v>127</v>
      </c>
    </row>
    <row r="155" spans="1:65" s="14" customFormat="1" ht="10">
      <c r="B155" s="210"/>
      <c r="C155" s="211"/>
      <c r="D155" s="201" t="s">
        <v>139</v>
      </c>
      <c r="E155" s="212" t="s">
        <v>19</v>
      </c>
      <c r="F155" s="213" t="s">
        <v>437</v>
      </c>
      <c r="G155" s="211"/>
      <c r="H155" s="214">
        <v>3</v>
      </c>
      <c r="I155" s="215"/>
      <c r="J155" s="211"/>
      <c r="K155" s="211"/>
      <c r="L155" s="216"/>
      <c r="M155" s="217"/>
      <c r="N155" s="218"/>
      <c r="O155" s="218"/>
      <c r="P155" s="218"/>
      <c r="Q155" s="218"/>
      <c r="R155" s="218"/>
      <c r="S155" s="218"/>
      <c r="T155" s="219"/>
      <c r="AT155" s="220" t="s">
        <v>139</v>
      </c>
      <c r="AU155" s="220" t="s">
        <v>85</v>
      </c>
      <c r="AV155" s="14" t="s">
        <v>85</v>
      </c>
      <c r="AW155" s="14" t="s">
        <v>35</v>
      </c>
      <c r="AX155" s="14" t="s">
        <v>76</v>
      </c>
      <c r="AY155" s="220" t="s">
        <v>127</v>
      </c>
    </row>
    <row r="156" spans="1:65" s="14" customFormat="1" ht="10">
      <c r="B156" s="210"/>
      <c r="C156" s="211"/>
      <c r="D156" s="201" t="s">
        <v>139</v>
      </c>
      <c r="E156" s="212" t="s">
        <v>19</v>
      </c>
      <c r="F156" s="213" t="s">
        <v>399</v>
      </c>
      <c r="G156" s="211"/>
      <c r="H156" s="214">
        <v>1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139</v>
      </c>
      <c r="AU156" s="220" t="s">
        <v>85</v>
      </c>
      <c r="AV156" s="14" t="s">
        <v>85</v>
      </c>
      <c r="AW156" s="14" t="s">
        <v>35</v>
      </c>
      <c r="AX156" s="14" t="s">
        <v>76</v>
      </c>
      <c r="AY156" s="220" t="s">
        <v>127</v>
      </c>
    </row>
    <row r="157" spans="1:65" s="14" customFormat="1" ht="10">
      <c r="B157" s="210"/>
      <c r="C157" s="211"/>
      <c r="D157" s="201" t="s">
        <v>139</v>
      </c>
      <c r="E157" s="212" t="s">
        <v>19</v>
      </c>
      <c r="F157" s="213" t="s">
        <v>400</v>
      </c>
      <c r="G157" s="211"/>
      <c r="H157" s="214">
        <v>1</v>
      </c>
      <c r="I157" s="215"/>
      <c r="J157" s="211"/>
      <c r="K157" s="211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139</v>
      </c>
      <c r="AU157" s="220" t="s">
        <v>85</v>
      </c>
      <c r="AV157" s="14" t="s">
        <v>85</v>
      </c>
      <c r="AW157" s="14" t="s">
        <v>35</v>
      </c>
      <c r="AX157" s="14" t="s">
        <v>76</v>
      </c>
      <c r="AY157" s="220" t="s">
        <v>127</v>
      </c>
    </row>
    <row r="158" spans="1:65" s="14" customFormat="1" ht="10">
      <c r="B158" s="210"/>
      <c r="C158" s="211"/>
      <c r="D158" s="201" t="s">
        <v>139</v>
      </c>
      <c r="E158" s="212" t="s">
        <v>19</v>
      </c>
      <c r="F158" s="213" t="s">
        <v>401</v>
      </c>
      <c r="G158" s="211"/>
      <c r="H158" s="214">
        <v>1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139</v>
      </c>
      <c r="AU158" s="220" t="s">
        <v>85</v>
      </c>
      <c r="AV158" s="14" t="s">
        <v>85</v>
      </c>
      <c r="AW158" s="14" t="s">
        <v>35</v>
      </c>
      <c r="AX158" s="14" t="s">
        <v>76</v>
      </c>
      <c r="AY158" s="220" t="s">
        <v>127</v>
      </c>
    </row>
    <row r="159" spans="1:65" s="14" customFormat="1" ht="10">
      <c r="B159" s="210"/>
      <c r="C159" s="211"/>
      <c r="D159" s="201" t="s">
        <v>139</v>
      </c>
      <c r="E159" s="212" t="s">
        <v>19</v>
      </c>
      <c r="F159" s="213" t="s">
        <v>402</v>
      </c>
      <c r="G159" s="211"/>
      <c r="H159" s="214">
        <v>1</v>
      </c>
      <c r="I159" s="215"/>
      <c r="J159" s="211"/>
      <c r="K159" s="211"/>
      <c r="L159" s="216"/>
      <c r="M159" s="217"/>
      <c r="N159" s="218"/>
      <c r="O159" s="218"/>
      <c r="P159" s="218"/>
      <c r="Q159" s="218"/>
      <c r="R159" s="218"/>
      <c r="S159" s="218"/>
      <c r="T159" s="219"/>
      <c r="AT159" s="220" t="s">
        <v>139</v>
      </c>
      <c r="AU159" s="220" t="s">
        <v>85</v>
      </c>
      <c r="AV159" s="14" t="s">
        <v>85</v>
      </c>
      <c r="AW159" s="14" t="s">
        <v>35</v>
      </c>
      <c r="AX159" s="14" t="s">
        <v>76</v>
      </c>
      <c r="AY159" s="220" t="s">
        <v>127</v>
      </c>
    </row>
    <row r="160" spans="1:65" s="16" customFormat="1" ht="10">
      <c r="B160" s="232"/>
      <c r="C160" s="233"/>
      <c r="D160" s="201" t="s">
        <v>139</v>
      </c>
      <c r="E160" s="234" t="s">
        <v>19</v>
      </c>
      <c r="F160" s="235" t="s">
        <v>153</v>
      </c>
      <c r="G160" s="233"/>
      <c r="H160" s="236">
        <v>10</v>
      </c>
      <c r="I160" s="237"/>
      <c r="J160" s="233"/>
      <c r="K160" s="233"/>
      <c r="L160" s="238"/>
      <c r="M160" s="239"/>
      <c r="N160" s="240"/>
      <c r="O160" s="240"/>
      <c r="P160" s="240"/>
      <c r="Q160" s="240"/>
      <c r="R160" s="240"/>
      <c r="S160" s="240"/>
      <c r="T160" s="241"/>
      <c r="AT160" s="242" t="s">
        <v>139</v>
      </c>
      <c r="AU160" s="242" t="s">
        <v>85</v>
      </c>
      <c r="AV160" s="16" t="s">
        <v>135</v>
      </c>
      <c r="AW160" s="16" t="s">
        <v>35</v>
      </c>
      <c r="AX160" s="16" t="s">
        <v>83</v>
      </c>
      <c r="AY160" s="242" t="s">
        <v>127</v>
      </c>
    </row>
    <row r="161" spans="1:65" s="2" customFormat="1" ht="24.15" customHeight="1">
      <c r="A161" s="37"/>
      <c r="B161" s="38"/>
      <c r="C161" s="181" t="s">
        <v>8</v>
      </c>
      <c r="D161" s="181" t="s">
        <v>130</v>
      </c>
      <c r="E161" s="182" t="s">
        <v>438</v>
      </c>
      <c r="F161" s="183" t="s">
        <v>439</v>
      </c>
      <c r="G161" s="184" t="s">
        <v>394</v>
      </c>
      <c r="H161" s="185">
        <v>2</v>
      </c>
      <c r="I161" s="186"/>
      <c r="J161" s="187">
        <f>ROUND(I161*H161,2)</f>
        <v>0</v>
      </c>
      <c r="K161" s="183" t="s">
        <v>134</v>
      </c>
      <c r="L161" s="42"/>
      <c r="M161" s="188" t="s">
        <v>19</v>
      </c>
      <c r="N161" s="189" t="s">
        <v>47</v>
      </c>
      <c r="O161" s="67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135</v>
      </c>
      <c r="AT161" s="192" t="s">
        <v>130</v>
      </c>
      <c r="AU161" s="192" t="s">
        <v>85</v>
      </c>
      <c r="AY161" s="20" t="s">
        <v>127</v>
      </c>
      <c r="BE161" s="193">
        <f>IF(N161="základní",J161,0)</f>
        <v>0</v>
      </c>
      <c r="BF161" s="193">
        <f>IF(N161="snížená",J161,0)</f>
        <v>0</v>
      </c>
      <c r="BG161" s="193">
        <f>IF(N161="zákl. přenesená",J161,0)</f>
        <v>0</v>
      </c>
      <c r="BH161" s="193">
        <f>IF(N161="sníž. přenesená",J161,0)</f>
        <v>0</v>
      </c>
      <c r="BI161" s="193">
        <f>IF(N161="nulová",J161,0)</f>
        <v>0</v>
      </c>
      <c r="BJ161" s="20" t="s">
        <v>83</v>
      </c>
      <c r="BK161" s="193">
        <f>ROUND(I161*H161,2)</f>
        <v>0</v>
      </c>
      <c r="BL161" s="20" t="s">
        <v>135</v>
      </c>
      <c r="BM161" s="192" t="s">
        <v>440</v>
      </c>
    </row>
    <row r="162" spans="1:65" s="2" customFormat="1" ht="10">
      <c r="A162" s="37"/>
      <c r="B162" s="38"/>
      <c r="C162" s="39"/>
      <c r="D162" s="194" t="s">
        <v>137</v>
      </c>
      <c r="E162" s="39"/>
      <c r="F162" s="195" t="s">
        <v>441</v>
      </c>
      <c r="G162" s="39"/>
      <c r="H162" s="39"/>
      <c r="I162" s="196"/>
      <c r="J162" s="39"/>
      <c r="K162" s="39"/>
      <c r="L162" s="42"/>
      <c r="M162" s="197"/>
      <c r="N162" s="198"/>
      <c r="O162" s="67"/>
      <c r="P162" s="67"/>
      <c r="Q162" s="67"/>
      <c r="R162" s="67"/>
      <c r="S162" s="67"/>
      <c r="T162" s="68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20" t="s">
        <v>137</v>
      </c>
      <c r="AU162" s="20" t="s">
        <v>85</v>
      </c>
    </row>
    <row r="163" spans="1:65" s="13" customFormat="1" ht="10">
      <c r="B163" s="199"/>
      <c r="C163" s="200"/>
      <c r="D163" s="201" t="s">
        <v>139</v>
      </c>
      <c r="E163" s="202" t="s">
        <v>19</v>
      </c>
      <c r="F163" s="203" t="s">
        <v>380</v>
      </c>
      <c r="G163" s="200"/>
      <c r="H163" s="202" t="s">
        <v>19</v>
      </c>
      <c r="I163" s="204"/>
      <c r="J163" s="200"/>
      <c r="K163" s="200"/>
      <c r="L163" s="205"/>
      <c r="M163" s="206"/>
      <c r="N163" s="207"/>
      <c r="O163" s="207"/>
      <c r="P163" s="207"/>
      <c r="Q163" s="207"/>
      <c r="R163" s="207"/>
      <c r="S163" s="207"/>
      <c r="T163" s="208"/>
      <c r="AT163" s="209" t="s">
        <v>139</v>
      </c>
      <c r="AU163" s="209" t="s">
        <v>85</v>
      </c>
      <c r="AV163" s="13" t="s">
        <v>83</v>
      </c>
      <c r="AW163" s="13" t="s">
        <v>35</v>
      </c>
      <c r="AX163" s="13" t="s">
        <v>76</v>
      </c>
      <c r="AY163" s="209" t="s">
        <v>127</v>
      </c>
    </row>
    <row r="164" spans="1:65" s="14" customFormat="1" ht="10">
      <c r="B164" s="210"/>
      <c r="C164" s="211"/>
      <c r="D164" s="201" t="s">
        <v>139</v>
      </c>
      <c r="E164" s="212" t="s">
        <v>19</v>
      </c>
      <c r="F164" s="213" t="s">
        <v>442</v>
      </c>
      <c r="G164" s="211"/>
      <c r="H164" s="214">
        <v>1</v>
      </c>
      <c r="I164" s="215"/>
      <c r="J164" s="211"/>
      <c r="K164" s="211"/>
      <c r="L164" s="216"/>
      <c r="M164" s="217"/>
      <c r="N164" s="218"/>
      <c r="O164" s="218"/>
      <c r="P164" s="218"/>
      <c r="Q164" s="218"/>
      <c r="R164" s="218"/>
      <c r="S164" s="218"/>
      <c r="T164" s="219"/>
      <c r="AT164" s="220" t="s">
        <v>139</v>
      </c>
      <c r="AU164" s="220" t="s">
        <v>85</v>
      </c>
      <c r="AV164" s="14" t="s">
        <v>85</v>
      </c>
      <c r="AW164" s="14" t="s">
        <v>35</v>
      </c>
      <c r="AX164" s="14" t="s">
        <v>76</v>
      </c>
      <c r="AY164" s="220" t="s">
        <v>127</v>
      </c>
    </row>
    <row r="165" spans="1:65" s="14" customFormat="1" ht="10">
      <c r="B165" s="210"/>
      <c r="C165" s="211"/>
      <c r="D165" s="201" t="s">
        <v>139</v>
      </c>
      <c r="E165" s="212" t="s">
        <v>19</v>
      </c>
      <c r="F165" s="213" t="s">
        <v>443</v>
      </c>
      <c r="G165" s="211"/>
      <c r="H165" s="214">
        <v>1</v>
      </c>
      <c r="I165" s="215"/>
      <c r="J165" s="211"/>
      <c r="K165" s="211"/>
      <c r="L165" s="216"/>
      <c r="M165" s="217"/>
      <c r="N165" s="218"/>
      <c r="O165" s="218"/>
      <c r="P165" s="218"/>
      <c r="Q165" s="218"/>
      <c r="R165" s="218"/>
      <c r="S165" s="218"/>
      <c r="T165" s="219"/>
      <c r="AT165" s="220" t="s">
        <v>139</v>
      </c>
      <c r="AU165" s="220" t="s">
        <v>85</v>
      </c>
      <c r="AV165" s="14" t="s">
        <v>85</v>
      </c>
      <c r="AW165" s="14" t="s">
        <v>35</v>
      </c>
      <c r="AX165" s="14" t="s">
        <v>76</v>
      </c>
      <c r="AY165" s="220" t="s">
        <v>127</v>
      </c>
    </row>
    <row r="166" spans="1:65" s="16" customFormat="1" ht="10">
      <c r="B166" s="232"/>
      <c r="C166" s="233"/>
      <c r="D166" s="201" t="s">
        <v>139</v>
      </c>
      <c r="E166" s="234" t="s">
        <v>19</v>
      </c>
      <c r="F166" s="235" t="s">
        <v>153</v>
      </c>
      <c r="G166" s="233"/>
      <c r="H166" s="236">
        <v>2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AT166" s="242" t="s">
        <v>139</v>
      </c>
      <c r="AU166" s="242" t="s">
        <v>85</v>
      </c>
      <c r="AV166" s="16" t="s">
        <v>135</v>
      </c>
      <c r="AW166" s="16" t="s">
        <v>35</v>
      </c>
      <c r="AX166" s="16" t="s">
        <v>83</v>
      </c>
      <c r="AY166" s="242" t="s">
        <v>127</v>
      </c>
    </row>
    <row r="167" spans="1:65" s="2" customFormat="1" ht="24.15" customHeight="1">
      <c r="A167" s="37"/>
      <c r="B167" s="38"/>
      <c r="C167" s="181" t="s">
        <v>288</v>
      </c>
      <c r="D167" s="181" t="s">
        <v>130</v>
      </c>
      <c r="E167" s="182" t="s">
        <v>444</v>
      </c>
      <c r="F167" s="183" t="s">
        <v>445</v>
      </c>
      <c r="G167" s="184" t="s">
        <v>394</v>
      </c>
      <c r="H167" s="185">
        <v>4</v>
      </c>
      <c r="I167" s="186"/>
      <c r="J167" s="187">
        <f>ROUND(I167*H167,2)</f>
        <v>0</v>
      </c>
      <c r="K167" s="183" t="s">
        <v>134</v>
      </c>
      <c r="L167" s="42"/>
      <c r="M167" s="188" t="s">
        <v>19</v>
      </c>
      <c r="N167" s="189" t="s">
        <v>47</v>
      </c>
      <c r="O167" s="67"/>
      <c r="P167" s="190">
        <f>O167*H167</f>
        <v>0</v>
      </c>
      <c r="Q167" s="190">
        <v>0</v>
      </c>
      <c r="R167" s="190">
        <f>Q167*H167</f>
        <v>0</v>
      </c>
      <c r="S167" s="190">
        <v>0</v>
      </c>
      <c r="T167" s="19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2" t="s">
        <v>135</v>
      </c>
      <c r="AT167" s="192" t="s">
        <v>130</v>
      </c>
      <c r="AU167" s="192" t="s">
        <v>85</v>
      </c>
      <c r="AY167" s="20" t="s">
        <v>127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20" t="s">
        <v>83</v>
      </c>
      <c r="BK167" s="193">
        <f>ROUND(I167*H167,2)</f>
        <v>0</v>
      </c>
      <c r="BL167" s="20" t="s">
        <v>135</v>
      </c>
      <c r="BM167" s="192" t="s">
        <v>446</v>
      </c>
    </row>
    <row r="168" spans="1:65" s="2" customFormat="1" ht="10">
      <c r="A168" s="37"/>
      <c r="B168" s="38"/>
      <c r="C168" s="39"/>
      <c r="D168" s="194" t="s">
        <v>137</v>
      </c>
      <c r="E168" s="39"/>
      <c r="F168" s="195" t="s">
        <v>447</v>
      </c>
      <c r="G168" s="39"/>
      <c r="H168" s="39"/>
      <c r="I168" s="196"/>
      <c r="J168" s="39"/>
      <c r="K168" s="39"/>
      <c r="L168" s="42"/>
      <c r="M168" s="197"/>
      <c r="N168" s="198"/>
      <c r="O168" s="67"/>
      <c r="P168" s="67"/>
      <c r="Q168" s="67"/>
      <c r="R168" s="67"/>
      <c r="S168" s="67"/>
      <c r="T168" s="68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20" t="s">
        <v>137</v>
      </c>
      <c r="AU168" s="20" t="s">
        <v>85</v>
      </c>
    </row>
    <row r="169" spans="1:65" s="13" customFormat="1" ht="10">
      <c r="B169" s="199"/>
      <c r="C169" s="200"/>
      <c r="D169" s="201" t="s">
        <v>139</v>
      </c>
      <c r="E169" s="202" t="s">
        <v>19</v>
      </c>
      <c r="F169" s="203" t="s">
        <v>380</v>
      </c>
      <c r="G169" s="200"/>
      <c r="H169" s="202" t="s">
        <v>19</v>
      </c>
      <c r="I169" s="204"/>
      <c r="J169" s="200"/>
      <c r="K169" s="200"/>
      <c r="L169" s="205"/>
      <c r="M169" s="206"/>
      <c r="N169" s="207"/>
      <c r="O169" s="207"/>
      <c r="P169" s="207"/>
      <c r="Q169" s="207"/>
      <c r="R169" s="207"/>
      <c r="S169" s="207"/>
      <c r="T169" s="208"/>
      <c r="AT169" s="209" t="s">
        <v>139</v>
      </c>
      <c r="AU169" s="209" t="s">
        <v>85</v>
      </c>
      <c r="AV169" s="13" t="s">
        <v>83</v>
      </c>
      <c r="AW169" s="13" t="s">
        <v>35</v>
      </c>
      <c r="AX169" s="13" t="s">
        <v>76</v>
      </c>
      <c r="AY169" s="209" t="s">
        <v>127</v>
      </c>
    </row>
    <row r="170" spans="1:65" s="14" customFormat="1" ht="10">
      <c r="B170" s="210"/>
      <c r="C170" s="211"/>
      <c r="D170" s="201" t="s">
        <v>139</v>
      </c>
      <c r="E170" s="212" t="s">
        <v>19</v>
      </c>
      <c r="F170" s="213" t="s">
        <v>448</v>
      </c>
      <c r="G170" s="211"/>
      <c r="H170" s="214">
        <v>1</v>
      </c>
      <c r="I170" s="215"/>
      <c r="J170" s="211"/>
      <c r="K170" s="211"/>
      <c r="L170" s="216"/>
      <c r="M170" s="217"/>
      <c r="N170" s="218"/>
      <c r="O170" s="218"/>
      <c r="P170" s="218"/>
      <c r="Q170" s="218"/>
      <c r="R170" s="218"/>
      <c r="S170" s="218"/>
      <c r="T170" s="219"/>
      <c r="AT170" s="220" t="s">
        <v>139</v>
      </c>
      <c r="AU170" s="220" t="s">
        <v>85</v>
      </c>
      <c r="AV170" s="14" t="s">
        <v>85</v>
      </c>
      <c r="AW170" s="14" t="s">
        <v>35</v>
      </c>
      <c r="AX170" s="14" t="s">
        <v>76</v>
      </c>
      <c r="AY170" s="220" t="s">
        <v>127</v>
      </c>
    </row>
    <row r="171" spans="1:65" s="14" customFormat="1" ht="10">
      <c r="B171" s="210"/>
      <c r="C171" s="211"/>
      <c r="D171" s="201" t="s">
        <v>139</v>
      </c>
      <c r="E171" s="212" t="s">
        <v>19</v>
      </c>
      <c r="F171" s="213" t="s">
        <v>449</v>
      </c>
      <c r="G171" s="211"/>
      <c r="H171" s="214">
        <v>2</v>
      </c>
      <c r="I171" s="215"/>
      <c r="J171" s="211"/>
      <c r="K171" s="211"/>
      <c r="L171" s="216"/>
      <c r="M171" s="217"/>
      <c r="N171" s="218"/>
      <c r="O171" s="218"/>
      <c r="P171" s="218"/>
      <c r="Q171" s="218"/>
      <c r="R171" s="218"/>
      <c r="S171" s="218"/>
      <c r="T171" s="219"/>
      <c r="AT171" s="220" t="s">
        <v>139</v>
      </c>
      <c r="AU171" s="220" t="s">
        <v>85</v>
      </c>
      <c r="AV171" s="14" t="s">
        <v>85</v>
      </c>
      <c r="AW171" s="14" t="s">
        <v>35</v>
      </c>
      <c r="AX171" s="14" t="s">
        <v>76</v>
      </c>
      <c r="AY171" s="220" t="s">
        <v>127</v>
      </c>
    </row>
    <row r="172" spans="1:65" s="14" customFormat="1" ht="10">
      <c r="B172" s="210"/>
      <c r="C172" s="211"/>
      <c r="D172" s="201" t="s">
        <v>139</v>
      </c>
      <c r="E172" s="212" t="s">
        <v>19</v>
      </c>
      <c r="F172" s="213" t="s">
        <v>450</v>
      </c>
      <c r="G172" s="211"/>
      <c r="H172" s="214">
        <v>1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139</v>
      </c>
      <c r="AU172" s="220" t="s">
        <v>85</v>
      </c>
      <c r="AV172" s="14" t="s">
        <v>85</v>
      </c>
      <c r="AW172" s="14" t="s">
        <v>35</v>
      </c>
      <c r="AX172" s="14" t="s">
        <v>76</v>
      </c>
      <c r="AY172" s="220" t="s">
        <v>127</v>
      </c>
    </row>
    <row r="173" spans="1:65" s="16" customFormat="1" ht="10">
      <c r="B173" s="232"/>
      <c r="C173" s="233"/>
      <c r="D173" s="201" t="s">
        <v>139</v>
      </c>
      <c r="E173" s="234" t="s">
        <v>19</v>
      </c>
      <c r="F173" s="235" t="s">
        <v>153</v>
      </c>
      <c r="G173" s="233"/>
      <c r="H173" s="236">
        <v>4</v>
      </c>
      <c r="I173" s="237"/>
      <c r="J173" s="233"/>
      <c r="K173" s="233"/>
      <c r="L173" s="238"/>
      <c r="M173" s="239"/>
      <c r="N173" s="240"/>
      <c r="O173" s="240"/>
      <c r="P173" s="240"/>
      <c r="Q173" s="240"/>
      <c r="R173" s="240"/>
      <c r="S173" s="240"/>
      <c r="T173" s="241"/>
      <c r="AT173" s="242" t="s">
        <v>139</v>
      </c>
      <c r="AU173" s="242" t="s">
        <v>85</v>
      </c>
      <c r="AV173" s="16" t="s">
        <v>135</v>
      </c>
      <c r="AW173" s="16" t="s">
        <v>35</v>
      </c>
      <c r="AX173" s="16" t="s">
        <v>83</v>
      </c>
      <c r="AY173" s="242" t="s">
        <v>127</v>
      </c>
    </row>
    <row r="174" spans="1:65" s="2" customFormat="1" ht="24.15" customHeight="1">
      <c r="A174" s="37"/>
      <c r="B174" s="38"/>
      <c r="C174" s="181" t="s">
        <v>293</v>
      </c>
      <c r="D174" s="181" t="s">
        <v>130</v>
      </c>
      <c r="E174" s="182" t="s">
        <v>451</v>
      </c>
      <c r="F174" s="183" t="s">
        <v>452</v>
      </c>
      <c r="G174" s="184" t="s">
        <v>163</v>
      </c>
      <c r="H174" s="185">
        <v>356.45</v>
      </c>
      <c r="I174" s="186"/>
      <c r="J174" s="187">
        <f>ROUND(I174*H174,2)</f>
        <v>0</v>
      </c>
      <c r="K174" s="183" t="s">
        <v>134</v>
      </c>
      <c r="L174" s="42"/>
      <c r="M174" s="188" t="s">
        <v>19</v>
      </c>
      <c r="N174" s="189" t="s">
        <v>47</v>
      </c>
      <c r="O174" s="67"/>
      <c r="P174" s="190">
        <f>O174*H174</f>
        <v>0</v>
      </c>
      <c r="Q174" s="190">
        <v>0</v>
      </c>
      <c r="R174" s="190">
        <f>Q174*H174</f>
        <v>0</v>
      </c>
      <c r="S174" s="190">
        <v>3.2000000000000001E-2</v>
      </c>
      <c r="T174" s="191">
        <f>S174*H174</f>
        <v>11.4064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2" t="s">
        <v>135</v>
      </c>
      <c r="AT174" s="192" t="s">
        <v>130</v>
      </c>
      <c r="AU174" s="192" t="s">
        <v>85</v>
      </c>
      <c r="AY174" s="20" t="s">
        <v>127</v>
      </c>
      <c r="BE174" s="193">
        <f>IF(N174="základní",J174,0)</f>
        <v>0</v>
      </c>
      <c r="BF174" s="193">
        <f>IF(N174="snížená",J174,0)</f>
        <v>0</v>
      </c>
      <c r="BG174" s="193">
        <f>IF(N174="zákl. přenesená",J174,0)</f>
        <v>0</v>
      </c>
      <c r="BH174" s="193">
        <f>IF(N174="sníž. přenesená",J174,0)</f>
        <v>0</v>
      </c>
      <c r="BI174" s="193">
        <f>IF(N174="nulová",J174,0)</f>
        <v>0</v>
      </c>
      <c r="BJ174" s="20" t="s">
        <v>83</v>
      </c>
      <c r="BK174" s="193">
        <f>ROUND(I174*H174,2)</f>
        <v>0</v>
      </c>
      <c r="BL174" s="20" t="s">
        <v>135</v>
      </c>
      <c r="BM174" s="192" t="s">
        <v>453</v>
      </c>
    </row>
    <row r="175" spans="1:65" s="2" customFormat="1" ht="10">
      <c r="A175" s="37"/>
      <c r="B175" s="38"/>
      <c r="C175" s="39"/>
      <c r="D175" s="194" t="s">
        <v>137</v>
      </c>
      <c r="E175" s="39"/>
      <c r="F175" s="195" t="s">
        <v>454</v>
      </c>
      <c r="G175" s="39"/>
      <c r="H175" s="39"/>
      <c r="I175" s="196"/>
      <c r="J175" s="39"/>
      <c r="K175" s="39"/>
      <c r="L175" s="42"/>
      <c r="M175" s="197"/>
      <c r="N175" s="198"/>
      <c r="O175" s="67"/>
      <c r="P175" s="67"/>
      <c r="Q175" s="67"/>
      <c r="R175" s="67"/>
      <c r="S175" s="67"/>
      <c r="T175" s="68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20" t="s">
        <v>137</v>
      </c>
      <c r="AU175" s="20" t="s">
        <v>85</v>
      </c>
    </row>
    <row r="176" spans="1:65" s="13" customFormat="1" ht="10">
      <c r="B176" s="199"/>
      <c r="C176" s="200"/>
      <c r="D176" s="201" t="s">
        <v>139</v>
      </c>
      <c r="E176" s="202" t="s">
        <v>19</v>
      </c>
      <c r="F176" s="203" t="s">
        <v>386</v>
      </c>
      <c r="G176" s="200"/>
      <c r="H176" s="202" t="s">
        <v>19</v>
      </c>
      <c r="I176" s="204"/>
      <c r="J176" s="200"/>
      <c r="K176" s="200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139</v>
      </c>
      <c r="AU176" s="209" t="s">
        <v>85</v>
      </c>
      <c r="AV176" s="13" t="s">
        <v>83</v>
      </c>
      <c r="AW176" s="13" t="s">
        <v>35</v>
      </c>
      <c r="AX176" s="13" t="s">
        <v>76</v>
      </c>
      <c r="AY176" s="209" t="s">
        <v>127</v>
      </c>
    </row>
    <row r="177" spans="1:65" s="14" customFormat="1" ht="10">
      <c r="B177" s="210"/>
      <c r="C177" s="211"/>
      <c r="D177" s="201" t="s">
        <v>139</v>
      </c>
      <c r="E177" s="212" t="s">
        <v>19</v>
      </c>
      <c r="F177" s="213" t="s">
        <v>455</v>
      </c>
      <c r="G177" s="211"/>
      <c r="H177" s="214">
        <v>356.45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139</v>
      </c>
      <c r="AU177" s="220" t="s">
        <v>85</v>
      </c>
      <c r="AV177" s="14" t="s">
        <v>85</v>
      </c>
      <c r="AW177" s="14" t="s">
        <v>35</v>
      </c>
      <c r="AX177" s="14" t="s">
        <v>76</v>
      </c>
      <c r="AY177" s="220" t="s">
        <v>127</v>
      </c>
    </row>
    <row r="178" spans="1:65" s="16" customFormat="1" ht="10">
      <c r="B178" s="232"/>
      <c r="C178" s="233"/>
      <c r="D178" s="201" t="s">
        <v>139</v>
      </c>
      <c r="E178" s="234" t="s">
        <v>19</v>
      </c>
      <c r="F178" s="235" t="s">
        <v>153</v>
      </c>
      <c r="G178" s="233"/>
      <c r="H178" s="236">
        <v>356.45</v>
      </c>
      <c r="I178" s="237"/>
      <c r="J178" s="233"/>
      <c r="K178" s="233"/>
      <c r="L178" s="238"/>
      <c r="M178" s="239"/>
      <c r="N178" s="240"/>
      <c r="O178" s="240"/>
      <c r="P178" s="240"/>
      <c r="Q178" s="240"/>
      <c r="R178" s="240"/>
      <c r="S178" s="240"/>
      <c r="T178" s="241"/>
      <c r="AT178" s="242" t="s">
        <v>139</v>
      </c>
      <c r="AU178" s="242" t="s">
        <v>85</v>
      </c>
      <c r="AV178" s="16" t="s">
        <v>135</v>
      </c>
      <c r="AW178" s="16" t="s">
        <v>35</v>
      </c>
      <c r="AX178" s="16" t="s">
        <v>83</v>
      </c>
      <c r="AY178" s="242" t="s">
        <v>127</v>
      </c>
    </row>
    <row r="179" spans="1:65" s="2" customFormat="1" ht="78" customHeight="1">
      <c r="A179" s="37"/>
      <c r="B179" s="38"/>
      <c r="C179" s="181" t="s">
        <v>298</v>
      </c>
      <c r="D179" s="181" t="s">
        <v>130</v>
      </c>
      <c r="E179" s="182" t="s">
        <v>456</v>
      </c>
      <c r="F179" s="183" t="s">
        <v>457</v>
      </c>
      <c r="G179" s="184" t="s">
        <v>163</v>
      </c>
      <c r="H179" s="185">
        <v>151.65</v>
      </c>
      <c r="I179" s="186"/>
      <c r="J179" s="187">
        <f>ROUND(I179*H179,2)</f>
        <v>0</v>
      </c>
      <c r="K179" s="183" t="s">
        <v>134</v>
      </c>
      <c r="L179" s="42"/>
      <c r="M179" s="188" t="s">
        <v>19</v>
      </c>
      <c r="N179" s="189" t="s">
        <v>47</v>
      </c>
      <c r="O179" s="67"/>
      <c r="P179" s="190">
        <f>O179*H179</f>
        <v>0</v>
      </c>
      <c r="Q179" s="190">
        <v>0</v>
      </c>
      <c r="R179" s="190">
        <f>Q179*H179</f>
        <v>0</v>
      </c>
      <c r="S179" s="190">
        <v>0.255</v>
      </c>
      <c r="T179" s="191">
        <f>S179*H179</f>
        <v>38.670750000000005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2" t="s">
        <v>135</v>
      </c>
      <c r="AT179" s="192" t="s">
        <v>130</v>
      </c>
      <c r="AU179" s="192" t="s">
        <v>85</v>
      </c>
      <c r="AY179" s="20" t="s">
        <v>127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20" t="s">
        <v>83</v>
      </c>
      <c r="BK179" s="193">
        <f>ROUND(I179*H179,2)</f>
        <v>0</v>
      </c>
      <c r="BL179" s="20" t="s">
        <v>135</v>
      </c>
      <c r="BM179" s="192" t="s">
        <v>458</v>
      </c>
    </row>
    <row r="180" spans="1:65" s="2" customFormat="1" ht="10">
      <c r="A180" s="37"/>
      <c r="B180" s="38"/>
      <c r="C180" s="39"/>
      <c r="D180" s="194" t="s">
        <v>137</v>
      </c>
      <c r="E180" s="39"/>
      <c r="F180" s="195" t="s">
        <v>459</v>
      </c>
      <c r="G180" s="39"/>
      <c r="H180" s="39"/>
      <c r="I180" s="196"/>
      <c r="J180" s="39"/>
      <c r="K180" s="39"/>
      <c r="L180" s="42"/>
      <c r="M180" s="197"/>
      <c r="N180" s="198"/>
      <c r="O180" s="67"/>
      <c r="P180" s="67"/>
      <c r="Q180" s="67"/>
      <c r="R180" s="67"/>
      <c r="S180" s="67"/>
      <c r="T180" s="68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20" t="s">
        <v>137</v>
      </c>
      <c r="AU180" s="20" t="s">
        <v>85</v>
      </c>
    </row>
    <row r="181" spans="1:65" s="13" customFormat="1" ht="10">
      <c r="B181" s="199"/>
      <c r="C181" s="200"/>
      <c r="D181" s="201" t="s">
        <v>139</v>
      </c>
      <c r="E181" s="202" t="s">
        <v>19</v>
      </c>
      <c r="F181" s="203" t="s">
        <v>386</v>
      </c>
      <c r="G181" s="200"/>
      <c r="H181" s="202" t="s">
        <v>19</v>
      </c>
      <c r="I181" s="204"/>
      <c r="J181" s="200"/>
      <c r="K181" s="200"/>
      <c r="L181" s="205"/>
      <c r="M181" s="206"/>
      <c r="N181" s="207"/>
      <c r="O181" s="207"/>
      <c r="P181" s="207"/>
      <c r="Q181" s="207"/>
      <c r="R181" s="207"/>
      <c r="S181" s="207"/>
      <c r="T181" s="208"/>
      <c r="AT181" s="209" t="s">
        <v>139</v>
      </c>
      <c r="AU181" s="209" t="s">
        <v>85</v>
      </c>
      <c r="AV181" s="13" t="s">
        <v>83</v>
      </c>
      <c r="AW181" s="13" t="s">
        <v>35</v>
      </c>
      <c r="AX181" s="13" t="s">
        <v>76</v>
      </c>
      <c r="AY181" s="209" t="s">
        <v>127</v>
      </c>
    </row>
    <row r="182" spans="1:65" s="14" customFormat="1" ht="10">
      <c r="B182" s="210"/>
      <c r="C182" s="211"/>
      <c r="D182" s="201" t="s">
        <v>139</v>
      </c>
      <c r="E182" s="212" t="s">
        <v>19</v>
      </c>
      <c r="F182" s="213" t="s">
        <v>460</v>
      </c>
      <c r="G182" s="211"/>
      <c r="H182" s="214">
        <v>151.65</v>
      </c>
      <c r="I182" s="215"/>
      <c r="J182" s="211"/>
      <c r="K182" s="211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139</v>
      </c>
      <c r="AU182" s="220" t="s">
        <v>85</v>
      </c>
      <c r="AV182" s="14" t="s">
        <v>85</v>
      </c>
      <c r="AW182" s="14" t="s">
        <v>35</v>
      </c>
      <c r="AX182" s="14" t="s">
        <v>76</v>
      </c>
      <c r="AY182" s="220" t="s">
        <v>127</v>
      </c>
    </row>
    <row r="183" spans="1:65" s="16" customFormat="1" ht="10">
      <c r="B183" s="232"/>
      <c r="C183" s="233"/>
      <c r="D183" s="201" t="s">
        <v>139</v>
      </c>
      <c r="E183" s="234" t="s">
        <v>19</v>
      </c>
      <c r="F183" s="235" t="s">
        <v>153</v>
      </c>
      <c r="G183" s="233"/>
      <c r="H183" s="236">
        <v>151.65</v>
      </c>
      <c r="I183" s="237"/>
      <c r="J183" s="233"/>
      <c r="K183" s="233"/>
      <c r="L183" s="238"/>
      <c r="M183" s="239"/>
      <c r="N183" s="240"/>
      <c r="O183" s="240"/>
      <c r="P183" s="240"/>
      <c r="Q183" s="240"/>
      <c r="R183" s="240"/>
      <c r="S183" s="240"/>
      <c r="T183" s="241"/>
      <c r="AT183" s="242" t="s">
        <v>139</v>
      </c>
      <c r="AU183" s="242" t="s">
        <v>85</v>
      </c>
      <c r="AV183" s="16" t="s">
        <v>135</v>
      </c>
      <c r="AW183" s="16" t="s">
        <v>35</v>
      </c>
      <c r="AX183" s="16" t="s">
        <v>83</v>
      </c>
      <c r="AY183" s="242" t="s">
        <v>127</v>
      </c>
    </row>
    <row r="184" spans="1:65" s="2" customFormat="1" ht="66.75" customHeight="1">
      <c r="A184" s="37"/>
      <c r="B184" s="38"/>
      <c r="C184" s="181" t="s">
        <v>303</v>
      </c>
      <c r="D184" s="181" t="s">
        <v>130</v>
      </c>
      <c r="E184" s="182" t="s">
        <v>461</v>
      </c>
      <c r="F184" s="183" t="s">
        <v>462</v>
      </c>
      <c r="G184" s="184" t="s">
        <v>163</v>
      </c>
      <c r="H184" s="185">
        <v>266.87</v>
      </c>
      <c r="I184" s="186"/>
      <c r="J184" s="187">
        <f>ROUND(I184*H184,2)</f>
        <v>0</v>
      </c>
      <c r="K184" s="183" t="s">
        <v>134</v>
      </c>
      <c r="L184" s="42"/>
      <c r="M184" s="188" t="s">
        <v>19</v>
      </c>
      <c r="N184" s="189" t="s">
        <v>47</v>
      </c>
      <c r="O184" s="67"/>
      <c r="P184" s="190">
        <f>O184*H184</f>
        <v>0</v>
      </c>
      <c r="Q184" s="190">
        <v>0</v>
      </c>
      <c r="R184" s="190">
        <f>Q184*H184</f>
        <v>0</v>
      </c>
      <c r="S184" s="190">
        <v>0.26</v>
      </c>
      <c r="T184" s="191">
        <f>S184*H184</f>
        <v>69.386200000000002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135</v>
      </c>
      <c r="AT184" s="192" t="s">
        <v>130</v>
      </c>
      <c r="AU184" s="192" t="s">
        <v>85</v>
      </c>
      <c r="AY184" s="20" t="s">
        <v>127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20" t="s">
        <v>83</v>
      </c>
      <c r="BK184" s="193">
        <f>ROUND(I184*H184,2)</f>
        <v>0</v>
      </c>
      <c r="BL184" s="20" t="s">
        <v>135</v>
      </c>
      <c r="BM184" s="192" t="s">
        <v>463</v>
      </c>
    </row>
    <row r="185" spans="1:65" s="2" customFormat="1" ht="10">
      <c r="A185" s="37"/>
      <c r="B185" s="38"/>
      <c r="C185" s="39"/>
      <c r="D185" s="194" t="s">
        <v>137</v>
      </c>
      <c r="E185" s="39"/>
      <c r="F185" s="195" t="s">
        <v>464</v>
      </c>
      <c r="G185" s="39"/>
      <c r="H185" s="39"/>
      <c r="I185" s="196"/>
      <c r="J185" s="39"/>
      <c r="K185" s="39"/>
      <c r="L185" s="42"/>
      <c r="M185" s="197"/>
      <c r="N185" s="198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137</v>
      </c>
      <c r="AU185" s="20" t="s">
        <v>85</v>
      </c>
    </row>
    <row r="186" spans="1:65" s="13" customFormat="1" ht="10">
      <c r="B186" s="199"/>
      <c r="C186" s="200"/>
      <c r="D186" s="201" t="s">
        <v>139</v>
      </c>
      <c r="E186" s="202" t="s">
        <v>19</v>
      </c>
      <c r="F186" s="203" t="s">
        <v>386</v>
      </c>
      <c r="G186" s="200"/>
      <c r="H186" s="202" t="s">
        <v>19</v>
      </c>
      <c r="I186" s="204"/>
      <c r="J186" s="200"/>
      <c r="K186" s="200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139</v>
      </c>
      <c r="AU186" s="209" t="s">
        <v>85</v>
      </c>
      <c r="AV186" s="13" t="s">
        <v>83</v>
      </c>
      <c r="AW186" s="13" t="s">
        <v>35</v>
      </c>
      <c r="AX186" s="13" t="s">
        <v>76</v>
      </c>
      <c r="AY186" s="209" t="s">
        <v>127</v>
      </c>
    </row>
    <row r="187" spans="1:65" s="14" customFormat="1" ht="10">
      <c r="B187" s="210"/>
      <c r="C187" s="211"/>
      <c r="D187" s="201" t="s">
        <v>139</v>
      </c>
      <c r="E187" s="212" t="s">
        <v>19</v>
      </c>
      <c r="F187" s="213" t="s">
        <v>465</v>
      </c>
      <c r="G187" s="211"/>
      <c r="H187" s="214">
        <v>266.87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139</v>
      </c>
      <c r="AU187" s="220" t="s">
        <v>85</v>
      </c>
      <c r="AV187" s="14" t="s">
        <v>85</v>
      </c>
      <c r="AW187" s="14" t="s">
        <v>35</v>
      </c>
      <c r="AX187" s="14" t="s">
        <v>76</v>
      </c>
      <c r="AY187" s="220" t="s">
        <v>127</v>
      </c>
    </row>
    <row r="188" spans="1:65" s="16" customFormat="1" ht="10">
      <c r="B188" s="232"/>
      <c r="C188" s="233"/>
      <c r="D188" s="201" t="s">
        <v>139</v>
      </c>
      <c r="E188" s="234" t="s">
        <v>19</v>
      </c>
      <c r="F188" s="235" t="s">
        <v>153</v>
      </c>
      <c r="G188" s="233"/>
      <c r="H188" s="236">
        <v>266.87</v>
      </c>
      <c r="I188" s="237"/>
      <c r="J188" s="233"/>
      <c r="K188" s="233"/>
      <c r="L188" s="238"/>
      <c r="M188" s="239"/>
      <c r="N188" s="240"/>
      <c r="O188" s="240"/>
      <c r="P188" s="240"/>
      <c r="Q188" s="240"/>
      <c r="R188" s="240"/>
      <c r="S188" s="240"/>
      <c r="T188" s="241"/>
      <c r="AT188" s="242" t="s">
        <v>139</v>
      </c>
      <c r="AU188" s="242" t="s">
        <v>85</v>
      </c>
      <c r="AV188" s="16" t="s">
        <v>135</v>
      </c>
      <c r="AW188" s="16" t="s">
        <v>35</v>
      </c>
      <c r="AX188" s="16" t="s">
        <v>83</v>
      </c>
      <c r="AY188" s="242" t="s">
        <v>127</v>
      </c>
    </row>
    <row r="189" spans="1:65" s="2" customFormat="1" ht="66.75" customHeight="1">
      <c r="A189" s="37"/>
      <c r="B189" s="38"/>
      <c r="C189" s="181" t="s">
        <v>308</v>
      </c>
      <c r="D189" s="181" t="s">
        <v>130</v>
      </c>
      <c r="E189" s="182" t="s">
        <v>466</v>
      </c>
      <c r="F189" s="183" t="s">
        <v>467</v>
      </c>
      <c r="G189" s="184" t="s">
        <v>163</v>
      </c>
      <c r="H189" s="185">
        <v>334.31</v>
      </c>
      <c r="I189" s="186"/>
      <c r="J189" s="187">
        <f>ROUND(I189*H189,2)</f>
        <v>0</v>
      </c>
      <c r="K189" s="183" t="s">
        <v>134</v>
      </c>
      <c r="L189" s="42"/>
      <c r="M189" s="188" t="s">
        <v>19</v>
      </c>
      <c r="N189" s="189" t="s">
        <v>47</v>
      </c>
      <c r="O189" s="67"/>
      <c r="P189" s="190">
        <f>O189*H189</f>
        <v>0</v>
      </c>
      <c r="Q189" s="190">
        <v>0</v>
      </c>
      <c r="R189" s="190">
        <f>Q189*H189</f>
        <v>0</v>
      </c>
      <c r="S189" s="190">
        <v>0.18</v>
      </c>
      <c r="T189" s="191">
        <f>S189*H189</f>
        <v>60.175799999999995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2" t="s">
        <v>135</v>
      </c>
      <c r="AT189" s="192" t="s">
        <v>130</v>
      </c>
      <c r="AU189" s="192" t="s">
        <v>85</v>
      </c>
      <c r="AY189" s="20" t="s">
        <v>127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20" t="s">
        <v>83</v>
      </c>
      <c r="BK189" s="193">
        <f>ROUND(I189*H189,2)</f>
        <v>0</v>
      </c>
      <c r="BL189" s="20" t="s">
        <v>135</v>
      </c>
      <c r="BM189" s="192" t="s">
        <v>468</v>
      </c>
    </row>
    <row r="190" spans="1:65" s="2" customFormat="1" ht="10">
      <c r="A190" s="37"/>
      <c r="B190" s="38"/>
      <c r="C190" s="39"/>
      <c r="D190" s="194" t="s">
        <v>137</v>
      </c>
      <c r="E190" s="39"/>
      <c r="F190" s="195" t="s">
        <v>469</v>
      </c>
      <c r="G190" s="39"/>
      <c r="H190" s="39"/>
      <c r="I190" s="196"/>
      <c r="J190" s="39"/>
      <c r="K190" s="39"/>
      <c r="L190" s="42"/>
      <c r="M190" s="197"/>
      <c r="N190" s="198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137</v>
      </c>
      <c r="AU190" s="20" t="s">
        <v>85</v>
      </c>
    </row>
    <row r="191" spans="1:65" s="13" customFormat="1" ht="10">
      <c r="B191" s="199"/>
      <c r="C191" s="200"/>
      <c r="D191" s="201" t="s">
        <v>139</v>
      </c>
      <c r="E191" s="202" t="s">
        <v>19</v>
      </c>
      <c r="F191" s="203" t="s">
        <v>386</v>
      </c>
      <c r="G191" s="200"/>
      <c r="H191" s="202" t="s">
        <v>19</v>
      </c>
      <c r="I191" s="204"/>
      <c r="J191" s="200"/>
      <c r="K191" s="200"/>
      <c r="L191" s="205"/>
      <c r="M191" s="206"/>
      <c r="N191" s="207"/>
      <c r="O191" s="207"/>
      <c r="P191" s="207"/>
      <c r="Q191" s="207"/>
      <c r="R191" s="207"/>
      <c r="S191" s="207"/>
      <c r="T191" s="208"/>
      <c r="AT191" s="209" t="s">
        <v>139</v>
      </c>
      <c r="AU191" s="209" t="s">
        <v>85</v>
      </c>
      <c r="AV191" s="13" t="s">
        <v>83</v>
      </c>
      <c r="AW191" s="13" t="s">
        <v>35</v>
      </c>
      <c r="AX191" s="13" t="s">
        <v>76</v>
      </c>
      <c r="AY191" s="209" t="s">
        <v>127</v>
      </c>
    </row>
    <row r="192" spans="1:65" s="14" customFormat="1" ht="10">
      <c r="B192" s="210"/>
      <c r="C192" s="211"/>
      <c r="D192" s="201" t="s">
        <v>139</v>
      </c>
      <c r="E192" s="212" t="s">
        <v>19</v>
      </c>
      <c r="F192" s="213" t="s">
        <v>460</v>
      </c>
      <c r="G192" s="211"/>
      <c r="H192" s="214">
        <v>151.65</v>
      </c>
      <c r="I192" s="215"/>
      <c r="J192" s="211"/>
      <c r="K192" s="211"/>
      <c r="L192" s="216"/>
      <c r="M192" s="217"/>
      <c r="N192" s="218"/>
      <c r="O192" s="218"/>
      <c r="P192" s="218"/>
      <c r="Q192" s="218"/>
      <c r="R192" s="218"/>
      <c r="S192" s="218"/>
      <c r="T192" s="219"/>
      <c r="AT192" s="220" t="s">
        <v>139</v>
      </c>
      <c r="AU192" s="220" t="s">
        <v>85</v>
      </c>
      <c r="AV192" s="14" t="s">
        <v>85</v>
      </c>
      <c r="AW192" s="14" t="s">
        <v>35</v>
      </c>
      <c r="AX192" s="14" t="s">
        <v>76</v>
      </c>
      <c r="AY192" s="220" t="s">
        <v>127</v>
      </c>
    </row>
    <row r="193" spans="1:65" s="14" customFormat="1" ht="10">
      <c r="B193" s="210"/>
      <c r="C193" s="211"/>
      <c r="D193" s="201" t="s">
        <v>139</v>
      </c>
      <c r="E193" s="212" t="s">
        <v>19</v>
      </c>
      <c r="F193" s="213" t="s">
        <v>470</v>
      </c>
      <c r="G193" s="211"/>
      <c r="H193" s="214">
        <v>182.66</v>
      </c>
      <c r="I193" s="215"/>
      <c r="J193" s="211"/>
      <c r="K193" s="211"/>
      <c r="L193" s="216"/>
      <c r="M193" s="217"/>
      <c r="N193" s="218"/>
      <c r="O193" s="218"/>
      <c r="P193" s="218"/>
      <c r="Q193" s="218"/>
      <c r="R193" s="218"/>
      <c r="S193" s="218"/>
      <c r="T193" s="219"/>
      <c r="AT193" s="220" t="s">
        <v>139</v>
      </c>
      <c r="AU193" s="220" t="s">
        <v>85</v>
      </c>
      <c r="AV193" s="14" t="s">
        <v>85</v>
      </c>
      <c r="AW193" s="14" t="s">
        <v>35</v>
      </c>
      <c r="AX193" s="14" t="s">
        <v>76</v>
      </c>
      <c r="AY193" s="220" t="s">
        <v>127</v>
      </c>
    </row>
    <row r="194" spans="1:65" s="16" customFormat="1" ht="10">
      <c r="B194" s="232"/>
      <c r="C194" s="233"/>
      <c r="D194" s="201" t="s">
        <v>139</v>
      </c>
      <c r="E194" s="234" t="s">
        <v>19</v>
      </c>
      <c r="F194" s="235" t="s">
        <v>153</v>
      </c>
      <c r="G194" s="233"/>
      <c r="H194" s="236">
        <v>334.31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AT194" s="242" t="s">
        <v>139</v>
      </c>
      <c r="AU194" s="242" t="s">
        <v>85</v>
      </c>
      <c r="AV194" s="16" t="s">
        <v>135</v>
      </c>
      <c r="AW194" s="16" t="s">
        <v>35</v>
      </c>
      <c r="AX194" s="16" t="s">
        <v>83</v>
      </c>
      <c r="AY194" s="242" t="s">
        <v>127</v>
      </c>
    </row>
    <row r="195" spans="1:65" s="2" customFormat="1" ht="66.75" customHeight="1">
      <c r="A195" s="37"/>
      <c r="B195" s="38"/>
      <c r="C195" s="181" t="s">
        <v>313</v>
      </c>
      <c r="D195" s="181" t="s">
        <v>130</v>
      </c>
      <c r="E195" s="182" t="s">
        <v>471</v>
      </c>
      <c r="F195" s="183" t="s">
        <v>472</v>
      </c>
      <c r="G195" s="184" t="s">
        <v>163</v>
      </c>
      <c r="H195" s="185">
        <v>334.31</v>
      </c>
      <c r="I195" s="186"/>
      <c r="J195" s="187">
        <f>ROUND(I195*H195,2)</f>
        <v>0</v>
      </c>
      <c r="K195" s="183" t="s">
        <v>134</v>
      </c>
      <c r="L195" s="42"/>
      <c r="M195" s="188" t="s">
        <v>19</v>
      </c>
      <c r="N195" s="189" t="s">
        <v>47</v>
      </c>
      <c r="O195" s="67"/>
      <c r="P195" s="190">
        <f>O195*H195</f>
        <v>0</v>
      </c>
      <c r="Q195" s="190">
        <v>0</v>
      </c>
      <c r="R195" s="190">
        <f>Q195*H195</f>
        <v>0</v>
      </c>
      <c r="S195" s="190">
        <v>0.28999999999999998</v>
      </c>
      <c r="T195" s="191">
        <f>S195*H195</f>
        <v>96.9499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2" t="s">
        <v>135</v>
      </c>
      <c r="AT195" s="192" t="s">
        <v>130</v>
      </c>
      <c r="AU195" s="192" t="s">
        <v>85</v>
      </c>
      <c r="AY195" s="20" t="s">
        <v>127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20" t="s">
        <v>83</v>
      </c>
      <c r="BK195" s="193">
        <f>ROUND(I195*H195,2)</f>
        <v>0</v>
      </c>
      <c r="BL195" s="20" t="s">
        <v>135</v>
      </c>
      <c r="BM195" s="192" t="s">
        <v>473</v>
      </c>
    </row>
    <row r="196" spans="1:65" s="2" customFormat="1" ht="10">
      <c r="A196" s="37"/>
      <c r="B196" s="38"/>
      <c r="C196" s="39"/>
      <c r="D196" s="194" t="s">
        <v>137</v>
      </c>
      <c r="E196" s="39"/>
      <c r="F196" s="195" t="s">
        <v>474</v>
      </c>
      <c r="G196" s="39"/>
      <c r="H196" s="39"/>
      <c r="I196" s="196"/>
      <c r="J196" s="39"/>
      <c r="K196" s="39"/>
      <c r="L196" s="42"/>
      <c r="M196" s="197"/>
      <c r="N196" s="198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20" t="s">
        <v>137</v>
      </c>
      <c r="AU196" s="20" t="s">
        <v>85</v>
      </c>
    </row>
    <row r="197" spans="1:65" s="13" customFormat="1" ht="10">
      <c r="B197" s="199"/>
      <c r="C197" s="200"/>
      <c r="D197" s="201" t="s">
        <v>139</v>
      </c>
      <c r="E197" s="202" t="s">
        <v>19</v>
      </c>
      <c r="F197" s="203" t="s">
        <v>386</v>
      </c>
      <c r="G197" s="200"/>
      <c r="H197" s="202" t="s">
        <v>19</v>
      </c>
      <c r="I197" s="204"/>
      <c r="J197" s="200"/>
      <c r="K197" s="200"/>
      <c r="L197" s="205"/>
      <c r="M197" s="206"/>
      <c r="N197" s="207"/>
      <c r="O197" s="207"/>
      <c r="P197" s="207"/>
      <c r="Q197" s="207"/>
      <c r="R197" s="207"/>
      <c r="S197" s="207"/>
      <c r="T197" s="208"/>
      <c r="AT197" s="209" t="s">
        <v>139</v>
      </c>
      <c r="AU197" s="209" t="s">
        <v>85</v>
      </c>
      <c r="AV197" s="13" t="s">
        <v>83</v>
      </c>
      <c r="AW197" s="13" t="s">
        <v>35</v>
      </c>
      <c r="AX197" s="13" t="s">
        <v>76</v>
      </c>
      <c r="AY197" s="209" t="s">
        <v>127</v>
      </c>
    </row>
    <row r="198" spans="1:65" s="14" customFormat="1" ht="10">
      <c r="B198" s="210"/>
      <c r="C198" s="211"/>
      <c r="D198" s="201" t="s">
        <v>139</v>
      </c>
      <c r="E198" s="212" t="s">
        <v>19</v>
      </c>
      <c r="F198" s="213" t="s">
        <v>460</v>
      </c>
      <c r="G198" s="211"/>
      <c r="H198" s="214">
        <v>151.65</v>
      </c>
      <c r="I198" s="215"/>
      <c r="J198" s="211"/>
      <c r="K198" s="211"/>
      <c r="L198" s="216"/>
      <c r="M198" s="217"/>
      <c r="N198" s="218"/>
      <c r="O198" s="218"/>
      <c r="P198" s="218"/>
      <c r="Q198" s="218"/>
      <c r="R198" s="218"/>
      <c r="S198" s="218"/>
      <c r="T198" s="219"/>
      <c r="AT198" s="220" t="s">
        <v>139</v>
      </c>
      <c r="AU198" s="220" t="s">
        <v>85</v>
      </c>
      <c r="AV198" s="14" t="s">
        <v>85</v>
      </c>
      <c r="AW198" s="14" t="s">
        <v>35</v>
      </c>
      <c r="AX198" s="14" t="s">
        <v>76</v>
      </c>
      <c r="AY198" s="220" t="s">
        <v>127</v>
      </c>
    </row>
    <row r="199" spans="1:65" s="14" customFormat="1" ht="10">
      <c r="B199" s="210"/>
      <c r="C199" s="211"/>
      <c r="D199" s="201" t="s">
        <v>139</v>
      </c>
      <c r="E199" s="212" t="s">
        <v>19</v>
      </c>
      <c r="F199" s="213" t="s">
        <v>470</v>
      </c>
      <c r="G199" s="211"/>
      <c r="H199" s="214">
        <v>182.66</v>
      </c>
      <c r="I199" s="215"/>
      <c r="J199" s="211"/>
      <c r="K199" s="211"/>
      <c r="L199" s="216"/>
      <c r="M199" s="217"/>
      <c r="N199" s="218"/>
      <c r="O199" s="218"/>
      <c r="P199" s="218"/>
      <c r="Q199" s="218"/>
      <c r="R199" s="218"/>
      <c r="S199" s="218"/>
      <c r="T199" s="219"/>
      <c r="AT199" s="220" t="s">
        <v>139</v>
      </c>
      <c r="AU199" s="220" t="s">
        <v>85</v>
      </c>
      <c r="AV199" s="14" t="s">
        <v>85</v>
      </c>
      <c r="AW199" s="14" t="s">
        <v>35</v>
      </c>
      <c r="AX199" s="14" t="s">
        <v>76</v>
      </c>
      <c r="AY199" s="220" t="s">
        <v>127</v>
      </c>
    </row>
    <row r="200" spans="1:65" s="16" customFormat="1" ht="10">
      <c r="B200" s="232"/>
      <c r="C200" s="233"/>
      <c r="D200" s="201" t="s">
        <v>139</v>
      </c>
      <c r="E200" s="234" t="s">
        <v>19</v>
      </c>
      <c r="F200" s="235" t="s">
        <v>153</v>
      </c>
      <c r="G200" s="233"/>
      <c r="H200" s="236">
        <v>334.31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AT200" s="242" t="s">
        <v>139</v>
      </c>
      <c r="AU200" s="242" t="s">
        <v>85</v>
      </c>
      <c r="AV200" s="16" t="s">
        <v>135</v>
      </c>
      <c r="AW200" s="16" t="s">
        <v>35</v>
      </c>
      <c r="AX200" s="16" t="s">
        <v>83</v>
      </c>
      <c r="AY200" s="242" t="s">
        <v>127</v>
      </c>
    </row>
    <row r="201" spans="1:65" s="2" customFormat="1" ht="66.75" customHeight="1">
      <c r="A201" s="37"/>
      <c r="B201" s="38"/>
      <c r="C201" s="181" t="s">
        <v>318</v>
      </c>
      <c r="D201" s="181" t="s">
        <v>130</v>
      </c>
      <c r="E201" s="182" t="s">
        <v>475</v>
      </c>
      <c r="F201" s="183" t="s">
        <v>476</v>
      </c>
      <c r="G201" s="184" t="s">
        <v>163</v>
      </c>
      <c r="H201" s="185">
        <v>182.66</v>
      </c>
      <c r="I201" s="186"/>
      <c r="J201" s="187">
        <f>ROUND(I201*H201,2)</f>
        <v>0</v>
      </c>
      <c r="K201" s="183" t="s">
        <v>134</v>
      </c>
      <c r="L201" s="42"/>
      <c r="M201" s="188" t="s">
        <v>19</v>
      </c>
      <c r="N201" s="189" t="s">
        <v>47</v>
      </c>
      <c r="O201" s="67"/>
      <c r="P201" s="190">
        <f>O201*H201</f>
        <v>0</v>
      </c>
      <c r="Q201" s="190">
        <v>0</v>
      </c>
      <c r="R201" s="190">
        <f>Q201*H201</f>
        <v>0</v>
      </c>
      <c r="S201" s="190">
        <v>0.32500000000000001</v>
      </c>
      <c r="T201" s="191">
        <f>S201*H201</f>
        <v>59.3645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2" t="s">
        <v>135</v>
      </c>
      <c r="AT201" s="192" t="s">
        <v>130</v>
      </c>
      <c r="AU201" s="192" t="s">
        <v>85</v>
      </c>
      <c r="AY201" s="20" t="s">
        <v>127</v>
      </c>
      <c r="BE201" s="193">
        <f>IF(N201="základní",J201,0)</f>
        <v>0</v>
      </c>
      <c r="BF201" s="193">
        <f>IF(N201="snížená",J201,0)</f>
        <v>0</v>
      </c>
      <c r="BG201" s="193">
        <f>IF(N201="zákl. přenesená",J201,0)</f>
        <v>0</v>
      </c>
      <c r="BH201" s="193">
        <f>IF(N201="sníž. přenesená",J201,0)</f>
        <v>0</v>
      </c>
      <c r="BI201" s="193">
        <f>IF(N201="nulová",J201,0)</f>
        <v>0</v>
      </c>
      <c r="BJ201" s="20" t="s">
        <v>83</v>
      </c>
      <c r="BK201" s="193">
        <f>ROUND(I201*H201,2)</f>
        <v>0</v>
      </c>
      <c r="BL201" s="20" t="s">
        <v>135</v>
      </c>
      <c r="BM201" s="192" t="s">
        <v>477</v>
      </c>
    </row>
    <row r="202" spans="1:65" s="2" customFormat="1" ht="10">
      <c r="A202" s="37"/>
      <c r="B202" s="38"/>
      <c r="C202" s="39"/>
      <c r="D202" s="194" t="s">
        <v>137</v>
      </c>
      <c r="E202" s="39"/>
      <c r="F202" s="195" t="s">
        <v>478</v>
      </c>
      <c r="G202" s="39"/>
      <c r="H202" s="39"/>
      <c r="I202" s="196"/>
      <c r="J202" s="39"/>
      <c r="K202" s="39"/>
      <c r="L202" s="42"/>
      <c r="M202" s="197"/>
      <c r="N202" s="198"/>
      <c r="O202" s="67"/>
      <c r="P202" s="67"/>
      <c r="Q202" s="67"/>
      <c r="R202" s="67"/>
      <c r="S202" s="67"/>
      <c r="T202" s="68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20" t="s">
        <v>137</v>
      </c>
      <c r="AU202" s="20" t="s">
        <v>85</v>
      </c>
    </row>
    <row r="203" spans="1:65" s="13" customFormat="1" ht="10">
      <c r="B203" s="199"/>
      <c r="C203" s="200"/>
      <c r="D203" s="201" t="s">
        <v>139</v>
      </c>
      <c r="E203" s="202" t="s">
        <v>19</v>
      </c>
      <c r="F203" s="203" t="s">
        <v>386</v>
      </c>
      <c r="G203" s="200"/>
      <c r="H203" s="202" t="s">
        <v>19</v>
      </c>
      <c r="I203" s="204"/>
      <c r="J203" s="200"/>
      <c r="K203" s="200"/>
      <c r="L203" s="205"/>
      <c r="M203" s="206"/>
      <c r="N203" s="207"/>
      <c r="O203" s="207"/>
      <c r="P203" s="207"/>
      <c r="Q203" s="207"/>
      <c r="R203" s="207"/>
      <c r="S203" s="207"/>
      <c r="T203" s="208"/>
      <c r="AT203" s="209" t="s">
        <v>139</v>
      </c>
      <c r="AU203" s="209" t="s">
        <v>85</v>
      </c>
      <c r="AV203" s="13" t="s">
        <v>83</v>
      </c>
      <c r="AW203" s="13" t="s">
        <v>35</v>
      </c>
      <c r="AX203" s="13" t="s">
        <v>76</v>
      </c>
      <c r="AY203" s="209" t="s">
        <v>127</v>
      </c>
    </row>
    <row r="204" spans="1:65" s="14" customFormat="1" ht="10">
      <c r="B204" s="210"/>
      <c r="C204" s="211"/>
      <c r="D204" s="201" t="s">
        <v>139</v>
      </c>
      <c r="E204" s="212" t="s">
        <v>19</v>
      </c>
      <c r="F204" s="213" t="s">
        <v>470</v>
      </c>
      <c r="G204" s="211"/>
      <c r="H204" s="214">
        <v>182.66</v>
      </c>
      <c r="I204" s="215"/>
      <c r="J204" s="211"/>
      <c r="K204" s="211"/>
      <c r="L204" s="216"/>
      <c r="M204" s="217"/>
      <c r="N204" s="218"/>
      <c r="O204" s="218"/>
      <c r="P204" s="218"/>
      <c r="Q204" s="218"/>
      <c r="R204" s="218"/>
      <c r="S204" s="218"/>
      <c r="T204" s="219"/>
      <c r="AT204" s="220" t="s">
        <v>139</v>
      </c>
      <c r="AU204" s="220" t="s">
        <v>85</v>
      </c>
      <c r="AV204" s="14" t="s">
        <v>85</v>
      </c>
      <c r="AW204" s="14" t="s">
        <v>35</v>
      </c>
      <c r="AX204" s="14" t="s">
        <v>76</v>
      </c>
      <c r="AY204" s="220" t="s">
        <v>127</v>
      </c>
    </row>
    <row r="205" spans="1:65" s="16" customFormat="1" ht="10">
      <c r="B205" s="232"/>
      <c r="C205" s="233"/>
      <c r="D205" s="201" t="s">
        <v>139</v>
      </c>
      <c r="E205" s="234" t="s">
        <v>19</v>
      </c>
      <c r="F205" s="235" t="s">
        <v>153</v>
      </c>
      <c r="G205" s="233"/>
      <c r="H205" s="236">
        <v>182.66</v>
      </c>
      <c r="I205" s="237"/>
      <c r="J205" s="233"/>
      <c r="K205" s="233"/>
      <c r="L205" s="238"/>
      <c r="M205" s="239"/>
      <c r="N205" s="240"/>
      <c r="O205" s="240"/>
      <c r="P205" s="240"/>
      <c r="Q205" s="240"/>
      <c r="R205" s="240"/>
      <c r="S205" s="240"/>
      <c r="T205" s="241"/>
      <c r="AT205" s="242" t="s">
        <v>139</v>
      </c>
      <c r="AU205" s="242" t="s">
        <v>85</v>
      </c>
      <c r="AV205" s="16" t="s">
        <v>135</v>
      </c>
      <c r="AW205" s="16" t="s">
        <v>35</v>
      </c>
      <c r="AX205" s="16" t="s">
        <v>83</v>
      </c>
      <c r="AY205" s="242" t="s">
        <v>127</v>
      </c>
    </row>
    <row r="206" spans="1:65" s="2" customFormat="1" ht="55.5" customHeight="1">
      <c r="A206" s="37"/>
      <c r="B206" s="38"/>
      <c r="C206" s="181" t="s">
        <v>323</v>
      </c>
      <c r="D206" s="181" t="s">
        <v>130</v>
      </c>
      <c r="E206" s="182" t="s">
        <v>479</v>
      </c>
      <c r="F206" s="183" t="s">
        <v>480</v>
      </c>
      <c r="G206" s="184" t="s">
        <v>163</v>
      </c>
      <c r="H206" s="185">
        <v>266.87</v>
      </c>
      <c r="I206" s="186"/>
      <c r="J206" s="187">
        <f>ROUND(I206*H206,2)</f>
        <v>0</v>
      </c>
      <c r="K206" s="183" t="s">
        <v>134</v>
      </c>
      <c r="L206" s="42"/>
      <c r="M206" s="188" t="s">
        <v>19</v>
      </c>
      <c r="N206" s="189" t="s">
        <v>47</v>
      </c>
      <c r="O206" s="67"/>
      <c r="P206" s="190">
        <f>O206*H206</f>
        <v>0</v>
      </c>
      <c r="Q206" s="190">
        <v>0</v>
      </c>
      <c r="R206" s="190">
        <f>Q206*H206</f>
        <v>0</v>
      </c>
      <c r="S206" s="190">
        <v>0.18</v>
      </c>
      <c r="T206" s="191">
        <f>S206*H206</f>
        <v>48.0366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92" t="s">
        <v>135</v>
      </c>
      <c r="AT206" s="192" t="s">
        <v>130</v>
      </c>
      <c r="AU206" s="192" t="s">
        <v>85</v>
      </c>
      <c r="AY206" s="20" t="s">
        <v>127</v>
      </c>
      <c r="BE206" s="193">
        <f>IF(N206="základní",J206,0)</f>
        <v>0</v>
      </c>
      <c r="BF206" s="193">
        <f>IF(N206="snížená",J206,0)</f>
        <v>0</v>
      </c>
      <c r="BG206" s="193">
        <f>IF(N206="zákl. přenesená",J206,0)</f>
        <v>0</v>
      </c>
      <c r="BH206" s="193">
        <f>IF(N206="sníž. přenesená",J206,0)</f>
        <v>0</v>
      </c>
      <c r="BI206" s="193">
        <f>IF(N206="nulová",J206,0)</f>
        <v>0</v>
      </c>
      <c r="BJ206" s="20" t="s">
        <v>83</v>
      </c>
      <c r="BK206" s="193">
        <f>ROUND(I206*H206,2)</f>
        <v>0</v>
      </c>
      <c r="BL206" s="20" t="s">
        <v>135</v>
      </c>
      <c r="BM206" s="192" t="s">
        <v>481</v>
      </c>
    </row>
    <row r="207" spans="1:65" s="2" customFormat="1" ht="10">
      <c r="A207" s="37"/>
      <c r="B207" s="38"/>
      <c r="C207" s="39"/>
      <c r="D207" s="194" t="s">
        <v>137</v>
      </c>
      <c r="E207" s="39"/>
      <c r="F207" s="195" t="s">
        <v>482</v>
      </c>
      <c r="G207" s="39"/>
      <c r="H207" s="39"/>
      <c r="I207" s="196"/>
      <c r="J207" s="39"/>
      <c r="K207" s="39"/>
      <c r="L207" s="42"/>
      <c r="M207" s="197"/>
      <c r="N207" s="198"/>
      <c r="O207" s="67"/>
      <c r="P207" s="67"/>
      <c r="Q207" s="67"/>
      <c r="R207" s="67"/>
      <c r="S207" s="67"/>
      <c r="T207" s="68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20" t="s">
        <v>137</v>
      </c>
      <c r="AU207" s="20" t="s">
        <v>85</v>
      </c>
    </row>
    <row r="208" spans="1:65" s="13" customFormat="1" ht="10">
      <c r="B208" s="199"/>
      <c r="C208" s="200"/>
      <c r="D208" s="201" t="s">
        <v>139</v>
      </c>
      <c r="E208" s="202" t="s">
        <v>19</v>
      </c>
      <c r="F208" s="203" t="s">
        <v>386</v>
      </c>
      <c r="G208" s="200"/>
      <c r="H208" s="202" t="s">
        <v>19</v>
      </c>
      <c r="I208" s="204"/>
      <c r="J208" s="200"/>
      <c r="K208" s="200"/>
      <c r="L208" s="205"/>
      <c r="M208" s="206"/>
      <c r="N208" s="207"/>
      <c r="O208" s="207"/>
      <c r="P208" s="207"/>
      <c r="Q208" s="207"/>
      <c r="R208" s="207"/>
      <c r="S208" s="207"/>
      <c r="T208" s="208"/>
      <c r="AT208" s="209" t="s">
        <v>139</v>
      </c>
      <c r="AU208" s="209" t="s">
        <v>85</v>
      </c>
      <c r="AV208" s="13" t="s">
        <v>83</v>
      </c>
      <c r="AW208" s="13" t="s">
        <v>35</v>
      </c>
      <c r="AX208" s="13" t="s">
        <v>76</v>
      </c>
      <c r="AY208" s="209" t="s">
        <v>127</v>
      </c>
    </row>
    <row r="209" spans="1:65" s="14" customFormat="1" ht="10">
      <c r="B209" s="210"/>
      <c r="C209" s="211"/>
      <c r="D209" s="201" t="s">
        <v>139</v>
      </c>
      <c r="E209" s="212" t="s">
        <v>19</v>
      </c>
      <c r="F209" s="213" t="s">
        <v>465</v>
      </c>
      <c r="G209" s="211"/>
      <c r="H209" s="214">
        <v>266.87</v>
      </c>
      <c r="I209" s="215"/>
      <c r="J209" s="211"/>
      <c r="K209" s="211"/>
      <c r="L209" s="216"/>
      <c r="M209" s="217"/>
      <c r="N209" s="218"/>
      <c r="O209" s="218"/>
      <c r="P209" s="218"/>
      <c r="Q209" s="218"/>
      <c r="R209" s="218"/>
      <c r="S209" s="218"/>
      <c r="T209" s="219"/>
      <c r="AT209" s="220" t="s">
        <v>139</v>
      </c>
      <c r="AU209" s="220" t="s">
        <v>85</v>
      </c>
      <c r="AV209" s="14" t="s">
        <v>85</v>
      </c>
      <c r="AW209" s="14" t="s">
        <v>35</v>
      </c>
      <c r="AX209" s="14" t="s">
        <v>76</v>
      </c>
      <c r="AY209" s="220" t="s">
        <v>127</v>
      </c>
    </row>
    <row r="210" spans="1:65" s="16" customFormat="1" ht="10">
      <c r="B210" s="232"/>
      <c r="C210" s="233"/>
      <c r="D210" s="201" t="s">
        <v>139</v>
      </c>
      <c r="E210" s="234" t="s">
        <v>19</v>
      </c>
      <c r="F210" s="235" t="s">
        <v>153</v>
      </c>
      <c r="G210" s="233"/>
      <c r="H210" s="236">
        <v>266.87</v>
      </c>
      <c r="I210" s="237"/>
      <c r="J210" s="233"/>
      <c r="K210" s="233"/>
      <c r="L210" s="238"/>
      <c r="M210" s="239"/>
      <c r="N210" s="240"/>
      <c r="O210" s="240"/>
      <c r="P210" s="240"/>
      <c r="Q210" s="240"/>
      <c r="R210" s="240"/>
      <c r="S210" s="240"/>
      <c r="T210" s="241"/>
      <c r="AT210" s="242" t="s">
        <v>139</v>
      </c>
      <c r="AU210" s="242" t="s">
        <v>85</v>
      </c>
      <c r="AV210" s="16" t="s">
        <v>135</v>
      </c>
      <c r="AW210" s="16" t="s">
        <v>35</v>
      </c>
      <c r="AX210" s="16" t="s">
        <v>83</v>
      </c>
      <c r="AY210" s="242" t="s">
        <v>127</v>
      </c>
    </row>
    <row r="211" spans="1:65" s="2" customFormat="1" ht="66.75" customHeight="1">
      <c r="A211" s="37"/>
      <c r="B211" s="38"/>
      <c r="C211" s="181" t="s">
        <v>7</v>
      </c>
      <c r="D211" s="181" t="s">
        <v>130</v>
      </c>
      <c r="E211" s="182" t="s">
        <v>483</v>
      </c>
      <c r="F211" s="183" t="s">
        <v>484</v>
      </c>
      <c r="G211" s="184" t="s">
        <v>163</v>
      </c>
      <c r="H211" s="185">
        <v>266.87</v>
      </c>
      <c r="I211" s="186"/>
      <c r="J211" s="187">
        <f>ROUND(I211*H211,2)</f>
        <v>0</v>
      </c>
      <c r="K211" s="183" t="s">
        <v>134</v>
      </c>
      <c r="L211" s="42"/>
      <c r="M211" s="188" t="s">
        <v>19</v>
      </c>
      <c r="N211" s="189" t="s">
        <v>47</v>
      </c>
      <c r="O211" s="67"/>
      <c r="P211" s="190">
        <f>O211*H211</f>
        <v>0</v>
      </c>
      <c r="Q211" s="190">
        <v>0</v>
      </c>
      <c r="R211" s="190">
        <f>Q211*H211</f>
        <v>0</v>
      </c>
      <c r="S211" s="190">
        <v>0.28999999999999998</v>
      </c>
      <c r="T211" s="191">
        <f>S211*H211</f>
        <v>77.392299999999992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92" t="s">
        <v>135</v>
      </c>
      <c r="AT211" s="192" t="s">
        <v>130</v>
      </c>
      <c r="AU211" s="192" t="s">
        <v>85</v>
      </c>
      <c r="AY211" s="20" t="s">
        <v>127</v>
      </c>
      <c r="BE211" s="193">
        <f>IF(N211="základní",J211,0)</f>
        <v>0</v>
      </c>
      <c r="BF211" s="193">
        <f>IF(N211="snížená",J211,0)</f>
        <v>0</v>
      </c>
      <c r="BG211" s="193">
        <f>IF(N211="zákl. přenesená",J211,0)</f>
        <v>0</v>
      </c>
      <c r="BH211" s="193">
        <f>IF(N211="sníž. přenesená",J211,0)</f>
        <v>0</v>
      </c>
      <c r="BI211" s="193">
        <f>IF(N211="nulová",J211,0)</f>
        <v>0</v>
      </c>
      <c r="BJ211" s="20" t="s">
        <v>83</v>
      </c>
      <c r="BK211" s="193">
        <f>ROUND(I211*H211,2)</f>
        <v>0</v>
      </c>
      <c r="BL211" s="20" t="s">
        <v>135</v>
      </c>
      <c r="BM211" s="192" t="s">
        <v>485</v>
      </c>
    </row>
    <row r="212" spans="1:65" s="2" customFormat="1" ht="10">
      <c r="A212" s="37"/>
      <c r="B212" s="38"/>
      <c r="C212" s="39"/>
      <c r="D212" s="194" t="s">
        <v>137</v>
      </c>
      <c r="E212" s="39"/>
      <c r="F212" s="195" t="s">
        <v>486</v>
      </c>
      <c r="G212" s="39"/>
      <c r="H212" s="39"/>
      <c r="I212" s="196"/>
      <c r="J212" s="39"/>
      <c r="K212" s="39"/>
      <c r="L212" s="42"/>
      <c r="M212" s="197"/>
      <c r="N212" s="198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20" t="s">
        <v>137</v>
      </c>
      <c r="AU212" s="20" t="s">
        <v>85</v>
      </c>
    </row>
    <row r="213" spans="1:65" s="13" customFormat="1" ht="10">
      <c r="B213" s="199"/>
      <c r="C213" s="200"/>
      <c r="D213" s="201" t="s">
        <v>139</v>
      </c>
      <c r="E213" s="202" t="s">
        <v>19</v>
      </c>
      <c r="F213" s="203" t="s">
        <v>386</v>
      </c>
      <c r="G213" s="200"/>
      <c r="H213" s="202" t="s">
        <v>19</v>
      </c>
      <c r="I213" s="204"/>
      <c r="J213" s="200"/>
      <c r="K213" s="200"/>
      <c r="L213" s="205"/>
      <c r="M213" s="206"/>
      <c r="N213" s="207"/>
      <c r="O213" s="207"/>
      <c r="P213" s="207"/>
      <c r="Q213" s="207"/>
      <c r="R213" s="207"/>
      <c r="S213" s="207"/>
      <c r="T213" s="208"/>
      <c r="AT213" s="209" t="s">
        <v>139</v>
      </c>
      <c r="AU213" s="209" t="s">
        <v>85</v>
      </c>
      <c r="AV213" s="13" t="s">
        <v>83</v>
      </c>
      <c r="AW213" s="13" t="s">
        <v>35</v>
      </c>
      <c r="AX213" s="13" t="s">
        <v>76</v>
      </c>
      <c r="AY213" s="209" t="s">
        <v>127</v>
      </c>
    </row>
    <row r="214" spans="1:65" s="14" customFormat="1" ht="10">
      <c r="B214" s="210"/>
      <c r="C214" s="211"/>
      <c r="D214" s="201" t="s">
        <v>139</v>
      </c>
      <c r="E214" s="212" t="s">
        <v>19</v>
      </c>
      <c r="F214" s="213" t="s">
        <v>465</v>
      </c>
      <c r="G214" s="211"/>
      <c r="H214" s="214">
        <v>266.87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139</v>
      </c>
      <c r="AU214" s="220" t="s">
        <v>85</v>
      </c>
      <c r="AV214" s="14" t="s">
        <v>85</v>
      </c>
      <c r="AW214" s="14" t="s">
        <v>35</v>
      </c>
      <c r="AX214" s="14" t="s">
        <v>76</v>
      </c>
      <c r="AY214" s="220" t="s">
        <v>127</v>
      </c>
    </row>
    <row r="215" spans="1:65" s="16" customFormat="1" ht="10">
      <c r="B215" s="232"/>
      <c r="C215" s="233"/>
      <c r="D215" s="201" t="s">
        <v>139</v>
      </c>
      <c r="E215" s="234" t="s">
        <v>19</v>
      </c>
      <c r="F215" s="235" t="s">
        <v>153</v>
      </c>
      <c r="G215" s="233"/>
      <c r="H215" s="236">
        <v>266.87</v>
      </c>
      <c r="I215" s="237"/>
      <c r="J215" s="233"/>
      <c r="K215" s="233"/>
      <c r="L215" s="238"/>
      <c r="M215" s="239"/>
      <c r="N215" s="240"/>
      <c r="O215" s="240"/>
      <c r="P215" s="240"/>
      <c r="Q215" s="240"/>
      <c r="R215" s="240"/>
      <c r="S215" s="240"/>
      <c r="T215" s="241"/>
      <c r="AT215" s="242" t="s">
        <v>139</v>
      </c>
      <c r="AU215" s="242" t="s">
        <v>85</v>
      </c>
      <c r="AV215" s="16" t="s">
        <v>135</v>
      </c>
      <c r="AW215" s="16" t="s">
        <v>35</v>
      </c>
      <c r="AX215" s="16" t="s">
        <v>83</v>
      </c>
      <c r="AY215" s="242" t="s">
        <v>127</v>
      </c>
    </row>
    <row r="216" spans="1:65" s="2" customFormat="1" ht="66.75" customHeight="1">
      <c r="A216" s="37"/>
      <c r="B216" s="38"/>
      <c r="C216" s="181" t="s">
        <v>330</v>
      </c>
      <c r="D216" s="181" t="s">
        <v>130</v>
      </c>
      <c r="E216" s="182" t="s">
        <v>487</v>
      </c>
      <c r="F216" s="183" t="s">
        <v>488</v>
      </c>
      <c r="G216" s="184" t="s">
        <v>163</v>
      </c>
      <c r="H216" s="185">
        <v>1482.48</v>
      </c>
      <c r="I216" s="186"/>
      <c r="J216" s="187">
        <f>ROUND(I216*H216,2)</f>
        <v>0</v>
      </c>
      <c r="K216" s="183" t="s">
        <v>134</v>
      </c>
      <c r="L216" s="42"/>
      <c r="M216" s="188" t="s">
        <v>19</v>
      </c>
      <c r="N216" s="189" t="s">
        <v>47</v>
      </c>
      <c r="O216" s="67"/>
      <c r="P216" s="190">
        <f>O216*H216</f>
        <v>0</v>
      </c>
      <c r="Q216" s="190">
        <v>0</v>
      </c>
      <c r="R216" s="190">
        <f>Q216*H216</f>
        <v>0</v>
      </c>
      <c r="S216" s="190">
        <v>0.44</v>
      </c>
      <c r="T216" s="191">
        <f>S216*H216</f>
        <v>652.2912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92" t="s">
        <v>135</v>
      </c>
      <c r="AT216" s="192" t="s">
        <v>130</v>
      </c>
      <c r="AU216" s="192" t="s">
        <v>85</v>
      </c>
      <c r="AY216" s="20" t="s">
        <v>127</v>
      </c>
      <c r="BE216" s="193">
        <f>IF(N216="základní",J216,0)</f>
        <v>0</v>
      </c>
      <c r="BF216" s="193">
        <f>IF(N216="snížená",J216,0)</f>
        <v>0</v>
      </c>
      <c r="BG216" s="193">
        <f>IF(N216="zákl. přenesená",J216,0)</f>
        <v>0</v>
      </c>
      <c r="BH216" s="193">
        <f>IF(N216="sníž. přenesená",J216,0)</f>
        <v>0</v>
      </c>
      <c r="BI216" s="193">
        <f>IF(N216="nulová",J216,0)</f>
        <v>0</v>
      </c>
      <c r="BJ216" s="20" t="s">
        <v>83</v>
      </c>
      <c r="BK216" s="193">
        <f>ROUND(I216*H216,2)</f>
        <v>0</v>
      </c>
      <c r="BL216" s="20" t="s">
        <v>135</v>
      </c>
      <c r="BM216" s="192" t="s">
        <v>489</v>
      </c>
    </row>
    <row r="217" spans="1:65" s="2" customFormat="1" ht="10">
      <c r="A217" s="37"/>
      <c r="B217" s="38"/>
      <c r="C217" s="39"/>
      <c r="D217" s="194" t="s">
        <v>137</v>
      </c>
      <c r="E217" s="39"/>
      <c r="F217" s="195" t="s">
        <v>490</v>
      </c>
      <c r="G217" s="39"/>
      <c r="H217" s="39"/>
      <c r="I217" s="196"/>
      <c r="J217" s="39"/>
      <c r="K217" s="39"/>
      <c r="L217" s="42"/>
      <c r="M217" s="197"/>
      <c r="N217" s="198"/>
      <c r="O217" s="67"/>
      <c r="P217" s="67"/>
      <c r="Q217" s="67"/>
      <c r="R217" s="67"/>
      <c r="S217" s="67"/>
      <c r="T217" s="68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20" t="s">
        <v>137</v>
      </c>
      <c r="AU217" s="20" t="s">
        <v>85</v>
      </c>
    </row>
    <row r="218" spans="1:65" s="13" customFormat="1" ht="10">
      <c r="B218" s="199"/>
      <c r="C218" s="200"/>
      <c r="D218" s="201" t="s">
        <v>139</v>
      </c>
      <c r="E218" s="202" t="s">
        <v>19</v>
      </c>
      <c r="F218" s="203" t="s">
        <v>386</v>
      </c>
      <c r="G218" s="200"/>
      <c r="H218" s="202" t="s">
        <v>19</v>
      </c>
      <c r="I218" s="204"/>
      <c r="J218" s="200"/>
      <c r="K218" s="200"/>
      <c r="L218" s="205"/>
      <c r="M218" s="206"/>
      <c r="N218" s="207"/>
      <c r="O218" s="207"/>
      <c r="P218" s="207"/>
      <c r="Q218" s="207"/>
      <c r="R218" s="207"/>
      <c r="S218" s="207"/>
      <c r="T218" s="208"/>
      <c r="AT218" s="209" t="s">
        <v>139</v>
      </c>
      <c r="AU218" s="209" t="s">
        <v>85</v>
      </c>
      <c r="AV218" s="13" t="s">
        <v>83</v>
      </c>
      <c r="AW218" s="13" t="s">
        <v>35</v>
      </c>
      <c r="AX218" s="13" t="s">
        <v>76</v>
      </c>
      <c r="AY218" s="209" t="s">
        <v>127</v>
      </c>
    </row>
    <row r="219" spans="1:65" s="14" customFormat="1" ht="10">
      <c r="B219" s="210"/>
      <c r="C219" s="211"/>
      <c r="D219" s="201" t="s">
        <v>139</v>
      </c>
      <c r="E219" s="212" t="s">
        <v>19</v>
      </c>
      <c r="F219" s="213" t="s">
        <v>491</v>
      </c>
      <c r="G219" s="211"/>
      <c r="H219" s="214">
        <v>1482.48</v>
      </c>
      <c r="I219" s="215"/>
      <c r="J219" s="211"/>
      <c r="K219" s="211"/>
      <c r="L219" s="216"/>
      <c r="M219" s="217"/>
      <c r="N219" s="218"/>
      <c r="O219" s="218"/>
      <c r="P219" s="218"/>
      <c r="Q219" s="218"/>
      <c r="R219" s="218"/>
      <c r="S219" s="218"/>
      <c r="T219" s="219"/>
      <c r="AT219" s="220" t="s">
        <v>139</v>
      </c>
      <c r="AU219" s="220" t="s">
        <v>85</v>
      </c>
      <c r="AV219" s="14" t="s">
        <v>85</v>
      </c>
      <c r="AW219" s="14" t="s">
        <v>35</v>
      </c>
      <c r="AX219" s="14" t="s">
        <v>76</v>
      </c>
      <c r="AY219" s="220" t="s">
        <v>127</v>
      </c>
    </row>
    <row r="220" spans="1:65" s="16" customFormat="1" ht="10">
      <c r="B220" s="232"/>
      <c r="C220" s="233"/>
      <c r="D220" s="201" t="s">
        <v>139</v>
      </c>
      <c r="E220" s="234" t="s">
        <v>19</v>
      </c>
      <c r="F220" s="235" t="s">
        <v>153</v>
      </c>
      <c r="G220" s="233"/>
      <c r="H220" s="236">
        <v>1482.48</v>
      </c>
      <c r="I220" s="237"/>
      <c r="J220" s="233"/>
      <c r="K220" s="233"/>
      <c r="L220" s="238"/>
      <c r="M220" s="239"/>
      <c r="N220" s="240"/>
      <c r="O220" s="240"/>
      <c r="P220" s="240"/>
      <c r="Q220" s="240"/>
      <c r="R220" s="240"/>
      <c r="S220" s="240"/>
      <c r="T220" s="241"/>
      <c r="AT220" s="242" t="s">
        <v>139</v>
      </c>
      <c r="AU220" s="242" t="s">
        <v>85</v>
      </c>
      <c r="AV220" s="16" t="s">
        <v>135</v>
      </c>
      <c r="AW220" s="16" t="s">
        <v>35</v>
      </c>
      <c r="AX220" s="16" t="s">
        <v>83</v>
      </c>
      <c r="AY220" s="242" t="s">
        <v>127</v>
      </c>
    </row>
    <row r="221" spans="1:65" s="2" customFormat="1" ht="55.5" customHeight="1">
      <c r="A221" s="37"/>
      <c r="B221" s="38"/>
      <c r="C221" s="181" t="s">
        <v>335</v>
      </c>
      <c r="D221" s="181" t="s">
        <v>130</v>
      </c>
      <c r="E221" s="182" t="s">
        <v>492</v>
      </c>
      <c r="F221" s="183" t="s">
        <v>493</v>
      </c>
      <c r="G221" s="184" t="s">
        <v>163</v>
      </c>
      <c r="H221" s="185">
        <v>1482.48</v>
      </c>
      <c r="I221" s="186"/>
      <c r="J221" s="187">
        <f>ROUND(I221*H221,2)</f>
        <v>0</v>
      </c>
      <c r="K221" s="183" t="s">
        <v>134</v>
      </c>
      <c r="L221" s="42"/>
      <c r="M221" s="188" t="s">
        <v>19</v>
      </c>
      <c r="N221" s="189" t="s">
        <v>47</v>
      </c>
      <c r="O221" s="67"/>
      <c r="P221" s="190">
        <f>O221*H221</f>
        <v>0</v>
      </c>
      <c r="Q221" s="190">
        <v>0</v>
      </c>
      <c r="R221" s="190">
        <f>Q221*H221</f>
        <v>0</v>
      </c>
      <c r="S221" s="190">
        <v>9.8000000000000004E-2</v>
      </c>
      <c r="T221" s="191">
        <f>S221*H221</f>
        <v>145.28304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92" t="s">
        <v>135</v>
      </c>
      <c r="AT221" s="192" t="s">
        <v>130</v>
      </c>
      <c r="AU221" s="192" t="s">
        <v>85</v>
      </c>
      <c r="AY221" s="20" t="s">
        <v>127</v>
      </c>
      <c r="BE221" s="193">
        <f>IF(N221="základní",J221,0)</f>
        <v>0</v>
      </c>
      <c r="BF221" s="193">
        <f>IF(N221="snížená",J221,0)</f>
        <v>0</v>
      </c>
      <c r="BG221" s="193">
        <f>IF(N221="zákl. přenesená",J221,0)</f>
        <v>0</v>
      </c>
      <c r="BH221" s="193">
        <f>IF(N221="sníž. přenesená",J221,0)</f>
        <v>0</v>
      </c>
      <c r="BI221" s="193">
        <f>IF(N221="nulová",J221,0)</f>
        <v>0</v>
      </c>
      <c r="BJ221" s="20" t="s">
        <v>83</v>
      </c>
      <c r="BK221" s="193">
        <f>ROUND(I221*H221,2)</f>
        <v>0</v>
      </c>
      <c r="BL221" s="20" t="s">
        <v>135</v>
      </c>
      <c r="BM221" s="192" t="s">
        <v>494</v>
      </c>
    </row>
    <row r="222" spans="1:65" s="2" customFormat="1" ht="10">
      <c r="A222" s="37"/>
      <c r="B222" s="38"/>
      <c r="C222" s="39"/>
      <c r="D222" s="194" t="s">
        <v>137</v>
      </c>
      <c r="E222" s="39"/>
      <c r="F222" s="195" t="s">
        <v>495</v>
      </c>
      <c r="G222" s="39"/>
      <c r="H222" s="39"/>
      <c r="I222" s="196"/>
      <c r="J222" s="39"/>
      <c r="K222" s="39"/>
      <c r="L222" s="42"/>
      <c r="M222" s="197"/>
      <c r="N222" s="198"/>
      <c r="O222" s="67"/>
      <c r="P222" s="67"/>
      <c r="Q222" s="67"/>
      <c r="R222" s="67"/>
      <c r="S222" s="67"/>
      <c r="T222" s="68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20" t="s">
        <v>137</v>
      </c>
      <c r="AU222" s="20" t="s">
        <v>85</v>
      </c>
    </row>
    <row r="223" spans="1:65" s="13" customFormat="1" ht="10">
      <c r="B223" s="199"/>
      <c r="C223" s="200"/>
      <c r="D223" s="201" t="s">
        <v>139</v>
      </c>
      <c r="E223" s="202" t="s">
        <v>19</v>
      </c>
      <c r="F223" s="203" t="s">
        <v>386</v>
      </c>
      <c r="G223" s="200"/>
      <c r="H223" s="202" t="s">
        <v>19</v>
      </c>
      <c r="I223" s="204"/>
      <c r="J223" s="200"/>
      <c r="K223" s="200"/>
      <c r="L223" s="205"/>
      <c r="M223" s="206"/>
      <c r="N223" s="207"/>
      <c r="O223" s="207"/>
      <c r="P223" s="207"/>
      <c r="Q223" s="207"/>
      <c r="R223" s="207"/>
      <c r="S223" s="207"/>
      <c r="T223" s="208"/>
      <c r="AT223" s="209" t="s">
        <v>139</v>
      </c>
      <c r="AU223" s="209" t="s">
        <v>85</v>
      </c>
      <c r="AV223" s="13" t="s">
        <v>83</v>
      </c>
      <c r="AW223" s="13" t="s">
        <v>35</v>
      </c>
      <c r="AX223" s="13" t="s">
        <v>76</v>
      </c>
      <c r="AY223" s="209" t="s">
        <v>127</v>
      </c>
    </row>
    <row r="224" spans="1:65" s="14" customFormat="1" ht="10">
      <c r="B224" s="210"/>
      <c r="C224" s="211"/>
      <c r="D224" s="201" t="s">
        <v>139</v>
      </c>
      <c r="E224" s="212" t="s">
        <v>19</v>
      </c>
      <c r="F224" s="213" t="s">
        <v>491</v>
      </c>
      <c r="G224" s="211"/>
      <c r="H224" s="214">
        <v>1482.48</v>
      </c>
      <c r="I224" s="215"/>
      <c r="J224" s="211"/>
      <c r="K224" s="211"/>
      <c r="L224" s="216"/>
      <c r="M224" s="217"/>
      <c r="N224" s="218"/>
      <c r="O224" s="218"/>
      <c r="P224" s="218"/>
      <c r="Q224" s="218"/>
      <c r="R224" s="218"/>
      <c r="S224" s="218"/>
      <c r="T224" s="219"/>
      <c r="AT224" s="220" t="s">
        <v>139</v>
      </c>
      <c r="AU224" s="220" t="s">
        <v>85</v>
      </c>
      <c r="AV224" s="14" t="s">
        <v>85</v>
      </c>
      <c r="AW224" s="14" t="s">
        <v>35</v>
      </c>
      <c r="AX224" s="14" t="s">
        <v>76</v>
      </c>
      <c r="AY224" s="220" t="s">
        <v>127</v>
      </c>
    </row>
    <row r="225" spans="1:65" s="16" customFormat="1" ht="10">
      <c r="B225" s="232"/>
      <c r="C225" s="233"/>
      <c r="D225" s="201" t="s">
        <v>139</v>
      </c>
      <c r="E225" s="234" t="s">
        <v>19</v>
      </c>
      <c r="F225" s="235" t="s">
        <v>153</v>
      </c>
      <c r="G225" s="233"/>
      <c r="H225" s="236">
        <v>1482.48</v>
      </c>
      <c r="I225" s="237"/>
      <c r="J225" s="233"/>
      <c r="K225" s="233"/>
      <c r="L225" s="238"/>
      <c r="M225" s="239"/>
      <c r="N225" s="240"/>
      <c r="O225" s="240"/>
      <c r="P225" s="240"/>
      <c r="Q225" s="240"/>
      <c r="R225" s="240"/>
      <c r="S225" s="240"/>
      <c r="T225" s="241"/>
      <c r="AT225" s="242" t="s">
        <v>139</v>
      </c>
      <c r="AU225" s="242" t="s">
        <v>85</v>
      </c>
      <c r="AV225" s="16" t="s">
        <v>135</v>
      </c>
      <c r="AW225" s="16" t="s">
        <v>35</v>
      </c>
      <c r="AX225" s="16" t="s">
        <v>83</v>
      </c>
      <c r="AY225" s="242" t="s">
        <v>127</v>
      </c>
    </row>
    <row r="226" spans="1:65" s="2" customFormat="1" ht="55.5" customHeight="1">
      <c r="A226" s="37"/>
      <c r="B226" s="38"/>
      <c r="C226" s="181" t="s">
        <v>344</v>
      </c>
      <c r="D226" s="181" t="s">
        <v>130</v>
      </c>
      <c r="E226" s="182" t="s">
        <v>496</v>
      </c>
      <c r="F226" s="183" t="s">
        <v>497</v>
      </c>
      <c r="G226" s="184" t="s">
        <v>163</v>
      </c>
      <c r="H226" s="185">
        <v>1482.48</v>
      </c>
      <c r="I226" s="186"/>
      <c r="J226" s="187">
        <f>ROUND(I226*H226,2)</f>
        <v>0</v>
      </c>
      <c r="K226" s="183" t="s">
        <v>134</v>
      </c>
      <c r="L226" s="42"/>
      <c r="M226" s="188" t="s">
        <v>19</v>
      </c>
      <c r="N226" s="189" t="s">
        <v>47</v>
      </c>
      <c r="O226" s="67"/>
      <c r="P226" s="190">
        <f>O226*H226</f>
        <v>0</v>
      </c>
      <c r="Q226" s="190">
        <v>0</v>
      </c>
      <c r="R226" s="190">
        <f>Q226*H226</f>
        <v>0</v>
      </c>
      <c r="S226" s="190">
        <v>0.22</v>
      </c>
      <c r="T226" s="191">
        <f>S226*H226</f>
        <v>326.1456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92" t="s">
        <v>135</v>
      </c>
      <c r="AT226" s="192" t="s">
        <v>130</v>
      </c>
      <c r="AU226" s="192" t="s">
        <v>85</v>
      </c>
      <c r="AY226" s="20" t="s">
        <v>127</v>
      </c>
      <c r="BE226" s="193">
        <f>IF(N226="základní",J226,0)</f>
        <v>0</v>
      </c>
      <c r="BF226" s="193">
        <f>IF(N226="snížená",J226,0)</f>
        <v>0</v>
      </c>
      <c r="BG226" s="193">
        <f>IF(N226="zákl. přenesená",J226,0)</f>
        <v>0</v>
      </c>
      <c r="BH226" s="193">
        <f>IF(N226="sníž. přenesená",J226,0)</f>
        <v>0</v>
      </c>
      <c r="BI226" s="193">
        <f>IF(N226="nulová",J226,0)</f>
        <v>0</v>
      </c>
      <c r="BJ226" s="20" t="s">
        <v>83</v>
      </c>
      <c r="BK226" s="193">
        <f>ROUND(I226*H226,2)</f>
        <v>0</v>
      </c>
      <c r="BL226" s="20" t="s">
        <v>135</v>
      </c>
      <c r="BM226" s="192" t="s">
        <v>498</v>
      </c>
    </row>
    <row r="227" spans="1:65" s="2" customFormat="1" ht="10">
      <c r="A227" s="37"/>
      <c r="B227" s="38"/>
      <c r="C227" s="39"/>
      <c r="D227" s="194" t="s">
        <v>137</v>
      </c>
      <c r="E227" s="39"/>
      <c r="F227" s="195" t="s">
        <v>499</v>
      </c>
      <c r="G227" s="39"/>
      <c r="H227" s="39"/>
      <c r="I227" s="196"/>
      <c r="J227" s="39"/>
      <c r="K227" s="39"/>
      <c r="L227" s="42"/>
      <c r="M227" s="197"/>
      <c r="N227" s="198"/>
      <c r="O227" s="67"/>
      <c r="P227" s="67"/>
      <c r="Q227" s="67"/>
      <c r="R227" s="67"/>
      <c r="S227" s="67"/>
      <c r="T227" s="68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20" t="s">
        <v>137</v>
      </c>
      <c r="AU227" s="20" t="s">
        <v>85</v>
      </c>
    </row>
    <row r="228" spans="1:65" s="13" customFormat="1" ht="10">
      <c r="B228" s="199"/>
      <c r="C228" s="200"/>
      <c r="D228" s="201" t="s">
        <v>139</v>
      </c>
      <c r="E228" s="202" t="s">
        <v>19</v>
      </c>
      <c r="F228" s="203" t="s">
        <v>386</v>
      </c>
      <c r="G228" s="200"/>
      <c r="H228" s="202" t="s">
        <v>19</v>
      </c>
      <c r="I228" s="204"/>
      <c r="J228" s="200"/>
      <c r="K228" s="200"/>
      <c r="L228" s="205"/>
      <c r="M228" s="206"/>
      <c r="N228" s="207"/>
      <c r="O228" s="207"/>
      <c r="P228" s="207"/>
      <c r="Q228" s="207"/>
      <c r="R228" s="207"/>
      <c r="S228" s="207"/>
      <c r="T228" s="208"/>
      <c r="AT228" s="209" t="s">
        <v>139</v>
      </c>
      <c r="AU228" s="209" t="s">
        <v>85</v>
      </c>
      <c r="AV228" s="13" t="s">
        <v>83</v>
      </c>
      <c r="AW228" s="13" t="s">
        <v>35</v>
      </c>
      <c r="AX228" s="13" t="s">
        <v>76</v>
      </c>
      <c r="AY228" s="209" t="s">
        <v>127</v>
      </c>
    </row>
    <row r="229" spans="1:65" s="14" customFormat="1" ht="10">
      <c r="B229" s="210"/>
      <c r="C229" s="211"/>
      <c r="D229" s="201" t="s">
        <v>139</v>
      </c>
      <c r="E229" s="212" t="s">
        <v>19</v>
      </c>
      <c r="F229" s="213" t="s">
        <v>491</v>
      </c>
      <c r="G229" s="211"/>
      <c r="H229" s="214">
        <v>1482.48</v>
      </c>
      <c r="I229" s="215"/>
      <c r="J229" s="211"/>
      <c r="K229" s="211"/>
      <c r="L229" s="216"/>
      <c r="M229" s="217"/>
      <c r="N229" s="218"/>
      <c r="O229" s="218"/>
      <c r="P229" s="218"/>
      <c r="Q229" s="218"/>
      <c r="R229" s="218"/>
      <c r="S229" s="218"/>
      <c r="T229" s="219"/>
      <c r="AT229" s="220" t="s">
        <v>139</v>
      </c>
      <c r="AU229" s="220" t="s">
        <v>85</v>
      </c>
      <c r="AV229" s="14" t="s">
        <v>85</v>
      </c>
      <c r="AW229" s="14" t="s">
        <v>35</v>
      </c>
      <c r="AX229" s="14" t="s">
        <v>76</v>
      </c>
      <c r="AY229" s="220" t="s">
        <v>127</v>
      </c>
    </row>
    <row r="230" spans="1:65" s="16" customFormat="1" ht="10">
      <c r="B230" s="232"/>
      <c r="C230" s="233"/>
      <c r="D230" s="201" t="s">
        <v>139</v>
      </c>
      <c r="E230" s="234" t="s">
        <v>19</v>
      </c>
      <c r="F230" s="235" t="s">
        <v>153</v>
      </c>
      <c r="G230" s="233"/>
      <c r="H230" s="236">
        <v>1482.48</v>
      </c>
      <c r="I230" s="237"/>
      <c r="J230" s="233"/>
      <c r="K230" s="233"/>
      <c r="L230" s="238"/>
      <c r="M230" s="239"/>
      <c r="N230" s="240"/>
      <c r="O230" s="240"/>
      <c r="P230" s="240"/>
      <c r="Q230" s="240"/>
      <c r="R230" s="240"/>
      <c r="S230" s="240"/>
      <c r="T230" s="241"/>
      <c r="AT230" s="242" t="s">
        <v>139</v>
      </c>
      <c r="AU230" s="242" t="s">
        <v>85</v>
      </c>
      <c r="AV230" s="16" t="s">
        <v>135</v>
      </c>
      <c r="AW230" s="16" t="s">
        <v>35</v>
      </c>
      <c r="AX230" s="16" t="s">
        <v>83</v>
      </c>
      <c r="AY230" s="242" t="s">
        <v>127</v>
      </c>
    </row>
    <row r="231" spans="1:65" s="2" customFormat="1" ht="49" customHeight="1">
      <c r="A231" s="37"/>
      <c r="B231" s="38"/>
      <c r="C231" s="181" t="s">
        <v>354</v>
      </c>
      <c r="D231" s="181" t="s">
        <v>130</v>
      </c>
      <c r="E231" s="182" t="s">
        <v>500</v>
      </c>
      <c r="F231" s="183" t="s">
        <v>501</v>
      </c>
      <c r="G231" s="184" t="s">
        <v>163</v>
      </c>
      <c r="H231" s="185">
        <v>18</v>
      </c>
      <c r="I231" s="186"/>
      <c r="J231" s="187">
        <f>ROUND(I231*H231,2)</f>
        <v>0</v>
      </c>
      <c r="K231" s="183" t="s">
        <v>19</v>
      </c>
      <c r="L231" s="42"/>
      <c r="M231" s="188" t="s">
        <v>19</v>
      </c>
      <c r="N231" s="189" t="s">
        <v>47</v>
      </c>
      <c r="O231" s="67"/>
      <c r="P231" s="190">
        <f>O231*H231</f>
        <v>0</v>
      </c>
      <c r="Q231" s="190">
        <v>0</v>
      </c>
      <c r="R231" s="190">
        <f>Q231*H231</f>
        <v>0</v>
      </c>
      <c r="S231" s="190">
        <v>0.18</v>
      </c>
      <c r="T231" s="191">
        <f>S231*H231</f>
        <v>3.2399999999999998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92" t="s">
        <v>135</v>
      </c>
      <c r="AT231" s="192" t="s">
        <v>130</v>
      </c>
      <c r="AU231" s="192" t="s">
        <v>85</v>
      </c>
      <c r="AY231" s="20" t="s">
        <v>127</v>
      </c>
      <c r="BE231" s="193">
        <f>IF(N231="základní",J231,0)</f>
        <v>0</v>
      </c>
      <c r="BF231" s="193">
        <f>IF(N231="snížená",J231,0)</f>
        <v>0</v>
      </c>
      <c r="BG231" s="193">
        <f>IF(N231="zákl. přenesená",J231,0)</f>
        <v>0</v>
      </c>
      <c r="BH231" s="193">
        <f>IF(N231="sníž. přenesená",J231,0)</f>
        <v>0</v>
      </c>
      <c r="BI231" s="193">
        <f>IF(N231="nulová",J231,0)</f>
        <v>0</v>
      </c>
      <c r="BJ231" s="20" t="s">
        <v>83</v>
      </c>
      <c r="BK231" s="193">
        <f>ROUND(I231*H231,2)</f>
        <v>0</v>
      </c>
      <c r="BL231" s="20" t="s">
        <v>135</v>
      </c>
      <c r="BM231" s="192" t="s">
        <v>502</v>
      </c>
    </row>
    <row r="232" spans="1:65" s="13" customFormat="1" ht="10">
      <c r="B232" s="199"/>
      <c r="C232" s="200"/>
      <c r="D232" s="201" t="s">
        <v>139</v>
      </c>
      <c r="E232" s="202" t="s">
        <v>19</v>
      </c>
      <c r="F232" s="203" t="s">
        <v>386</v>
      </c>
      <c r="G232" s="200"/>
      <c r="H232" s="202" t="s">
        <v>19</v>
      </c>
      <c r="I232" s="204"/>
      <c r="J232" s="200"/>
      <c r="K232" s="200"/>
      <c r="L232" s="205"/>
      <c r="M232" s="206"/>
      <c r="N232" s="207"/>
      <c r="O232" s="207"/>
      <c r="P232" s="207"/>
      <c r="Q232" s="207"/>
      <c r="R232" s="207"/>
      <c r="S232" s="207"/>
      <c r="T232" s="208"/>
      <c r="AT232" s="209" t="s">
        <v>139</v>
      </c>
      <c r="AU232" s="209" t="s">
        <v>85</v>
      </c>
      <c r="AV232" s="13" t="s">
        <v>83</v>
      </c>
      <c r="AW232" s="13" t="s">
        <v>35</v>
      </c>
      <c r="AX232" s="13" t="s">
        <v>76</v>
      </c>
      <c r="AY232" s="209" t="s">
        <v>127</v>
      </c>
    </row>
    <row r="233" spans="1:65" s="14" customFormat="1" ht="10">
      <c r="B233" s="210"/>
      <c r="C233" s="211"/>
      <c r="D233" s="201" t="s">
        <v>139</v>
      </c>
      <c r="E233" s="212" t="s">
        <v>19</v>
      </c>
      <c r="F233" s="213" t="s">
        <v>503</v>
      </c>
      <c r="G233" s="211"/>
      <c r="H233" s="214">
        <v>18</v>
      </c>
      <c r="I233" s="215"/>
      <c r="J233" s="211"/>
      <c r="K233" s="211"/>
      <c r="L233" s="216"/>
      <c r="M233" s="217"/>
      <c r="N233" s="218"/>
      <c r="O233" s="218"/>
      <c r="P233" s="218"/>
      <c r="Q233" s="218"/>
      <c r="R233" s="218"/>
      <c r="S233" s="218"/>
      <c r="T233" s="219"/>
      <c r="AT233" s="220" t="s">
        <v>139</v>
      </c>
      <c r="AU233" s="220" t="s">
        <v>85</v>
      </c>
      <c r="AV233" s="14" t="s">
        <v>85</v>
      </c>
      <c r="AW233" s="14" t="s">
        <v>35</v>
      </c>
      <c r="AX233" s="14" t="s">
        <v>76</v>
      </c>
      <c r="AY233" s="220" t="s">
        <v>127</v>
      </c>
    </row>
    <row r="234" spans="1:65" s="16" customFormat="1" ht="10">
      <c r="B234" s="232"/>
      <c r="C234" s="233"/>
      <c r="D234" s="201" t="s">
        <v>139</v>
      </c>
      <c r="E234" s="234" t="s">
        <v>19</v>
      </c>
      <c r="F234" s="235" t="s">
        <v>153</v>
      </c>
      <c r="G234" s="233"/>
      <c r="H234" s="236">
        <v>18</v>
      </c>
      <c r="I234" s="237"/>
      <c r="J234" s="233"/>
      <c r="K234" s="233"/>
      <c r="L234" s="238"/>
      <c r="M234" s="239"/>
      <c r="N234" s="240"/>
      <c r="O234" s="240"/>
      <c r="P234" s="240"/>
      <c r="Q234" s="240"/>
      <c r="R234" s="240"/>
      <c r="S234" s="240"/>
      <c r="T234" s="241"/>
      <c r="AT234" s="242" t="s">
        <v>139</v>
      </c>
      <c r="AU234" s="242" t="s">
        <v>85</v>
      </c>
      <c r="AV234" s="16" t="s">
        <v>135</v>
      </c>
      <c r="AW234" s="16" t="s">
        <v>35</v>
      </c>
      <c r="AX234" s="16" t="s">
        <v>83</v>
      </c>
      <c r="AY234" s="242" t="s">
        <v>127</v>
      </c>
    </row>
    <row r="235" spans="1:65" s="2" customFormat="1" ht="49" customHeight="1">
      <c r="A235" s="37"/>
      <c r="B235" s="38"/>
      <c r="C235" s="181" t="s">
        <v>362</v>
      </c>
      <c r="D235" s="181" t="s">
        <v>130</v>
      </c>
      <c r="E235" s="182" t="s">
        <v>504</v>
      </c>
      <c r="F235" s="183" t="s">
        <v>505</v>
      </c>
      <c r="G235" s="184" t="s">
        <v>506</v>
      </c>
      <c r="H235" s="185">
        <v>275.7</v>
      </c>
      <c r="I235" s="186"/>
      <c r="J235" s="187">
        <f>ROUND(I235*H235,2)</f>
        <v>0</v>
      </c>
      <c r="K235" s="183" t="s">
        <v>134</v>
      </c>
      <c r="L235" s="42"/>
      <c r="M235" s="188" t="s">
        <v>19</v>
      </c>
      <c r="N235" s="189" t="s">
        <v>47</v>
      </c>
      <c r="O235" s="67"/>
      <c r="P235" s="190">
        <f>O235*H235</f>
        <v>0</v>
      </c>
      <c r="Q235" s="190">
        <v>0</v>
      </c>
      <c r="R235" s="190">
        <f>Q235*H235</f>
        <v>0</v>
      </c>
      <c r="S235" s="190">
        <v>0.20499999999999999</v>
      </c>
      <c r="T235" s="191">
        <f>S235*H235</f>
        <v>56.518499999999996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92" t="s">
        <v>135</v>
      </c>
      <c r="AT235" s="192" t="s">
        <v>130</v>
      </c>
      <c r="AU235" s="192" t="s">
        <v>85</v>
      </c>
      <c r="AY235" s="20" t="s">
        <v>127</v>
      </c>
      <c r="BE235" s="193">
        <f>IF(N235="základní",J235,0)</f>
        <v>0</v>
      </c>
      <c r="BF235" s="193">
        <f>IF(N235="snížená",J235,0)</f>
        <v>0</v>
      </c>
      <c r="BG235" s="193">
        <f>IF(N235="zákl. přenesená",J235,0)</f>
        <v>0</v>
      </c>
      <c r="BH235" s="193">
        <f>IF(N235="sníž. přenesená",J235,0)</f>
        <v>0</v>
      </c>
      <c r="BI235" s="193">
        <f>IF(N235="nulová",J235,0)</f>
        <v>0</v>
      </c>
      <c r="BJ235" s="20" t="s">
        <v>83</v>
      </c>
      <c r="BK235" s="193">
        <f>ROUND(I235*H235,2)</f>
        <v>0</v>
      </c>
      <c r="BL235" s="20" t="s">
        <v>135</v>
      </c>
      <c r="BM235" s="192" t="s">
        <v>507</v>
      </c>
    </row>
    <row r="236" spans="1:65" s="2" customFormat="1" ht="10">
      <c r="A236" s="37"/>
      <c r="B236" s="38"/>
      <c r="C236" s="39"/>
      <c r="D236" s="194" t="s">
        <v>137</v>
      </c>
      <c r="E236" s="39"/>
      <c r="F236" s="195" t="s">
        <v>508</v>
      </c>
      <c r="G236" s="39"/>
      <c r="H236" s="39"/>
      <c r="I236" s="196"/>
      <c r="J236" s="39"/>
      <c r="K236" s="39"/>
      <c r="L236" s="42"/>
      <c r="M236" s="197"/>
      <c r="N236" s="198"/>
      <c r="O236" s="67"/>
      <c r="P236" s="67"/>
      <c r="Q236" s="67"/>
      <c r="R236" s="67"/>
      <c r="S236" s="67"/>
      <c r="T236" s="68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20" t="s">
        <v>137</v>
      </c>
      <c r="AU236" s="20" t="s">
        <v>85</v>
      </c>
    </row>
    <row r="237" spans="1:65" s="13" customFormat="1" ht="10">
      <c r="B237" s="199"/>
      <c r="C237" s="200"/>
      <c r="D237" s="201" t="s">
        <v>139</v>
      </c>
      <c r="E237" s="202" t="s">
        <v>19</v>
      </c>
      <c r="F237" s="203" t="s">
        <v>386</v>
      </c>
      <c r="G237" s="200"/>
      <c r="H237" s="202" t="s">
        <v>19</v>
      </c>
      <c r="I237" s="204"/>
      <c r="J237" s="200"/>
      <c r="K237" s="200"/>
      <c r="L237" s="205"/>
      <c r="M237" s="206"/>
      <c r="N237" s="207"/>
      <c r="O237" s="207"/>
      <c r="P237" s="207"/>
      <c r="Q237" s="207"/>
      <c r="R237" s="207"/>
      <c r="S237" s="207"/>
      <c r="T237" s="208"/>
      <c r="AT237" s="209" t="s">
        <v>139</v>
      </c>
      <c r="AU237" s="209" t="s">
        <v>85</v>
      </c>
      <c r="AV237" s="13" t="s">
        <v>83</v>
      </c>
      <c r="AW237" s="13" t="s">
        <v>35</v>
      </c>
      <c r="AX237" s="13" t="s">
        <v>76</v>
      </c>
      <c r="AY237" s="209" t="s">
        <v>127</v>
      </c>
    </row>
    <row r="238" spans="1:65" s="14" customFormat="1" ht="10">
      <c r="B238" s="210"/>
      <c r="C238" s="211"/>
      <c r="D238" s="201" t="s">
        <v>139</v>
      </c>
      <c r="E238" s="212" t="s">
        <v>19</v>
      </c>
      <c r="F238" s="213" t="s">
        <v>509</v>
      </c>
      <c r="G238" s="211"/>
      <c r="H238" s="214">
        <v>96</v>
      </c>
      <c r="I238" s="215"/>
      <c r="J238" s="211"/>
      <c r="K238" s="211"/>
      <c r="L238" s="216"/>
      <c r="M238" s="217"/>
      <c r="N238" s="218"/>
      <c r="O238" s="218"/>
      <c r="P238" s="218"/>
      <c r="Q238" s="218"/>
      <c r="R238" s="218"/>
      <c r="S238" s="218"/>
      <c r="T238" s="219"/>
      <c r="AT238" s="220" t="s">
        <v>139</v>
      </c>
      <c r="AU238" s="220" t="s">
        <v>85</v>
      </c>
      <c r="AV238" s="14" t="s">
        <v>85</v>
      </c>
      <c r="AW238" s="14" t="s">
        <v>35</v>
      </c>
      <c r="AX238" s="14" t="s">
        <v>76</v>
      </c>
      <c r="AY238" s="220" t="s">
        <v>127</v>
      </c>
    </row>
    <row r="239" spans="1:65" s="14" customFormat="1" ht="10">
      <c r="B239" s="210"/>
      <c r="C239" s="211"/>
      <c r="D239" s="201" t="s">
        <v>139</v>
      </c>
      <c r="E239" s="212" t="s">
        <v>19</v>
      </c>
      <c r="F239" s="213" t="s">
        <v>510</v>
      </c>
      <c r="G239" s="211"/>
      <c r="H239" s="214">
        <v>72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139</v>
      </c>
      <c r="AU239" s="220" t="s">
        <v>85</v>
      </c>
      <c r="AV239" s="14" t="s">
        <v>85</v>
      </c>
      <c r="AW239" s="14" t="s">
        <v>35</v>
      </c>
      <c r="AX239" s="14" t="s">
        <v>76</v>
      </c>
      <c r="AY239" s="220" t="s">
        <v>127</v>
      </c>
    </row>
    <row r="240" spans="1:65" s="14" customFormat="1" ht="10">
      <c r="B240" s="210"/>
      <c r="C240" s="211"/>
      <c r="D240" s="201" t="s">
        <v>139</v>
      </c>
      <c r="E240" s="212" t="s">
        <v>19</v>
      </c>
      <c r="F240" s="213" t="s">
        <v>511</v>
      </c>
      <c r="G240" s="211"/>
      <c r="H240" s="214">
        <v>22.7</v>
      </c>
      <c r="I240" s="215"/>
      <c r="J240" s="211"/>
      <c r="K240" s="211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139</v>
      </c>
      <c r="AU240" s="220" t="s">
        <v>85</v>
      </c>
      <c r="AV240" s="14" t="s">
        <v>85</v>
      </c>
      <c r="AW240" s="14" t="s">
        <v>35</v>
      </c>
      <c r="AX240" s="14" t="s">
        <v>76</v>
      </c>
      <c r="AY240" s="220" t="s">
        <v>127</v>
      </c>
    </row>
    <row r="241" spans="1:65" s="14" customFormat="1" ht="10">
      <c r="B241" s="210"/>
      <c r="C241" s="211"/>
      <c r="D241" s="201" t="s">
        <v>139</v>
      </c>
      <c r="E241" s="212" t="s">
        <v>19</v>
      </c>
      <c r="F241" s="213" t="s">
        <v>510</v>
      </c>
      <c r="G241" s="211"/>
      <c r="H241" s="214">
        <v>72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139</v>
      </c>
      <c r="AU241" s="220" t="s">
        <v>85</v>
      </c>
      <c r="AV241" s="14" t="s">
        <v>85</v>
      </c>
      <c r="AW241" s="14" t="s">
        <v>35</v>
      </c>
      <c r="AX241" s="14" t="s">
        <v>76</v>
      </c>
      <c r="AY241" s="220" t="s">
        <v>127</v>
      </c>
    </row>
    <row r="242" spans="1:65" s="14" customFormat="1" ht="10">
      <c r="B242" s="210"/>
      <c r="C242" s="211"/>
      <c r="D242" s="201" t="s">
        <v>139</v>
      </c>
      <c r="E242" s="212" t="s">
        <v>19</v>
      </c>
      <c r="F242" s="213" t="s">
        <v>512</v>
      </c>
      <c r="G242" s="211"/>
      <c r="H242" s="214">
        <v>13</v>
      </c>
      <c r="I242" s="215"/>
      <c r="J242" s="211"/>
      <c r="K242" s="211"/>
      <c r="L242" s="216"/>
      <c r="M242" s="217"/>
      <c r="N242" s="218"/>
      <c r="O242" s="218"/>
      <c r="P242" s="218"/>
      <c r="Q242" s="218"/>
      <c r="R242" s="218"/>
      <c r="S242" s="218"/>
      <c r="T242" s="219"/>
      <c r="AT242" s="220" t="s">
        <v>139</v>
      </c>
      <c r="AU242" s="220" t="s">
        <v>85</v>
      </c>
      <c r="AV242" s="14" t="s">
        <v>85</v>
      </c>
      <c r="AW242" s="14" t="s">
        <v>35</v>
      </c>
      <c r="AX242" s="14" t="s">
        <v>76</v>
      </c>
      <c r="AY242" s="220" t="s">
        <v>127</v>
      </c>
    </row>
    <row r="243" spans="1:65" s="16" customFormat="1" ht="10">
      <c r="B243" s="232"/>
      <c r="C243" s="233"/>
      <c r="D243" s="201" t="s">
        <v>139</v>
      </c>
      <c r="E243" s="234" t="s">
        <v>19</v>
      </c>
      <c r="F243" s="235" t="s">
        <v>153</v>
      </c>
      <c r="G243" s="233"/>
      <c r="H243" s="236">
        <v>275.7</v>
      </c>
      <c r="I243" s="237"/>
      <c r="J243" s="233"/>
      <c r="K243" s="233"/>
      <c r="L243" s="238"/>
      <c r="M243" s="239"/>
      <c r="N243" s="240"/>
      <c r="O243" s="240"/>
      <c r="P243" s="240"/>
      <c r="Q243" s="240"/>
      <c r="R243" s="240"/>
      <c r="S243" s="240"/>
      <c r="T243" s="241"/>
      <c r="AT243" s="242" t="s">
        <v>139</v>
      </c>
      <c r="AU243" s="242" t="s">
        <v>85</v>
      </c>
      <c r="AV243" s="16" t="s">
        <v>135</v>
      </c>
      <c r="AW243" s="16" t="s">
        <v>35</v>
      </c>
      <c r="AX243" s="16" t="s">
        <v>83</v>
      </c>
      <c r="AY243" s="242" t="s">
        <v>127</v>
      </c>
    </row>
    <row r="244" spans="1:65" s="2" customFormat="1" ht="44.25" customHeight="1">
      <c r="A244" s="37"/>
      <c r="B244" s="38"/>
      <c r="C244" s="181" t="s">
        <v>513</v>
      </c>
      <c r="D244" s="181" t="s">
        <v>130</v>
      </c>
      <c r="E244" s="182" t="s">
        <v>514</v>
      </c>
      <c r="F244" s="183" t="s">
        <v>515</v>
      </c>
      <c r="G244" s="184" t="s">
        <v>394</v>
      </c>
      <c r="H244" s="185">
        <v>10</v>
      </c>
      <c r="I244" s="186"/>
      <c r="J244" s="187">
        <f>ROUND(I244*H244,2)</f>
        <v>0</v>
      </c>
      <c r="K244" s="183" t="s">
        <v>134</v>
      </c>
      <c r="L244" s="42"/>
      <c r="M244" s="188" t="s">
        <v>19</v>
      </c>
      <c r="N244" s="189" t="s">
        <v>47</v>
      </c>
      <c r="O244" s="67"/>
      <c r="P244" s="190">
        <f>O244*H244</f>
        <v>0</v>
      </c>
      <c r="Q244" s="190">
        <v>0</v>
      </c>
      <c r="R244" s="190">
        <f>Q244*H244</f>
        <v>0</v>
      </c>
      <c r="S244" s="190">
        <v>0</v>
      </c>
      <c r="T244" s="19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92" t="s">
        <v>135</v>
      </c>
      <c r="AT244" s="192" t="s">
        <v>130</v>
      </c>
      <c r="AU244" s="192" t="s">
        <v>85</v>
      </c>
      <c r="AY244" s="20" t="s">
        <v>127</v>
      </c>
      <c r="BE244" s="193">
        <f>IF(N244="základní",J244,0)</f>
        <v>0</v>
      </c>
      <c r="BF244" s="193">
        <f>IF(N244="snížená",J244,0)</f>
        <v>0</v>
      </c>
      <c r="BG244" s="193">
        <f>IF(N244="zákl. přenesená",J244,0)</f>
        <v>0</v>
      </c>
      <c r="BH244" s="193">
        <f>IF(N244="sníž. přenesená",J244,0)</f>
        <v>0</v>
      </c>
      <c r="BI244" s="193">
        <f>IF(N244="nulová",J244,0)</f>
        <v>0</v>
      </c>
      <c r="BJ244" s="20" t="s">
        <v>83</v>
      </c>
      <c r="BK244" s="193">
        <f>ROUND(I244*H244,2)</f>
        <v>0</v>
      </c>
      <c r="BL244" s="20" t="s">
        <v>135</v>
      </c>
      <c r="BM244" s="192" t="s">
        <v>516</v>
      </c>
    </row>
    <row r="245" spans="1:65" s="2" customFormat="1" ht="10">
      <c r="A245" s="37"/>
      <c r="B245" s="38"/>
      <c r="C245" s="39"/>
      <c r="D245" s="194" t="s">
        <v>137</v>
      </c>
      <c r="E245" s="39"/>
      <c r="F245" s="195" t="s">
        <v>517</v>
      </c>
      <c r="G245" s="39"/>
      <c r="H245" s="39"/>
      <c r="I245" s="196"/>
      <c r="J245" s="39"/>
      <c r="K245" s="39"/>
      <c r="L245" s="42"/>
      <c r="M245" s="197"/>
      <c r="N245" s="198"/>
      <c r="O245" s="67"/>
      <c r="P245" s="67"/>
      <c r="Q245" s="67"/>
      <c r="R245" s="67"/>
      <c r="S245" s="67"/>
      <c r="T245" s="68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20" t="s">
        <v>137</v>
      </c>
      <c r="AU245" s="20" t="s">
        <v>85</v>
      </c>
    </row>
    <row r="246" spans="1:65" s="13" customFormat="1" ht="10">
      <c r="B246" s="199"/>
      <c r="C246" s="200"/>
      <c r="D246" s="201" t="s">
        <v>139</v>
      </c>
      <c r="E246" s="202" t="s">
        <v>19</v>
      </c>
      <c r="F246" s="203" t="s">
        <v>380</v>
      </c>
      <c r="G246" s="200"/>
      <c r="H246" s="202" t="s">
        <v>19</v>
      </c>
      <c r="I246" s="204"/>
      <c r="J246" s="200"/>
      <c r="K246" s="200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139</v>
      </c>
      <c r="AU246" s="209" t="s">
        <v>85</v>
      </c>
      <c r="AV246" s="13" t="s">
        <v>83</v>
      </c>
      <c r="AW246" s="13" t="s">
        <v>35</v>
      </c>
      <c r="AX246" s="13" t="s">
        <v>76</v>
      </c>
      <c r="AY246" s="209" t="s">
        <v>127</v>
      </c>
    </row>
    <row r="247" spans="1:65" s="14" customFormat="1" ht="10">
      <c r="B247" s="210"/>
      <c r="C247" s="211"/>
      <c r="D247" s="201" t="s">
        <v>139</v>
      </c>
      <c r="E247" s="212" t="s">
        <v>19</v>
      </c>
      <c r="F247" s="213" t="s">
        <v>397</v>
      </c>
      <c r="G247" s="211"/>
      <c r="H247" s="214">
        <v>2</v>
      </c>
      <c r="I247" s="215"/>
      <c r="J247" s="211"/>
      <c r="K247" s="211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139</v>
      </c>
      <c r="AU247" s="220" t="s">
        <v>85</v>
      </c>
      <c r="AV247" s="14" t="s">
        <v>85</v>
      </c>
      <c r="AW247" s="14" t="s">
        <v>35</v>
      </c>
      <c r="AX247" s="14" t="s">
        <v>76</v>
      </c>
      <c r="AY247" s="220" t="s">
        <v>127</v>
      </c>
    </row>
    <row r="248" spans="1:65" s="14" customFormat="1" ht="10">
      <c r="B248" s="210"/>
      <c r="C248" s="211"/>
      <c r="D248" s="201" t="s">
        <v>139</v>
      </c>
      <c r="E248" s="212" t="s">
        <v>19</v>
      </c>
      <c r="F248" s="213" t="s">
        <v>398</v>
      </c>
      <c r="G248" s="211"/>
      <c r="H248" s="214">
        <v>1</v>
      </c>
      <c r="I248" s="215"/>
      <c r="J248" s="211"/>
      <c r="K248" s="211"/>
      <c r="L248" s="216"/>
      <c r="M248" s="217"/>
      <c r="N248" s="218"/>
      <c r="O248" s="218"/>
      <c r="P248" s="218"/>
      <c r="Q248" s="218"/>
      <c r="R248" s="218"/>
      <c r="S248" s="218"/>
      <c r="T248" s="219"/>
      <c r="AT248" s="220" t="s">
        <v>139</v>
      </c>
      <c r="AU248" s="220" t="s">
        <v>85</v>
      </c>
      <c r="AV248" s="14" t="s">
        <v>85</v>
      </c>
      <c r="AW248" s="14" t="s">
        <v>35</v>
      </c>
      <c r="AX248" s="14" t="s">
        <v>76</v>
      </c>
      <c r="AY248" s="220" t="s">
        <v>127</v>
      </c>
    </row>
    <row r="249" spans="1:65" s="14" customFormat="1" ht="10">
      <c r="B249" s="210"/>
      <c r="C249" s="211"/>
      <c r="D249" s="201" t="s">
        <v>139</v>
      </c>
      <c r="E249" s="212" t="s">
        <v>19</v>
      </c>
      <c r="F249" s="213" t="s">
        <v>437</v>
      </c>
      <c r="G249" s="211"/>
      <c r="H249" s="214">
        <v>3</v>
      </c>
      <c r="I249" s="215"/>
      <c r="J249" s="211"/>
      <c r="K249" s="211"/>
      <c r="L249" s="216"/>
      <c r="M249" s="217"/>
      <c r="N249" s="218"/>
      <c r="O249" s="218"/>
      <c r="P249" s="218"/>
      <c r="Q249" s="218"/>
      <c r="R249" s="218"/>
      <c r="S249" s="218"/>
      <c r="T249" s="219"/>
      <c r="AT249" s="220" t="s">
        <v>139</v>
      </c>
      <c r="AU249" s="220" t="s">
        <v>85</v>
      </c>
      <c r="AV249" s="14" t="s">
        <v>85</v>
      </c>
      <c r="AW249" s="14" t="s">
        <v>35</v>
      </c>
      <c r="AX249" s="14" t="s">
        <v>76</v>
      </c>
      <c r="AY249" s="220" t="s">
        <v>127</v>
      </c>
    </row>
    <row r="250" spans="1:65" s="14" customFormat="1" ht="10">
      <c r="B250" s="210"/>
      <c r="C250" s="211"/>
      <c r="D250" s="201" t="s">
        <v>139</v>
      </c>
      <c r="E250" s="212" t="s">
        <v>19</v>
      </c>
      <c r="F250" s="213" t="s">
        <v>399</v>
      </c>
      <c r="G250" s="211"/>
      <c r="H250" s="214">
        <v>1</v>
      </c>
      <c r="I250" s="215"/>
      <c r="J250" s="211"/>
      <c r="K250" s="211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139</v>
      </c>
      <c r="AU250" s="220" t="s">
        <v>85</v>
      </c>
      <c r="AV250" s="14" t="s">
        <v>85</v>
      </c>
      <c r="AW250" s="14" t="s">
        <v>35</v>
      </c>
      <c r="AX250" s="14" t="s">
        <v>76</v>
      </c>
      <c r="AY250" s="220" t="s">
        <v>127</v>
      </c>
    </row>
    <row r="251" spans="1:65" s="14" customFormat="1" ht="10">
      <c r="B251" s="210"/>
      <c r="C251" s="211"/>
      <c r="D251" s="201" t="s">
        <v>139</v>
      </c>
      <c r="E251" s="212" t="s">
        <v>19</v>
      </c>
      <c r="F251" s="213" t="s">
        <v>400</v>
      </c>
      <c r="G251" s="211"/>
      <c r="H251" s="214">
        <v>1</v>
      </c>
      <c r="I251" s="215"/>
      <c r="J251" s="211"/>
      <c r="K251" s="211"/>
      <c r="L251" s="216"/>
      <c r="M251" s="217"/>
      <c r="N251" s="218"/>
      <c r="O251" s="218"/>
      <c r="P251" s="218"/>
      <c r="Q251" s="218"/>
      <c r="R251" s="218"/>
      <c r="S251" s="218"/>
      <c r="T251" s="219"/>
      <c r="AT251" s="220" t="s">
        <v>139</v>
      </c>
      <c r="AU251" s="220" t="s">
        <v>85</v>
      </c>
      <c r="AV251" s="14" t="s">
        <v>85</v>
      </c>
      <c r="AW251" s="14" t="s">
        <v>35</v>
      </c>
      <c r="AX251" s="14" t="s">
        <v>76</v>
      </c>
      <c r="AY251" s="220" t="s">
        <v>127</v>
      </c>
    </row>
    <row r="252" spans="1:65" s="14" customFormat="1" ht="10">
      <c r="B252" s="210"/>
      <c r="C252" s="211"/>
      <c r="D252" s="201" t="s">
        <v>139</v>
      </c>
      <c r="E252" s="212" t="s">
        <v>19</v>
      </c>
      <c r="F252" s="213" t="s">
        <v>401</v>
      </c>
      <c r="G252" s="211"/>
      <c r="H252" s="214">
        <v>1</v>
      </c>
      <c r="I252" s="215"/>
      <c r="J252" s="211"/>
      <c r="K252" s="211"/>
      <c r="L252" s="216"/>
      <c r="M252" s="217"/>
      <c r="N252" s="218"/>
      <c r="O252" s="218"/>
      <c r="P252" s="218"/>
      <c r="Q252" s="218"/>
      <c r="R252" s="218"/>
      <c r="S252" s="218"/>
      <c r="T252" s="219"/>
      <c r="AT252" s="220" t="s">
        <v>139</v>
      </c>
      <c r="AU252" s="220" t="s">
        <v>85</v>
      </c>
      <c r="AV252" s="14" t="s">
        <v>85</v>
      </c>
      <c r="AW252" s="14" t="s">
        <v>35</v>
      </c>
      <c r="AX252" s="14" t="s">
        <v>76</v>
      </c>
      <c r="AY252" s="220" t="s">
        <v>127</v>
      </c>
    </row>
    <row r="253" spans="1:65" s="14" customFormat="1" ht="10">
      <c r="B253" s="210"/>
      <c r="C253" s="211"/>
      <c r="D253" s="201" t="s">
        <v>139</v>
      </c>
      <c r="E253" s="212" t="s">
        <v>19</v>
      </c>
      <c r="F253" s="213" t="s">
        <v>402</v>
      </c>
      <c r="G253" s="211"/>
      <c r="H253" s="214">
        <v>1</v>
      </c>
      <c r="I253" s="215"/>
      <c r="J253" s="211"/>
      <c r="K253" s="211"/>
      <c r="L253" s="216"/>
      <c r="M253" s="217"/>
      <c r="N253" s="218"/>
      <c r="O253" s="218"/>
      <c r="P253" s="218"/>
      <c r="Q253" s="218"/>
      <c r="R253" s="218"/>
      <c r="S253" s="218"/>
      <c r="T253" s="219"/>
      <c r="AT253" s="220" t="s">
        <v>139</v>
      </c>
      <c r="AU253" s="220" t="s">
        <v>85</v>
      </c>
      <c r="AV253" s="14" t="s">
        <v>85</v>
      </c>
      <c r="AW253" s="14" t="s">
        <v>35</v>
      </c>
      <c r="AX253" s="14" t="s">
        <v>76</v>
      </c>
      <c r="AY253" s="220" t="s">
        <v>127</v>
      </c>
    </row>
    <row r="254" spans="1:65" s="16" customFormat="1" ht="10">
      <c r="B254" s="232"/>
      <c r="C254" s="233"/>
      <c r="D254" s="201" t="s">
        <v>139</v>
      </c>
      <c r="E254" s="234" t="s">
        <v>19</v>
      </c>
      <c r="F254" s="235" t="s">
        <v>153</v>
      </c>
      <c r="G254" s="233"/>
      <c r="H254" s="236">
        <v>10</v>
      </c>
      <c r="I254" s="237"/>
      <c r="J254" s="233"/>
      <c r="K254" s="233"/>
      <c r="L254" s="238"/>
      <c r="M254" s="239"/>
      <c r="N254" s="240"/>
      <c r="O254" s="240"/>
      <c r="P254" s="240"/>
      <c r="Q254" s="240"/>
      <c r="R254" s="240"/>
      <c r="S254" s="240"/>
      <c r="T254" s="241"/>
      <c r="AT254" s="242" t="s">
        <v>139</v>
      </c>
      <c r="AU254" s="242" t="s">
        <v>85</v>
      </c>
      <c r="AV254" s="16" t="s">
        <v>135</v>
      </c>
      <c r="AW254" s="16" t="s">
        <v>35</v>
      </c>
      <c r="AX254" s="16" t="s">
        <v>83</v>
      </c>
      <c r="AY254" s="242" t="s">
        <v>127</v>
      </c>
    </row>
    <row r="255" spans="1:65" s="2" customFormat="1" ht="44.25" customHeight="1">
      <c r="A255" s="37"/>
      <c r="B255" s="38"/>
      <c r="C255" s="181" t="s">
        <v>518</v>
      </c>
      <c r="D255" s="181" t="s">
        <v>130</v>
      </c>
      <c r="E255" s="182" t="s">
        <v>519</v>
      </c>
      <c r="F255" s="183" t="s">
        <v>520</v>
      </c>
      <c r="G255" s="184" t="s">
        <v>394</v>
      </c>
      <c r="H255" s="185">
        <v>12</v>
      </c>
      <c r="I255" s="186"/>
      <c r="J255" s="187">
        <f>ROUND(I255*H255,2)</f>
        <v>0</v>
      </c>
      <c r="K255" s="183" t="s">
        <v>134</v>
      </c>
      <c r="L255" s="42"/>
      <c r="M255" s="188" t="s">
        <v>19</v>
      </c>
      <c r="N255" s="189" t="s">
        <v>47</v>
      </c>
      <c r="O255" s="67"/>
      <c r="P255" s="190">
        <f>O255*H255</f>
        <v>0</v>
      </c>
      <c r="Q255" s="190">
        <v>0</v>
      </c>
      <c r="R255" s="190">
        <f>Q255*H255</f>
        <v>0</v>
      </c>
      <c r="S255" s="190">
        <v>0</v>
      </c>
      <c r="T255" s="191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92" t="s">
        <v>135</v>
      </c>
      <c r="AT255" s="192" t="s">
        <v>130</v>
      </c>
      <c r="AU255" s="192" t="s">
        <v>85</v>
      </c>
      <c r="AY255" s="20" t="s">
        <v>127</v>
      </c>
      <c r="BE255" s="193">
        <f>IF(N255="základní",J255,0)</f>
        <v>0</v>
      </c>
      <c r="BF255" s="193">
        <f>IF(N255="snížená",J255,0)</f>
        <v>0</v>
      </c>
      <c r="BG255" s="193">
        <f>IF(N255="zákl. přenesená",J255,0)</f>
        <v>0</v>
      </c>
      <c r="BH255" s="193">
        <f>IF(N255="sníž. přenesená",J255,0)</f>
        <v>0</v>
      </c>
      <c r="BI255" s="193">
        <f>IF(N255="nulová",J255,0)</f>
        <v>0</v>
      </c>
      <c r="BJ255" s="20" t="s">
        <v>83</v>
      </c>
      <c r="BK255" s="193">
        <f>ROUND(I255*H255,2)</f>
        <v>0</v>
      </c>
      <c r="BL255" s="20" t="s">
        <v>135</v>
      </c>
      <c r="BM255" s="192" t="s">
        <v>521</v>
      </c>
    </row>
    <row r="256" spans="1:65" s="2" customFormat="1" ht="10">
      <c r="A256" s="37"/>
      <c r="B256" s="38"/>
      <c r="C256" s="39"/>
      <c r="D256" s="194" t="s">
        <v>137</v>
      </c>
      <c r="E256" s="39"/>
      <c r="F256" s="195" t="s">
        <v>522</v>
      </c>
      <c r="G256" s="39"/>
      <c r="H256" s="39"/>
      <c r="I256" s="196"/>
      <c r="J256" s="39"/>
      <c r="K256" s="39"/>
      <c r="L256" s="42"/>
      <c r="M256" s="197"/>
      <c r="N256" s="198"/>
      <c r="O256" s="67"/>
      <c r="P256" s="67"/>
      <c r="Q256" s="67"/>
      <c r="R256" s="67"/>
      <c r="S256" s="67"/>
      <c r="T256" s="68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20" t="s">
        <v>137</v>
      </c>
      <c r="AU256" s="20" t="s">
        <v>85</v>
      </c>
    </row>
    <row r="257" spans="1:65" s="13" customFormat="1" ht="10">
      <c r="B257" s="199"/>
      <c r="C257" s="200"/>
      <c r="D257" s="201" t="s">
        <v>139</v>
      </c>
      <c r="E257" s="202" t="s">
        <v>19</v>
      </c>
      <c r="F257" s="203" t="s">
        <v>380</v>
      </c>
      <c r="G257" s="200"/>
      <c r="H257" s="202" t="s">
        <v>19</v>
      </c>
      <c r="I257" s="204"/>
      <c r="J257" s="200"/>
      <c r="K257" s="200"/>
      <c r="L257" s="205"/>
      <c r="M257" s="206"/>
      <c r="N257" s="207"/>
      <c r="O257" s="207"/>
      <c r="P257" s="207"/>
      <c r="Q257" s="207"/>
      <c r="R257" s="207"/>
      <c r="S257" s="207"/>
      <c r="T257" s="208"/>
      <c r="AT257" s="209" t="s">
        <v>139</v>
      </c>
      <c r="AU257" s="209" t="s">
        <v>85</v>
      </c>
      <c r="AV257" s="13" t="s">
        <v>83</v>
      </c>
      <c r="AW257" s="13" t="s">
        <v>35</v>
      </c>
      <c r="AX257" s="13" t="s">
        <v>76</v>
      </c>
      <c r="AY257" s="209" t="s">
        <v>127</v>
      </c>
    </row>
    <row r="258" spans="1:65" s="14" customFormat="1" ht="10">
      <c r="B258" s="210"/>
      <c r="C258" s="211"/>
      <c r="D258" s="201" t="s">
        <v>139</v>
      </c>
      <c r="E258" s="212" t="s">
        <v>19</v>
      </c>
      <c r="F258" s="213" t="s">
        <v>442</v>
      </c>
      <c r="G258" s="211"/>
      <c r="H258" s="214">
        <v>1</v>
      </c>
      <c r="I258" s="215"/>
      <c r="J258" s="211"/>
      <c r="K258" s="211"/>
      <c r="L258" s="216"/>
      <c r="M258" s="217"/>
      <c r="N258" s="218"/>
      <c r="O258" s="218"/>
      <c r="P258" s="218"/>
      <c r="Q258" s="218"/>
      <c r="R258" s="218"/>
      <c r="S258" s="218"/>
      <c r="T258" s="219"/>
      <c r="AT258" s="220" t="s">
        <v>139</v>
      </c>
      <c r="AU258" s="220" t="s">
        <v>85</v>
      </c>
      <c r="AV258" s="14" t="s">
        <v>85</v>
      </c>
      <c r="AW258" s="14" t="s">
        <v>35</v>
      </c>
      <c r="AX258" s="14" t="s">
        <v>76</v>
      </c>
      <c r="AY258" s="220" t="s">
        <v>127</v>
      </c>
    </row>
    <row r="259" spans="1:65" s="14" customFormat="1" ht="10">
      <c r="B259" s="210"/>
      <c r="C259" s="211"/>
      <c r="D259" s="201" t="s">
        <v>139</v>
      </c>
      <c r="E259" s="212" t="s">
        <v>19</v>
      </c>
      <c r="F259" s="213" t="s">
        <v>443</v>
      </c>
      <c r="G259" s="211"/>
      <c r="H259" s="214">
        <v>1</v>
      </c>
      <c r="I259" s="215"/>
      <c r="J259" s="211"/>
      <c r="K259" s="211"/>
      <c r="L259" s="216"/>
      <c r="M259" s="217"/>
      <c r="N259" s="218"/>
      <c r="O259" s="218"/>
      <c r="P259" s="218"/>
      <c r="Q259" s="218"/>
      <c r="R259" s="218"/>
      <c r="S259" s="218"/>
      <c r="T259" s="219"/>
      <c r="AT259" s="220" t="s">
        <v>139</v>
      </c>
      <c r="AU259" s="220" t="s">
        <v>85</v>
      </c>
      <c r="AV259" s="14" t="s">
        <v>85</v>
      </c>
      <c r="AW259" s="14" t="s">
        <v>35</v>
      </c>
      <c r="AX259" s="14" t="s">
        <v>76</v>
      </c>
      <c r="AY259" s="220" t="s">
        <v>127</v>
      </c>
    </row>
    <row r="260" spans="1:65" s="13" customFormat="1" ht="10">
      <c r="B260" s="199"/>
      <c r="C260" s="200"/>
      <c r="D260" s="201" t="s">
        <v>139</v>
      </c>
      <c r="E260" s="202" t="s">
        <v>19</v>
      </c>
      <c r="F260" s="203" t="s">
        <v>523</v>
      </c>
      <c r="G260" s="200"/>
      <c r="H260" s="202" t="s">
        <v>19</v>
      </c>
      <c r="I260" s="204"/>
      <c r="J260" s="200"/>
      <c r="K260" s="200"/>
      <c r="L260" s="205"/>
      <c r="M260" s="206"/>
      <c r="N260" s="207"/>
      <c r="O260" s="207"/>
      <c r="P260" s="207"/>
      <c r="Q260" s="207"/>
      <c r="R260" s="207"/>
      <c r="S260" s="207"/>
      <c r="T260" s="208"/>
      <c r="AT260" s="209" t="s">
        <v>139</v>
      </c>
      <c r="AU260" s="209" t="s">
        <v>85</v>
      </c>
      <c r="AV260" s="13" t="s">
        <v>83</v>
      </c>
      <c r="AW260" s="13" t="s">
        <v>35</v>
      </c>
      <c r="AX260" s="13" t="s">
        <v>76</v>
      </c>
      <c r="AY260" s="209" t="s">
        <v>127</v>
      </c>
    </row>
    <row r="261" spans="1:65" s="14" customFormat="1" ht="10">
      <c r="B261" s="210"/>
      <c r="C261" s="211"/>
      <c r="D261" s="201" t="s">
        <v>139</v>
      </c>
      <c r="E261" s="212" t="s">
        <v>19</v>
      </c>
      <c r="F261" s="213" t="s">
        <v>397</v>
      </c>
      <c r="G261" s="211"/>
      <c r="H261" s="214">
        <v>2</v>
      </c>
      <c r="I261" s="215"/>
      <c r="J261" s="211"/>
      <c r="K261" s="211"/>
      <c r="L261" s="216"/>
      <c r="M261" s="217"/>
      <c r="N261" s="218"/>
      <c r="O261" s="218"/>
      <c r="P261" s="218"/>
      <c r="Q261" s="218"/>
      <c r="R261" s="218"/>
      <c r="S261" s="218"/>
      <c r="T261" s="219"/>
      <c r="AT261" s="220" t="s">
        <v>139</v>
      </c>
      <c r="AU261" s="220" t="s">
        <v>85</v>
      </c>
      <c r="AV261" s="14" t="s">
        <v>85</v>
      </c>
      <c r="AW261" s="14" t="s">
        <v>35</v>
      </c>
      <c r="AX261" s="14" t="s">
        <v>76</v>
      </c>
      <c r="AY261" s="220" t="s">
        <v>127</v>
      </c>
    </row>
    <row r="262" spans="1:65" s="14" customFormat="1" ht="10">
      <c r="B262" s="210"/>
      <c r="C262" s="211"/>
      <c r="D262" s="201" t="s">
        <v>139</v>
      </c>
      <c r="E262" s="212" t="s">
        <v>19</v>
      </c>
      <c r="F262" s="213" t="s">
        <v>398</v>
      </c>
      <c r="G262" s="211"/>
      <c r="H262" s="214">
        <v>1</v>
      </c>
      <c r="I262" s="215"/>
      <c r="J262" s="211"/>
      <c r="K262" s="211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139</v>
      </c>
      <c r="AU262" s="220" t="s">
        <v>85</v>
      </c>
      <c r="AV262" s="14" t="s">
        <v>85</v>
      </c>
      <c r="AW262" s="14" t="s">
        <v>35</v>
      </c>
      <c r="AX262" s="14" t="s">
        <v>76</v>
      </c>
      <c r="AY262" s="220" t="s">
        <v>127</v>
      </c>
    </row>
    <row r="263" spans="1:65" s="14" customFormat="1" ht="10">
      <c r="B263" s="210"/>
      <c r="C263" s="211"/>
      <c r="D263" s="201" t="s">
        <v>139</v>
      </c>
      <c r="E263" s="212" t="s">
        <v>19</v>
      </c>
      <c r="F263" s="213" t="s">
        <v>437</v>
      </c>
      <c r="G263" s="211"/>
      <c r="H263" s="214">
        <v>3</v>
      </c>
      <c r="I263" s="215"/>
      <c r="J263" s="211"/>
      <c r="K263" s="211"/>
      <c r="L263" s="216"/>
      <c r="M263" s="217"/>
      <c r="N263" s="218"/>
      <c r="O263" s="218"/>
      <c r="P263" s="218"/>
      <c r="Q263" s="218"/>
      <c r="R263" s="218"/>
      <c r="S263" s="218"/>
      <c r="T263" s="219"/>
      <c r="AT263" s="220" t="s">
        <v>139</v>
      </c>
      <c r="AU263" s="220" t="s">
        <v>85</v>
      </c>
      <c r="AV263" s="14" t="s">
        <v>85</v>
      </c>
      <c r="AW263" s="14" t="s">
        <v>35</v>
      </c>
      <c r="AX263" s="14" t="s">
        <v>76</v>
      </c>
      <c r="AY263" s="220" t="s">
        <v>127</v>
      </c>
    </row>
    <row r="264" spans="1:65" s="14" customFormat="1" ht="10">
      <c r="B264" s="210"/>
      <c r="C264" s="211"/>
      <c r="D264" s="201" t="s">
        <v>139</v>
      </c>
      <c r="E264" s="212" t="s">
        <v>19</v>
      </c>
      <c r="F264" s="213" t="s">
        <v>399</v>
      </c>
      <c r="G264" s="211"/>
      <c r="H264" s="214">
        <v>1</v>
      </c>
      <c r="I264" s="215"/>
      <c r="J264" s="211"/>
      <c r="K264" s="211"/>
      <c r="L264" s="216"/>
      <c r="M264" s="217"/>
      <c r="N264" s="218"/>
      <c r="O264" s="218"/>
      <c r="P264" s="218"/>
      <c r="Q264" s="218"/>
      <c r="R264" s="218"/>
      <c r="S264" s="218"/>
      <c r="T264" s="219"/>
      <c r="AT264" s="220" t="s">
        <v>139</v>
      </c>
      <c r="AU264" s="220" t="s">
        <v>85</v>
      </c>
      <c r="AV264" s="14" t="s">
        <v>85</v>
      </c>
      <c r="AW264" s="14" t="s">
        <v>35</v>
      </c>
      <c r="AX264" s="14" t="s">
        <v>76</v>
      </c>
      <c r="AY264" s="220" t="s">
        <v>127</v>
      </c>
    </row>
    <row r="265" spans="1:65" s="14" customFormat="1" ht="10">
      <c r="B265" s="210"/>
      <c r="C265" s="211"/>
      <c r="D265" s="201" t="s">
        <v>139</v>
      </c>
      <c r="E265" s="212" t="s">
        <v>19</v>
      </c>
      <c r="F265" s="213" t="s">
        <v>400</v>
      </c>
      <c r="G265" s="211"/>
      <c r="H265" s="214">
        <v>1</v>
      </c>
      <c r="I265" s="215"/>
      <c r="J265" s="211"/>
      <c r="K265" s="211"/>
      <c r="L265" s="216"/>
      <c r="M265" s="217"/>
      <c r="N265" s="218"/>
      <c r="O265" s="218"/>
      <c r="P265" s="218"/>
      <c r="Q265" s="218"/>
      <c r="R265" s="218"/>
      <c r="S265" s="218"/>
      <c r="T265" s="219"/>
      <c r="AT265" s="220" t="s">
        <v>139</v>
      </c>
      <c r="AU265" s="220" t="s">
        <v>85</v>
      </c>
      <c r="AV265" s="14" t="s">
        <v>85</v>
      </c>
      <c r="AW265" s="14" t="s">
        <v>35</v>
      </c>
      <c r="AX265" s="14" t="s">
        <v>76</v>
      </c>
      <c r="AY265" s="220" t="s">
        <v>127</v>
      </c>
    </row>
    <row r="266" spans="1:65" s="14" customFormat="1" ht="10">
      <c r="B266" s="210"/>
      <c r="C266" s="211"/>
      <c r="D266" s="201" t="s">
        <v>139</v>
      </c>
      <c r="E266" s="212" t="s">
        <v>19</v>
      </c>
      <c r="F266" s="213" t="s">
        <v>401</v>
      </c>
      <c r="G266" s="211"/>
      <c r="H266" s="214">
        <v>1</v>
      </c>
      <c r="I266" s="215"/>
      <c r="J266" s="211"/>
      <c r="K266" s="211"/>
      <c r="L266" s="216"/>
      <c r="M266" s="217"/>
      <c r="N266" s="218"/>
      <c r="O266" s="218"/>
      <c r="P266" s="218"/>
      <c r="Q266" s="218"/>
      <c r="R266" s="218"/>
      <c r="S266" s="218"/>
      <c r="T266" s="219"/>
      <c r="AT266" s="220" t="s">
        <v>139</v>
      </c>
      <c r="AU266" s="220" t="s">
        <v>85</v>
      </c>
      <c r="AV266" s="14" t="s">
        <v>85</v>
      </c>
      <c r="AW266" s="14" t="s">
        <v>35</v>
      </c>
      <c r="AX266" s="14" t="s">
        <v>76</v>
      </c>
      <c r="AY266" s="220" t="s">
        <v>127</v>
      </c>
    </row>
    <row r="267" spans="1:65" s="14" customFormat="1" ht="10">
      <c r="B267" s="210"/>
      <c r="C267" s="211"/>
      <c r="D267" s="201" t="s">
        <v>139</v>
      </c>
      <c r="E267" s="212" t="s">
        <v>19</v>
      </c>
      <c r="F267" s="213" t="s">
        <v>524</v>
      </c>
      <c r="G267" s="211"/>
      <c r="H267" s="214">
        <v>1</v>
      </c>
      <c r="I267" s="215"/>
      <c r="J267" s="211"/>
      <c r="K267" s="211"/>
      <c r="L267" s="216"/>
      <c r="M267" s="217"/>
      <c r="N267" s="218"/>
      <c r="O267" s="218"/>
      <c r="P267" s="218"/>
      <c r="Q267" s="218"/>
      <c r="R267" s="218"/>
      <c r="S267" s="218"/>
      <c r="T267" s="219"/>
      <c r="AT267" s="220" t="s">
        <v>139</v>
      </c>
      <c r="AU267" s="220" t="s">
        <v>85</v>
      </c>
      <c r="AV267" s="14" t="s">
        <v>85</v>
      </c>
      <c r="AW267" s="14" t="s">
        <v>35</v>
      </c>
      <c r="AX267" s="14" t="s">
        <v>76</v>
      </c>
      <c r="AY267" s="220" t="s">
        <v>127</v>
      </c>
    </row>
    <row r="268" spans="1:65" s="16" customFormat="1" ht="10">
      <c r="B268" s="232"/>
      <c r="C268" s="233"/>
      <c r="D268" s="201" t="s">
        <v>139</v>
      </c>
      <c r="E268" s="234" t="s">
        <v>19</v>
      </c>
      <c r="F268" s="235" t="s">
        <v>153</v>
      </c>
      <c r="G268" s="233"/>
      <c r="H268" s="236">
        <v>12</v>
      </c>
      <c r="I268" s="237"/>
      <c r="J268" s="233"/>
      <c r="K268" s="233"/>
      <c r="L268" s="238"/>
      <c r="M268" s="239"/>
      <c r="N268" s="240"/>
      <c r="O268" s="240"/>
      <c r="P268" s="240"/>
      <c r="Q268" s="240"/>
      <c r="R268" s="240"/>
      <c r="S268" s="240"/>
      <c r="T268" s="241"/>
      <c r="AT268" s="242" t="s">
        <v>139</v>
      </c>
      <c r="AU268" s="242" t="s">
        <v>85</v>
      </c>
      <c r="AV268" s="16" t="s">
        <v>135</v>
      </c>
      <c r="AW268" s="16" t="s">
        <v>35</v>
      </c>
      <c r="AX268" s="16" t="s">
        <v>83</v>
      </c>
      <c r="AY268" s="242" t="s">
        <v>127</v>
      </c>
    </row>
    <row r="269" spans="1:65" s="2" customFormat="1" ht="44.25" customHeight="1">
      <c r="A269" s="37"/>
      <c r="B269" s="38"/>
      <c r="C269" s="181" t="s">
        <v>525</v>
      </c>
      <c r="D269" s="181" t="s">
        <v>130</v>
      </c>
      <c r="E269" s="182" t="s">
        <v>526</v>
      </c>
      <c r="F269" s="183" t="s">
        <v>527</v>
      </c>
      <c r="G269" s="184" t="s">
        <v>394</v>
      </c>
      <c r="H269" s="185">
        <v>6</v>
      </c>
      <c r="I269" s="186"/>
      <c r="J269" s="187">
        <f>ROUND(I269*H269,2)</f>
        <v>0</v>
      </c>
      <c r="K269" s="183" t="s">
        <v>134</v>
      </c>
      <c r="L269" s="42"/>
      <c r="M269" s="188" t="s">
        <v>19</v>
      </c>
      <c r="N269" s="189" t="s">
        <v>47</v>
      </c>
      <c r="O269" s="67"/>
      <c r="P269" s="190">
        <f>O269*H269</f>
        <v>0</v>
      </c>
      <c r="Q269" s="190">
        <v>0</v>
      </c>
      <c r="R269" s="190">
        <f>Q269*H269</f>
        <v>0</v>
      </c>
      <c r="S269" s="190">
        <v>0</v>
      </c>
      <c r="T269" s="191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92" t="s">
        <v>135</v>
      </c>
      <c r="AT269" s="192" t="s">
        <v>130</v>
      </c>
      <c r="AU269" s="192" t="s">
        <v>85</v>
      </c>
      <c r="AY269" s="20" t="s">
        <v>127</v>
      </c>
      <c r="BE269" s="193">
        <f>IF(N269="základní",J269,0)</f>
        <v>0</v>
      </c>
      <c r="BF269" s="193">
        <f>IF(N269="snížená",J269,0)</f>
        <v>0</v>
      </c>
      <c r="BG269" s="193">
        <f>IF(N269="zákl. přenesená",J269,0)</f>
        <v>0</v>
      </c>
      <c r="BH269" s="193">
        <f>IF(N269="sníž. přenesená",J269,0)</f>
        <v>0</v>
      </c>
      <c r="BI269" s="193">
        <f>IF(N269="nulová",J269,0)</f>
        <v>0</v>
      </c>
      <c r="BJ269" s="20" t="s">
        <v>83</v>
      </c>
      <c r="BK269" s="193">
        <f>ROUND(I269*H269,2)</f>
        <v>0</v>
      </c>
      <c r="BL269" s="20" t="s">
        <v>135</v>
      </c>
      <c r="BM269" s="192" t="s">
        <v>528</v>
      </c>
    </row>
    <row r="270" spans="1:65" s="2" customFormat="1" ht="10">
      <c r="A270" s="37"/>
      <c r="B270" s="38"/>
      <c r="C270" s="39"/>
      <c r="D270" s="194" t="s">
        <v>137</v>
      </c>
      <c r="E270" s="39"/>
      <c r="F270" s="195" t="s">
        <v>529</v>
      </c>
      <c r="G270" s="39"/>
      <c r="H270" s="39"/>
      <c r="I270" s="196"/>
      <c r="J270" s="39"/>
      <c r="K270" s="39"/>
      <c r="L270" s="42"/>
      <c r="M270" s="197"/>
      <c r="N270" s="198"/>
      <c r="O270" s="67"/>
      <c r="P270" s="67"/>
      <c r="Q270" s="67"/>
      <c r="R270" s="67"/>
      <c r="S270" s="67"/>
      <c r="T270" s="68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20" t="s">
        <v>137</v>
      </c>
      <c r="AU270" s="20" t="s">
        <v>85</v>
      </c>
    </row>
    <row r="271" spans="1:65" s="13" customFormat="1" ht="10">
      <c r="B271" s="199"/>
      <c r="C271" s="200"/>
      <c r="D271" s="201" t="s">
        <v>139</v>
      </c>
      <c r="E271" s="202" t="s">
        <v>19</v>
      </c>
      <c r="F271" s="203" t="s">
        <v>380</v>
      </c>
      <c r="G271" s="200"/>
      <c r="H271" s="202" t="s">
        <v>19</v>
      </c>
      <c r="I271" s="204"/>
      <c r="J271" s="200"/>
      <c r="K271" s="200"/>
      <c r="L271" s="205"/>
      <c r="M271" s="206"/>
      <c r="N271" s="207"/>
      <c r="O271" s="207"/>
      <c r="P271" s="207"/>
      <c r="Q271" s="207"/>
      <c r="R271" s="207"/>
      <c r="S271" s="207"/>
      <c r="T271" s="208"/>
      <c r="AT271" s="209" t="s">
        <v>139</v>
      </c>
      <c r="AU271" s="209" t="s">
        <v>85</v>
      </c>
      <c r="AV271" s="13" t="s">
        <v>83</v>
      </c>
      <c r="AW271" s="13" t="s">
        <v>35</v>
      </c>
      <c r="AX271" s="13" t="s">
        <v>76</v>
      </c>
      <c r="AY271" s="209" t="s">
        <v>127</v>
      </c>
    </row>
    <row r="272" spans="1:65" s="14" customFormat="1" ht="10">
      <c r="B272" s="210"/>
      <c r="C272" s="211"/>
      <c r="D272" s="201" t="s">
        <v>139</v>
      </c>
      <c r="E272" s="212" t="s">
        <v>19</v>
      </c>
      <c r="F272" s="213" t="s">
        <v>448</v>
      </c>
      <c r="G272" s="211"/>
      <c r="H272" s="214">
        <v>1</v>
      </c>
      <c r="I272" s="215"/>
      <c r="J272" s="211"/>
      <c r="K272" s="211"/>
      <c r="L272" s="216"/>
      <c r="M272" s="217"/>
      <c r="N272" s="218"/>
      <c r="O272" s="218"/>
      <c r="P272" s="218"/>
      <c r="Q272" s="218"/>
      <c r="R272" s="218"/>
      <c r="S272" s="218"/>
      <c r="T272" s="219"/>
      <c r="AT272" s="220" t="s">
        <v>139</v>
      </c>
      <c r="AU272" s="220" t="s">
        <v>85</v>
      </c>
      <c r="AV272" s="14" t="s">
        <v>85</v>
      </c>
      <c r="AW272" s="14" t="s">
        <v>35</v>
      </c>
      <c r="AX272" s="14" t="s">
        <v>76</v>
      </c>
      <c r="AY272" s="220" t="s">
        <v>127</v>
      </c>
    </row>
    <row r="273" spans="1:65" s="14" customFormat="1" ht="10">
      <c r="B273" s="210"/>
      <c r="C273" s="211"/>
      <c r="D273" s="201" t="s">
        <v>139</v>
      </c>
      <c r="E273" s="212" t="s">
        <v>19</v>
      </c>
      <c r="F273" s="213" t="s">
        <v>449</v>
      </c>
      <c r="G273" s="211"/>
      <c r="H273" s="214">
        <v>2</v>
      </c>
      <c r="I273" s="215"/>
      <c r="J273" s="211"/>
      <c r="K273" s="211"/>
      <c r="L273" s="216"/>
      <c r="M273" s="217"/>
      <c r="N273" s="218"/>
      <c r="O273" s="218"/>
      <c r="P273" s="218"/>
      <c r="Q273" s="218"/>
      <c r="R273" s="218"/>
      <c r="S273" s="218"/>
      <c r="T273" s="219"/>
      <c r="AT273" s="220" t="s">
        <v>139</v>
      </c>
      <c r="AU273" s="220" t="s">
        <v>85</v>
      </c>
      <c r="AV273" s="14" t="s">
        <v>85</v>
      </c>
      <c r="AW273" s="14" t="s">
        <v>35</v>
      </c>
      <c r="AX273" s="14" t="s">
        <v>76</v>
      </c>
      <c r="AY273" s="220" t="s">
        <v>127</v>
      </c>
    </row>
    <row r="274" spans="1:65" s="14" customFormat="1" ht="10">
      <c r="B274" s="210"/>
      <c r="C274" s="211"/>
      <c r="D274" s="201" t="s">
        <v>139</v>
      </c>
      <c r="E274" s="212" t="s">
        <v>19</v>
      </c>
      <c r="F274" s="213" t="s">
        <v>450</v>
      </c>
      <c r="G274" s="211"/>
      <c r="H274" s="214">
        <v>1</v>
      </c>
      <c r="I274" s="215"/>
      <c r="J274" s="211"/>
      <c r="K274" s="211"/>
      <c r="L274" s="216"/>
      <c r="M274" s="217"/>
      <c r="N274" s="218"/>
      <c r="O274" s="218"/>
      <c r="P274" s="218"/>
      <c r="Q274" s="218"/>
      <c r="R274" s="218"/>
      <c r="S274" s="218"/>
      <c r="T274" s="219"/>
      <c r="AT274" s="220" t="s">
        <v>139</v>
      </c>
      <c r="AU274" s="220" t="s">
        <v>85</v>
      </c>
      <c r="AV274" s="14" t="s">
        <v>85</v>
      </c>
      <c r="AW274" s="14" t="s">
        <v>35</v>
      </c>
      <c r="AX274" s="14" t="s">
        <v>76</v>
      </c>
      <c r="AY274" s="220" t="s">
        <v>127</v>
      </c>
    </row>
    <row r="275" spans="1:65" s="13" customFormat="1" ht="10">
      <c r="B275" s="199"/>
      <c r="C275" s="200"/>
      <c r="D275" s="201" t="s">
        <v>139</v>
      </c>
      <c r="E275" s="202" t="s">
        <v>19</v>
      </c>
      <c r="F275" s="203" t="s">
        <v>530</v>
      </c>
      <c r="G275" s="200"/>
      <c r="H275" s="202" t="s">
        <v>19</v>
      </c>
      <c r="I275" s="204"/>
      <c r="J275" s="200"/>
      <c r="K275" s="200"/>
      <c r="L275" s="205"/>
      <c r="M275" s="206"/>
      <c r="N275" s="207"/>
      <c r="O275" s="207"/>
      <c r="P275" s="207"/>
      <c r="Q275" s="207"/>
      <c r="R275" s="207"/>
      <c r="S275" s="207"/>
      <c r="T275" s="208"/>
      <c r="AT275" s="209" t="s">
        <v>139</v>
      </c>
      <c r="AU275" s="209" t="s">
        <v>85</v>
      </c>
      <c r="AV275" s="13" t="s">
        <v>83</v>
      </c>
      <c r="AW275" s="13" t="s">
        <v>35</v>
      </c>
      <c r="AX275" s="13" t="s">
        <v>76</v>
      </c>
      <c r="AY275" s="209" t="s">
        <v>127</v>
      </c>
    </row>
    <row r="276" spans="1:65" s="14" customFormat="1" ht="10">
      <c r="B276" s="210"/>
      <c r="C276" s="211"/>
      <c r="D276" s="201" t="s">
        <v>139</v>
      </c>
      <c r="E276" s="212" t="s">
        <v>19</v>
      </c>
      <c r="F276" s="213" t="s">
        <v>442</v>
      </c>
      <c r="G276" s="211"/>
      <c r="H276" s="214">
        <v>1</v>
      </c>
      <c r="I276" s="215"/>
      <c r="J276" s="211"/>
      <c r="K276" s="211"/>
      <c r="L276" s="216"/>
      <c r="M276" s="217"/>
      <c r="N276" s="218"/>
      <c r="O276" s="218"/>
      <c r="P276" s="218"/>
      <c r="Q276" s="218"/>
      <c r="R276" s="218"/>
      <c r="S276" s="218"/>
      <c r="T276" s="219"/>
      <c r="AT276" s="220" t="s">
        <v>139</v>
      </c>
      <c r="AU276" s="220" t="s">
        <v>85</v>
      </c>
      <c r="AV276" s="14" t="s">
        <v>85</v>
      </c>
      <c r="AW276" s="14" t="s">
        <v>35</v>
      </c>
      <c r="AX276" s="14" t="s">
        <v>76</v>
      </c>
      <c r="AY276" s="220" t="s">
        <v>127</v>
      </c>
    </row>
    <row r="277" spans="1:65" s="14" customFormat="1" ht="10">
      <c r="B277" s="210"/>
      <c r="C277" s="211"/>
      <c r="D277" s="201" t="s">
        <v>139</v>
      </c>
      <c r="E277" s="212" t="s">
        <v>19</v>
      </c>
      <c r="F277" s="213" t="s">
        <v>443</v>
      </c>
      <c r="G277" s="211"/>
      <c r="H277" s="214">
        <v>1</v>
      </c>
      <c r="I277" s="215"/>
      <c r="J277" s="211"/>
      <c r="K277" s="211"/>
      <c r="L277" s="216"/>
      <c r="M277" s="217"/>
      <c r="N277" s="218"/>
      <c r="O277" s="218"/>
      <c r="P277" s="218"/>
      <c r="Q277" s="218"/>
      <c r="R277" s="218"/>
      <c r="S277" s="218"/>
      <c r="T277" s="219"/>
      <c r="AT277" s="220" t="s">
        <v>139</v>
      </c>
      <c r="AU277" s="220" t="s">
        <v>85</v>
      </c>
      <c r="AV277" s="14" t="s">
        <v>85</v>
      </c>
      <c r="AW277" s="14" t="s">
        <v>35</v>
      </c>
      <c r="AX277" s="14" t="s">
        <v>76</v>
      </c>
      <c r="AY277" s="220" t="s">
        <v>127</v>
      </c>
    </row>
    <row r="278" spans="1:65" s="16" customFormat="1" ht="10">
      <c r="B278" s="232"/>
      <c r="C278" s="233"/>
      <c r="D278" s="201" t="s">
        <v>139</v>
      </c>
      <c r="E278" s="234" t="s">
        <v>19</v>
      </c>
      <c r="F278" s="235" t="s">
        <v>153</v>
      </c>
      <c r="G278" s="233"/>
      <c r="H278" s="236">
        <v>6</v>
      </c>
      <c r="I278" s="237"/>
      <c r="J278" s="233"/>
      <c r="K278" s="233"/>
      <c r="L278" s="238"/>
      <c r="M278" s="239"/>
      <c r="N278" s="240"/>
      <c r="O278" s="240"/>
      <c r="P278" s="240"/>
      <c r="Q278" s="240"/>
      <c r="R278" s="240"/>
      <c r="S278" s="240"/>
      <c r="T278" s="241"/>
      <c r="AT278" s="242" t="s">
        <v>139</v>
      </c>
      <c r="AU278" s="242" t="s">
        <v>85</v>
      </c>
      <c r="AV278" s="16" t="s">
        <v>135</v>
      </c>
      <c r="AW278" s="16" t="s">
        <v>35</v>
      </c>
      <c r="AX278" s="16" t="s">
        <v>83</v>
      </c>
      <c r="AY278" s="242" t="s">
        <v>127</v>
      </c>
    </row>
    <row r="279" spans="1:65" s="2" customFormat="1" ht="44.25" customHeight="1">
      <c r="A279" s="37"/>
      <c r="B279" s="38"/>
      <c r="C279" s="181" t="s">
        <v>531</v>
      </c>
      <c r="D279" s="181" t="s">
        <v>130</v>
      </c>
      <c r="E279" s="182" t="s">
        <v>532</v>
      </c>
      <c r="F279" s="183" t="s">
        <v>533</v>
      </c>
      <c r="G279" s="184" t="s">
        <v>394</v>
      </c>
      <c r="H279" s="185">
        <v>4</v>
      </c>
      <c r="I279" s="186"/>
      <c r="J279" s="187">
        <f>ROUND(I279*H279,2)</f>
        <v>0</v>
      </c>
      <c r="K279" s="183" t="s">
        <v>134</v>
      </c>
      <c r="L279" s="42"/>
      <c r="M279" s="188" t="s">
        <v>19</v>
      </c>
      <c r="N279" s="189" t="s">
        <v>47</v>
      </c>
      <c r="O279" s="67"/>
      <c r="P279" s="190">
        <f>O279*H279</f>
        <v>0</v>
      </c>
      <c r="Q279" s="190">
        <v>0</v>
      </c>
      <c r="R279" s="190">
        <f>Q279*H279</f>
        <v>0</v>
      </c>
      <c r="S279" s="190">
        <v>0</v>
      </c>
      <c r="T279" s="191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92" t="s">
        <v>135</v>
      </c>
      <c r="AT279" s="192" t="s">
        <v>130</v>
      </c>
      <c r="AU279" s="192" t="s">
        <v>85</v>
      </c>
      <c r="AY279" s="20" t="s">
        <v>127</v>
      </c>
      <c r="BE279" s="193">
        <f>IF(N279="základní",J279,0)</f>
        <v>0</v>
      </c>
      <c r="BF279" s="193">
        <f>IF(N279="snížená",J279,0)</f>
        <v>0</v>
      </c>
      <c r="BG279" s="193">
        <f>IF(N279="zákl. přenesená",J279,0)</f>
        <v>0</v>
      </c>
      <c r="BH279" s="193">
        <f>IF(N279="sníž. přenesená",J279,0)</f>
        <v>0</v>
      </c>
      <c r="BI279" s="193">
        <f>IF(N279="nulová",J279,0)</f>
        <v>0</v>
      </c>
      <c r="BJ279" s="20" t="s">
        <v>83</v>
      </c>
      <c r="BK279" s="193">
        <f>ROUND(I279*H279,2)</f>
        <v>0</v>
      </c>
      <c r="BL279" s="20" t="s">
        <v>135</v>
      </c>
      <c r="BM279" s="192" t="s">
        <v>534</v>
      </c>
    </row>
    <row r="280" spans="1:65" s="2" customFormat="1" ht="10">
      <c r="A280" s="37"/>
      <c r="B280" s="38"/>
      <c r="C280" s="39"/>
      <c r="D280" s="194" t="s">
        <v>137</v>
      </c>
      <c r="E280" s="39"/>
      <c r="F280" s="195" t="s">
        <v>535</v>
      </c>
      <c r="G280" s="39"/>
      <c r="H280" s="39"/>
      <c r="I280" s="196"/>
      <c r="J280" s="39"/>
      <c r="K280" s="39"/>
      <c r="L280" s="42"/>
      <c r="M280" s="197"/>
      <c r="N280" s="198"/>
      <c r="O280" s="67"/>
      <c r="P280" s="67"/>
      <c r="Q280" s="67"/>
      <c r="R280" s="67"/>
      <c r="S280" s="67"/>
      <c r="T280" s="68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20" t="s">
        <v>137</v>
      </c>
      <c r="AU280" s="20" t="s">
        <v>85</v>
      </c>
    </row>
    <row r="281" spans="1:65" s="13" customFormat="1" ht="10">
      <c r="B281" s="199"/>
      <c r="C281" s="200"/>
      <c r="D281" s="201" t="s">
        <v>139</v>
      </c>
      <c r="E281" s="202" t="s">
        <v>19</v>
      </c>
      <c r="F281" s="203" t="s">
        <v>380</v>
      </c>
      <c r="G281" s="200"/>
      <c r="H281" s="202" t="s">
        <v>19</v>
      </c>
      <c r="I281" s="204"/>
      <c r="J281" s="200"/>
      <c r="K281" s="200"/>
      <c r="L281" s="205"/>
      <c r="M281" s="206"/>
      <c r="N281" s="207"/>
      <c r="O281" s="207"/>
      <c r="P281" s="207"/>
      <c r="Q281" s="207"/>
      <c r="R281" s="207"/>
      <c r="S281" s="207"/>
      <c r="T281" s="208"/>
      <c r="AT281" s="209" t="s">
        <v>139</v>
      </c>
      <c r="AU281" s="209" t="s">
        <v>85</v>
      </c>
      <c r="AV281" s="13" t="s">
        <v>83</v>
      </c>
      <c r="AW281" s="13" t="s">
        <v>35</v>
      </c>
      <c r="AX281" s="13" t="s">
        <v>76</v>
      </c>
      <c r="AY281" s="209" t="s">
        <v>127</v>
      </c>
    </row>
    <row r="282" spans="1:65" s="13" customFormat="1" ht="10">
      <c r="B282" s="199"/>
      <c r="C282" s="200"/>
      <c r="D282" s="201" t="s">
        <v>139</v>
      </c>
      <c r="E282" s="202" t="s">
        <v>19</v>
      </c>
      <c r="F282" s="203" t="s">
        <v>523</v>
      </c>
      <c r="G282" s="200"/>
      <c r="H282" s="202" t="s">
        <v>19</v>
      </c>
      <c r="I282" s="204"/>
      <c r="J282" s="200"/>
      <c r="K282" s="200"/>
      <c r="L282" s="205"/>
      <c r="M282" s="206"/>
      <c r="N282" s="207"/>
      <c r="O282" s="207"/>
      <c r="P282" s="207"/>
      <c r="Q282" s="207"/>
      <c r="R282" s="207"/>
      <c r="S282" s="207"/>
      <c r="T282" s="208"/>
      <c r="AT282" s="209" t="s">
        <v>139</v>
      </c>
      <c r="AU282" s="209" t="s">
        <v>85</v>
      </c>
      <c r="AV282" s="13" t="s">
        <v>83</v>
      </c>
      <c r="AW282" s="13" t="s">
        <v>35</v>
      </c>
      <c r="AX282" s="13" t="s">
        <v>76</v>
      </c>
      <c r="AY282" s="209" t="s">
        <v>127</v>
      </c>
    </row>
    <row r="283" spans="1:65" s="14" customFormat="1" ht="10">
      <c r="B283" s="210"/>
      <c r="C283" s="211"/>
      <c r="D283" s="201" t="s">
        <v>139</v>
      </c>
      <c r="E283" s="212" t="s">
        <v>19</v>
      </c>
      <c r="F283" s="213" t="s">
        <v>448</v>
      </c>
      <c r="G283" s="211"/>
      <c r="H283" s="214">
        <v>1</v>
      </c>
      <c r="I283" s="215"/>
      <c r="J283" s="211"/>
      <c r="K283" s="211"/>
      <c r="L283" s="216"/>
      <c r="M283" s="217"/>
      <c r="N283" s="218"/>
      <c r="O283" s="218"/>
      <c r="P283" s="218"/>
      <c r="Q283" s="218"/>
      <c r="R283" s="218"/>
      <c r="S283" s="218"/>
      <c r="T283" s="219"/>
      <c r="AT283" s="220" t="s">
        <v>139</v>
      </c>
      <c r="AU283" s="220" t="s">
        <v>85</v>
      </c>
      <c r="AV283" s="14" t="s">
        <v>85</v>
      </c>
      <c r="AW283" s="14" t="s">
        <v>35</v>
      </c>
      <c r="AX283" s="14" t="s">
        <v>76</v>
      </c>
      <c r="AY283" s="220" t="s">
        <v>127</v>
      </c>
    </row>
    <row r="284" spans="1:65" s="14" customFormat="1" ht="10">
      <c r="B284" s="210"/>
      <c r="C284" s="211"/>
      <c r="D284" s="201" t="s">
        <v>139</v>
      </c>
      <c r="E284" s="212" t="s">
        <v>19</v>
      </c>
      <c r="F284" s="213" t="s">
        <v>449</v>
      </c>
      <c r="G284" s="211"/>
      <c r="H284" s="214">
        <v>2</v>
      </c>
      <c r="I284" s="215"/>
      <c r="J284" s="211"/>
      <c r="K284" s="211"/>
      <c r="L284" s="216"/>
      <c r="M284" s="217"/>
      <c r="N284" s="218"/>
      <c r="O284" s="218"/>
      <c r="P284" s="218"/>
      <c r="Q284" s="218"/>
      <c r="R284" s="218"/>
      <c r="S284" s="218"/>
      <c r="T284" s="219"/>
      <c r="AT284" s="220" t="s">
        <v>139</v>
      </c>
      <c r="AU284" s="220" t="s">
        <v>85</v>
      </c>
      <c r="AV284" s="14" t="s">
        <v>85</v>
      </c>
      <c r="AW284" s="14" t="s">
        <v>35</v>
      </c>
      <c r="AX284" s="14" t="s">
        <v>76</v>
      </c>
      <c r="AY284" s="220" t="s">
        <v>127</v>
      </c>
    </row>
    <row r="285" spans="1:65" s="14" customFormat="1" ht="10">
      <c r="B285" s="210"/>
      <c r="C285" s="211"/>
      <c r="D285" s="201" t="s">
        <v>139</v>
      </c>
      <c r="E285" s="212" t="s">
        <v>19</v>
      </c>
      <c r="F285" s="213" t="s">
        <v>450</v>
      </c>
      <c r="G285" s="211"/>
      <c r="H285" s="214">
        <v>1</v>
      </c>
      <c r="I285" s="215"/>
      <c r="J285" s="211"/>
      <c r="K285" s="211"/>
      <c r="L285" s="216"/>
      <c r="M285" s="217"/>
      <c r="N285" s="218"/>
      <c r="O285" s="218"/>
      <c r="P285" s="218"/>
      <c r="Q285" s="218"/>
      <c r="R285" s="218"/>
      <c r="S285" s="218"/>
      <c r="T285" s="219"/>
      <c r="AT285" s="220" t="s">
        <v>139</v>
      </c>
      <c r="AU285" s="220" t="s">
        <v>85</v>
      </c>
      <c r="AV285" s="14" t="s">
        <v>85</v>
      </c>
      <c r="AW285" s="14" t="s">
        <v>35</v>
      </c>
      <c r="AX285" s="14" t="s">
        <v>76</v>
      </c>
      <c r="AY285" s="220" t="s">
        <v>127</v>
      </c>
    </row>
    <row r="286" spans="1:65" s="16" customFormat="1" ht="10">
      <c r="B286" s="232"/>
      <c r="C286" s="233"/>
      <c r="D286" s="201" t="s">
        <v>139</v>
      </c>
      <c r="E286" s="234" t="s">
        <v>19</v>
      </c>
      <c r="F286" s="235" t="s">
        <v>153</v>
      </c>
      <c r="G286" s="233"/>
      <c r="H286" s="236">
        <v>4</v>
      </c>
      <c r="I286" s="237"/>
      <c r="J286" s="233"/>
      <c r="K286" s="233"/>
      <c r="L286" s="238"/>
      <c r="M286" s="239"/>
      <c r="N286" s="240"/>
      <c r="O286" s="240"/>
      <c r="P286" s="240"/>
      <c r="Q286" s="240"/>
      <c r="R286" s="240"/>
      <c r="S286" s="240"/>
      <c r="T286" s="241"/>
      <c r="AT286" s="242" t="s">
        <v>139</v>
      </c>
      <c r="AU286" s="242" t="s">
        <v>85</v>
      </c>
      <c r="AV286" s="16" t="s">
        <v>135</v>
      </c>
      <c r="AW286" s="16" t="s">
        <v>35</v>
      </c>
      <c r="AX286" s="16" t="s">
        <v>83</v>
      </c>
      <c r="AY286" s="242" t="s">
        <v>127</v>
      </c>
    </row>
    <row r="287" spans="1:65" s="2" customFormat="1" ht="33" customHeight="1">
      <c r="A287" s="37"/>
      <c r="B287" s="38"/>
      <c r="C287" s="181" t="s">
        <v>536</v>
      </c>
      <c r="D287" s="181" t="s">
        <v>130</v>
      </c>
      <c r="E287" s="182" t="s">
        <v>537</v>
      </c>
      <c r="F287" s="183" t="s">
        <v>538</v>
      </c>
      <c r="G287" s="184" t="s">
        <v>163</v>
      </c>
      <c r="H287" s="185">
        <v>509.61</v>
      </c>
      <c r="I287" s="186"/>
      <c r="J287" s="187">
        <f>ROUND(I287*H287,2)</f>
        <v>0</v>
      </c>
      <c r="K287" s="183" t="s">
        <v>134</v>
      </c>
      <c r="L287" s="42"/>
      <c r="M287" s="188" t="s">
        <v>19</v>
      </c>
      <c r="N287" s="189" t="s">
        <v>47</v>
      </c>
      <c r="O287" s="67"/>
      <c r="P287" s="190">
        <f>O287*H287</f>
        <v>0</v>
      </c>
      <c r="Q287" s="190">
        <v>0</v>
      </c>
      <c r="R287" s="190">
        <f>Q287*H287</f>
        <v>0</v>
      </c>
      <c r="S287" s="190">
        <v>0</v>
      </c>
      <c r="T287" s="191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92" t="s">
        <v>135</v>
      </c>
      <c r="AT287" s="192" t="s">
        <v>130</v>
      </c>
      <c r="AU287" s="192" t="s">
        <v>85</v>
      </c>
      <c r="AY287" s="20" t="s">
        <v>127</v>
      </c>
      <c r="BE287" s="193">
        <f>IF(N287="základní",J287,0)</f>
        <v>0</v>
      </c>
      <c r="BF287" s="193">
        <f>IF(N287="snížená",J287,0)</f>
        <v>0</v>
      </c>
      <c r="BG287" s="193">
        <f>IF(N287="zákl. přenesená",J287,0)</f>
        <v>0</v>
      </c>
      <c r="BH287" s="193">
        <f>IF(N287="sníž. přenesená",J287,0)</f>
        <v>0</v>
      </c>
      <c r="BI287" s="193">
        <f>IF(N287="nulová",J287,0)</f>
        <v>0</v>
      </c>
      <c r="BJ287" s="20" t="s">
        <v>83</v>
      </c>
      <c r="BK287" s="193">
        <f>ROUND(I287*H287,2)</f>
        <v>0</v>
      </c>
      <c r="BL287" s="20" t="s">
        <v>135</v>
      </c>
      <c r="BM287" s="192" t="s">
        <v>539</v>
      </c>
    </row>
    <row r="288" spans="1:65" s="2" customFormat="1" ht="10">
      <c r="A288" s="37"/>
      <c r="B288" s="38"/>
      <c r="C288" s="39"/>
      <c r="D288" s="194" t="s">
        <v>137</v>
      </c>
      <c r="E288" s="39"/>
      <c r="F288" s="195" t="s">
        <v>540</v>
      </c>
      <c r="G288" s="39"/>
      <c r="H288" s="39"/>
      <c r="I288" s="196"/>
      <c r="J288" s="39"/>
      <c r="K288" s="39"/>
      <c r="L288" s="42"/>
      <c r="M288" s="197"/>
      <c r="N288" s="198"/>
      <c r="O288" s="67"/>
      <c r="P288" s="67"/>
      <c r="Q288" s="67"/>
      <c r="R288" s="67"/>
      <c r="S288" s="67"/>
      <c r="T288" s="68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20" t="s">
        <v>137</v>
      </c>
      <c r="AU288" s="20" t="s">
        <v>85</v>
      </c>
    </row>
    <row r="289" spans="1:65" s="13" customFormat="1" ht="10">
      <c r="B289" s="199"/>
      <c r="C289" s="200"/>
      <c r="D289" s="201" t="s">
        <v>139</v>
      </c>
      <c r="E289" s="202" t="s">
        <v>19</v>
      </c>
      <c r="F289" s="203" t="s">
        <v>380</v>
      </c>
      <c r="G289" s="200"/>
      <c r="H289" s="202" t="s">
        <v>19</v>
      </c>
      <c r="I289" s="204"/>
      <c r="J289" s="200"/>
      <c r="K289" s="200"/>
      <c r="L289" s="205"/>
      <c r="M289" s="206"/>
      <c r="N289" s="207"/>
      <c r="O289" s="207"/>
      <c r="P289" s="207"/>
      <c r="Q289" s="207"/>
      <c r="R289" s="207"/>
      <c r="S289" s="207"/>
      <c r="T289" s="208"/>
      <c r="AT289" s="209" t="s">
        <v>139</v>
      </c>
      <c r="AU289" s="209" t="s">
        <v>85</v>
      </c>
      <c r="AV289" s="13" t="s">
        <v>83</v>
      </c>
      <c r="AW289" s="13" t="s">
        <v>35</v>
      </c>
      <c r="AX289" s="13" t="s">
        <v>76</v>
      </c>
      <c r="AY289" s="209" t="s">
        <v>127</v>
      </c>
    </row>
    <row r="290" spans="1:65" s="14" customFormat="1" ht="10">
      <c r="B290" s="210"/>
      <c r="C290" s="211"/>
      <c r="D290" s="201" t="s">
        <v>139</v>
      </c>
      <c r="E290" s="212" t="s">
        <v>19</v>
      </c>
      <c r="F290" s="213" t="s">
        <v>391</v>
      </c>
      <c r="G290" s="211"/>
      <c r="H290" s="214">
        <v>509.61</v>
      </c>
      <c r="I290" s="215"/>
      <c r="J290" s="211"/>
      <c r="K290" s="211"/>
      <c r="L290" s="216"/>
      <c r="M290" s="217"/>
      <c r="N290" s="218"/>
      <c r="O290" s="218"/>
      <c r="P290" s="218"/>
      <c r="Q290" s="218"/>
      <c r="R290" s="218"/>
      <c r="S290" s="218"/>
      <c r="T290" s="219"/>
      <c r="AT290" s="220" t="s">
        <v>139</v>
      </c>
      <c r="AU290" s="220" t="s">
        <v>85</v>
      </c>
      <c r="AV290" s="14" t="s">
        <v>85</v>
      </c>
      <c r="AW290" s="14" t="s">
        <v>35</v>
      </c>
      <c r="AX290" s="14" t="s">
        <v>76</v>
      </c>
      <c r="AY290" s="220" t="s">
        <v>127</v>
      </c>
    </row>
    <row r="291" spans="1:65" s="16" customFormat="1" ht="10">
      <c r="B291" s="232"/>
      <c r="C291" s="233"/>
      <c r="D291" s="201" t="s">
        <v>139</v>
      </c>
      <c r="E291" s="234" t="s">
        <v>19</v>
      </c>
      <c r="F291" s="235" t="s">
        <v>153</v>
      </c>
      <c r="G291" s="233"/>
      <c r="H291" s="236">
        <v>509.61</v>
      </c>
      <c r="I291" s="237"/>
      <c r="J291" s="233"/>
      <c r="K291" s="233"/>
      <c r="L291" s="238"/>
      <c r="M291" s="239"/>
      <c r="N291" s="240"/>
      <c r="O291" s="240"/>
      <c r="P291" s="240"/>
      <c r="Q291" s="240"/>
      <c r="R291" s="240"/>
      <c r="S291" s="240"/>
      <c r="T291" s="241"/>
      <c r="AT291" s="242" t="s">
        <v>139</v>
      </c>
      <c r="AU291" s="242" t="s">
        <v>85</v>
      </c>
      <c r="AV291" s="16" t="s">
        <v>135</v>
      </c>
      <c r="AW291" s="16" t="s">
        <v>35</v>
      </c>
      <c r="AX291" s="16" t="s">
        <v>83</v>
      </c>
      <c r="AY291" s="242" t="s">
        <v>127</v>
      </c>
    </row>
    <row r="292" spans="1:65" s="2" customFormat="1" ht="62.75" customHeight="1">
      <c r="A292" s="37"/>
      <c r="B292" s="38"/>
      <c r="C292" s="181" t="s">
        <v>541</v>
      </c>
      <c r="D292" s="181" t="s">
        <v>130</v>
      </c>
      <c r="E292" s="182" t="s">
        <v>542</v>
      </c>
      <c r="F292" s="183" t="s">
        <v>543</v>
      </c>
      <c r="G292" s="184" t="s">
        <v>394</v>
      </c>
      <c r="H292" s="185">
        <v>100</v>
      </c>
      <c r="I292" s="186"/>
      <c r="J292" s="187">
        <f>ROUND(I292*H292,2)</f>
        <v>0</v>
      </c>
      <c r="K292" s="183" t="s">
        <v>134</v>
      </c>
      <c r="L292" s="42"/>
      <c r="M292" s="188" t="s">
        <v>19</v>
      </c>
      <c r="N292" s="189" t="s">
        <v>47</v>
      </c>
      <c r="O292" s="67"/>
      <c r="P292" s="190">
        <f>O292*H292</f>
        <v>0</v>
      </c>
      <c r="Q292" s="190">
        <v>0</v>
      </c>
      <c r="R292" s="190">
        <f>Q292*H292</f>
        <v>0</v>
      </c>
      <c r="S292" s="190">
        <v>0</v>
      </c>
      <c r="T292" s="191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92" t="s">
        <v>135</v>
      </c>
      <c r="AT292" s="192" t="s">
        <v>130</v>
      </c>
      <c r="AU292" s="192" t="s">
        <v>85</v>
      </c>
      <c r="AY292" s="20" t="s">
        <v>127</v>
      </c>
      <c r="BE292" s="193">
        <f>IF(N292="základní",J292,0)</f>
        <v>0</v>
      </c>
      <c r="BF292" s="193">
        <f>IF(N292="snížená",J292,0)</f>
        <v>0</v>
      </c>
      <c r="BG292" s="193">
        <f>IF(N292="zákl. přenesená",J292,0)</f>
        <v>0</v>
      </c>
      <c r="BH292" s="193">
        <f>IF(N292="sníž. přenesená",J292,0)</f>
        <v>0</v>
      </c>
      <c r="BI292" s="193">
        <f>IF(N292="nulová",J292,0)</f>
        <v>0</v>
      </c>
      <c r="BJ292" s="20" t="s">
        <v>83</v>
      </c>
      <c r="BK292" s="193">
        <f>ROUND(I292*H292,2)</f>
        <v>0</v>
      </c>
      <c r="BL292" s="20" t="s">
        <v>135</v>
      </c>
      <c r="BM292" s="192" t="s">
        <v>544</v>
      </c>
    </row>
    <row r="293" spans="1:65" s="2" customFormat="1" ht="10">
      <c r="A293" s="37"/>
      <c r="B293" s="38"/>
      <c r="C293" s="39"/>
      <c r="D293" s="194" t="s">
        <v>137</v>
      </c>
      <c r="E293" s="39"/>
      <c r="F293" s="195" t="s">
        <v>545</v>
      </c>
      <c r="G293" s="39"/>
      <c r="H293" s="39"/>
      <c r="I293" s="196"/>
      <c r="J293" s="39"/>
      <c r="K293" s="39"/>
      <c r="L293" s="42"/>
      <c r="M293" s="197"/>
      <c r="N293" s="198"/>
      <c r="O293" s="67"/>
      <c r="P293" s="67"/>
      <c r="Q293" s="67"/>
      <c r="R293" s="67"/>
      <c r="S293" s="67"/>
      <c r="T293" s="68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20" t="s">
        <v>137</v>
      </c>
      <c r="AU293" s="20" t="s">
        <v>85</v>
      </c>
    </row>
    <row r="294" spans="1:65" s="13" customFormat="1" ht="10">
      <c r="B294" s="199"/>
      <c r="C294" s="200"/>
      <c r="D294" s="201" t="s">
        <v>139</v>
      </c>
      <c r="E294" s="202" t="s">
        <v>19</v>
      </c>
      <c r="F294" s="203" t="s">
        <v>380</v>
      </c>
      <c r="G294" s="200"/>
      <c r="H294" s="202" t="s">
        <v>19</v>
      </c>
      <c r="I294" s="204"/>
      <c r="J294" s="200"/>
      <c r="K294" s="200"/>
      <c r="L294" s="205"/>
      <c r="M294" s="206"/>
      <c r="N294" s="207"/>
      <c r="O294" s="207"/>
      <c r="P294" s="207"/>
      <c r="Q294" s="207"/>
      <c r="R294" s="207"/>
      <c r="S294" s="207"/>
      <c r="T294" s="208"/>
      <c r="AT294" s="209" t="s">
        <v>139</v>
      </c>
      <c r="AU294" s="209" t="s">
        <v>85</v>
      </c>
      <c r="AV294" s="13" t="s">
        <v>83</v>
      </c>
      <c r="AW294" s="13" t="s">
        <v>35</v>
      </c>
      <c r="AX294" s="13" t="s">
        <v>76</v>
      </c>
      <c r="AY294" s="209" t="s">
        <v>127</v>
      </c>
    </row>
    <row r="295" spans="1:65" s="14" customFormat="1" ht="10">
      <c r="B295" s="210"/>
      <c r="C295" s="211"/>
      <c r="D295" s="201" t="s">
        <v>139</v>
      </c>
      <c r="E295" s="212" t="s">
        <v>19</v>
      </c>
      <c r="F295" s="213" t="s">
        <v>397</v>
      </c>
      <c r="G295" s="211"/>
      <c r="H295" s="214">
        <v>2</v>
      </c>
      <c r="I295" s="215"/>
      <c r="J295" s="211"/>
      <c r="K295" s="211"/>
      <c r="L295" s="216"/>
      <c r="M295" s="217"/>
      <c r="N295" s="218"/>
      <c r="O295" s="218"/>
      <c r="P295" s="218"/>
      <c r="Q295" s="218"/>
      <c r="R295" s="218"/>
      <c r="S295" s="218"/>
      <c r="T295" s="219"/>
      <c r="AT295" s="220" t="s">
        <v>139</v>
      </c>
      <c r="AU295" s="220" t="s">
        <v>85</v>
      </c>
      <c r="AV295" s="14" t="s">
        <v>85</v>
      </c>
      <c r="AW295" s="14" t="s">
        <v>35</v>
      </c>
      <c r="AX295" s="14" t="s">
        <v>76</v>
      </c>
      <c r="AY295" s="220" t="s">
        <v>127</v>
      </c>
    </row>
    <row r="296" spans="1:65" s="14" customFormat="1" ht="10">
      <c r="B296" s="210"/>
      <c r="C296" s="211"/>
      <c r="D296" s="201" t="s">
        <v>139</v>
      </c>
      <c r="E296" s="212" t="s">
        <v>19</v>
      </c>
      <c r="F296" s="213" t="s">
        <v>398</v>
      </c>
      <c r="G296" s="211"/>
      <c r="H296" s="214">
        <v>1</v>
      </c>
      <c r="I296" s="215"/>
      <c r="J296" s="211"/>
      <c r="K296" s="211"/>
      <c r="L296" s="216"/>
      <c r="M296" s="217"/>
      <c r="N296" s="218"/>
      <c r="O296" s="218"/>
      <c r="P296" s="218"/>
      <c r="Q296" s="218"/>
      <c r="R296" s="218"/>
      <c r="S296" s="218"/>
      <c r="T296" s="219"/>
      <c r="AT296" s="220" t="s">
        <v>139</v>
      </c>
      <c r="AU296" s="220" t="s">
        <v>85</v>
      </c>
      <c r="AV296" s="14" t="s">
        <v>85</v>
      </c>
      <c r="AW296" s="14" t="s">
        <v>35</v>
      </c>
      <c r="AX296" s="14" t="s">
        <v>76</v>
      </c>
      <c r="AY296" s="220" t="s">
        <v>127</v>
      </c>
    </row>
    <row r="297" spans="1:65" s="14" customFormat="1" ht="10">
      <c r="B297" s="210"/>
      <c r="C297" s="211"/>
      <c r="D297" s="201" t="s">
        <v>139</v>
      </c>
      <c r="E297" s="212" t="s">
        <v>19</v>
      </c>
      <c r="F297" s="213" t="s">
        <v>437</v>
      </c>
      <c r="G297" s="211"/>
      <c r="H297" s="214">
        <v>3</v>
      </c>
      <c r="I297" s="215"/>
      <c r="J297" s="211"/>
      <c r="K297" s="211"/>
      <c r="L297" s="216"/>
      <c r="M297" s="217"/>
      <c r="N297" s="218"/>
      <c r="O297" s="218"/>
      <c r="P297" s="218"/>
      <c r="Q297" s="218"/>
      <c r="R297" s="218"/>
      <c r="S297" s="218"/>
      <c r="T297" s="219"/>
      <c r="AT297" s="220" t="s">
        <v>139</v>
      </c>
      <c r="AU297" s="220" t="s">
        <v>85</v>
      </c>
      <c r="AV297" s="14" t="s">
        <v>85</v>
      </c>
      <c r="AW297" s="14" t="s">
        <v>35</v>
      </c>
      <c r="AX297" s="14" t="s">
        <v>76</v>
      </c>
      <c r="AY297" s="220" t="s">
        <v>127</v>
      </c>
    </row>
    <row r="298" spans="1:65" s="14" customFormat="1" ht="10">
      <c r="B298" s="210"/>
      <c r="C298" s="211"/>
      <c r="D298" s="201" t="s">
        <v>139</v>
      </c>
      <c r="E298" s="212" t="s">
        <v>19</v>
      </c>
      <c r="F298" s="213" t="s">
        <v>399</v>
      </c>
      <c r="G298" s="211"/>
      <c r="H298" s="214">
        <v>1</v>
      </c>
      <c r="I298" s="215"/>
      <c r="J298" s="211"/>
      <c r="K298" s="211"/>
      <c r="L298" s="216"/>
      <c r="M298" s="217"/>
      <c r="N298" s="218"/>
      <c r="O298" s="218"/>
      <c r="P298" s="218"/>
      <c r="Q298" s="218"/>
      <c r="R298" s="218"/>
      <c r="S298" s="218"/>
      <c r="T298" s="219"/>
      <c r="AT298" s="220" t="s">
        <v>139</v>
      </c>
      <c r="AU298" s="220" t="s">
        <v>85</v>
      </c>
      <c r="AV298" s="14" t="s">
        <v>85</v>
      </c>
      <c r="AW298" s="14" t="s">
        <v>35</v>
      </c>
      <c r="AX298" s="14" t="s">
        <v>76</v>
      </c>
      <c r="AY298" s="220" t="s">
        <v>127</v>
      </c>
    </row>
    <row r="299" spans="1:65" s="14" customFormat="1" ht="10">
      <c r="B299" s="210"/>
      <c r="C299" s="211"/>
      <c r="D299" s="201" t="s">
        <v>139</v>
      </c>
      <c r="E299" s="212" t="s">
        <v>19</v>
      </c>
      <c r="F299" s="213" t="s">
        <v>400</v>
      </c>
      <c r="G299" s="211"/>
      <c r="H299" s="214">
        <v>1</v>
      </c>
      <c r="I299" s="215"/>
      <c r="J299" s="211"/>
      <c r="K299" s="211"/>
      <c r="L299" s="216"/>
      <c r="M299" s="217"/>
      <c r="N299" s="218"/>
      <c r="O299" s="218"/>
      <c r="P299" s="218"/>
      <c r="Q299" s="218"/>
      <c r="R299" s="218"/>
      <c r="S299" s="218"/>
      <c r="T299" s="219"/>
      <c r="AT299" s="220" t="s">
        <v>139</v>
      </c>
      <c r="AU299" s="220" t="s">
        <v>85</v>
      </c>
      <c r="AV299" s="14" t="s">
        <v>85</v>
      </c>
      <c r="AW299" s="14" t="s">
        <v>35</v>
      </c>
      <c r="AX299" s="14" t="s">
        <v>76</v>
      </c>
      <c r="AY299" s="220" t="s">
        <v>127</v>
      </c>
    </row>
    <row r="300" spans="1:65" s="14" customFormat="1" ht="10">
      <c r="B300" s="210"/>
      <c r="C300" s="211"/>
      <c r="D300" s="201" t="s">
        <v>139</v>
      </c>
      <c r="E300" s="212" t="s">
        <v>19</v>
      </c>
      <c r="F300" s="213" t="s">
        <v>401</v>
      </c>
      <c r="G300" s="211"/>
      <c r="H300" s="214">
        <v>1</v>
      </c>
      <c r="I300" s="215"/>
      <c r="J300" s="211"/>
      <c r="K300" s="211"/>
      <c r="L300" s="216"/>
      <c r="M300" s="217"/>
      <c r="N300" s="218"/>
      <c r="O300" s="218"/>
      <c r="P300" s="218"/>
      <c r="Q300" s="218"/>
      <c r="R300" s="218"/>
      <c r="S300" s="218"/>
      <c r="T300" s="219"/>
      <c r="AT300" s="220" t="s">
        <v>139</v>
      </c>
      <c r="AU300" s="220" t="s">
        <v>85</v>
      </c>
      <c r="AV300" s="14" t="s">
        <v>85</v>
      </c>
      <c r="AW300" s="14" t="s">
        <v>35</v>
      </c>
      <c r="AX300" s="14" t="s">
        <v>76</v>
      </c>
      <c r="AY300" s="220" t="s">
        <v>127</v>
      </c>
    </row>
    <row r="301" spans="1:65" s="14" customFormat="1" ht="10">
      <c r="B301" s="210"/>
      <c r="C301" s="211"/>
      <c r="D301" s="201" t="s">
        <v>139</v>
      </c>
      <c r="E301" s="212" t="s">
        <v>19</v>
      </c>
      <c r="F301" s="213" t="s">
        <v>402</v>
      </c>
      <c r="G301" s="211"/>
      <c r="H301" s="214">
        <v>1</v>
      </c>
      <c r="I301" s="215"/>
      <c r="J301" s="211"/>
      <c r="K301" s="211"/>
      <c r="L301" s="216"/>
      <c r="M301" s="217"/>
      <c r="N301" s="218"/>
      <c r="O301" s="218"/>
      <c r="P301" s="218"/>
      <c r="Q301" s="218"/>
      <c r="R301" s="218"/>
      <c r="S301" s="218"/>
      <c r="T301" s="219"/>
      <c r="AT301" s="220" t="s">
        <v>139</v>
      </c>
      <c r="AU301" s="220" t="s">
        <v>85</v>
      </c>
      <c r="AV301" s="14" t="s">
        <v>85</v>
      </c>
      <c r="AW301" s="14" t="s">
        <v>35</v>
      </c>
      <c r="AX301" s="14" t="s">
        <v>76</v>
      </c>
      <c r="AY301" s="220" t="s">
        <v>127</v>
      </c>
    </row>
    <row r="302" spans="1:65" s="16" customFormat="1" ht="10">
      <c r="B302" s="232"/>
      <c r="C302" s="233"/>
      <c r="D302" s="201" t="s">
        <v>139</v>
      </c>
      <c r="E302" s="234" t="s">
        <v>19</v>
      </c>
      <c r="F302" s="235" t="s">
        <v>153</v>
      </c>
      <c r="G302" s="233"/>
      <c r="H302" s="236">
        <v>10</v>
      </c>
      <c r="I302" s="237"/>
      <c r="J302" s="233"/>
      <c r="K302" s="233"/>
      <c r="L302" s="238"/>
      <c r="M302" s="239"/>
      <c r="N302" s="240"/>
      <c r="O302" s="240"/>
      <c r="P302" s="240"/>
      <c r="Q302" s="240"/>
      <c r="R302" s="240"/>
      <c r="S302" s="240"/>
      <c r="T302" s="241"/>
      <c r="AT302" s="242" t="s">
        <v>139</v>
      </c>
      <c r="AU302" s="242" t="s">
        <v>85</v>
      </c>
      <c r="AV302" s="16" t="s">
        <v>135</v>
      </c>
      <c r="AW302" s="16" t="s">
        <v>35</v>
      </c>
      <c r="AX302" s="16" t="s">
        <v>83</v>
      </c>
      <c r="AY302" s="242" t="s">
        <v>127</v>
      </c>
    </row>
    <row r="303" spans="1:65" s="14" customFormat="1" ht="10">
      <c r="B303" s="210"/>
      <c r="C303" s="211"/>
      <c r="D303" s="201" t="s">
        <v>139</v>
      </c>
      <c r="E303" s="211"/>
      <c r="F303" s="213" t="s">
        <v>546</v>
      </c>
      <c r="G303" s="211"/>
      <c r="H303" s="214">
        <v>100</v>
      </c>
      <c r="I303" s="215"/>
      <c r="J303" s="211"/>
      <c r="K303" s="211"/>
      <c r="L303" s="216"/>
      <c r="M303" s="217"/>
      <c r="N303" s="218"/>
      <c r="O303" s="218"/>
      <c r="P303" s="218"/>
      <c r="Q303" s="218"/>
      <c r="R303" s="218"/>
      <c r="S303" s="218"/>
      <c r="T303" s="219"/>
      <c r="AT303" s="220" t="s">
        <v>139</v>
      </c>
      <c r="AU303" s="220" t="s">
        <v>85</v>
      </c>
      <c r="AV303" s="14" t="s">
        <v>85</v>
      </c>
      <c r="AW303" s="14" t="s">
        <v>4</v>
      </c>
      <c r="AX303" s="14" t="s">
        <v>83</v>
      </c>
      <c r="AY303" s="220" t="s">
        <v>127</v>
      </c>
    </row>
    <row r="304" spans="1:65" s="2" customFormat="1" ht="62.75" customHeight="1">
      <c r="A304" s="37"/>
      <c r="B304" s="38"/>
      <c r="C304" s="181" t="s">
        <v>547</v>
      </c>
      <c r="D304" s="181" t="s">
        <v>130</v>
      </c>
      <c r="E304" s="182" t="s">
        <v>548</v>
      </c>
      <c r="F304" s="183" t="s">
        <v>549</v>
      </c>
      <c r="G304" s="184" t="s">
        <v>394</v>
      </c>
      <c r="H304" s="185">
        <v>120</v>
      </c>
      <c r="I304" s="186"/>
      <c r="J304" s="187">
        <f>ROUND(I304*H304,2)</f>
        <v>0</v>
      </c>
      <c r="K304" s="183" t="s">
        <v>134</v>
      </c>
      <c r="L304" s="42"/>
      <c r="M304" s="188" t="s">
        <v>19</v>
      </c>
      <c r="N304" s="189" t="s">
        <v>47</v>
      </c>
      <c r="O304" s="67"/>
      <c r="P304" s="190">
        <f>O304*H304</f>
        <v>0</v>
      </c>
      <c r="Q304" s="190">
        <v>0</v>
      </c>
      <c r="R304" s="190">
        <f>Q304*H304</f>
        <v>0</v>
      </c>
      <c r="S304" s="190">
        <v>0</v>
      </c>
      <c r="T304" s="191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92" t="s">
        <v>135</v>
      </c>
      <c r="AT304" s="192" t="s">
        <v>130</v>
      </c>
      <c r="AU304" s="192" t="s">
        <v>85</v>
      </c>
      <c r="AY304" s="20" t="s">
        <v>127</v>
      </c>
      <c r="BE304" s="193">
        <f>IF(N304="základní",J304,0)</f>
        <v>0</v>
      </c>
      <c r="BF304" s="193">
        <f>IF(N304="snížená",J304,0)</f>
        <v>0</v>
      </c>
      <c r="BG304" s="193">
        <f>IF(N304="zákl. přenesená",J304,0)</f>
        <v>0</v>
      </c>
      <c r="BH304" s="193">
        <f>IF(N304="sníž. přenesená",J304,0)</f>
        <v>0</v>
      </c>
      <c r="BI304" s="193">
        <f>IF(N304="nulová",J304,0)</f>
        <v>0</v>
      </c>
      <c r="BJ304" s="20" t="s">
        <v>83</v>
      </c>
      <c r="BK304" s="193">
        <f>ROUND(I304*H304,2)</f>
        <v>0</v>
      </c>
      <c r="BL304" s="20" t="s">
        <v>135</v>
      </c>
      <c r="BM304" s="192" t="s">
        <v>550</v>
      </c>
    </row>
    <row r="305" spans="1:65" s="2" customFormat="1" ht="10">
      <c r="A305" s="37"/>
      <c r="B305" s="38"/>
      <c r="C305" s="39"/>
      <c r="D305" s="194" t="s">
        <v>137</v>
      </c>
      <c r="E305" s="39"/>
      <c r="F305" s="195" t="s">
        <v>551</v>
      </c>
      <c r="G305" s="39"/>
      <c r="H305" s="39"/>
      <c r="I305" s="196"/>
      <c r="J305" s="39"/>
      <c r="K305" s="39"/>
      <c r="L305" s="42"/>
      <c r="M305" s="197"/>
      <c r="N305" s="198"/>
      <c r="O305" s="67"/>
      <c r="P305" s="67"/>
      <c r="Q305" s="67"/>
      <c r="R305" s="67"/>
      <c r="S305" s="67"/>
      <c r="T305" s="68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20" t="s">
        <v>137</v>
      </c>
      <c r="AU305" s="20" t="s">
        <v>85</v>
      </c>
    </row>
    <row r="306" spans="1:65" s="13" customFormat="1" ht="10">
      <c r="B306" s="199"/>
      <c r="C306" s="200"/>
      <c r="D306" s="201" t="s">
        <v>139</v>
      </c>
      <c r="E306" s="202" t="s">
        <v>19</v>
      </c>
      <c r="F306" s="203" t="s">
        <v>380</v>
      </c>
      <c r="G306" s="200"/>
      <c r="H306" s="202" t="s">
        <v>19</v>
      </c>
      <c r="I306" s="204"/>
      <c r="J306" s="200"/>
      <c r="K306" s="200"/>
      <c r="L306" s="205"/>
      <c r="M306" s="206"/>
      <c r="N306" s="207"/>
      <c r="O306" s="207"/>
      <c r="P306" s="207"/>
      <c r="Q306" s="207"/>
      <c r="R306" s="207"/>
      <c r="S306" s="207"/>
      <c r="T306" s="208"/>
      <c r="AT306" s="209" t="s">
        <v>139</v>
      </c>
      <c r="AU306" s="209" t="s">
        <v>85</v>
      </c>
      <c r="AV306" s="13" t="s">
        <v>83</v>
      </c>
      <c r="AW306" s="13" t="s">
        <v>35</v>
      </c>
      <c r="AX306" s="13" t="s">
        <v>76</v>
      </c>
      <c r="AY306" s="209" t="s">
        <v>127</v>
      </c>
    </row>
    <row r="307" spans="1:65" s="14" customFormat="1" ht="10">
      <c r="B307" s="210"/>
      <c r="C307" s="211"/>
      <c r="D307" s="201" t="s">
        <v>139</v>
      </c>
      <c r="E307" s="212" t="s">
        <v>19</v>
      </c>
      <c r="F307" s="213" t="s">
        <v>442</v>
      </c>
      <c r="G307" s="211"/>
      <c r="H307" s="214">
        <v>1</v>
      </c>
      <c r="I307" s="215"/>
      <c r="J307" s="211"/>
      <c r="K307" s="211"/>
      <c r="L307" s="216"/>
      <c r="M307" s="217"/>
      <c r="N307" s="218"/>
      <c r="O307" s="218"/>
      <c r="P307" s="218"/>
      <c r="Q307" s="218"/>
      <c r="R307" s="218"/>
      <c r="S307" s="218"/>
      <c r="T307" s="219"/>
      <c r="AT307" s="220" t="s">
        <v>139</v>
      </c>
      <c r="AU307" s="220" t="s">
        <v>85</v>
      </c>
      <c r="AV307" s="14" t="s">
        <v>85</v>
      </c>
      <c r="AW307" s="14" t="s">
        <v>35</v>
      </c>
      <c r="AX307" s="14" t="s">
        <v>76</v>
      </c>
      <c r="AY307" s="220" t="s">
        <v>127</v>
      </c>
    </row>
    <row r="308" spans="1:65" s="14" customFormat="1" ht="10">
      <c r="B308" s="210"/>
      <c r="C308" s="211"/>
      <c r="D308" s="201" t="s">
        <v>139</v>
      </c>
      <c r="E308" s="212" t="s">
        <v>19</v>
      </c>
      <c r="F308" s="213" t="s">
        <v>443</v>
      </c>
      <c r="G308" s="211"/>
      <c r="H308" s="214">
        <v>1</v>
      </c>
      <c r="I308" s="215"/>
      <c r="J308" s="211"/>
      <c r="K308" s="211"/>
      <c r="L308" s="216"/>
      <c r="M308" s="217"/>
      <c r="N308" s="218"/>
      <c r="O308" s="218"/>
      <c r="P308" s="218"/>
      <c r="Q308" s="218"/>
      <c r="R308" s="218"/>
      <c r="S308" s="218"/>
      <c r="T308" s="219"/>
      <c r="AT308" s="220" t="s">
        <v>139</v>
      </c>
      <c r="AU308" s="220" t="s">
        <v>85</v>
      </c>
      <c r="AV308" s="14" t="s">
        <v>85</v>
      </c>
      <c r="AW308" s="14" t="s">
        <v>35</v>
      </c>
      <c r="AX308" s="14" t="s">
        <v>76</v>
      </c>
      <c r="AY308" s="220" t="s">
        <v>127</v>
      </c>
    </row>
    <row r="309" spans="1:65" s="13" customFormat="1" ht="10">
      <c r="B309" s="199"/>
      <c r="C309" s="200"/>
      <c r="D309" s="201" t="s">
        <v>139</v>
      </c>
      <c r="E309" s="202" t="s">
        <v>19</v>
      </c>
      <c r="F309" s="203" t="s">
        <v>523</v>
      </c>
      <c r="G309" s="200"/>
      <c r="H309" s="202" t="s">
        <v>19</v>
      </c>
      <c r="I309" s="204"/>
      <c r="J309" s="200"/>
      <c r="K309" s="200"/>
      <c r="L309" s="205"/>
      <c r="M309" s="206"/>
      <c r="N309" s="207"/>
      <c r="O309" s="207"/>
      <c r="P309" s="207"/>
      <c r="Q309" s="207"/>
      <c r="R309" s="207"/>
      <c r="S309" s="207"/>
      <c r="T309" s="208"/>
      <c r="AT309" s="209" t="s">
        <v>139</v>
      </c>
      <c r="AU309" s="209" t="s">
        <v>85</v>
      </c>
      <c r="AV309" s="13" t="s">
        <v>83</v>
      </c>
      <c r="AW309" s="13" t="s">
        <v>35</v>
      </c>
      <c r="AX309" s="13" t="s">
        <v>76</v>
      </c>
      <c r="AY309" s="209" t="s">
        <v>127</v>
      </c>
    </row>
    <row r="310" spans="1:65" s="14" customFormat="1" ht="10">
      <c r="B310" s="210"/>
      <c r="C310" s="211"/>
      <c r="D310" s="201" t="s">
        <v>139</v>
      </c>
      <c r="E310" s="212" t="s">
        <v>19</v>
      </c>
      <c r="F310" s="213" t="s">
        <v>397</v>
      </c>
      <c r="G310" s="211"/>
      <c r="H310" s="214">
        <v>2</v>
      </c>
      <c r="I310" s="215"/>
      <c r="J310" s="211"/>
      <c r="K310" s="211"/>
      <c r="L310" s="216"/>
      <c r="M310" s="217"/>
      <c r="N310" s="218"/>
      <c r="O310" s="218"/>
      <c r="P310" s="218"/>
      <c r="Q310" s="218"/>
      <c r="R310" s="218"/>
      <c r="S310" s="218"/>
      <c r="T310" s="219"/>
      <c r="AT310" s="220" t="s">
        <v>139</v>
      </c>
      <c r="AU310" s="220" t="s">
        <v>85</v>
      </c>
      <c r="AV310" s="14" t="s">
        <v>85</v>
      </c>
      <c r="AW310" s="14" t="s">
        <v>35</v>
      </c>
      <c r="AX310" s="14" t="s">
        <v>76</v>
      </c>
      <c r="AY310" s="220" t="s">
        <v>127</v>
      </c>
    </row>
    <row r="311" spans="1:65" s="14" customFormat="1" ht="10">
      <c r="B311" s="210"/>
      <c r="C311" s="211"/>
      <c r="D311" s="201" t="s">
        <v>139</v>
      </c>
      <c r="E311" s="212" t="s">
        <v>19</v>
      </c>
      <c r="F311" s="213" t="s">
        <v>398</v>
      </c>
      <c r="G311" s="211"/>
      <c r="H311" s="214">
        <v>1</v>
      </c>
      <c r="I311" s="215"/>
      <c r="J311" s="211"/>
      <c r="K311" s="211"/>
      <c r="L311" s="216"/>
      <c r="M311" s="217"/>
      <c r="N311" s="218"/>
      <c r="O311" s="218"/>
      <c r="P311" s="218"/>
      <c r="Q311" s="218"/>
      <c r="R311" s="218"/>
      <c r="S311" s="218"/>
      <c r="T311" s="219"/>
      <c r="AT311" s="220" t="s">
        <v>139</v>
      </c>
      <c r="AU311" s="220" t="s">
        <v>85</v>
      </c>
      <c r="AV311" s="14" t="s">
        <v>85</v>
      </c>
      <c r="AW311" s="14" t="s">
        <v>35</v>
      </c>
      <c r="AX311" s="14" t="s">
        <v>76</v>
      </c>
      <c r="AY311" s="220" t="s">
        <v>127</v>
      </c>
    </row>
    <row r="312" spans="1:65" s="14" customFormat="1" ht="10">
      <c r="B312" s="210"/>
      <c r="C312" s="211"/>
      <c r="D312" s="201" t="s">
        <v>139</v>
      </c>
      <c r="E312" s="212" t="s">
        <v>19</v>
      </c>
      <c r="F312" s="213" t="s">
        <v>437</v>
      </c>
      <c r="G312" s="211"/>
      <c r="H312" s="214">
        <v>3</v>
      </c>
      <c r="I312" s="215"/>
      <c r="J312" s="211"/>
      <c r="K312" s="211"/>
      <c r="L312" s="216"/>
      <c r="M312" s="217"/>
      <c r="N312" s="218"/>
      <c r="O312" s="218"/>
      <c r="P312" s="218"/>
      <c r="Q312" s="218"/>
      <c r="R312" s="218"/>
      <c r="S312" s="218"/>
      <c r="T312" s="219"/>
      <c r="AT312" s="220" t="s">
        <v>139</v>
      </c>
      <c r="AU312" s="220" t="s">
        <v>85</v>
      </c>
      <c r="AV312" s="14" t="s">
        <v>85</v>
      </c>
      <c r="AW312" s="14" t="s">
        <v>35</v>
      </c>
      <c r="AX312" s="14" t="s">
        <v>76</v>
      </c>
      <c r="AY312" s="220" t="s">
        <v>127</v>
      </c>
    </row>
    <row r="313" spans="1:65" s="14" customFormat="1" ht="10">
      <c r="B313" s="210"/>
      <c r="C313" s="211"/>
      <c r="D313" s="201" t="s">
        <v>139</v>
      </c>
      <c r="E313" s="212" t="s">
        <v>19</v>
      </c>
      <c r="F313" s="213" t="s">
        <v>399</v>
      </c>
      <c r="G313" s="211"/>
      <c r="H313" s="214">
        <v>1</v>
      </c>
      <c r="I313" s="215"/>
      <c r="J313" s="211"/>
      <c r="K313" s="211"/>
      <c r="L313" s="216"/>
      <c r="M313" s="217"/>
      <c r="N313" s="218"/>
      <c r="O313" s="218"/>
      <c r="P313" s="218"/>
      <c r="Q313" s="218"/>
      <c r="R313" s="218"/>
      <c r="S313" s="218"/>
      <c r="T313" s="219"/>
      <c r="AT313" s="220" t="s">
        <v>139</v>
      </c>
      <c r="AU313" s="220" t="s">
        <v>85</v>
      </c>
      <c r="AV313" s="14" t="s">
        <v>85</v>
      </c>
      <c r="AW313" s="14" t="s">
        <v>35</v>
      </c>
      <c r="AX313" s="14" t="s">
        <v>76</v>
      </c>
      <c r="AY313" s="220" t="s">
        <v>127</v>
      </c>
    </row>
    <row r="314" spans="1:65" s="14" customFormat="1" ht="10">
      <c r="B314" s="210"/>
      <c r="C314" s="211"/>
      <c r="D314" s="201" t="s">
        <v>139</v>
      </c>
      <c r="E314" s="212" t="s">
        <v>19</v>
      </c>
      <c r="F314" s="213" t="s">
        <v>400</v>
      </c>
      <c r="G314" s="211"/>
      <c r="H314" s="214">
        <v>1</v>
      </c>
      <c r="I314" s="215"/>
      <c r="J314" s="211"/>
      <c r="K314" s="211"/>
      <c r="L314" s="216"/>
      <c r="M314" s="217"/>
      <c r="N314" s="218"/>
      <c r="O314" s="218"/>
      <c r="P314" s="218"/>
      <c r="Q314" s="218"/>
      <c r="R314" s="218"/>
      <c r="S314" s="218"/>
      <c r="T314" s="219"/>
      <c r="AT314" s="220" t="s">
        <v>139</v>
      </c>
      <c r="AU314" s="220" t="s">
        <v>85</v>
      </c>
      <c r="AV314" s="14" t="s">
        <v>85</v>
      </c>
      <c r="AW314" s="14" t="s">
        <v>35</v>
      </c>
      <c r="AX314" s="14" t="s">
        <v>76</v>
      </c>
      <c r="AY314" s="220" t="s">
        <v>127</v>
      </c>
    </row>
    <row r="315" spans="1:65" s="14" customFormat="1" ht="10">
      <c r="B315" s="210"/>
      <c r="C315" s="211"/>
      <c r="D315" s="201" t="s">
        <v>139</v>
      </c>
      <c r="E315" s="212" t="s">
        <v>19</v>
      </c>
      <c r="F315" s="213" t="s">
        <v>401</v>
      </c>
      <c r="G315" s="211"/>
      <c r="H315" s="214">
        <v>1</v>
      </c>
      <c r="I315" s="215"/>
      <c r="J315" s="211"/>
      <c r="K315" s="211"/>
      <c r="L315" s="216"/>
      <c r="M315" s="217"/>
      <c r="N315" s="218"/>
      <c r="O315" s="218"/>
      <c r="P315" s="218"/>
      <c r="Q315" s="218"/>
      <c r="R315" s="218"/>
      <c r="S315" s="218"/>
      <c r="T315" s="219"/>
      <c r="AT315" s="220" t="s">
        <v>139</v>
      </c>
      <c r="AU315" s="220" t="s">
        <v>85</v>
      </c>
      <c r="AV315" s="14" t="s">
        <v>85</v>
      </c>
      <c r="AW315" s="14" t="s">
        <v>35</v>
      </c>
      <c r="AX315" s="14" t="s">
        <v>76</v>
      </c>
      <c r="AY315" s="220" t="s">
        <v>127</v>
      </c>
    </row>
    <row r="316" spans="1:65" s="14" customFormat="1" ht="10">
      <c r="B316" s="210"/>
      <c r="C316" s="211"/>
      <c r="D316" s="201" t="s">
        <v>139</v>
      </c>
      <c r="E316" s="212" t="s">
        <v>19</v>
      </c>
      <c r="F316" s="213" t="s">
        <v>524</v>
      </c>
      <c r="G316" s="211"/>
      <c r="H316" s="214">
        <v>1</v>
      </c>
      <c r="I316" s="215"/>
      <c r="J316" s="211"/>
      <c r="K316" s="211"/>
      <c r="L316" s="216"/>
      <c r="M316" s="217"/>
      <c r="N316" s="218"/>
      <c r="O316" s="218"/>
      <c r="P316" s="218"/>
      <c r="Q316" s="218"/>
      <c r="R316" s="218"/>
      <c r="S316" s="218"/>
      <c r="T316" s="219"/>
      <c r="AT316" s="220" t="s">
        <v>139</v>
      </c>
      <c r="AU316" s="220" t="s">
        <v>85</v>
      </c>
      <c r="AV316" s="14" t="s">
        <v>85</v>
      </c>
      <c r="AW316" s="14" t="s">
        <v>35</v>
      </c>
      <c r="AX316" s="14" t="s">
        <v>76</v>
      </c>
      <c r="AY316" s="220" t="s">
        <v>127</v>
      </c>
    </row>
    <row r="317" spans="1:65" s="16" customFormat="1" ht="10">
      <c r="B317" s="232"/>
      <c r="C317" s="233"/>
      <c r="D317" s="201" t="s">
        <v>139</v>
      </c>
      <c r="E317" s="234" t="s">
        <v>19</v>
      </c>
      <c r="F317" s="235" t="s">
        <v>153</v>
      </c>
      <c r="G317" s="233"/>
      <c r="H317" s="236">
        <v>12</v>
      </c>
      <c r="I317" s="237"/>
      <c r="J317" s="233"/>
      <c r="K317" s="233"/>
      <c r="L317" s="238"/>
      <c r="M317" s="239"/>
      <c r="N317" s="240"/>
      <c r="O317" s="240"/>
      <c r="P317" s="240"/>
      <c r="Q317" s="240"/>
      <c r="R317" s="240"/>
      <c r="S317" s="240"/>
      <c r="T317" s="241"/>
      <c r="AT317" s="242" t="s">
        <v>139</v>
      </c>
      <c r="AU317" s="242" t="s">
        <v>85</v>
      </c>
      <c r="AV317" s="16" t="s">
        <v>135</v>
      </c>
      <c r="AW317" s="16" t="s">
        <v>35</v>
      </c>
      <c r="AX317" s="16" t="s">
        <v>83</v>
      </c>
      <c r="AY317" s="242" t="s">
        <v>127</v>
      </c>
    </row>
    <row r="318" spans="1:65" s="14" customFormat="1" ht="10">
      <c r="B318" s="210"/>
      <c r="C318" s="211"/>
      <c r="D318" s="201" t="s">
        <v>139</v>
      </c>
      <c r="E318" s="211"/>
      <c r="F318" s="213" t="s">
        <v>552</v>
      </c>
      <c r="G318" s="211"/>
      <c r="H318" s="214">
        <v>120</v>
      </c>
      <c r="I318" s="215"/>
      <c r="J318" s="211"/>
      <c r="K318" s="211"/>
      <c r="L318" s="216"/>
      <c r="M318" s="217"/>
      <c r="N318" s="218"/>
      <c r="O318" s="218"/>
      <c r="P318" s="218"/>
      <c r="Q318" s="218"/>
      <c r="R318" s="218"/>
      <c r="S318" s="218"/>
      <c r="T318" s="219"/>
      <c r="AT318" s="220" t="s">
        <v>139</v>
      </c>
      <c r="AU318" s="220" t="s">
        <v>85</v>
      </c>
      <c r="AV318" s="14" t="s">
        <v>85</v>
      </c>
      <c r="AW318" s="14" t="s">
        <v>4</v>
      </c>
      <c r="AX318" s="14" t="s">
        <v>83</v>
      </c>
      <c r="AY318" s="220" t="s">
        <v>127</v>
      </c>
    </row>
    <row r="319" spans="1:65" s="2" customFormat="1" ht="62.75" customHeight="1">
      <c r="A319" s="37"/>
      <c r="B319" s="38"/>
      <c r="C319" s="181" t="s">
        <v>553</v>
      </c>
      <c r="D319" s="181" t="s">
        <v>130</v>
      </c>
      <c r="E319" s="182" t="s">
        <v>554</v>
      </c>
      <c r="F319" s="183" t="s">
        <v>555</v>
      </c>
      <c r="G319" s="184" t="s">
        <v>394</v>
      </c>
      <c r="H319" s="185">
        <v>84</v>
      </c>
      <c r="I319" s="186"/>
      <c r="J319" s="187">
        <f>ROUND(I319*H319,2)</f>
        <v>0</v>
      </c>
      <c r="K319" s="183" t="s">
        <v>134</v>
      </c>
      <c r="L319" s="42"/>
      <c r="M319" s="188" t="s">
        <v>19</v>
      </c>
      <c r="N319" s="189" t="s">
        <v>47</v>
      </c>
      <c r="O319" s="67"/>
      <c r="P319" s="190">
        <f>O319*H319</f>
        <v>0</v>
      </c>
      <c r="Q319" s="190">
        <v>0</v>
      </c>
      <c r="R319" s="190">
        <f>Q319*H319</f>
        <v>0</v>
      </c>
      <c r="S319" s="190">
        <v>0</v>
      </c>
      <c r="T319" s="191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92" t="s">
        <v>135</v>
      </c>
      <c r="AT319" s="192" t="s">
        <v>130</v>
      </c>
      <c r="AU319" s="192" t="s">
        <v>85</v>
      </c>
      <c r="AY319" s="20" t="s">
        <v>127</v>
      </c>
      <c r="BE319" s="193">
        <f>IF(N319="základní",J319,0)</f>
        <v>0</v>
      </c>
      <c r="BF319" s="193">
        <f>IF(N319="snížená",J319,0)</f>
        <v>0</v>
      </c>
      <c r="BG319" s="193">
        <f>IF(N319="zákl. přenesená",J319,0)</f>
        <v>0</v>
      </c>
      <c r="BH319" s="193">
        <f>IF(N319="sníž. přenesená",J319,0)</f>
        <v>0</v>
      </c>
      <c r="BI319" s="193">
        <f>IF(N319="nulová",J319,0)</f>
        <v>0</v>
      </c>
      <c r="BJ319" s="20" t="s">
        <v>83</v>
      </c>
      <c r="BK319" s="193">
        <f>ROUND(I319*H319,2)</f>
        <v>0</v>
      </c>
      <c r="BL319" s="20" t="s">
        <v>135</v>
      </c>
      <c r="BM319" s="192" t="s">
        <v>556</v>
      </c>
    </row>
    <row r="320" spans="1:65" s="2" customFormat="1" ht="10">
      <c r="A320" s="37"/>
      <c r="B320" s="38"/>
      <c r="C320" s="39"/>
      <c r="D320" s="194" t="s">
        <v>137</v>
      </c>
      <c r="E320" s="39"/>
      <c r="F320" s="195" t="s">
        <v>557</v>
      </c>
      <c r="G320" s="39"/>
      <c r="H320" s="39"/>
      <c r="I320" s="196"/>
      <c r="J320" s="39"/>
      <c r="K320" s="39"/>
      <c r="L320" s="42"/>
      <c r="M320" s="197"/>
      <c r="N320" s="198"/>
      <c r="O320" s="67"/>
      <c r="P320" s="67"/>
      <c r="Q320" s="67"/>
      <c r="R320" s="67"/>
      <c r="S320" s="67"/>
      <c r="T320" s="68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20" t="s">
        <v>137</v>
      </c>
      <c r="AU320" s="20" t="s">
        <v>85</v>
      </c>
    </row>
    <row r="321" spans="1:65" s="13" customFormat="1" ht="10">
      <c r="B321" s="199"/>
      <c r="C321" s="200"/>
      <c r="D321" s="201" t="s">
        <v>139</v>
      </c>
      <c r="E321" s="202" t="s">
        <v>19</v>
      </c>
      <c r="F321" s="203" t="s">
        <v>380</v>
      </c>
      <c r="G321" s="200"/>
      <c r="H321" s="202" t="s">
        <v>19</v>
      </c>
      <c r="I321" s="204"/>
      <c r="J321" s="200"/>
      <c r="K321" s="200"/>
      <c r="L321" s="205"/>
      <c r="M321" s="206"/>
      <c r="N321" s="207"/>
      <c r="O321" s="207"/>
      <c r="P321" s="207"/>
      <c r="Q321" s="207"/>
      <c r="R321" s="207"/>
      <c r="S321" s="207"/>
      <c r="T321" s="208"/>
      <c r="AT321" s="209" t="s">
        <v>139</v>
      </c>
      <c r="AU321" s="209" t="s">
        <v>85</v>
      </c>
      <c r="AV321" s="13" t="s">
        <v>83</v>
      </c>
      <c r="AW321" s="13" t="s">
        <v>35</v>
      </c>
      <c r="AX321" s="13" t="s">
        <v>76</v>
      </c>
      <c r="AY321" s="209" t="s">
        <v>127</v>
      </c>
    </row>
    <row r="322" spans="1:65" s="14" customFormat="1" ht="10">
      <c r="B322" s="210"/>
      <c r="C322" s="211"/>
      <c r="D322" s="201" t="s">
        <v>139</v>
      </c>
      <c r="E322" s="212" t="s">
        <v>19</v>
      </c>
      <c r="F322" s="213" t="s">
        <v>448</v>
      </c>
      <c r="G322" s="211"/>
      <c r="H322" s="214">
        <v>1</v>
      </c>
      <c r="I322" s="215"/>
      <c r="J322" s="211"/>
      <c r="K322" s="211"/>
      <c r="L322" s="216"/>
      <c r="M322" s="217"/>
      <c r="N322" s="218"/>
      <c r="O322" s="218"/>
      <c r="P322" s="218"/>
      <c r="Q322" s="218"/>
      <c r="R322" s="218"/>
      <c r="S322" s="218"/>
      <c r="T322" s="219"/>
      <c r="AT322" s="220" t="s">
        <v>139</v>
      </c>
      <c r="AU322" s="220" t="s">
        <v>85</v>
      </c>
      <c r="AV322" s="14" t="s">
        <v>85</v>
      </c>
      <c r="AW322" s="14" t="s">
        <v>35</v>
      </c>
      <c r="AX322" s="14" t="s">
        <v>76</v>
      </c>
      <c r="AY322" s="220" t="s">
        <v>127</v>
      </c>
    </row>
    <row r="323" spans="1:65" s="14" customFormat="1" ht="10">
      <c r="B323" s="210"/>
      <c r="C323" s="211"/>
      <c r="D323" s="201" t="s">
        <v>139</v>
      </c>
      <c r="E323" s="212" t="s">
        <v>19</v>
      </c>
      <c r="F323" s="213" t="s">
        <v>449</v>
      </c>
      <c r="G323" s="211"/>
      <c r="H323" s="214">
        <v>2</v>
      </c>
      <c r="I323" s="215"/>
      <c r="J323" s="211"/>
      <c r="K323" s="211"/>
      <c r="L323" s="216"/>
      <c r="M323" s="217"/>
      <c r="N323" s="218"/>
      <c r="O323" s="218"/>
      <c r="P323" s="218"/>
      <c r="Q323" s="218"/>
      <c r="R323" s="218"/>
      <c r="S323" s="218"/>
      <c r="T323" s="219"/>
      <c r="AT323" s="220" t="s">
        <v>139</v>
      </c>
      <c r="AU323" s="220" t="s">
        <v>85</v>
      </c>
      <c r="AV323" s="14" t="s">
        <v>85</v>
      </c>
      <c r="AW323" s="14" t="s">
        <v>35</v>
      </c>
      <c r="AX323" s="14" t="s">
        <v>76</v>
      </c>
      <c r="AY323" s="220" t="s">
        <v>127</v>
      </c>
    </row>
    <row r="324" spans="1:65" s="14" customFormat="1" ht="10">
      <c r="B324" s="210"/>
      <c r="C324" s="211"/>
      <c r="D324" s="201" t="s">
        <v>139</v>
      </c>
      <c r="E324" s="212" t="s">
        <v>19</v>
      </c>
      <c r="F324" s="213" t="s">
        <v>450</v>
      </c>
      <c r="G324" s="211"/>
      <c r="H324" s="214">
        <v>1</v>
      </c>
      <c r="I324" s="215"/>
      <c r="J324" s="211"/>
      <c r="K324" s="211"/>
      <c r="L324" s="216"/>
      <c r="M324" s="217"/>
      <c r="N324" s="218"/>
      <c r="O324" s="218"/>
      <c r="P324" s="218"/>
      <c r="Q324" s="218"/>
      <c r="R324" s="218"/>
      <c r="S324" s="218"/>
      <c r="T324" s="219"/>
      <c r="AT324" s="220" t="s">
        <v>139</v>
      </c>
      <c r="AU324" s="220" t="s">
        <v>85</v>
      </c>
      <c r="AV324" s="14" t="s">
        <v>85</v>
      </c>
      <c r="AW324" s="14" t="s">
        <v>35</v>
      </c>
      <c r="AX324" s="14" t="s">
        <v>76</v>
      </c>
      <c r="AY324" s="220" t="s">
        <v>127</v>
      </c>
    </row>
    <row r="325" spans="1:65" s="13" customFormat="1" ht="10">
      <c r="B325" s="199"/>
      <c r="C325" s="200"/>
      <c r="D325" s="201" t="s">
        <v>139</v>
      </c>
      <c r="E325" s="202" t="s">
        <v>19</v>
      </c>
      <c r="F325" s="203" t="s">
        <v>530</v>
      </c>
      <c r="G325" s="200"/>
      <c r="H325" s="202" t="s">
        <v>19</v>
      </c>
      <c r="I325" s="204"/>
      <c r="J325" s="200"/>
      <c r="K325" s="200"/>
      <c r="L325" s="205"/>
      <c r="M325" s="206"/>
      <c r="N325" s="207"/>
      <c r="O325" s="207"/>
      <c r="P325" s="207"/>
      <c r="Q325" s="207"/>
      <c r="R325" s="207"/>
      <c r="S325" s="207"/>
      <c r="T325" s="208"/>
      <c r="AT325" s="209" t="s">
        <v>139</v>
      </c>
      <c r="AU325" s="209" t="s">
        <v>85</v>
      </c>
      <c r="AV325" s="13" t="s">
        <v>83</v>
      </c>
      <c r="AW325" s="13" t="s">
        <v>35</v>
      </c>
      <c r="AX325" s="13" t="s">
        <v>76</v>
      </c>
      <c r="AY325" s="209" t="s">
        <v>127</v>
      </c>
    </row>
    <row r="326" spans="1:65" s="14" customFormat="1" ht="10">
      <c r="B326" s="210"/>
      <c r="C326" s="211"/>
      <c r="D326" s="201" t="s">
        <v>139</v>
      </c>
      <c r="E326" s="212" t="s">
        <v>19</v>
      </c>
      <c r="F326" s="213" t="s">
        <v>442</v>
      </c>
      <c r="G326" s="211"/>
      <c r="H326" s="214">
        <v>1</v>
      </c>
      <c r="I326" s="215"/>
      <c r="J326" s="211"/>
      <c r="K326" s="211"/>
      <c r="L326" s="216"/>
      <c r="M326" s="217"/>
      <c r="N326" s="218"/>
      <c r="O326" s="218"/>
      <c r="P326" s="218"/>
      <c r="Q326" s="218"/>
      <c r="R326" s="218"/>
      <c r="S326" s="218"/>
      <c r="T326" s="219"/>
      <c r="AT326" s="220" t="s">
        <v>139</v>
      </c>
      <c r="AU326" s="220" t="s">
        <v>85</v>
      </c>
      <c r="AV326" s="14" t="s">
        <v>85</v>
      </c>
      <c r="AW326" s="14" t="s">
        <v>35</v>
      </c>
      <c r="AX326" s="14" t="s">
        <v>76</v>
      </c>
      <c r="AY326" s="220" t="s">
        <v>127</v>
      </c>
    </row>
    <row r="327" spans="1:65" s="14" customFormat="1" ht="10">
      <c r="B327" s="210"/>
      <c r="C327" s="211"/>
      <c r="D327" s="201" t="s">
        <v>139</v>
      </c>
      <c r="E327" s="212" t="s">
        <v>19</v>
      </c>
      <c r="F327" s="213" t="s">
        <v>443</v>
      </c>
      <c r="G327" s="211"/>
      <c r="H327" s="214">
        <v>1</v>
      </c>
      <c r="I327" s="215"/>
      <c r="J327" s="211"/>
      <c r="K327" s="211"/>
      <c r="L327" s="216"/>
      <c r="M327" s="217"/>
      <c r="N327" s="218"/>
      <c r="O327" s="218"/>
      <c r="P327" s="218"/>
      <c r="Q327" s="218"/>
      <c r="R327" s="218"/>
      <c r="S327" s="218"/>
      <c r="T327" s="219"/>
      <c r="AT327" s="220" t="s">
        <v>139</v>
      </c>
      <c r="AU327" s="220" t="s">
        <v>85</v>
      </c>
      <c r="AV327" s="14" t="s">
        <v>85</v>
      </c>
      <c r="AW327" s="14" t="s">
        <v>35</v>
      </c>
      <c r="AX327" s="14" t="s">
        <v>76</v>
      </c>
      <c r="AY327" s="220" t="s">
        <v>127</v>
      </c>
    </row>
    <row r="328" spans="1:65" s="16" customFormat="1" ht="10">
      <c r="B328" s="232"/>
      <c r="C328" s="233"/>
      <c r="D328" s="201" t="s">
        <v>139</v>
      </c>
      <c r="E328" s="234" t="s">
        <v>19</v>
      </c>
      <c r="F328" s="235" t="s">
        <v>153</v>
      </c>
      <c r="G328" s="233"/>
      <c r="H328" s="236">
        <v>6</v>
      </c>
      <c r="I328" s="237"/>
      <c r="J328" s="233"/>
      <c r="K328" s="233"/>
      <c r="L328" s="238"/>
      <c r="M328" s="239"/>
      <c r="N328" s="240"/>
      <c r="O328" s="240"/>
      <c r="P328" s="240"/>
      <c r="Q328" s="240"/>
      <c r="R328" s="240"/>
      <c r="S328" s="240"/>
      <c r="T328" s="241"/>
      <c r="AT328" s="242" t="s">
        <v>139</v>
      </c>
      <c r="AU328" s="242" t="s">
        <v>85</v>
      </c>
      <c r="AV328" s="16" t="s">
        <v>135</v>
      </c>
      <c r="AW328" s="16" t="s">
        <v>35</v>
      </c>
      <c r="AX328" s="16" t="s">
        <v>83</v>
      </c>
      <c r="AY328" s="242" t="s">
        <v>127</v>
      </c>
    </row>
    <row r="329" spans="1:65" s="14" customFormat="1" ht="10">
      <c r="B329" s="210"/>
      <c r="C329" s="211"/>
      <c r="D329" s="201" t="s">
        <v>139</v>
      </c>
      <c r="E329" s="211"/>
      <c r="F329" s="213" t="s">
        <v>558</v>
      </c>
      <c r="G329" s="211"/>
      <c r="H329" s="214">
        <v>84</v>
      </c>
      <c r="I329" s="215"/>
      <c r="J329" s="211"/>
      <c r="K329" s="211"/>
      <c r="L329" s="216"/>
      <c r="M329" s="217"/>
      <c r="N329" s="218"/>
      <c r="O329" s="218"/>
      <c r="P329" s="218"/>
      <c r="Q329" s="218"/>
      <c r="R329" s="218"/>
      <c r="S329" s="218"/>
      <c r="T329" s="219"/>
      <c r="AT329" s="220" t="s">
        <v>139</v>
      </c>
      <c r="AU329" s="220" t="s">
        <v>85</v>
      </c>
      <c r="AV329" s="14" t="s">
        <v>85</v>
      </c>
      <c r="AW329" s="14" t="s">
        <v>4</v>
      </c>
      <c r="AX329" s="14" t="s">
        <v>83</v>
      </c>
      <c r="AY329" s="220" t="s">
        <v>127</v>
      </c>
    </row>
    <row r="330" spans="1:65" s="2" customFormat="1" ht="62.75" customHeight="1">
      <c r="A330" s="37"/>
      <c r="B330" s="38"/>
      <c r="C330" s="181" t="s">
        <v>559</v>
      </c>
      <c r="D330" s="181" t="s">
        <v>130</v>
      </c>
      <c r="E330" s="182" t="s">
        <v>560</v>
      </c>
      <c r="F330" s="183" t="s">
        <v>561</v>
      </c>
      <c r="G330" s="184" t="s">
        <v>394</v>
      </c>
      <c r="H330" s="185">
        <v>56</v>
      </c>
      <c r="I330" s="186"/>
      <c r="J330" s="187">
        <f>ROUND(I330*H330,2)</f>
        <v>0</v>
      </c>
      <c r="K330" s="183" t="s">
        <v>134</v>
      </c>
      <c r="L330" s="42"/>
      <c r="M330" s="188" t="s">
        <v>19</v>
      </c>
      <c r="N330" s="189" t="s">
        <v>47</v>
      </c>
      <c r="O330" s="67"/>
      <c r="P330" s="190">
        <f>O330*H330</f>
        <v>0</v>
      </c>
      <c r="Q330" s="190">
        <v>0</v>
      </c>
      <c r="R330" s="190">
        <f>Q330*H330</f>
        <v>0</v>
      </c>
      <c r="S330" s="190">
        <v>0</v>
      </c>
      <c r="T330" s="191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192" t="s">
        <v>135</v>
      </c>
      <c r="AT330" s="192" t="s">
        <v>130</v>
      </c>
      <c r="AU330" s="192" t="s">
        <v>85</v>
      </c>
      <c r="AY330" s="20" t="s">
        <v>127</v>
      </c>
      <c r="BE330" s="193">
        <f>IF(N330="základní",J330,0)</f>
        <v>0</v>
      </c>
      <c r="BF330" s="193">
        <f>IF(N330="snížená",J330,0)</f>
        <v>0</v>
      </c>
      <c r="BG330" s="193">
        <f>IF(N330="zákl. přenesená",J330,0)</f>
        <v>0</v>
      </c>
      <c r="BH330" s="193">
        <f>IF(N330="sníž. přenesená",J330,0)</f>
        <v>0</v>
      </c>
      <c r="BI330" s="193">
        <f>IF(N330="nulová",J330,0)</f>
        <v>0</v>
      </c>
      <c r="BJ330" s="20" t="s">
        <v>83</v>
      </c>
      <c r="BK330" s="193">
        <f>ROUND(I330*H330,2)</f>
        <v>0</v>
      </c>
      <c r="BL330" s="20" t="s">
        <v>135</v>
      </c>
      <c r="BM330" s="192" t="s">
        <v>562</v>
      </c>
    </row>
    <row r="331" spans="1:65" s="2" customFormat="1" ht="10">
      <c r="A331" s="37"/>
      <c r="B331" s="38"/>
      <c r="C331" s="39"/>
      <c r="D331" s="194" t="s">
        <v>137</v>
      </c>
      <c r="E331" s="39"/>
      <c r="F331" s="195" t="s">
        <v>563</v>
      </c>
      <c r="G331" s="39"/>
      <c r="H331" s="39"/>
      <c r="I331" s="196"/>
      <c r="J331" s="39"/>
      <c r="K331" s="39"/>
      <c r="L331" s="42"/>
      <c r="M331" s="197"/>
      <c r="N331" s="198"/>
      <c r="O331" s="67"/>
      <c r="P331" s="67"/>
      <c r="Q331" s="67"/>
      <c r="R331" s="67"/>
      <c r="S331" s="67"/>
      <c r="T331" s="68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T331" s="20" t="s">
        <v>137</v>
      </c>
      <c r="AU331" s="20" t="s">
        <v>85</v>
      </c>
    </row>
    <row r="332" spans="1:65" s="13" customFormat="1" ht="10">
      <c r="B332" s="199"/>
      <c r="C332" s="200"/>
      <c r="D332" s="201" t="s">
        <v>139</v>
      </c>
      <c r="E332" s="202" t="s">
        <v>19</v>
      </c>
      <c r="F332" s="203" t="s">
        <v>380</v>
      </c>
      <c r="G332" s="200"/>
      <c r="H332" s="202" t="s">
        <v>19</v>
      </c>
      <c r="I332" s="204"/>
      <c r="J332" s="200"/>
      <c r="K332" s="200"/>
      <c r="L332" s="205"/>
      <c r="M332" s="206"/>
      <c r="N332" s="207"/>
      <c r="O332" s="207"/>
      <c r="P332" s="207"/>
      <c r="Q332" s="207"/>
      <c r="R332" s="207"/>
      <c r="S332" s="207"/>
      <c r="T332" s="208"/>
      <c r="AT332" s="209" t="s">
        <v>139</v>
      </c>
      <c r="AU332" s="209" t="s">
        <v>85</v>
      </c>
      <c r="AV332" s="13" t="s">
        <v>83</v>
      </c>
      <c r="AW332" s="13" t="s">
        <v>35</v>
      </c>
      <c r="AX332" s="13" t="s">
        <v>76</v>
      </c>
      <c r="AY332" s="209" t="s">
        <v>127</v>
      </c>
    </row>
    <row r="333" spans="1:65" s="13" customFormat="1" ht="10">
      <c r="B333" s="199"/>
      <c r="C333" s="200"/>
      <c r="D333" s="201" t="s">
        <v>139</v>
      </c>
      <c r="E333" s="202" t="s">
        <v>19</v>
      </c>
      <c r="F333" s="203" t="s">
        <v>523</v>
      </c>
      <c r="G333" s="200"/>
      <c r="H333" s="202" t="s">
        <v>19</v>
      </c>
      <c r="I333" s="204"/>
      <c r="J333" s="200"/>
      <c r="K333" s="200"/>
      <c r="L333" s="205"/>
      <c r="M333" s="206"/>
      <c r="N333" s="207"/>
      <c r="O333" s="207"/>
      <c r="P333" s="207"/>
      <c r="Q333" s="207"/>
      <c r="R333" s="207"/>
      <c r="S333" s="207"/>
      <c r="T333" s="208"/>
      <c r="AT333" s="209" t="s">
        <v>139</v>
      </c>
      <c r="AU333" s="209" t="s">
        <v>85</v>
      </c>
      <c r="AV333" s="13" t="s">
        <v>83</v>
      </c>
      <c r="AW333" s="13" t="s">
        <v>35</v>
      </c>
      <c r="AX333" s="13" t="s">
        <v>76</v>
      </c>
      <c r="AY333" s="209" t="s">
        <v>127</v>
      </c>
    </row>
    <row r="334" spans="1:65" s="14" customFormat="1" ht="10">
      <c r="B334" s="210"/>
      <c r="C334" s="211"/>
      <c r="D334" s="201" t="s">
        <v>139</v>
      </c>
      <c r="E334" s="212" t="s">
        <v>19</v>
      </c>
      <c r="F334" s="213" t="s">
        <v>448</v>
      </c>
      <c r="G334" s="211"/>
      <c r="H334" s="214">
        <v>1</v>
      </c>
      <c r="I334" s="215"/>
      <c r="J334" s="211"/>
      <c r="K334" s="211"/>
      <c r="L334" s="216"/>
      <c r="M334" s="217"/>
      <c r="N334" s="218"/>
      <c r="O334" s="218"/>
      <c r="P334" s="218"/>
      <c r="Q334" s="218"/>
      <c r="R334" s="218"/>
      <c r="S334" s="218"/>
      <c r="T334" s="219"/>
      <c r="AT334" s="220" t="s">
        <v>139</v>
      </c>
      <c r="AU334" s="220" t="s">
        <v>85</v>
      </c>
      <c r="AV334" s="14" t="s">
        <v>85</v>
      </c>
      <c r="AW334" s="14" t="s">
        <v>35</v>
      </c>
      <c r="AX334" s="14" t="s">
        <v>76</v>
      </c>
      <c r="AY334" s="220" t="s">
        <v>127</v>
      </c>
    </row>
    <row r="335" spans="1:65" s="14" customFormat="1" ht="10">
      <c r="B335" s="210"/>
      <c r="C335" s="211"/>
      <c r="D335" s="201" t="s">
        <v>139</v>
      </c>
      <c r="E335" s="212" t="s">
        <v>19</v>
      </c>
      <c r="F335" s="213" t="s">
        <v>449</v>
      </c>
      <c r="G335" s="211"/>
      <c r="H335" s="214">
        <v>2</v>
      </c>
      <c r="I335" s="215"/>
      <c r="J335" s="211"/>
      <c r="K335" s="211"/>
      <c r="L335" s="216"/>
      <c r="M335" s="217"/>
      <c r="N335" s="218"/>
      <c r="O335" s="218"/>
      <c r="P335" s="218"/>
      <c r="Q335" s="218"/>
      <c r="R335" s="218"/>
      <c r="S335" s="218"/>
      <c r="T335" s="219"/>
      <c r="AT335" s="220" t="s">
        <v>139</v>
      </c>
      <c r="AU335" s="220" t="s">
        <v>85</v>
      </c>
      <c r="AV335" s="14" t="s">
        <v>85</v>
      </c>
      <c r="AW335" s="14" t="s">
        <v>35</v>
      </c>
      <c r="AX335" s="14" t="s">
        <v>76</v>
      </c>
      <c r="AY335" s="220" t="s">
        <v>127</v>
      </c>
    </row>
    <row r="336" spans="1:65" s="14" customFormat="1" ht="10">
      <c r="B336" s="210"/>
      <c r="C336" s="211"/>
      <c r="D336" s="201" t="s">
        <v>139</v>
      </c>
      <c r="E336" s="212" t="s">
        <v>19</v>
      </c>
      <c r="F336" s="213" t="s">
        <v>450</v>
      </c>
      <c r="G336" s="211"/>
      <c r="H336" s="214">
        <v>1</v>
      </c>
      <c r="I336" s="215"/>
      <c r="J336" s="211"/>
      <c r="K336" s="211"/>
      <c r="L336" s="216"/>
      <c r="M336" s="217"/>
      <c r="N336" s="218"/>
      <c r="O336" s="218"/>
      <c r="P336" s="218"/>
      <c r="Q336" s="218"/>
      <c r="R336" s="218"/>
      <c r="S336" s="218"/>
      <c r="T336" s="219"/>
      <c r="AT336" s="220" t="s">
        <v>139</v>
      </c>
      <c r="AU336" s="220" t="s">
        <v>85</v>
      </c>
      <c r="AV336" s="14" t="s">
        <v>85</v>
      </c>
      <c r="AW336" s="14" t="s">
        <v>35</v>
      </c>
      <c r="AX336" s="14" t="s">
        <v>76</v>
      </c>
      <c r="AY336" s="220" t="s">
        <v>127</v>
      </c>
    </row>
    <row r="337" spans="1:65" s="16" customFormat="1" ht="10">
      <c r="B337" s="232"/>
      <c r="C337" s="233"/>
      <c r="D337" s="201" t="s">
        <v>139</v>
      </c>
      <c r="E337" s="234" t="s">
        <v>19</v>
      </c>
      <c r="F337" s="235" t="s">
        <v>153</v>
      </c>
      <c r="G337" s="233"/>
      <c r="H337" s="236">
        <v>4</v>
      </c>
      <c r="I337" s="237"/>
      <c r="J337" s="233"/>
      <c r="K337" s="233"/>
      <c r="L337" s="238"/>
      <c r="M337" s="239"/>
      <c r="N337" s="240"/>
      <c r="O337" s="240"/>
      <c r="P337" s="240"/>
      <c r="Q337" s="240"/>
      <c r="R337" s="240"/>
      <c r="S337" s="240"/>
      <c r="T337" s="241"/>
      <c r="AT337" s="242" t="s">
        <v>139</v>
      </c>
      <c r="AU337" s="242" t="s">
        <v>85</v>
      </c>
      <c r="AV337" s="16" t="s">
        <v>135</v>
      </c>
      <c r="AW337" s="16" t="s">
        <v>35</v>
      </c>
      <c r="AX337" s="16" t="s">
        <v>83</v>
      </c>
      <c r="AY337" s="242" t="s">
        <v>127</v>
      </c>
    </row>
    <row r="338" spans="1:65" s="14" customFormat="1" ht="10">
      <c r="B338" s="210"/>
      <c r="C338" s="211"/>
      <c r="D338" s="201" t="s">
        <v>139</v>
      </c>
      <c r="E338" s="211"/>
      <c r="F338" s="213" t="s">
        <v>564</v>
      </c>
      <c r="G338" s="211"/>
      <c r="H338" s="214">
        <v>56</v>
      </c>
      <c r="I338" s="215"/>
      <c r="J338" s="211"/>
      <c r="K338" s="211"/>
      <c r="L338" s="216"/>
      <c r="M338" s="217"/>
      <c r="N338" s="218"/>
      <c r="O338" s="218"/>
      <c r="P338" s="218"/>
      <c r="Q338" s="218"/>
      <c r="R338" s="218"/>
      <c r="S338" s="218"/>
      <c r="T338" s="219"/>
      <c r="AT338" s="220" t="s">
        <v>139</v>
      </c>
      <c r="AU338" s="220" t="s">
        <v>85</v>
      </c>
      <c r="AV338" s="14" t="s">
        <v>85</v>
      </c>
      <c r="AW338" s="14" t="s">
        <v>4</v>
      </c>
      <c r="AX338" s="14" t="s">
        <v>83</v>
      </c>
      <c r="AY338" s="220" t="s">
        <v>127</v>
      </c>
    </row>
    <row r="339" spans="1:65" s="12" customFormat="1" ht="22.75" customHeight="1">
      <c r="B339" s="165"/>
      <c r="C339" s="166"/>
      <c r="D339" s="167" t="s">
        <v>75</v>
      </c>
      <c r="E339" s="179" t="s">
        <v>198</v>
      </c>
      <c r="F339" s="179" t="s">
        <v>565</v>
      </c>
      <c r="G339" s="166"/>
      <c r="H339" s="166"/>
      <c r="I339" s="169"/>
      <c r="J339" s="180">
        <f>BK339</f>
        <v>0</v>
      </c>
      <c r="K339" s="166"/>
      <c r="L339" s="171"/>
      <c r="M339" s="172"/>
      <c r="N339" s="173"/>
      <c r="O339" s="173"/>
      <c r="P339" s="174">
        <f>SUM(P340:P359)</f>
        <v>0</v>
      </c>
      <c r="Q339" s="173"/>
      <c r="R339" s="174">
        <f>SUM(R340:R359)</f>
        <v>0</v>
      </c>
      <c r="S339" s="173"/>
      <c r="T339" s="175">
        <f>SUM(T340:T359)</f>
        <v>47.934800000000003</v>
      </c>
      <c r="AR339" s="176" t="s">
        <v>83</v>
      </c>
      <c r="AT339" s="177" t="s">
        <v>75</v>
      </c>
      <c r="AU339" s="177" t="s">
        <v>83</v>
      </c>
      <c r="AY339" s="176" t="s">
        <v>127</v>
      </c>
      <c r="BK339" s="178">
        <f>SUM(BK340:BK359)</f>
        <v>0</v>
      </c>
    </row>
    <row r="340" spans="1:65" s="2" customFormat="1" ht="24.15" customHeight="1">
      <c r="A340" s="37"/>
      <c r="B340" s="38"/>
      <c r="C340" s="181" t="s">
        <v>566</v>
      </c>
      <c r="D340" s="181" t="s">
        <v>130</v>
      </c>
      <c r="E340" s="182" t="s">
        <v>567</v>
      </c>
      <c r="F340" s="183" t="s">
        <v>568</v>
      </c>
      <c r="G340" s="184" t="s">
        <v>569</v>
      </c>
      <c r="H340" s="185">
        <v>1</v>
      </c>
      <c r="I340" s="186"/>
      <c r="J340" s="187">
        <f>ROUND(I340*H340,2)</f>
        <v>0</v>
      </c>
      <c r="K340" s="183" t="s">
        <v>19</v>
      </c>
      <c r="L340" s="42"/>
      <c r="M340" s="188" t="s">
        <v>19</v>
      </c>
      <c r="N340" s="189" t="s">
        <v>47</v>
      </c>
      <c r="O340" s="67"/>
      <c r="P340" s="190">
        <f>O340*H340</f>
        <v>0</v>
      </c>
      <c r="Q340" s="190">
        <v>0</v>
      </c>
      <c r="R340" s="190">
        <f>Q340*H340</f>
        <v>0</v>
      </c>
      <c r="S340" s="190">
        <v>36</v>
      </c>
      <c r="T340" s="191">
        <f>S340*H340</f>
        <v>36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192" t="s">
        <v>135</v>
      </c>
      <c r="AT340" s="192" t="s">
        <v>130</v>
      </c>
      <c r="AU340" s="192" t="s">
        <v>85</v>
      </c>
      <c r="AY340" s="20" t="s">
        <v>127</v>
      </c>
      <c r="BE340" s="193">
        <f>IF(N340="základní",J340,0)</f>
        <v>0</v>
      </c>
      <c r="BF340" s="193">
        <f>IF(N340="snížená",J340,0)</f>
        <v>0</v>
      </c>
      <c r="BG340" s="193">
        <f>IF(N340="zákl. přenesená",J340,0)</f>
        <v>0</v>
      </c>
      <c r="BH340" s="193">
        <f>IF(N340="sníž. přenesená",J340,0)</f>
        <v>0</v>
      </c>
      <c r="BI340" s="193">
        <f>IF(N340="nulová",J340,0)</f>
        <v>0</v>
      </c>
      <c r="BJ340" s="20" t="s">
        <v>83</v>
      </c>
      <c r="BK340" s="193">
        <f>ROUND(I340*H340,2)</f>
        <v>0</v>
      </c>
      <c r="BL340" s="20" t="s">
        <v>135</v>
      </c>
      <c r="BM340" s="192" t="s">
        <v>570</v>
      </c>
    </row>
    <row r="341" spans="1:65" s="13" customFormat="1" ht="10">
      <c r="B341" s="199"/>
      <c r="C341" s="200"/>
      <c r="D341" s="201" t="s">
        <v>139</v>
      </c>
      <c r="E341" s="202" t="s">
        <v>19</v>
      </c>
      <c r="F341" s="203" t="s">
        <v>386</v>
      </c>
      <c r="G341" s="200"/>
      <c r="H341" s="202" t="s">
        <v>19</v>
      </c>
      <c r="I341" s="204"/>
      <c r="J341" s="200"/>
      <c r="K341" s="200"/>
      <c r="L341" s="205"/>
      <c r="M341" s="206"/>
      <c r="N341" s="207"/>
      <c r="O341" s="207"/>
      <c r="P341" s="207"/>
      <c r="Q341" s="207"/>
      <c r="R341" s="207"/>
      <c r="S341" s="207"/>
      <c r="T341" s="208"/>
      <c r="AT341" s="209" t="s">
        <v>139</v>
      </c>
      <c r="AU341" s="209" t="s">
        <v>85</v>
      </c>
      <c r="AV341" s="13" t="s">
        <v>83</v>
      </c>
      <c r="AW341" s="13" t="s">
        <v>35</v>
      </c>
      <c r="AX341" s="13" t="s">
        <v>76</v>
      </c>
      <c r="AY341" s="209" t="s">
        <v>127</v>
      </c>
    </row>
    <row r="342" spans="1:65" s="14" customFormat="1" ht="10">
      <c r="B342" s="210"/>
      <c r="C342" s="211"/>
      <c r="D342" s="201" t="s">
        <v>139</v>
      </c>
      <c r="E342" s="212" t="s">
        <v>19</v>
      </c>
      <c r="F342" s="213" t="s">
        <v>571</v>
      </c>
      <c r="G342" s="211"/>
      <c r="H342" s="214">
        <v>1</v>
      </c>
      <c r="I342" s="215"/>
      <c r="J342" s="211"/>
      <c r="K342" s="211"/>
      <c r="L342" s="216"/>
      <c r="M342" s="217"/>
      <c r="N342" s="218"/>
      <c r="O342" s="218"/>
      <c r="P342" s="218"/>
      <c r="Q342" s="218"/>
      <c r="R342" s="218"/>
      <c r="S342" s="218"/>
      <c r="T342" s="219"/>
      <c r="AT342" s="220" t="s">
        <v>139</v>
      </c>
      <c r="AU342" s="220" t="s">
        <v>85</v>
      </c>
      <c r="AV342" s="14" t="s">
        <v>85</v>
      </c>
      <c r="AW342" s="14" t="s">
        <v>35</v>
      </c>
      <c r="AX342" s="14" t="s">
        <v>76</v>
      </c>
      <c r="AY342" s="220" t="s">
        <v>127</v>
      </c>
    </row>
    <row r="343" spans="1:65" s="16" customFormat="1" ht="10">
      <c r="B343" s="232"/>
      <c r="C343" s="233"/>
      <c r="D343" s="201" t="s">
        <v>139</v>
      </c>
      <c r="E343" s="234" t="s">
        <v>19</v>
      </c>
      <c r="F343" s="235" t="s">
        <v>153</v>
      </c>
      <c r="G343" s="233"/>
      <c r="H343" s="236">
        <v>1</v>
      </c>
      <c r="I343" s="237"/>
      <c r="J343" s="233"/>
      <c r="K343" s="233"/>
      <c r="L343" s="238"/>
      <c r="M343" s="239"/>
      <c r="N343" s="240"/>
      <c r="O343" s="240"/>
      <c r="P343" s="240"/>
      <c r="Q343" s="240"/>
      <c r="R343" s="240"/>
      <c r="S343" s="240"/>
      <c r="T343" s="241"/>
      <c r="AT343" s="242" t="s">
        <v>139</v>
      </c>
      <c r="AU343" s="242" t="s">
        <v>85</v>
      </c>
      <c r="AV343" s="16" t="s">
        <v>135</v>
      </c>
      <c r="AW343" s="16" t="s">
        <v>35</v>
      </c>
      <c r="AX343" s="16" t="s">
        <v>83</v>
      </c>
      <c r="AY343" s="242" t="s">
        <v>127</v>
      </c>
    </row>
    <row r="344" spans="1:65" s="2" customFormat="1" ht="33" customHeight="1">
      <c r="A344" s="37"/>
      <c r="B344" s="38"/>
      <c r="C344" s="181" t="s">
        <v>572</v>
      </c>
      <c r="D344" s="181" t="s">
        <v>130</v>
      </c>
      <c r="E344" s="182" t="s">
        <v>573</v>
      </c>
      <c r="F344" s="183" t="s">
        <v>574</v>
      </c>
      <c r="G344" s="184" t="s">
        <v>133</v>
      </c>
      <c r="H344" s="185">
        <v>6.04</v>
      </c>
      <c r="I344" s="186"/>
      <c r="J344" s="187">
        <f>ROUND(I344*H344,2)</f>
        <v>0</v>
      </c>
      <c r="K344" s="183" t="s">
        <v>134</v>
      </c>
      <c r="L344" s="42"/>
      <c r="M344" s="188" t="s">
        <v>19</v>
      </c>
      <c r="N344" s="189" t="s">
        <v>47</v>
      </c>
      <c r="O344" s="67"/>
      <c r="P344" s="190">
        <f>O344*H344</f>
        <v>0</v>
      </c>
      <c r="Q344" s="190">
        <v>0</v>
      </c>
      <c r="R344" s="190">
        <f>Q344*H344</f>
        <v>0</v>
      </c>
      <c r="S344" s="190">
        <v>1.92</v>
      </c>
      <c r="T344" s="191">
        <f>S344*H344</f>
        <v>11.5968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192" t="s">
        <v>135</v>
      </c>
      <c r="AT344" s="192" t="s">
        <v>130</v>
      </c>
      <c r="AU344" s="192" t="s">
        <v>85</v>
      </c>
      <c r="AY344" s="20" t="s">
        <v>127</v>
      </c>
      <c r="BE344" s="193">
        <f>IF(N344="základní",J344,0)</f>
        <v>0</v>
      </c>
      <c r="BF344" s="193">
        <f>IF(N344="snížená",J344,0)</f>
        <v>0</v>
      </c>
      <c r="BG344" s="193">
        <f>IF(N344="zákl. přenesená",J344,0)</f>
        <v>0</v>
      </c>
      <c r="BH344" s="193">
        <f>IF(N344="sníž. přenesená",J344,0)</f>
        <v>0</v>
      </c>
      <c r="BI344" s="193">
        <f>IF(N344="nulová",J344,0)</f>
        <v>0</v>
      </c>
      <c r="BJ344" s="20" t="s">
        <v>83</v>
      </c>
      <c r="BK344" s="193">
        <f>ROUND(I344*H344,2)</f>
        <v>0</v>
      </c>
      <c r="BL344" s="20" t="s">
        <v>135</v>
      </c>
      <c r="BM344" s="192" t="s">
        <v>575</v>
      </c>
    </row>
    <row r="345" spans="1:65" s="2" customFormat="1" ht="10">
      <c r="A345" s="37"/>
      <c r="B345" s="38"/>
      <c r="C345" s="39"/>
      <c r="D345" s="194" t="s">
        <v>137</v>
      </c>
      <c r="E345" s="39"/>
      <c r="F345" s="195" t="s">
        <v>576</v>
      </c>
      <c r="G345" s="39"/>
      <c r="H345" s="39"/>
      <c r="I345" s="196"/>
      <c r="J345" s="39"/>
      <c r="K345" s="39"/>
      <c r="L345" s="42"/>
      <c r="M345" s="197"/>
      <c r="N345" s="198"/>
      <c r="O345" s="67"/>
      <c r="P345" s="67"/>
      <c r="Q345" s="67"/>
      <c r="R345" s="67"/>
      <c r="S345" s="67"/>
      <c r="T345" s="68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T345" s="20" t="s">
        <v>137</v>
      </c>
      <c r="AU345" s="20" t="s">
        <v>85</v>
      </c>
    </row>
    <row r="346" spans="1:65" s="13" customFormat="1" ht="10">
      <c r="B346" s="199"/>
      <c r="C346" s="200"/>
      <c r="D346" s="201" t="s">
        <v>139</v>
      </c>
      <c r="E346" s="202" t="s">
        <v>19</v>
      </c>
      <c r="F346" s="203" t="s">
        <v>386</v>
      </c>
      <c r="G346" s="200"/>
      <c r="H346" s="202" t="s">
        <v>19</v>
      </c>
      <c r="I346" s="204"/>
      <c r="J346" s="200"/>
      <c r="K346" s="200"/>
      <c r="L346" s="205"/>
      <c r="M346" s="206"/>
      <c r="N346" s="207"/>
      <c r="O346" s="207"/>
      <c r="P346" s="207"/>
      <c r="Q346" s="207"/>
      <c r="R346" s="207"/>
      <c r="S346" s="207"/>
      <c r="T346" s="208"/>
      <c r="AT346" s="209" t="s">
        <v>139</v>
      </c>
      <c r="AU346" s="209" t="s">
        <v>85</v>
      </c>
      <c r="AV346" s="13" t="s">
        <v>83</v>
      </c>
      <c r="AW346" s="13" t="s">
        <v>35</v>
      </c>
      <c r="AX346" s="13" t="s">
        <v>76</v>
      </c>
      <c r="AY346" s="209" t="s">
        <v>127</v>
      </c>
    </row>
    <row r="347" spans="1:65" s="14" customFormat="1" ht="10">
      <c r="B347" s="210"/>
      <c r="C347" s="211"/>
      <c r="D347" s="201" t="s">
        <v>139</v>
      </c>
      <c r="E347" s="212" t="s">
        <v>19</v>
      </c>
      <c r="F347" s="213" t="s">
        <v>577</v>
      </c>
      <c r="G347" s="211"/>
      <c r="H347" s="214">
        <v>4.4000000000000004</v>
      </c>
      <c r="I347" s="215"/>
      <c r="J347" s="211"/>
      <c r="K347" s="211"/>
      <c r="L347" s="216"/>
      <c r="M347" s="217"/>
      <c r="N347" s="218"/>
      <c r="O347" s="218"/>
      <c r="P347" s="218"/>
      <c r="Q347" s="218"/>
      <c r="R347" s="218"/>
      <c r="S347" s="218"/>
      <c r="T347" s="219"/>
      <c r="AT347" s="220" t="s">
        <v>139</v>
      </c>
      <c r="AU347" s="220" t="s">
        <v>85</v>
      </c>
      <c r="AV347" s="14" t="s">
        <v>85</v>
      </c>
      <c r="AW347" s="14" t="s">
        <v>35</v>
      </c>
      <c r="AX347" s="14" t="s">
        <v>76</v>
      </c>
      <c r="AY347" s="220" t="s">
        <v>127</v>
      </c>
    </row>
    <row r="348" spans="1:65" s="14" customFormat="1" ht="10">
      <c r="B348" s="210"/>
      <c r="C348" s="211"/>
      <c r="D348" s="201" t="s">
        <v>139</v>
      </c>
      <c r="E348" s="212" t="s">
        <v>19</v>
      </c>
      <c r="F348" s="213" t="s">
        <v>578</v>
      </c>
      <c r="G348" s="211"/>
      <c r="H348" s="214">
        <v>1.64</v>
      </c>
      <c r="I348" s="215"/>
      <c r="J348" s="211"/>
      <c r="K348" s="211"/>
      <c r="L348" s="216"/>
      <c r="M348" s="217"/>
      <c r="N348" s="218"/>
      <c r="O348" s="218"/>
      <c r="P348" s="218"/>
      <c r="Q348" s="218"/>
      <c r="R348" s="218"/>
      <c r="S348" s="218"/>
      <c r="T348" s="219"/>
      <c r="AT348" s="220" t="s">
        <v>139</v>
      </c>
      <c r="AU348" s="220" t="s">
        <v>85</v>
      </c>
      <c r="AV348" s="14" t="s">
        <v>85</v>
      </c>
      <c r="AW348" s="14" t="s">
        <v>35</v>
      </c>
      <c r="AX348" s="14" t="s">
        <v>76</v>
      </c>
      <c r="AY348" s="220" t="s">
        <v>127</v>
      </c>
    </row>
    <row r="349" spans="1:65" s="16" customFormat="1" ht="10">
      <c r="B349" s="232"/>
      <c r="C349" s="233"/>
      <c r="D349" s="201" t="s">
        <v>139</v>
      </c>
      <c r="E349" s="234" t="s">
        <v>19</v>
      </c>
      <c r="F349" s="235" t="s">
        <v>153</v>
      </c>
      <c r="G349" s="233"/>
      <c r="H349" s="236">
        <v>6.04</v>
      </c>
      <c r="I349" s="237"/>
      <c r="J349" s="233"/>
      <c r="K349" s="233"/>
      <c r="L349" s="238"/>
      <c r="M349" s="239"/>
      <c r="N349" s="240"/>
      <c r="O349" s="240"/>
      <c r="P349" s="240"/>
      <c r="Q349" s="240"/>
      <c r="R349" s="240"/>
      <c r="S349" s="240"/>
      <c r="T349" s="241"/>
      <c r="AT349" s="242" t="s">
        <v>139</v>
      </c>
      <c r="AU349" s="242" t="s">
        <v>85</v>
      </c>
      <c r="AV349" s="16" t="s">
        <v>135</v>
      </c>
      <c r="AW349" s="16" t="s">
        <v>35</v>
      </c>
      <c r="AX349" s="16" t="s">
        <v>83</v>
      </c>
      <c r="AY349" s="242" t="s">
        <v>127</v>
      </c>
    </row>
    <row r="350" spans="1:65" s="2" customFormat="1" ht="16.5" customHeight="1">
      <c r="A350" s="37"/>
      <c r="B350" s="38"/>
      <c r="C350" s="181" t="s">
        <v>579</v>
      </c>
      <c r="D350" s="181" t="s">
        <v>130</v>
      </c>
      <c r="E350" s="182" t="s">
        <v>580</v>
      </c>
      <c r="F350" s="183" t="s">
        <v>581</v>
      </c>
      <c r="G350" s="184" t="s">
        <v>394</v>
      </c>
      <c r="H350" s="185">
        <v>1</v>
      </c>
      <c r="I350" s="186"/>
      <c r="J350" s="187">
        <f>ROUND(I350*H350,2)</f>
        <v>0</v>
      </c>
      <c r="K350" s="183" t="s">
        <v>19</v>
      </c>
      <c r="L350" s="42"/>
      <c r="M350" s="188" t="s">
        <v>19</v>
      </c>
      <c r="N350" s="189" t="s">
        <v>47</v>
      </c>
      <c r="O350" s="67"/>
      <c r="P350" s="190">
        <f>O350*H350</f>
        <v>0</v>
      </c>
      <c r="Q350" s="190">
        <v>0</v>
      </c>
      <c r="R350" s="190">
        <f>Q350*H350</f>
        <v>0</v>
      </c>
      <c r="S350" s="190">
        <v>8.7999999999999995E-2</v>
      </c>
      <c r="T350" s="191">
        <f>S350*H350</f>
        <v>8.7999999999999995E-2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192" t="s">
        <v>135</v>
      </c>
      <c r="AT350" s="192" t="s">
        <v>130</v>
      </c>
      <c r="AU350" s="192" t="s">
        <v>85</v>
      </c>
      <c r="AY350" s="20" t="s">
        <v>127</v>
      </c>
      <c r="BE350" s="193">
        <f>IF(N350="základní",J350,0)</f>
        <v>0</v>
      </c>
      <c r="BF350" s="193">
        <f>IF(N350="snížená",J350,0)</f>
        <v>0</v>
      </c>
      <c r="BG350" s="193">
        <f>IF(N350="zákl. přenesená",J350,0)</f>
        <v>0</v>
      </c>
      <c r="BH350" s="193">
        <f>IF(N350="sníž. přenesená",J350,0)</f>
        <v>0</v>
      </c>
      <c r="BI350" s="193">
        <f>IF(N350="nulová",J350,0)</f>
        <v>0</v>
      </c>
      <c r="BJ350" s="20" t="s">
        <v>83</v>
      </c>
      <c r="BK350" s="193">
        <f>ROUND(I350*H350,2)</f>
        <v>0</v>
      </c>
      <c r="BL350" s="20" t="s">
        <v>135</v>
      </c>
      <c r="BM350" s="192" t="s">
        <v>582</v>
      </c>
    </row>
    <row r="351" spans="1:65" s="13" customFormat="1" ht="10">
      <c r="B351" s="199"/>
      <c r="C351" s="200"/>
      <c r="D351" s="201" t="s">
        <v>139</v>
      </c>
      <c r="E351" s="202" t="s">
        <v>19</v>
      </c>
      <c r="F351" s="203" t="s">
        <v>386</v>
      </c>
      <c r="G351" s="200"/>
      <c r="H351" s="202" t="s">
        <v>19</v>
      </c>
      <c r="I351" s="204"/>
      <c r="J351" s="200"/>
      <c r="K351" s="200"/>
      <c r="L351" s="205"/>
      <c r="M351" s="206"/>
      <c r="N351" s="207"/>
      <c r="O351" s="207"/>
      <c r="P351" s="207"/>
      <c r="Q351" s="207"/>
      <c r="R351" s="207"/>
      <c r="S351" s="207"/>
      <c r="T351" s="208"/>
      <c r="AT351" s="209" t="s">
        <v>139</v>
      </c>
      <c r="AU351" s="209" t="s">
        <v>85</v>
      </c>
      <c r="AV351" s="13" t="s">
        <v>83</v>
      </c>
      <c r="AW351" s="13" t="s">
        <v>35</v>
      </c>
      <c r="AX351" s="13" t="s">
        <v>76</v>
      </c>
      <c r="AY351" s="209" t="s">
        <v>127</v>
      </c>
    </row>
    <row r="352" spans="1:65" s="14" customFormat="1" ht="10">
      <c r="B352" s="210"/>
      <c r="C352" s="211"/>
      <c r="D352" s="201" t="s">
        <v>139</v>
      </c>
      <c r="E352" s="212" t="s">
        <v>19</v>
      </c>
      <c r="F352" s="213" t="s">
        <v>583</v>
      </c>
      <c r="G352" s="211"/>
      <c r="H352" s="214">
        <v>1</v>
      </c>
      <c r="I352" s="215"/>
      <c r="J352" s="211"/>
      <c r="K352" s="211"/>
      <c r="L352" s="216"/>
      <c r="M352" s="217"/>
      <c r="N352" s="218"/>
      <c r="O352" s="218"/>
      <c r="P352" s="218"/>
      <c r="Q352" s="218"/>
      <c r="R352" s="218"/>
      <c r="S352" s="218"/>
      <c r="T352" s="219"/>
      <c r="AT352" s="220" t="s">
        <v>139</v>
      </c>
      <c r="AU352" s="220" t="s">
        <v>85</v>
      </c>
      <c r="AV352" s="14" t="s">
        <v>85</v>
      </c>
      <c r="AW352" s="14" t="s">
        <v>35</v>
      </c>
      <c r="AX352" s="14" t="s">
        <v>76</v>
      </c>
      <c r="AY352" s="220" t="s">
        <v>127</v>
      </c>
    </row>
    <row r="353" spans="1:65" s="16" customFormat="1" ht="10">
      <c r="B353" s="232"/>
      <c r="C353" s="233"/>
      <c r="D353" s="201" t="s">
        <v>139</v>
      </c>
      <c r="E353" s="234" t="s">
        <v>19</v>
      </c>
      <c r="F353" s="235" t="s">
        <v>153</v>
      </c>
      <c r="G353" s="233"/>
      <c r="H353" s="236">
        <v>1</v>
      </c>
      <c r="I353" s="237"/>
      <c r="J353" s="233"/>
      <c r="K353" s="233"/>
      <c r="L353" s="238"/>
      <c r="M353" s="239"/>
      <c r="N353" s="240"/>
      <c r="O353" s="240"/>
      <c r="P353" s="240"/>
      <c r="Q353" s="240"/>
      <c r="R353" s="240"/>
      <c r="S353" s="240"/>
      <c r="T353" s="241"/>
      <c r="AT353" s="242" t="s">
        <v>139</v>
      </c>
      <c r="AU353" s="242" t="s">
        <v>85</v>
      </c>
      <c r="AV353" s="16" t="s">
        <v>135</v>
      </c>
      <c r="AW353" s="16" t="s">
        <v>35</v>
      </c>
      <c r="AX353" s="16" t="s">
        <v>83</v>
      </c>
      <c r="AY353" s="242" t="s">
        <v>127</v>
      </c>
    </row>
    <row r="354" spans="1:65" s="2" customFormat="1" ht="24.15" customHeight="1">
      <c r="A354" s="37"/>
      <c r="B354" s="38"/>
      <c r="C354" s="181" t="s">
        <v>584</v>
      </c>
      <c r="D354" s="181" t="s">
        <v>130</v>
      </c>
      <c r="E354" s="182" t="s">
        <v>585</v>
      </c>
      <c r="F354" s="183" t="s">
        <v>586</v>
      </c>
      <c r="G354" s="184" t="s">
        <v>394</v>
      </c>
      <c r="H354" s="185">
        <v>5</v>
      </c>
      <c r="I354" s="186"/>
      <c r="J354" s="187">
        <f>ROUND(I354*H354,2)</f>
        <v>0</v>
      </c>
      <c r="K354" s="183" t="s">
        <v>134</v>
      </c>
      <c r="L354" s="42"/>
      <c r="M354" s="188" t="s">
        <v>19</v>
      </c>
      <c r="N354" s="189" t="s">
        <v>47</v>
      </c>
      <c r="O354" s="67"/>
      <c r="P354" s="190">
        <f>O354*H354</f>
        <v>0</v>
      </c>
      <c r="Q354" s="190">
        <v>0</v>
      </c>
      <c r="R354" s="190">
        <f>Q354*H354</f>
        <v>0</v>
      </c>
      <c r="S354" s="190">
        <v>0.05</v>
      </c>
      <c r="T354" s="191">
        <f>S354*H354</f>
        <v>0.25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192" t="s">
        <v>135</v>
      </c>
      <c r="AT354" s="192" t="s">
        <v>130</v>
      </c>
      <c r="AU354" s="192" t="s">
        <v>85</v>
      </c>
      <c r="AY354" s="20" t="s">
        <v>127</v>
      </c>
      <c r="BE354" s="193">
        <f>IF(N354="základní",J354,0)</f>
        <v>0</v>
      </c>
      <c r="BF354" s="193">
        <f>IF(N354="snížená",J354,0)</f>
        <v>0</v>
      </c>
      <c r="BG354" s="193">
        <f>IF(N354="zákl. přenesená",J354,0)</f>
        <v>0</v>
      </c>
      <c r="BH354" s="193">
        <f>IF(N354="sníž. přenesená",J354,0)</f>
        <v>0</v>
      </c>
      <c r="BI354" s="193">
        <f>IF(N354="nulová",J354,0)</f>
        <v>0</v>
      </c>
      <c r="BJ354" s="20" t="s">
        <v>83</v>
      </c>
      <c r="BK354" s="193">
        <f>ROUND(I354*H354,2)</f>
        <v>0</v>
      </c>
      <c r="BL354" s="20" t="s">
        <v>135</v>
      </c>
      <c r="BM354" s="192" t="s">
        <v>587</v>
      </c>
    </row>
    <row r="355" spans="1:65" s="2" customFormat="1" ht="10">
      <c r="A355" s="37"/>
      <c r="B355" s="38"/>
      <c r="C355" s="39"/>
      <c r="D355" s="194" t="s">
        <v>137</v>
      </c>
      <c r="E355" s="39"/>
      <c r="F355" s="195" t="s">
        <v>588</v>
      </c>
      <c r="G355" s="39"/>
      <c r="H355" s="39"/>
      <c r="I355" s="196"/>
      <c r="J355" s="39"/>
      <c r="K355" s="39"/>
      <c r="L355" s="42"/>
      <c r="M355" s="197"/>
      <c r="N355" s="198"/>
      <c r="O355" s="67"/>
      <c r="P355" s="67"/>
      <c r="Q355" s="67"/>
      <c r="R355" s="67"/>
      <c r="S355" s="67"/>
      <c r="T355" s="68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T355" s="20" t="s">
        <v>137</v>
      </c>
      <c r="AU355" s="20" t="s">
        <v>85</v>
      </c>
    </row>
    <row r="356" spans="1:65" s="13" customFormat="1" ht="10">
      <c r="B356" s="199"/>
      <c r="C356" s="200"/>
      <c r="D356" s="201" t="s">
        <v>139</v>
      </c>
      <c r="E356" s="202" t="s">
        <v>19</v>
      </c>
      <c r="F356" s="203" t="s">
        <v>386</v>
      </c>
      <c r="G356" s="200"/>
      <c r="H356" s="202" t="s">
        <v>19</v>
      </c>
      <c r="I356" s="204"/>
      <c r="J356" s="200"/>
      <c r="K356" s="200"/>
      <c r="L356" s="205"/>
      <c r="M356" s="206"/>
      <c r="N356" s="207"/>
      <c r="O356" s="207"/>
      <c r="P356" s="207"/>
      <c r="Q356" s="207"/>
      <c r="R356" s="207"/>
      <c r="S356" s="207"/>
      <c r="T356" s="208"/>
      <c r="AT356" s="209" t="s">
        <v>139</v>
      </c>
      <c r="AU356" s="209" t="s">
        <v>85</v>
      </c>
      <c r="AV356" s="13" t="s">
        <v>83</v>
      </c>
      <c r="AW356" s="13" t="s">
        <v>35</v>
      </c>
      <c r="AX356" s="13" t="s">
        <v>76</v>
      </c>
      <c r="AY356" s="209" t="s">
        <v>127</v>
      </c>
    </row>
    <row r="357" spans="1:65" s="14" customFormat="1" ht="10">
      <c r="B357" s="210"/>
      <c r="C357" s="211"/>
      <c r="D357" s="201" t="s">
        <v>139</v>
      </c>
      <c r="E357" s="212" t="s">
        <v>19</v>
      </c>
      <c r="F357" s="213" t="s">
        <v>589</v>
      </c>
      <c r="G357" s="211"/>
      <c r="H357" s="214">
        <v>4</v>
      </c>
      <c r="I357" s="215"/>
      <c r="J357" s="211"/>
      <c r="K357" s="211"/>
      <c r="L357" s="216"/>
      <c r="M357" s="217"/>
      <c r="N357" s="218"/>
      <c r="O357" s="218"/>
      <c r="P357" s="218"/>
      <c r="Q357" s="218"/>
      <c r="R357" s="218"/>
      <c r="S357" s="218"/>
      <c r="T357" s="219"/>
      <c r="AT357" s="220" t="s">
        <v>139</v>
      </c>
      <c r="AU357" s="220" t="s">
        <v>85</v>
      </c>
      <c r="AV357" s="14" t="s">
        <v>85</v>
      </c>
      <c r="AW357" s="14" t="s">
        <v>35</v>
      </c>
      <c r="AX357" s="14" t="s">
        <v>76</v>
      </c>
      <c r="AY357" s="220" t="s">
        <v>127</v>
      </c>
    </row>
    <row r="358" spans="1:65" s="14" customFormat="1" ht="10">
      <c r="B358" s="210"/>
      <c r="C358" s="211"/>
      <c r="D358" s="201" t="s">
        <v>139</v>
      </c>
      <c r="E358" s="212" t="s">
        <v>19</v>
      </c>
      <c r="F358" s="213" t="s">
        <v>590</v>
      </c>
      <c r="G358" s="211"/>
      <c r="H358" s="214">
        <v>1</v>
      </c>
      <c r="I358" s="215"/>
      <c r="J358" s="211"/>
      <c r="K358" s="211"/>
      <c r="L358" s="216"/>
      <c r="M358" s="217"/>
      <c r="N358" s="218"/>
      <c r="O358" s="218"/>
      <c r="P358" s="218"/>
      <c r="Q358" s="218"/>
      <c r="R358" s="218"/>
      <c r="S358" s="218"/>
      <c r="T358" s="219"/>
      <c r="AT358" s="220" t="s">
        <v>139</v>
      </c>
      <c r="AU358" s="220" t="s">
        <v>85</v>
      </c>
      <c r="AV358" s="14" t="s">
        <v>85</v>
      </c>
      <c r="AW358" s="14" t="s">
        <v>35</v>
      </c>
      <c r="AX358" s="14" t="s">
        <v>76</v>
      </c>
      <c r="AY358" s="220" t="s">
        <v>127</v>
      </c>
    </row>
    <row r="359" spans="1:65" s="16" customFormat="1" ht="10">
      <c r="B359" s="232"/>
      <c r="C359" s="233"/>
      <c r="D359" s="201" t="s">
        <v>139</v>
      </c>
      <c r="E359" s="234" t="s">
        <v>19</v>
      </c>
      <c r="F359" s="235" t="s">
        <v>153</v>
      </c>
      <c r="G359" s="233"/>
      <c r="H359" s="236">
        <v>5</v>
      </c>
      <c r="I359" s="237"/>
      <c r="J359" s="233"/>
      <c r="K359" s="233"/>
      <c r="L359" s="238"/>
      <c r="M359" s="239"/>
      <c r="N359" s="240"/>
      <c r="O359" s="240"/>
      <c r="P359" s="240"/>
      <c r="Q359" s="240"/>
      <c r="R359" s="240"/>
      <c r="S359" s="240"/>
      <c r="T359" s="241"/>
      <c r="AT359" s="242" t="s">
        <v>139</v>
      </c>
      <c r="AU359" s="242" t="s">
        <v>85</v>
      </c>
      <c r="AV359" s="16" t="s">
        <v>135</v>
      </c>
      <c r="AW359" s="16" t="s">
        <v>35</v>
      </c>
      <c r="AX359" s="16" t="s">
        <v>83</v>
      </c>
      <c r="AY359" s="242" t="s">
        <v>127</v>
      </c>
    </row>
    <row r="360" spans="1:65" s="12" customFormat="1" ht="22.75" customHeight="1">
      <c r="B360" s="165"/>
      <c r="C360" s="166"/>
      <c r="D360" s="167" t="s">
        <v>75</v>
      </c>
      <c r="E360" s="179" t="s">
        <v>128</v>
      </c>
      <c r="F360" s="179" t="s">
        <v>129</v>
      </c>
      <c r="G360" s="166"/>
      <c r="H360" s="166"/>
      <c r="I360" s="169"/>
      <c r="J360" s="180">
        <f>BK360</f>
        <v>0</v>
      </c>
      <c r="K360" s="166"/>
      <c r="L360" s="171"/>
      <c r="M360" s="172"/>
      <c r="N360" s="173"/>
      <c r="O360" s="173"/>
      <c r="P360" s="174">
        <f>SUM(P361:P393)</f>
        <v>0</v>
      </c>
      <c r="Q360" s="173"/>
      <c r="R360" s="174">
        <f>SUM(R361:R393)</f>
        <v>0</v>
      </c>
      <c r="S360" s="173"/>
      <c r="T360" s="175">
        <f>SUM(T361:T393)</f>
        <v>151.55804199999997</v>
      </c>
      <c r="AR360" s="176" t="s">
        <v>83</v>
      </c>
      <c r="AT360" s="177" t="s">
        <v>75</v>
      </c>
      <c r="AU360" s="177" t="s">
        <v>83</v>
      </c>
      <c r="AY360" s="176" t="s">
        <v>127</v>
      </c>
      <c r="BK360" s="178">
        <f>SUM(BK361:BK393)</f>
        <v>0</v>
      </c>
    </row>
    <row r="361" spans="1:65" s="2" customFormat="1" ht="24.15" customHeight="1">
      <c r="A361" s="37"/>
      <c r="B361" s="38"/>
      <c r="C361" s="181" t="s">
        <v>591</v>
      </c>
      <c r="D361" s="181" t="s">
        <v>130</v>
      </c>
      <c r="E361" s="182" t="s">
        <v>592</v>
      </c>
      <c r="F361" s="183" t="s">
        <v>593</v>
      </c>
      <c r="G361" s="184" t="s">
        <v>133</v>
      </c>
      <c r="H361" s="185">
        <v>62.579000000000001</v>
      </c>
      <c r="I361" s="186"/>
      <c r="J361" s="187">
        <f>ROUND(I361*H361,2)</f>
        <v>0</v>
      </c>
      <c r="K361" s="183" t="s">
        <v>134</v>
      </c>
      <c r="L361" s="42"/>
      <c r="M361" s="188" t="s">
        <v>19</v>
      </c>
      <c r="N361" s="189" t="s">
        <v>47</v>
      </c>
      <c r="O361" s="67"/>
      <c r="P361" s="190">
        <f>O361*H361</f>
        <v>0</v>
      </c>
      <c r="Q361" s="190">
        <v>0</v>
      </c>
      <c r="R361" s="190">
        <f>Q361*H361</f>
        <v>0</v>
      </c>
      <c r="S361" s="190">
        <v>2.4</v>
      </c>
      <c r="T361" s="191">
        <f>S361*H361</f>
        <v>150.18959999999998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192" t="s">
        <v>135</v>
      </c>
      <c r="AT361" s="192" t="s">
        <v>130</v>
      </c>
      <c r="AU361" s="192" t="s">
        <v>85</v>
      </c>
      <c r="AY361" s="20" t="s">
        <v>127</v>
      </c>
      <c r="BE361" s="193">
        <f>IF(N361="základní",J361,0)</f>
        <v>0</v>
      </c>
      <c r="BF361" s="193">
        <f>IF(N361="snížená",J361,0)</f>
        <v>0</v>
      </c>
      <c r="BG361" s="193">
        <f>IF(N361="zákl. přenesená",J361,0)</f>
        <v>0</v>
      </c>
      <c r="BH361" s="193">
        <f>IF(N361="sníž. přenesená",J361,0)</f>
        <v>0</v>
      </c>
      <c r="BI361" s="193">
        <f>IF(N361="nulová",J361,0)</f>
        <v>0</v>
      </c>
      <c r="BJ361" s="20" t="s">
        <v>83</v>
      </c>
      <c r="BK361" s="193">
        <f>ROUND(I361*H361,2)</f>
        <v>0</v>
      </c>
      <c r="BL361" s="20" t="s">
        <v>135</v>
      </c>
      <c r="BM361" s="192" t="s">
        <v>594</v>
      </c>
    </row>
    <row r="362" spans="1:65" s="2" customFormat="1" ht="10">
      <c r="A362" s="37"/>
      <c r="B362" s="38"/>
      <c r="C362" s="39"/>
      <c r="D362" s="194" t="s">
        <v>137</v>
      </c>
      <c r="E362" s="39"/>
      <c r="F362" s="195" t="s">
        <v>595</v>
      </c>
      <c r="G362" s="39"/>
      <c r="H362" s="39"/>
      <c r="I362" s="196"/>
      <c r="J362" s="39"/>
      <c r="K362" s="39"/>
      <c r="L362" s="42"/>
      <c r="M362" s="197"/>
      <c r="N362" s="198"/>
      <c r="O362" s="67"/>
      <c r="P362" s="67"/>
      <c r="Q362" s="67"/>
      <c r="R362" s="67"/>
      <c r="S362" s="67"/>
      <c r="T362" s="68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T362" s="20" t="s">
        <v>137</v>
      </c>
      <c r="AU362" s="20" t="s">
        <v>85</v>
      </c>
    </row>
    <row r="363" spans="1:65" s="13" customFormat="1" ht="10">
      <c r="B363" s="199"/>
      <c r="C363" s="200"/>
      <c r="D363" s="201" t="s">
        <v>139</v>
      </c>
      <c r="E363" s="202" t="s">
        <v>19</v>
      </c>
      <c r="F363" s="203" t="s">
        <v>386</v>
      </c>
      <c r="G363" s="200"/>
      <c r="H363" s="202" t="s">
        <v>19</v>
      </c>
      <c r="I363" s="204"/>
      <c r="J363" s="200"/>
      <c r="K363" s="200"/>
      <c r="L363" s="205"/>
      <c r="M363" s="206"/>
      <c r="N363" s="207"/>
      <c r="O363" s="207"/>
      <c r="P363" s="207"/>
      <c r="Q363" s="207"/>
      <c r="R363" s="207"/>
      <c r="S363" s="207"/>
      <c r="T363" s="208"/>
      <c r="AT363" s="209" t="s">
        <v>139</v>
      </c>
      <c r="AU363" s="209" t="s">
        <v>85</v>
      </c>
      <c r="AV363" s="13" t="s">
        <v>83</v>
      </c>
      <c r="AW363" s="13" t="s">
        <v>35</v>
      </c>
      <c r="AX363" s="13" t="s">
        <v>76</v>
      </c>
      <c r="AY363" s="209" t="s">
        <v>127</v>
      </c>
    </row>
    <row r="364" spans="1:65" s="14" customFormat="1" ht="10">
      <c r="B364" s="210"/>
      <c r="C364" s="211"/>
      <c r="D364" s="201" t="s">
        <v>139</v>
      </c>
      <c r="E364" s="212" t="s">
        <v>19</v>
      </c>
      <c r="F364" s="213" t="s">
        <v>596</v>
      </c>
      <c r="G364" s="211"/>
      <c r="H364" s="214">
        <v>12.896000000000001</v>
      </c>
      <c r="I364" s="215"/>
      <c r="J364" s="211"/>
      <c r="K364" s="211"/>
      <c r="L364" s="216"/>
      <c r="M364" s="217"/>
      <c r="N364" s="218"/>
      <c r="O364" s="218"/>
      <c r="P364" s="218"/>
      <c r="Q364" s="218"/>
      <c r="R364" s="218"/>
      <c r="S364" s="218"/>
      <c r="T364" s="219"/>
      <c r="AT364" s="220" t="s">
        <v>139</v>
      </c>
      <c r="AU364" s="220" t="s">
        <v>85</v>
      </c>
      <c r="AV364" s="14" t="s">
        <v>85</v>
      </c>
      <c r="AW364" s="14" t="s">
        <v>35</v>
      </c>
      <c r="AX364" s="14" t="s">
        <v>76</v>
      </c>
      <c r="AY364" s="220" t="s">
        <v>127</v>
      </c>
    </row>
    <row r="365" spans="1:65" s="14" customFormat="1" ht="10">
      <c r="B365" s="210"/>
      <c r="C365" s="211"/>
      <c r="D365" s="201" t="s">
        <v>139</v>
      </c>
      <c r="E365" s="212" t="s">
        <v>19</v>
      </c>
      <c r="F365" s="213" t="s">
        <v>597</v>
      </c>
      <c r="G365" s="211"/>
      <c r="H365" s="214">
        <v>24.931000000000001</v>
      </c>
      <c r="I365" s="215"/>
      <c r="J365" s="211"/>
      <c r="K365" s="211"/>
      <c r="L365" s="216"/>
      <c r="M365" s="217"/>
      <c r="N365" s="218"/>
      <c r="O365" s="218"/>
      <c r="P365" s="218"/>
      <c r="Q365" s="218"/>
      <c r="R365" s="218"/>
      <c r="S365" s="218"/>
      <c r="T365" s="219"/>
      <c r="AT365" s="220" t="s">
        <v>139</v>
      </c>
      <c r="AU365" s="220" t="s">
        <v>85</v>
      </c>
      <c r="AV365" s="14" t="s">
        <v>85</v>
      </c>
      <c r="AW365" s="14" t="s">
        <v>35</v>
      </c>
      <c r="AX365" s="14" t="s">
        <v>76</v>
      </c>
      <c r="AY365" s="220" t="s">
        <v>127</v>
      </c>
    </row>
    <row r="366" spans="1:65" s="14" customFormat="1" ht="10">
      <c r="B366" s="210"/>
      <c r="C366" s="211"/>
      <c r="D366" s="201" t="s">
        <v>139</v>
      </c>
      <c r="E366" s="212" t="s">
        <v>19</v>
      </c>
      <c r="F366" s="213" t="s">
        <v>598</v>
      </c>
      <c r="G366" s="211"/>
      <c r="H366" s="214">
        <v>6.56</v>
      </c>
      <c r="I366" s="215"/>
      <c r="J366" s="211"/>
      <c r="K366" s="211"/>
      <c r="L366" s="216"/>
      <c r="M366" s="217"/>
      <c r="N366" s="218"/>
      <c r="O366" s="218"/>
      <c r="P366" s="218"/>
      <c r="Q366" s="218"/>
      <c r="R366" s="218"/>
      <c r="S366" s="218"/>
      <c r="T366" s="219"/>
      <c r="AT366" s="220" t="s">
        <v>139</v>
      </c>
      <c r="AU366" s="220" t="s">
        <v>85</v>
      </c>
      <c r="AV366" s="14" t="s">
        <v>85</v>
      </c>
      <c r="AW366" s="14" t="s">
        <v>35</v>
      </c>
      <c r="AX366" s="14" t="s">
        <v>76</v>
      </c>
      <c r="AY366" s="220" t="s">
        <v>127</v>
      </c>
    </row>
    <row r="367" spans="1:65" s="14" customFormat="1" ht="10">
      <c r="B367" s="210"/>
      <c r="C367" s="211"/>
      <c r="D367" s="201" t="s">
        <v>139</v>
      </c>
      <c r="E367" s="212" t="s">
        <v>19</v>
      </c>
      <c r="F367" s="213" t="s">
        <v>599</v>
      </c>
      <c r="G367" s="211"/>
      <c r="H367" s="214">
        <v>8.5429999999999993</v>
      </c>
      <c r="I367" s="215"/>
      <c r="J367" s="211"/>
      <c r="K367" s="211"/>
      <c r="L367" s="216"/>
      <c r="M367" s="217"/>
      <c r="N367" s="218"/>
      <c r="O367" s="218"/>
      <c r="P367" s="218"/>
      <c r="Q367" s="218"/>
      <c r="R367" s="218"/>
      <c r="S367" s="218"/>
      <c r="T367" s="219"/>
      <c r="AT367" s="220" t="s">
        <v>139</v>
      </c>
      <c r="AU367" s="220" t="s">
        <v>85</v>
      </c>
      <c r="AV367" s="14" t="s">
        <v>85</v>
      </c>
      <c r="AW367" s="14" t="s">
        <v>35</v>
      </c>
      <c r="AX367" s="14" t="s">
        <v>76</v>
      </c>
      <c r="AY367" s="220" t="s">
        <v>127</v>
      </c>
    </row>
    <row r="368" spans="1:65" s="14" customFormat="1" ht="10">
      <c r="B368" s="210"/>
      <c r="C368" s="211"/>
      <c r="D368" s="201" t="s">
        <v>139</v>
      </c>
      <c r="E368" s="212" t="s">
        <v>19</v>
      </c>
      <c r="F368" s="213" t="s">
        <v>600</v>
      </c>
      <c r="G368" s="211"/>
      <c r="H368" s="214">
        <v>9.6489999999999991</v>
      </c>
      <c r="I368" s="215"/>
      <c r="J368" s="211"/>
      <c r="K368" s="211"/>
      <c r="L368" s="216"/>
      <c r="M368" s="217"/>
      <c r="N368" s="218"/>
      <c r="O368" s="218"/>
      <c r="P368" s="218"/>
      <c r="Q368" s="218"/>
      <c r="R368" s="218"/>
      <c r="S368" s="218"/>
      <c r="T368" s="219"/>
      <c r="AT368" s="220" t="s">
        <v>139</v>
      </c>
      <c r="AU368" s="220" t="s">
        <v>85</v>
      </c>
      <c r="AV368" s="14" t="s">
        <v>85</v>
      </c>
      <c r="AW368" s="14" t="s">
        <v>35</v>
      </c>
      <c r="AX368" s="14" t="s">
        <v>76</v>
      </c>
      <c r="AY368" s="220" t="s">
        <v>127</v>
      </c>
    </row>
    <row r="369" spans="1:65" s="16" customFormat="1" ht="10">
      <c r="B369" s="232"/>
      <c r="C369" s="233"/>
      <c r="D369" s="201" t="s">
        <v>139</v>
      </c>
      <c r="E369" s="234" t="s">
        <v>19</v>
      </c>
      <c r="F369" s="235" t="s">
        <v>153</v>
      </c>
      <c r="G369" s="233"/>
      <c r="H369" s="236">
        <v>62.579000000000001</v>
      </c>
      <c r="I369" s="237"/>
      <c r="J369" s="233"/>
      <c r="K369" s="233"/>
      <c r="L369" s="238"/>
      <c r="M369" s="239"/>
      <c r="N369" s="240"/>
      <c r="O369" s="240"/>
      <c r="P369" s="240"/>
      <c r="Q369" s="240"/>
      <c r="R369" s="240"/>
      <c r="S369" s="240"/>
      <c r="T369" s="241"/>
      <c r="AT369" s="242" t="s">
        <v>139</v>
      </c>
      <c r="AU369" s="242" t="s">
        <v>85</v>
      </c>
      <c r="AV369" s="16" t="s">
        <v>135</v>
      </c>
      <c r="AW369" s="16" t="s">
        <v>35</v>
      </c>
      <c r="AX369" s="16" t="s">
        <v>83</v>
      </c>
      <c r="AY369" s="242" t="s">
        <v>127</v>
      </c>
    </row>
    <row r="370" spans="1:65" s="2" customFormat="1" ht="33" customHeight="1">
      <c r="A370" s="37"/>
      <c r="B370" s="38"/>
      <c r="C370" s="181" t="s">
        <v>601</v>
      </c>
      <c r="D370" s="181" t="s">
        <v>130</v>
      </c>
      <c r="E370" s="182" t="s">
        <v>602</v>
      </c>
      <c r="F370" s="183" t="s">
        <v>603</v>
      </c>
      <c r="G370" s="184" t="s">
        <v>394</v>
      </c>
      <c r="H370" s="185">
        <v>80</v>
      </c>
      <c r="I370" s="186"/>
      <c r="J370" s="187">
        <f>ROUND(I370*H370,2)</f>
        <v>0</v>
      </c>
      <c r="K370" s="183" t="s">
        <v>134</v>
      </c>
      <c r="L370" s="42"/>
      <c r="M370" s="188" t="s">
        <v>19</v>
      </c>
      <c r="N370" s="189" t="s">
        <v>47</v>
      </c>
      <c r="O370" s="67"/>
      <c r="P370" s="190">
        <f>O370*H370</f>
        <v>0</v>
      </c>
      <c r="Q370" s="190">
        <v>0</v>
      </c>
      <c r="R370" s="190">
        <f>Q370*H370</f>
        <v>0</v>
      </c>
      <c r="S370" s="190">
        <v>8.0000000000000002E-3</v>
      </c>
      <c r="T370" s="191">
        <f>S370*H370</f>
        <v>0.64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192" t="s">
        <v>135</v>
      </c>
      <c r="AT370" s="192" t="s">
        <v>130</v>
      </c>
      <c r="AU370" s="192" t="s">
        <v>85</v>
      </c>
      <c r="AY370" s="20" t="s">
        <v>127</v>
      </c>
      <c r="BE370" s="193">
        <f>IF(N370="základní",J370,0)</f>
        <v>0</v>
      </c>
      <c r="BF370" s="193">
        <f>IF(N370="snížená",J370,0)</f>
        <v>0</v>
      </c>
      <c r="BG370" s="193">
        <f>IF(N370="zákl. přenesená",J370,0)</f>
        <v>0</v>
      </c>
      <c r="BH370" s="193">
        <f>IF(N370="sníž. přenesená",J370,0)</f>
        <v>0</v>
      </c>
      <c r="BI370" s="193">
        <f>IF(N370="nulová",J370,0)</f>
        <v>0</v>
      </c>
      <c r="BJ370" s="20" t="s">
        <v>83</v>
      </c>
      <c r="BK370" s="193">
        <f>ROUND(I370*H370,2)</f>
        <v>0</v>
      </c>
      <c r="BL370" s="20" t="s">
        <v>135</v>
      </c>
      <c r="BM370" s="192" t="s">
        <v>604</v>
      </c>
    </row>
    <row r="371" spans="1:65" s="2" customFormat="1" ht="10">
      <c r="A371" s="37"/>
      <c r="B371" s="38"/>
      <c r="C371" s="39"/>
      <c r="D371" s="194" t="s">
        <v>137</v>
      </c>
      <c r="E371" s="39"/>
      <c r="F371" s="195" t="s">
        <v>605</v>
      </c>
      <c r="G371" s="39"/>
      <c r="H371" s="39"/>
      <c r="I371" s="196"/>
      <c r="J371" s="39"/>
      <c r="K371" s="39"/>
      <c r="L371" s="42"/>
      <c r="M371" s="197"/>
      <c r="N371" s="198"/>
      <c r="O371" s="67"/>
      <c r="P371" s="67"/>
      <c r="Q371" s="67"/>
      <c r="R371" s="67"/>
      <c r="S371" s="67"/>
      <c r="T371" s="68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T371" s="20" t="s">
        <v>137</v>
      </c>
      <c r="AU371" s="20" t="s">
        <v>85</v>
      </c>
    </row>
    <row r="372" spans="1:65" s="13" customFormat="1" ht="10">
      <c r="B372" s="199"/>
      <c r="C372" s="200"/>
      <c r="D372" s="201" t="s">
        <v>139</v>
      </c>
      <c r="E372" s="202" t="s">
        <v>19</v>
      </c>
      <c r="F372" s="203" t="s">
        <v>386</v>
      </c>
      <c r="G372" s="200"/>
      <c r="H372" s="202" t="s">
        <v>19</v>
      </c>
      <c r="I372" s="204"/>
      <c r="J372" s="200"/>
      <c r="K372" s="200"/>
      <c r="L372" s="205"/>
      <c r="M372" s="206"/>
      <c r="N372" s="207"/>
      <c r="O372" s="207"/>
      <c r="P372" s="207"/>
      <c r="Q372" s="207"/>
      <c r="R372" s="207"/>
      <c r="S372" s="207"/>
      <c r="T372" s="208"/>
      <c r="AT372" s="209" t="s">
        <v>139</v>
      </c>
      <c r="AU372" s="209" t="s">
        <v>85</v>
      </c>
      <c r="AV372" s="13" t="s">
        <v>83</v>
      </c>
      <c r="AW372" s="13" t="s">
        <v>35</v>
      </c>
      <c r="AX372" s="13" t="s">
        <v>76</v>
      </c>
      <c r="AY372" s="209" t="s">
        <v>127</v>
      </c>
    </row>
    <row r="373" spans="1:65" s="14" customFormat="1" ht="10">
      <c r="B373" s="210"/>
      <c r="C373" s="211"/>
      <c r="D373" s="201" t="s">
        <v>139</v>
      </c>
      <c r="E373" s="212" t="s">
        <v>19</v>
      </c>
      <c r="F373" s="213" t="s">
        <v>606</v>
      </c>
      <c r="G373" s="211"/>
      <c r="H373" s="214">
        <v>80</v>
      </c>
      <c r="I373" s="215"/>
      <c r="J373" s="211"/>
      <c r="K373" s="211"/>
      <c r="L373" s="216"/>
      <c r="M373" s="217"/>
      <c r="N373" s="218"/>
      <c r="O373" s="218"/>
      <c r="P373" s="218"/>
      <c r="Q373" s="218"/>
      <c r="R373" s="218"/>
      <c r="S373" s="218"/>
      <c r="T373" s="219"/>
      <c r="AT373" s="220" t="s">
        <v>139</v>
      </c>
      <c r="AU373" s="220" t="s">
        <v>85</v>
      </c>
      <c r="AV373" s="14" t="s">
        <v>85</v>
      </c>
      <c r="AW373" s="14" t="s">
        <v>35</v>
      </c>
      <c r="AX373" s="14" t="s">
        <v>76</v>
      </c>
      <c r="AY373" s="220" t="s">
        <v>127</v>
      </c>
    </row>
    <row r="374" spans="1:65" s="16" customFormat="1" ht="10">
      <c r="B374" s="232"/>
      <c r="C374" s="233"/>
      <c r="D374" s="201" t="s">
        <v>139</v>
      </c>
      <c r="E374" s="234" t="s">
        <v>19</v>
      </c>
      <c r="F374" s="235" t="s">
        <v>153</v>
      </c>
      <c r="G374" s="233"/>
      <c r="H374" s="236">
        <v>80</v>
      </c>
      <c r="I374" s="237"/>
      <c r="J374" s="233"/>
      <c r="K374" s="233"/>
      <c r="L374" s="238"/>
      <c r="M374" s="239"/>
      <c r="N374" s="240"/>
      <c r="O374" s="240"/>
      <c r="P374" s="240"/>
      <c r="Q374" s="240"/>
      <c r="R374" s="240"/>
      <c r="S374" s="240"/>
      <c r="T374" s="241"/>
      <c r="AT374" s="242" t="s">
        <v>139</v>
      </c>
      <c r="AU374" s="242" t="s">
        <v>85</v>
      </c>
      <c r="AV374" s="16" t="s">
        <v>135</v>
      </c>
      <c r="AW374" s="16" t="s">
        <v>35</v>
      </c>
      <c r="AX374" s="16" t="s">
        <v>83</v>
      </c>
      <c r="AY374" s="242" t="s">
        <v>127</v>
      </c>
    </row>
    <row r="375" spans="1:65" s="2" customFormat="1" ht="24.15" customHeight="1">
      <c r="A375" s="37"/>
      <c r="B375" s="38"/>
      <c r="C375" s="181" t="s">
        <v>607</v>
      </c>
      <c r="D375" s="181" t="s">
        <v>130</v>
      </c>
      <c r="E375" s="182" t="s">
        <v>608</v>
      </c>
      <c r="F375" s="183" t="s">
        <v>609</v>
      </c>
      <c r="G375" s="184" t="s">
        <v>506</v>
      </c>
      <c r="H375" s="185">
        <v>117.9</v>
      </c>
      <c r="I375" s="186"/>
      <c r="J375" s="187">
        <f>ROUND(I375*H375,2)</f>
        <v>0</v>
      </c>
      <c r="K375" s="183" t="s">
        <v>134</v>
      </c>
      <c r="L375" s="42"/>
      <c r="M375" s="188" t="s">
        <v>19</v>
      </c>
      <c r="N375" s="189" t="s">
        <v>47</v>
      </c>
      <c r="O375" s="67"/>
      <c r="P375" s="190">
        <f>O375*H375</f>
        <v>0</v>
      </c>
      <c r="Q375" s="190">
        <v>0</v>
      </c>
      <c r="R375" s="190">
        <f>Q375*H375</f>
        <v>0</v>
      </c>
      <c r="S375" s="190">
        <v>1.98E-3</v>
      </c>
      <c r="T375" s="191">
        <f>S375*H375</f>
        <v>0.23344200000000001</v>
      </c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R375" s="192" t="s">
        <v>135</v>
      </c>
      <c r="AT375" s="192" t="s">
        <v>130</v>
      </c>
      <c r="AU375" s="192" t="s">
        <v>85</v>
      </c>
      <c r="AY375" s="20" t="s">
        <v>127</v>
      </c>
      <c r="BE375" s="193">
        <f>IF(N375="základní",J375,0)</f>
        <v>0</v>
      </c>
      <c r="BF375" s="193">
        <f>IF(N375="snížená",J375,0)</f>
        <v>0</v>
      </c>
      <c r="BG375" s="193">
        <f>IF(N375="zákl. přenesená",J375,0)</f>
        <v>0</v>
      </c>
      <c r="BH375" s="193">
        <f>IF(N375="sníž. přenesená",J375,0)</f>
        <v>0</v>
      </c>
      <c r="BI375" s="193">
        <f>IF(N375="nulová",J375,0)</f>
        <v>0</v>
      </c>
      <c r="BJ375" s="20" t="s">
        <v>83</v>
      </c>
      <c r="BK375" s="193">
        <f>ROUND(I375*H375,2)</f>
        <v>0</v>
      </c>
      <c r="BL375" s="20" t="s">
        <v>135</v>
      </c>
      <c r="BM375" s="192" t="s">
        <v>610</v>
      </c>
    </row>
    <row r="376" spans="1:65" s="2" customFormat="1" ht="10">
      <c r="A376" s="37"/>
      <c r="B376" s="38"/>
      <c r="C376" s="39"/>
      <c r="D376" s="194" t="s">
        <v>137</v>
      </c>
      <c r="E376" s="39"/>
      <c r="F376" s="195" t="s">
        <v>611</v>
      </c>
      <c r="G376" s="39"/>
      <c r="H376" s="39"/>
      <c r="I376" s="196"/>
      <c r="J376" s="39"/>
      <c r="K376" s="39"/>
      <c r="L376" s="42"/>
      <c r="M376" s="197"/>
      <c r="N376" s="198"/>
      <c r="O376" s="67"/>
      <c r="P376" s="67"/>
      <c r="Q376" s="67"/>
      <c r="R376" s="67"/>
      <c r="S376" s="67"/>
      <c r="T376" s="68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T376" s="20" t="s">
        <v>137</v>
      </c>
      <c r="AU376" s="20" t="s">
        <v>85</v>
      </c>
    </row>
    <row r="377" spans="1:65" s="13" customFormat="1" ht="10">
      <c r="B377" s="199"/>
      <c r="C377" s="200"/>
      <c r="D377" s="201" t="s">
        <v>139</v>
      </c>
      <c r="E377" s="202" t="s">
        <v>19</v>
      </c>
      <c r="F377" s="203" t="s">
        <v>386</v>
      </c>
      <c r="G377" s="200"/>
      <c r="H377" s="202" t="s">
        <v>19</v>
      </c>
      <c r="I377" s="204"/>
      <c r="J377" s="200"/>
      <c r="K377" s="200"/>
      <c r="L377" s="205"/>
      <c r="M377" s="206"/>
      <c r="N377" s="207"/>
      <c r="O377" s="207"/>
      <c r="P377" s="207"/>
      <c r="Q377" s="207"/>
      <c r="R377" s="207"/>
      <c r="S377" s="207"/>
      <c r="T377" s="208"/>
      <c r="AT377" s="209" t="s">
        <v>139</v>
      </c>
      <c r="AU377" s="209" t="s">
        <v>85</v>
      </c>
      <c r="AV377" s="13" t="s">
        <v>83</v>
      </c>
      <c r="AW377" s="13" t="s">
        <v>35</v>
      </c>
      <c r="AX377" s="13" t="s">
        <v>76</v>
      </c>
      <c r="AY377" s="209" t="s">
        <v>127</v>
      </c>
    </row>
    <row r="378" spans="1:65" s="14" customFormat="1" ht="10">
      <c r="B378" s="210"/>
      <c r="C378" s="211"/>
      <c r="D378" s="201" t="s">
        <v>139</v>
      </c>
      <c r="E378" s="212" t="s">
        <v>19</v>
      </c>
      <c r="F378" s="213" t="s">
        <v>612</v>
      </c>
      <c r="G378" s="211"/>
      <c r="H378" s="214">
        <v>117.9</v>
      </c>
      <c r="I378" s="215"/>
      <c r="J378" s="211"/>
      <c r="K378" s="211"/>
      <c r="L378" s="216"/>
      <c r="M378" s="217"/>
      <c r="N378" s="218"/>
      <c r="O378" s="218"/>
      <c r="P378" s="218"/>
      <c r="Q378" s="218"/>
      <c r="R378" s="218"/>
      <c r="S378" s="218"/>
      <c r="T378" s="219"/>
      <c r="AT378" s="220" t="s">
        <v>139</v>
      </c>
      <c r="AU378" s="220" t="s">
        <v>85</v>
      </c>
      <c r="AV378" s="14" t="s">
        <v>85</v>
      </c>
      <c r="AW378" s="14" t="s">
        <v>35</v>
      </c>
      <c r="AX378" s="14" t="s">
        <v>76</v>
      </c>
      <c r="AY378" s="220" t="s">
        <v>127</v>
      </c>
    </row>
    <row r="379" spans="1:65" s="16" customFormat="1" ht="10">
      <c r="B379" s="232"/>
      <c r="C379" s="233"/>
      <c r="D379" s="201" t="s">
        <v>139</v>
      </c>
      <c r="E379" s="234" t="s">
        <v>19</v>
      </c>
      <c r="F379" s="235" t="s">
        <v>153</v>
      </c>
      <c r="G379" s="233"/>
      <c r="H379" s="236">
        <v>117.9</v>
      </c>
      <c r="I379" s="237"/>
      <c r="J379" s="233"/>
      <c r="K379" s="233"/>
      <c r="L379" s="238"/>
      <c r="M379" s="239"/>
      <c r="N379" s="240"/>
      <c r="O379" s="240"/>
      <c r="P379" s="240"/>
      <c r="Q379" s="240"/>
      <c r="R379" s="240"/>
      <c r="S379" s="240"/>
      <c r="T379" s="241"/>
      <c r="AT379" s="242" t="s">
        <v>139</v>
      </c>
      <c r="AU379" s="242" t="s">
        <v>85</v>
      </c>
      <c r="AV379" s="16" t="s">
        <v>135</v>
      </c>
      <c r="AW379" s="16" t="s">
        <v>35</v>
      </c>
      <c r="AX379" s="16" t="s">
        <v>83</v>
      </c>
      <c r="AY379" s="242" t="s">
        <v>127</v>
      </c>
    </row>
    <row r="380" spans="1:65" s="2" customFormat="1" ht="24.15" customHeight="1">
      <c r="A380" s="37"/>
      <c r="B380" s="38"/>
      <c r="C380" s="181" t="s">
        <v>613</v>
      </c>
      <c r="D380" s="181" t="s">
        <v>130</v>
      </c>
      <c r="E380" s="182" t="s">
        <v>614</v>
      </c>
      <c r="F380" s="183" t="s">
        <v>615</v>
      </c>
      <c r="G380" s="184" t="s">
        <v>394</v>
      </c>
      <c r="H380" s="185">
        <v>1</v>
      </c>
      <c r="I380" s="186"/>
      <c r="J380" s="187">
        <f>ROUND(I380*H380,2)</f>
        <v>0</v>
      </c>
      <c r="K380" s="183" t="s">
        <v>134</v>
      </c>
      <c r="L380" s="42"/>
      <c r="M380" s="188" t="s">
        <v>19</v>
      </c>
      <c r="N380" s="189" t="s">
        <v>47</v>
      </c>
      <c r="O380" s="67"/>
      <c r="P380" s="190">
        <f>O380*H380</f>
        <v>0</v>
      </c>
      <c r="Q380" s="190">
        <v>0</v>
      </c>
      <c r="R380" s="190">
        <f>Q380*H380</f>
        <v>0</v>
      </c>
      <c r="S380" s="190">
        <v>0.21</v>
      </c>
      <c r="T380" s="191">
        <f>S380*H380</f>
        <v>0.21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192" t="s">
        <v>135</v>
      </c>
      <c r="AT380" s="192" t="s">
        <v>130</v>
      </c>
      <c r="AU380" s="192" t="s">
        <v>85</v>
      </c>
      <c r="AY380" s="20" t="s">
        <v>127</v>
      </c>
      <c r="BE380" s="193">
        <f>IF(N380="základní",J380,0)</f>
        <v>0</v>
      </c>
      <c r="BF380" s="193">
        <f>IF(N380="snížená",J380,0)</f>
        <v>0</v>
      </c>
      <c r="BG380" s="193">
        <f>IF(N380="zákl. přenesená",J380,0)</f>
        <v>0</v>
      </c>
      <c r="BH380" s="193">
        <f>IF(N380="sníž. přenesená",J380,0)</f>
        <v>0</v>
      </c>
      <c r="BI380" s="193">
        <f>IF(N380="nulová",J380,0)</f>
        <v>0</v>
      </c>
      <c r="BJ380" s="20" t="s">
        <v>83</v>
      </c>
      <c r="BK380" s="193">
        <f>ROUND(I380*H380,2)</f>
        <v>0</v>
      </c>
      <c r="BL380" s="20" t="s">
        <v>135</v>
      </c>
      <c r="BM380" s="192" t="s">
        <v>616</v>
      </c>
    </row>
    <row r="381" spans="1:65" s="2" customFormat="1" ht="10">
      <c r="A381" s="37"/>
      <c r="B381" s="38"/>
      <c r="C381" s="39"/>
      <c r="D381" s="194" t="s">
        <v>137</v>
      </c>
      <c r="E381" s="39"/>
      <c r="F381" s="195" t="s">
        <v>617</v>
      </c>
      <c r="G381" s="39"/>
      <c r="H381" s="39"/>
      <c r="I381" s="196"/>
      <c r="J381" s="39"/>
      <c r="K381" s="39"/>
      <c r="L381" s="42"/>
      <c r="M381" s="197"/>
      <c r="N381" s="198"/>
      <c r="O381" s="67"/>
      <c r="P381" s="67"/>
      <c r="Q381" s="67"/>
      <c r="R381" s="67"/>
      <c r="S381" s="67"/>
      <c r="T381" s="68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T381" s="20" t="s">
        <v>137</v>
      </c>
      <c r="AU381" s="20" t="s">
        <v>85</v>
      </c>
    </row>
    <row r="382" spans="1:65" s="13" customFormat="1" ht="10">
      <c r="B382" s="199"/>
      <c r="C382" s="200"/>
      <c r="D382" s="201" t="s">
        <v>139</v>
      </c>
      <c r="E382" s="202" t="s">
        <v>19</v>
      </c>
      <c r="F382" s="203" t="s">
        <v>386</v>
      </c>
      <c r="G382" s="200"/>
      <c r="H382" s="202" t="s">
        <v>19</v>
      </c>
      <c r="I382" s="204"/>
      <c r="J382" s="200"/>
      <c r="K382" s="200"/>
      <c r="L382" s="205"/>
      <c r="M382" s="206"/>
      <c r="N382" s="207"/>
      <c r="O382" s="207"/>
      <c r="P382" s="207"/>
      <c r="Q382" s="207"/>
      <c r="R382" s="207"/>
      <c r="S382" s="207"/>
      <c r="T382" s="208"/>
      <c r="AT382" s="209" t="s">
        <v>139</v>
      </c>
      <c r="AU382" s="209" t="s">
        <v>85</v>
      </c>
      <c r="AV382" s="13" t="s">
        <v>83</v>
      </c>
      <c r="AW382" s="13" t="s">
        <v>35</v>
      </c>
      <c r="AX382" s="13" t="s">
        <v>76</v>
      </c>
      <c r="AY382" s="209" t="s">
        <v>127</v>
      </c>
    </row>
    <row r="383" spans="1:65" s="14" customFormat="1" ht="10">
      <c r="B383" s="210"/>
      <c r="C383" s="211"/>
      <c r="D383" s="201" t="s">
        <v>139</v>
      </c>
      <c r="E383" s="212" t="s">
        <v>19</v>
      </c>
      <c r="F383" s="213" t="s">
        <v>83</v>
      </c>
      <c r="G383" s="211"/>
      <c r="H383" s="214">
        <v>1</v>
      </c>
      <c r="I383" s="215"/>
      <c r="J383" s="211"/>
      <c r="K383" s="211"/>
      <c r="L383" s="216"/>
      <c r="M383" s="217"/>
      <c r="N383" s="218"/>
      <c r="O383" s="218"/>
      <c r="P383" s="218"/>
      <c r="Q383" s="218"/>
      <c r="R383" s="218"/>
      <c r="S383" s="218"/>
      <c r="T383" s="219"/>
      <c r="AT383" s="220" t="s">
        <v>139</v>
      </c>
      <c r="AU383" s="220" t="s">
        <v>85</v>
      </c>
      <c r="AV383" s="14" t="s">
        <v>85</v>
      </c>
      <c r="AW383" s="14" t="s">
        <v>35</v>
      </c>
      <c r="AX383" s="14" t="s">
        <v>76</v>
      </c>
      <c r="AY383" s="220" t="s">
        <v>127</v>
      </c>
    </row>
    <row r="384" spans="1:65" s="16" customFormat="1" ht="10">
      <c r="B384" s="232"/>
      <c r="C384" s="233"/>
      <c r="D384" s="201" t="s">
        <v>139</v>
      </c>
      <c r="E384" s="234" t="s">
        <v>19</v>
      </c>
      <c r="F384" s="235" t="s">
        <v>153</v>
      </c>
      <c r="G384" s="233"/>
      <c r="H384" s="236">
        <v>1</v>
      </c>
      <c r="I384" s="237"/>
      <c r="J384" s="233"/>
      <c r="K384" s="233"/>
      <c r="L384" s="238"/>
      <c r="M384" s="239"/>
      <c r="N384" s="240"/>
      <c r="O384" s="240"/>
      <c r="P384" s="240"/>
      <c r="Q384" s="240"/>
      <c r="R384" s="240"/>
      <c r="S384" s="240"/>
      <c r="T384" s="241"/>
      <c r="AT384" s="242" t="s">
        <v>139</v>
      </c>
      <c r="AU384" s="242" t="s">
        <v>85</v>
      </c>
      <c r="AV384" s="16" t="s">
        <v>135</v>
      </c>
      <c r="AW384" s="16" t="s">
        <v>35</v>
      </c>
      <c r="AX384" s="16" t="s">
        <v>83</v>
      </c>
      <c r="AY384" s="242" t="s">
        <v>127</v>
      </c>
    </row>
    <row r="385" spans="1:65" s="2" customFormat="1" ht="24.15" customHeight="1">
      <c r="A385" s="37"/>
      <c r="B385" s="38"/>
      <c r="C385" s="181" t="s">
        <v>618</v>
      </c>
      <c r="D385" s="181" t="s">
        <v>130</v>
      </c>
      <c r="E385" s="182" t="s">
        <v>619</v>
      </c>
      <c r="F385" s="183" t="s">
        <v>620</v>
      </c>
      <c r="G385" s="184" t="s">
        <v>394</v>
      </c>
      <c r="H385" s="185">
        <v>1</v>
      </c>
      <c r="I385" s="186"/>
      <c r="J385" s="187">
        <f>ROUND(I385*H385,2)</f>
        <v>0</v>
      </c>
      <c r="K385" s="183" t="s">
        <v>134</v>
      </c>
      <c r="L385" s="42"/>
      <c r="M385" s="188" t="s">
        <v>19</v>
      </c>
      <c r="N385" s="189" t="s">
        <v>47</v>
      </c>
      <c r="O385" s="67"/>
      <c r="P385" s="190">
        <f>O385*H385</f>
        <v>0</v>
      </c>
      <c r="Q385" s="190">
        <v>0</v>
      </c>
      <c r="R385" s="190">
        <f>Q385*H385</f>
        <v>0</v>
      </c>
      <c r="S385" s="190">
        <v>0.28499999999999998</v>
      </c>
      <c r="T385" s="191">
        <f>S385*H385</f>
        <v>0.28499999999999998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192" t="s">
        <v>135</v>
      </c>
      <c r="AT385" s="192" t="s">
        <v>130</v>
      </c>
      <c r="AU385" s="192" t="s">
        <v>85</v>
      </c>
      <c r="AY385" s="20" t="s">
        <v>127</v>
      </c>
      <c r="BE385" s="193">
        <f>IF(N385="základní",J385,0)</f>
        <v>0</v>
      </c>
      <c r="BF385" s="193">
        <f>IF(N385="snížená",J385,0)</f>
        <v>0</v>
      </c>
      <c r="BG385" s="193">
        <f>IF(N385="zákl. přenesená",J385,0)</f>
        <v>0</v>
      </c>
      <c r="BH385" s="193">
        <f>IF(N385="sníž. přenesená",J385,0)</f>
        <v>0</v>
      </c>
      <c r="BI385" s="193">
        <f>IF(N385="nulová",J385,0)</f>
        <v>0</v>
      </c>
      <c r="BJ385" s="20" t="s">
        <v>83</v>
      </c>
      <c r="BK385" s="193">
        <f>ROUND(I385*H385,2)</f>
        <v>0</v>
      </c>
      <c r="BL385" s="20" t="s">
        <v>135</v>
      </c>
      <c r="BM385" s="192" t="s">
        <v>621</v>
      </c>
    </row>
    <row r="386" spans="1:65" s="2" customFormat="1" ht="10">
      <c r="A386" s="37"/>
      <c r="B386" s="38"/>
      <c r="C386" s="39"/>
      <c r="D386" s="194" t="s">
        <v>137</v>
      </c>
      <c r="E386" s="39"/>
      <c r="F386" s="195" t="s">
        <v>622</v>
      </c>
      <c r="G386" s="39"/>
      <c r="H386" s="39"/>
      <c r="I386" s="196"/>
      <c r="J386" s="39"/>
      <c r="K386" s="39"/>
      <c r="L386" s="42"/>
      <c r="M386" s="197"/>
      <c r="N386" s="198"/>
      <c r="O386" s="67"/>
      <c r="P386" s="67"/>
      <c r="Q386" s="67"/>
      <c r="R386" s="67"/>
      <c r="S386" s="67"/>
      <c r="T386" s="68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T386" s="20" t="s">
        <v>137</v>
      </c>
      <c r="AU386" s="20" t="s">
        <v>85</v>
      </c>
    </row>
    <row r="387" spans="1:65" s="13" customFormat="1" ht="10">
      <c r="B387" s="199"/>
      <c r="C387" s="200"/>
      <c r="D387" s="201" t="s">
        <v>139</v>
      </c>
      <c r="E387" s="202" t="s">
        <v>19</v>
      </c>
      <c r="F387" s="203" t="s">
        <v>386</v>
      </c>
      <c r="G387" s="200"/>
      <c r="H387" s="202" t="s">
        <v>19</v>
      </c>
      <c r="I387" s="204"/>
      <c r="J387" s="200"/>
      <c r="K387" s="200"/>
      <c r="L387" s="205"/>
      <c r="M387" s="206"/>
      <c r="N387" s="207"/>
      <c r="O387" s="207"/>
      <c r="P387" s="207"/>
      <c r="Q387" s="207"/>
      <c r="R387" s="207"/>
      <c r="S387" s="207"/>
      <c r="T387" s="208"/>
      <c r="AT387" s="209" t="s">
        <v>139</v>
      </c>
      <c r="AU387" s="209" t="s">
        <v>85</v>
      </c>
      <c r="AV387" s="13" t="s">
        <v>83</v>
      </c>
      <c r="AW387" s="13" t="s">
        <v>35</v>
      </c>
      <c r="AX387" s="13" t="s">
        <v>76</v>
      </c>
      <c r="AY387" s="209" t="s">
        <v>127</v>
      </c>
    </row>
    <row r="388" spans="1:65" s="14" customFormat="1" ht="10">
      <c r="B388" s="210"/>
      <c r="C388" s="211"/>
      <c r="D388" s="201" t="s">
        <v>139</v>
      </c>
      <c r="E388" s="212" t="s">
        <v>19</v>
      </c>
      <c r="F388" s="213" t="s">
        <v>83</v>
      </c>
      <c r="G388" s="211"/>
      <c r="H388" s="214">
        <v>1</v>
      </c>
      <c r="I388" s="215"/>
      <c r="J388" s="211"/>
      <c r="K388" s="211"/>
      <c r="L388" s="216"/>
      <c r="M388" s="217"/>
      <c r="N388" s="218"/>
      <c r="O388" s="218"/>
      <c r="P388" s="218"/>
      <c r="Q388" s="218"/>
      <c r="R388" s="218"/>
      <c r="S388" s="218"/>
      <c r="T388" s="219"/>
      <c r="AT388" s="220" t="s">
        <v>139</v>
      </c>
      <c r="AU388" s="220" t="s">
        <v>85</v>
      </c>
      <c r="AV388" s="14" t="s">
        <v>85</v>
      </c>
      <c r="AW388" s="14" t="s">
        <v>35</v>
      </c>
      <c r="AX388" s="14" t="s">
        <v>76</v>
      </c>
      <c r="AY388" s="220" t="s">
        <v>127</v>
      </c>
    </row>
    <row r="389" spans="1:65" s="16" customFormat="1" ht="10">
      <c r="B389" s="232"/>
      <c r="C389" s="233"/>
      <c r="D389" s="201" t="s">
        <v>139</v>
      </c>
      <c r="E389" s="234" t="s">
        <v>19</v>
      </c>
      <c r="F389" s="235" t="s">
        <v>153</v>
      </c>
      <c r="G389" s="233"/>
      <c r="H389" s="236">
        <v>1</v>
      </c>
      <c r="I389" s="237"/>
      <c r="J389" s="233"/>
      <c r="K389" s="233"/>
      <c r="L389" s="238"/>
      <c r="M389" s="239"/>
      <c r="N389" s="240"/>
      <c r="O389" s="240"/>
      <c r="P389" s="240"/>
      <c r="Q389" s="240"/>
      <c r="R389" s="240"/>
      <c r="S389" s="240"/>
      <c r="T389" s="241"/>
      <c r="AT389" s="242" t="s">
        <v>139</v>
      </c>
      <c r="AU389" s="242" t="s">
        <v>85</v>
      </c>
      <c r="AV389" s="16" t="s">
        <v>135</v>
      </c>
      <c r="AW389" s="16" t="s">
        <v>35</v>
      </c>
      <c r="AX389" s="16" t="s">
        <v>83</v>
      </c>
      <c r="AY389" s="242" t="s">
        <v>127</v>
      </c>
    </row>
    <row r="390" spans="1:65" s="2" customFormat="1" ht="24.15" customHeight="1">
      <c r="A390" s="37"/>
      <c r="B390" s="38"/>
      <c r="C390" s="181" t="s">
        <v>623</v>
      </c>
      <c r="D390" s="181" t="s">
        <v>130</v>
      </c>
      <c r="E390" s="182" t="s">
        <v>624</v>
      </c>
      <c r="F390" s="183" t="s">
        <v>625</v>
      </c>
      <c r="G390" s="184" t="s">
        <v>569</v>
      </c>
      <c r="H390" s="185">
        <v>1</v>
      </c>
      <c r="I390" s="186"/>
      <c r="J390" s="187">
        <f>ROUND(I390*H390,2)</f>
        <v>0</v>
      </c>
      <c r="K390" s="183" t="s">
        <v>19</v>
      </c>
      <c r="L390" s="42"/>
      <c r="M390" s="188" t="s">
        <v>19</v>
      </c>
      <c r="N390" s="189" t="s">
        <v>47</v>
      </c>
      <c r="O390" s="67"/>
      <c r="P390" s="190">
        <f>O390*H390</f>
        <v>0</v>
      </c>
      <c r="Q390" s="190">
        <v>0</v>
      </c>
      <c r="R390" s="190">
        <f>Q390*H390</f>
        <v>0</v>
      </c>
      <c r="S390" s="190">
        <v>0</v>
      </c>
      <c r="T390" s="191">
        <f>S390*H390</f>
        <v>0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192" t="s">
        <v>135</v>
      </c>
      <c r="AT390" s="192" t="s">
        <v>130</v>
      </c>
      <c r="AU390" s="192" t="s">
        <v>85</v>
      </c>
      <c r="AY390" s="20" t="s">
        <v>127</v>
      </c>
      <c r="BE390" s="193">
        <f>IF(N390="základní",J390,0)</f>
        <v>0</v>
      </c>
      <c r="BF390" s="193">
        <f>IF(N390="snížená",J390,0)</f>
        <v>0</v>
      </c>
      <c r="BG390" s="193">
        <f>IF(N390="zákl. přenesená",J390,0)</f>
        <v>0</v>
      </c>
      <c r="BH390" s="193">
        <f>IF(N390="sníž. přenesená",J390,0)</f>
        <v>0</v>
      </c>
      <c r="BI390" s="193">
        <f>IF(N390="nulová",J390,0)</f>
        <v>0</v>
      </c>
      <c r="BJ390" s="20" t="s">
        <v>83</v>
      </c>
      <c r="BK390" s="193">
        <f>ROUND(I390*H390,2)</f>
        <v>0</v>
      </c>
      <c r="BL390" s="20" t="s">
        <v>135</v>
      </c>
      <c r="BM390" s="192" t="s">
        <v>626</v>
      </c>
    </row>
    <row r="391" spans="1:65" s="13" customFormat="1" ht="10">
      <c r="B391" s="199"/>
      <c r="C391" s="200"/>
      <c r="D391" s="201" t="s">
        <v>139</v>
      </c>
      <c r="E391" s="202" t="s">
        <v>19</v>
      </c>
      <c r="F391" s="203" t="s">
        <v>386</v>
      </c>
      <c r="G391" s="200"/>
      <c r="H391" s="202" t="s">
        <v>19</v>
      </c>
      <c r="I391" s="204"/>
      <c r="J391" s="200"/>
      <c r="K391" s="200"/>
      <c r="L391" s="205"/>
      <c r="M391" s="206"/>
      <c r="N391" s="207"/>
      <c r="O391" s="207"/>
      <c r="P391" s="207"/>
      <c r="Q391" s="207"/>
      <c r="R391" s="207"/>
      <c r="S391" s="207"/>
      <c r="T391" s="208"/>
      <c r="AT391" s="209" t="s">
        <v>139</v>
      </c>
      <c r="AU391" s="209" t="s">
        <v>85</v>
      </c>
      <c r="AV391" s="13" t="s">
        <v>83</v>
      </c>
      <c r="AW391" s="13" t="s">
        <v>35</v>
      </c>
      <c r="AX391" s="13" t="s">
        <v>76</v>
      </c>
      <c r="AY391" s="209" t="s">
        <v>127</v>
      </c>
    </row>
    <row r="392" spans="1:65" s="14" customFormat="1" ht="10">
      <c r="B392" s="210"/>
      <c r="C392" s="211"/>
      <c r="D392" s="201" t="s">
        <v>139</v>
      </c>
      <c r="E392" s="212" t="s">
        <v>19</v>
      </c>
      <c r="F392" s="213" t="s">
        <v>83</v>
      </c>
      <c r="G392" s="211"/>
      <c r="H392" s="214">
        <v>1</v>
      </c>
      <c r="I392" s="215"/>
      <c r="J392" s="211"/>
      <c r="K392" s="211"/>
      <c r="L392" s="216"/>
      <c r="M392" s="217"/>
      <c r="N392" s="218"/>
      <c r="O392" s="218"/>
      <c r="P392" s="218"/>
      <c r="Q392" s="218"/>
      <c r="R392" s="218"/>
      <c r="S392" s="218"/>
      <c r="T392" s="219"/>
      <c r="AT392" s="220" t="s">
        <v>139</v>
      </c>
      <c r="AU392" s="220" t="s">
        <v>85</v>
      </c>
      <c r="AV392" s="14" t="s">
        <v>85</v>
      </c>
      <c r="AW392" s="14" t="s">
        <v>35</v>
      </c>
      <c r="AX392" s="14" t="s">
        <v>76</v>
      </c>
      <c r="AY392" s="220" t="s">
        <v>127</v>
      </c>
    </row>
    <row r="393" spans="1:65" s="16" customFormat="1" ht="10">
      <c r="B393" s="232"/>
      <c r="C393" s="233"/>
      <c r="D393" s="201" t="s">
        <v>139</v>
      </c>
      <c r="E393" s="234" t="s">
        <v>19</v>
      </c>
      <c r="F393" s="235" t="s">
        <v>153</v>
      </c>
      <c r="G393" s="233"/>
      <c r="H393" s="236">
        <v>1</v>
      </c>
      <c r="I393" s="237"/>
      <c r="J393" s="233"/>
      <c r="K393" s="233"/>
      <c r="L393" s="238"/>
      <c r="M393" s="239"/>
      <c r="N393" s="240"/>
      <c r="O393" s="240"/>
      <c r="P393" s="240"/>
      <c r="Q393" s="240"/>
      <c r="R393" s="240"/>
      <c r="S393" s="240"/>
      <c r="T393" s="241"/>
      <c r="AT393" s="242" t="s">
        <v>139</v>
      </c>
      <c r="AU393" s="242" t="s">
        <v>85</v>
      </c>
      <c r="AV393" s="16" t="s">
        <v>135</v>
      </c>
      <c r="AW393" s="16" t="s">
        <v>35</v>
      </c>
      <c r="AX393" s="16" t="s">
        <v>83</v>
      </c>
      <c r="AY393" s="242" t="s">
        <v>127</v>
      </c>
    </row>
    <row r="394" spans="1:65" s="12" customFormat="1" ht="22.75" customHeight="1">
      <c r="B394" s="165"/>
      <c r="C394" s="166"/>
      <c r="D394" s="167" t="s">
        <v>75</v>
      </c>
      <c r="E394" s="179" t="s">
        <v>196</v>
      </c>
      <c r="F394" s="179" t="s">
        <v>197</v>
      </c>
      <c r="G394" s="166"/>
      <c r="H394" s="166"/>
      <c r="I394" s="169"/>
      <c r="J394" s="180">
        <f>BK394</f>
        <v>0</v>
      </c>
      <c r="K394" s="166"/>
      <c r="L394" s="171"/>
      <c r="M394" s="172"/>
      <c r="N394" s="173"/>
      <c r="O394" s="173"/>
      <c r="P394" s="174">
        <f>SUM(P395:P491)</f>
        <v>0</v>
      </c>
      <c r="Q394" s="173"/>
      <c r="R394" s="174">
        <f>SUM(R395:R491)</f>
        <v>0</v>
      </c>
      <c r="S394" s="173"/>
      <c r="T394" s="175">
        <f>SUM(T395:T491)</f>
        <v>0</v>
      </c>
      <c r="AR394" s="176" t="s">
        <v>83</v>
      </c>
      <c r="AT394" s="177" t="s">
        <v>75</v>
      </c>
      <c r="AU394" s="177" t="s">
        <v>83</v>
      </c>
      <c r="AY394" s="176" t="s">
        <v>127</v>
      </c>
      <c r="BK394" s="178">
        <f>SUM(BK395:BK491)</f>
        <v>0</v>
      </c>
    </row>
    <row r="395" spans="1:65" s="2" customFormat="1" ht="44.25" customHeight="1">
      <c r="A395" s="37"/>
      <c r="B395" s="38"/>
      <c r="C395" s="181" t="s">
        <v>627</v>
      </c>
      <c r="D395" s="181" t="s">
        <v>130</v>
      </c>
      <c r="E395" s="182" t="s">
        <v>628</v>
      </c>
      <c r="F395" s="183" t="s">
        <v>629</v>
      </c>
      <c r="G395" s="184" t="s">
        <v>201</v>
      </c>
      <c r="H395" s="185">
        <v>15848.281999999999</v>
      </c>
      <c r="I395" s="186"/>
      <c r="J395" s="187">
        <f>ROUND(I395*H395,2)</f>
        <v>0</v>
      </c>
      <c r="K395" s="183" t="s">
        <v>134</v>
      </c>
      <c r="L395" s="42"/>
      <c r="M395" s="188" t="s">
        <v>19</v>
      </c>
      <c r="N395" s="189" t="s">
        <v>47</v>
      </c>
      <c r="O395" s="67"/>
      <c r="P395" s="190">
        <f>O395*H395</f>
        <v>0</v>
      </c>
      <c r="Q395" s="190">
        <v>0</v>
      </c>
      <c r="R395" s="190">
        <f>Q395*H395</f>
        <v>0</v>
      </c>
      <c r="S395" s="190">
        <v>0</v>
      </c>
      <c r="T395" s="191">
        <f>S395*H395</f>
        <v>0</v>
      </c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R395" s="192" t="s">
        <v>135</v>
      </c>
      <c r="AT395" s="192" t="s">
        <v>130</v>
      </c>
      <c r="AU395" s="192" t="s">
        <v>85</v>
      </c>
      <c r="AY395" s="20" t="s">
        <v>127</v>
      </c>
      <c r="BE395" s="193">
        <f>IF(N395="základní",J395,0)</f>
        <v>0</v>
      </c>
      <c r="BF395" s="193">
        <f>IF(N395="snížená",J395,0)</f>
        <v>0</v>
      </c>
      <c r="BG395" s="193">
        <f>IF(N395="zákl. přenesená",J395,0)</f>
        <v>0</v>
      </c>
      <c r="BH395" s="193">
        <f>IF(N395="sníž. přenesená",J395,0)</f>
        <v>0</v>
      </c>
      <c r="BI395" s="193">
        <f>IF(N395="nulová",J395,0)</f>
        <v>0</v>
      </c>
      <c r="BJ395" s="20" t="s">
        <v>83</v>
      </c>
      <c r="BK395" s="193">
        <f>ROUND(I395*H395,2)</f>
        <v>0</v>
      </c>
      <c r="BL395" s="20" t="s">
        <v>135</v>
      </c>
      <c r="BM395" s="192" t="s">
        <v>630</v>
      </c>
    </row>
    <row r="396" spans="1:65" s="2" customFormat="1" ht="10">
      <c r="A396" s="37"/>
      <c r="B396" s="38"/>
      <c r="C396" s="39"/>
      <c r="D396" s="194" t="s">
        <v>137</v>
      </c>
      <c r="E396" s="39"/>
      <c r="F396" s="195" t="s">
        <v>631</v>
      </c>
      <c r="G396" s="39"/>
      <c r="H396" s="39"/>
      <c r="I396" s="196"/>
      <c r="J396" s="39"/>
      <c r="K396" s="39"/>
      <c r="L396" s="42"/>
      <c r="M396" s="197"/>
      <c r="N396" s="198"/>
      <c r="O396" s="67"/>
      <c r="P396" s="67"/>
      <c r="Q396" s="67"/>
      <c r="R396" s="67"/>
      <c r="S396" s="67"/>
      <c r="T396" s="68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T396" s="20" t="s">
        <v>137</v>
      </c>
      <c r="AU396" s="20" t="s">
        <v>85</v>
      </c>
    </row>
    <row r="397" spans="1:65" s="13" customFormat="1" ht="10">
      <c r="B397" s="199"/>
      <c r="C397" s="200"/>
      <c r="D397" s="201" t="s">
        <v>139</v>
      </c>
      <c r="E397" s="202" t="s">
        <v>19</v>
      </c>
      <c r="F397" s="203" t="s">
        <v>632</v>
      </c>
      <c r="G397" s="200"/>
      <c r="H397" s="202" t="s">
        <v>19</v>
      </c>
      <c r="I397" s="204"/>
      <c r="J397" s="200"/>
      <c r="K397" s="200"/>
      <c r="L397" s="205"/>
      <c r="M397" s="206"/>
      <c r="N397" s="207"/>
      <c r="O397" s="207"/>
      <c r="P397" s="207"/>
      <c r="Q397" s="207"/>
      <c r="R397" s="207"/>
      <c r="S397" s="207"/>
      <c r="T397" s="208"/>
      <c r="AT397" s="209" t="s">
        <v>139</v>
      </c>
      <c r="AU397" s="209" t="s">
        <v>85</v>
      </c>
      <c r="AV397" s="13" t="s">
        <v>83</v>
      </c>
      <c r="AW397" s="13" t="s">
        <v>35</v>
      </c>
      <c r="AX397" s="13" t="s">
        <v>76</v>
      </c>
      <c r="AY397" s="209" t="s">
        <v>127</v>
      </c>
    </row>
    <row r="398" spans="1:65" s="14" customFormat="1" ht="10">
      <c r="B398" s="210"/>
      <c r="C398" s="211"/>
      <c r="D398" s="201" t="s">
        <v>139</v>
      </c>
      <c r="E398" s="212" t="s">
        <v>19</v>
      </c>
      <c r="F398" s="213" t="s">
        <v>633</v>
      </c>
      <c r="G398" s="211"/>
      <c r="H398" s="214">
        <v>300.88</v>
      </c>
      <c r="I398" s="215"/>
      <c r="J398" s="211"/>
      <c r="K398" s="211"/>
      <c r="L398" s="216"/>
      <c r="M398" s="217"/>
      <c r="N398" s="218"/>
      <c r="O398" s="218"/>
      <c r="P398" s="218"/>
      <c r="Q398" s="218"/>
      <c r="R398" s="218"/>
      <c r="S398" s="218"/>
      <c r="T398" s="219"/>
      <c r="AT398" s="220" t="s">
        <v>139</v>
      </c>
      <c r="AU398" s="220" t="s">
        <v>85</v>
      </c>
      <c r="AV398" s="14" t="s">
        <v>85</v>
      </c>
      <c r="AW398" s="14" t="s">
        <v>35</v>
      </c>
      <c r="AX398" s="14" t="s">
        <v>76</v>
      </c>
      <c r="AY398" s="220" t="s">
        <v>127</v>
      </c>
    </row>
    <row r="399" spans="1:65" s="14" customFormat="1" ht="10">
      <c r="B399" s="210"/>
      <c r="C399" s="211"/>
      <c r="D399" s="201" t="s">
        <v>139</v>
      </c>
      <c r="E399" s="212" t="s">
        <v>19</v>
      </c>
      <c r="F399" s="213" t="s">
        <v>634</v>
      </c>
      <c r="G399" s="211"/>
      <c r="H399" s="214">
        <v>484.75</v>
      </c>
      <c r="I399" s="215"/>
      <c r="J399" s="211"/>
      <c r="K399" s="211"/>
      <c r="L399" s="216"/>
      <c r="M399" s="217"/>
      <c r="N399" s="218"/>
      <c r="O399" s="218"/>
      <c r="P399" s="218"/>
      <c r="Q399" s="218"/>
      <c r="R399" s="218"/>
      <c r="S399" s="218"/>
      <c r="T399" s="219"/>
      <c r="AT399" s="220" t="s">
        <v>139</v>
      </c>
      <c r="AU399" s="220" t="s">
        <v>85</v>
      </c>
      <c r="AV399" s="14" t="s">
        <v>85</v>
      </c>
      <c r="AW399" s="14" t="s">
        <v>35</v>
      </c>
      <c r="AX399" s="14" t="s">
        <v>76</v>
      </c>
      <c r="AY399" s="220" t="s">
        <v>127</v>
      </c>
    </row>
    <row r="400" spans="1:65" s="14" customFormat="1" ht="10">
      <c r="B400" s="210"/>
      <c r="C400" s="211"/>
      <c r="D400" s="201" t="s">
        <v>139</v>
      </c>
      <c r="E400" s="212" t="s">
        <v>19</v>
      </c>
      <c r="F400" s="213" t="s">
        <v>635</v>
      </c>
      <c r="G400" s="211"/>
      <c r="H400" s="214">
        <v>240.185</v>
      </c>
      <c r="I400" s="215"/>
      <c r="J400" s="211"/>
      <c r="K400" s="211"/>
      <c r="L400" s="216"/>
      <c r="M400" s="217"/>
      <c r="N400" s="218"/>
      <c r="O400" s="218"/>
      <c r="P400" s="218"/>
      <c r="Q400" s="218"/>
      <c r="R400" s="218"/>
      <c r="S400" s="218"/>
      <c r="T400" s="219"/>
      <c r="AT400" s="220" t="s">
        <v>139</v>
      </c>
      <c r="AU400" s="220" t="s">
        <v>85</v>
      </c>
      <c r="AV400" s="14" t="s">
        <v>85</v>
      </c>
      <c r="AW400" s="14" t="s">
        <v>35</v>
      </c>
      <c r="AX400" s="14" t="s">
        <v>76</v>
      </c>
      <c r="AY400" s="220" t="s">
        <v>127</v>
      </c>
    </row>
    <row r="401" spans="2:51" s="14" customFormat="1" ht="10">
      <c r="B401" s="210"/>
      <c r="C401" s="211"/>
      <c r="D401" s="201" t="s">
        <v>139</v>
      </c>
      <c r="E401" s="212" t="s">
        <v>19</v>
      </c>
      <c r="F401" s="213" t="s">
        <v>636</v>
      </c>
      <c r="G401" s="211"/>
      <c r="H401" s="214">
        <v>386.96</v>
      </c>
      <c r="I401" s="215"/>
      <c r="J401" s="211"/>
      <c r="K401" s="211"/>
      <c r="L401" s="216"/>
      <c r="M401" s="217"/>
      <c r="N401" s="218"/>
      <c r="O401" s="218"/>
      <c r="P401" s="218"/>
      <c r="Q401" s="218"/>
      <c r="R401" s="218"/>
      <c r="S401" s="218"/>
      <c r="T401" s="219"/>
      <c r="AT401" s="220" t="s">
        <v>139</v>
      </c>
      <c r="AU401" s="220" t="s">
        <v>85</v>
      </c>
      <c r="AV401" s="14" t="s">
        <v>85</v>
      </c>
      <c r="AW401" s="14" t="s">
        <v>35</v>
      </c>
      <c r="AX401" s="14" t="s">
        <v>76</v>
      </c>
      <c r="AY401" s="220" t="s">
        <v>127</v>
      </c>
    </row>
    <row r="402" spans="2:51" s="14" customFormat="1" ht="10">
      <c r="B402" s="210"/>
      <c r="C402" s="211"/>
      <c r="D402" s="201" t="s">
        <v>139</v>
      </c>
      <c r="E402" s="212" t="s">
        <v>19</v>
      </c>
      <c r="F402" s="213" t="s">
        <v>637</v>
      </c>
      <c r="G402" s="211"/>
      <c r="H402" s="214">
        <v>3261.4549999999999</v>
      </c>
      <c r="I402" s="215"/>
      <c r="J402" s="211"/>
      <c r="K402" s="211"/>
      <c r="L402" s="216"/>
      <c r="M402" s="217"/>
      <c r="N402" s="218"/>
      <c r="O402" s="218"/>
      <c r="P402" s="218"/>
      <c r="Q402" s="218"/>
      <c r="R402" s="218"/>
      <c r="S402" s="218"/>
      <c r="T402" s="219"/>
      <c r="AT402" s="220" t="s">
        <v>139</v>
      </c>
      <c r="AU402" s="220" t="s">
        <v>85</v>
      </c>
      <c r="AV402" s="14" t="s">
        <v>85</v>
      </c>
      <c r="AW402" s="14" t="s">
        <v>35</v>
      </c>
      <c r="AX402" s="14" t="s">
        <v>76</v>
      </c>
      <c r="AY402" s="220" t="s">
        <v>127</v>
      </c>
    </row>
    <row r="403" spans="2:51" s="14" customFormat="1" ht="10">
      <c r="B403" s="210"/>
      <c r="C403" s="211"/>
      <c r="D403" s="201" t="s">
        <v>139</v>
      </c>
      <c r="E403" s="212" t="s">
        <v>19</v>
      </c>
      <c r="F403" s="213" t="s">
        <v>638</v>
      </c>
      <c r="G403" s="211"/>
      <c r="H403" s="214">
        <v>16.2</v>
      </c>
      <c r="I403" s="215"/>
      <c r="J403" s="211"/>
      <c r="K403" s="211"/>
      <c r="L403" s="216"/>
      <c r="M403" s="217"/>
      <c r="N403" s="218"/>
      <c r="O403" s="218"/>
      <c r="P403" s="218"/>
      <c r="Q403" s="218"/>
      <c r="R403" s="218"/>
      <c r="S403" s="218"/>
      <c r="T403" s="219"/>
      <c r="AT403" s="220" t="s">
        <v>139</v>
      </c>
      <c r="AU403" s="220" t="s">
        <v>85</v>
      </c>
      <c r="AV403" s="14" t="s">
        <v>85</v>
      </c>
      <c r="AW403" s="14" t="s">
        <v>35</v>
      </c>
      <c r="AX403" s="14" t="s">
        <v>76</v>
      </c>
      <c r="AY403" s="220" t="s">
        <v>127</v>
      </c>
    </row>
    <row r="404" spans="2:51" s="15" customFormat="1" ht="10">
      <c r="B404" s="221"/>
      <c r="C404" s="222"/>
      <c r="D404" s="201" t="s">
        <v>139</v>
      </c>
      <c r="E404" s="223" t="s">
        <v>19</v>
      </c>
      <c r="F404" s="224" t="s">
        <v>143</v>
      </c>
      <c r="G404" s="222"/>
      <c r="H404" s="225">
        <v>4690.43</v>
      </c>
      <c r="I404" s="226"/>
      <c r="J404" s="222"/>
      <c r="K404" s="222"/>
      <c r="L404" s="227"/>
      <c r="M404" s="228"/>
      <c r="N404" s="229"/>
      <c r="O404" s="229"/>
      <c r="P404" s="229"/>
      <c r="Q404" s="229"/>
      <c r="R404" s="229"/>
      <c r="S404" s="229"/>
      <c r="T404" s="230"/>
      <c r="AT404" s="231" t="s">
        <v>139</v>
      </c>
      <c r="AU404" s="231" t="s">
        <v>85</v>
      </c>
      <c r="AV404" s="15" t="s">
        <v>144</v>
      </c>
      <c r="AW404" s="15" t="s">
        <v>35</v>
      </c>
      <c r="AX404" s="15" t="s">
        <v>76</v>
      </c>
      <c r="AY404" s="231" t="s">
        <v>127</v>
      </c>
    </row>
    <row r="405" spans="2:51" s="13" customFormat="1" ht="10">
      <c r="B405" s="199"/>
      <c r="C405" s="200"/>
      <c r="D405" s="201" t="s">
        <v>139</v>
      </c>
      <c r="E405" s="202" t="s">
        <v>19</v>
      </c>
      <c r="F405" s="203" t="s">
        <v>639</v>
      </c>
      <c r="G405" s="200"/>
      <c r="H405" s="202" t="s">
        <v>19</v>
      </c>
      <c r="I405" s="204"/>
      <c r="J405" s="200"/>
      <c r="K405" s="200"/>
      <c r="L405" s="205"/>
      <c r="M405" s="206"/>
      <c r="N405" s="207"/>
      <c r="O405" s="207"/>
      <c r="P405" s="207"/>
      <c r="Q405" s="207"/>
      <c r="R405" s="207"/>
      <c r="S405" s="207"/>
      <c r="T405" s="208"/>
      <c r="AT405" s="209" t="s">
        <v>139</v>
      </c>
      <c r="AU405" s="209" t="s">
        <v>85</v>
      </c>
      <c r="AV405" s="13" t="s">
        <v>83</v>
      </c>
      <c r="AW405" s="13" t="s">
        <v>35</v>
      </c>
      <c r="AX405" s="13" t="s">
        <v>76</v>
      </c>
      <c r="AY405" s="209" t="s">
        <v>127</v>
      </c>
    </row>
    <row r="406" spans="2:51" s="14" customFormat="1" ht="10">
      <c r="B406" s="210"/>
      <c r="C406" s="211"/>
      <c r="D406" s="201" t="s">
        <v>139</v>
      </c>
      <c r="E406" s="212" t="s">
        <v>19</v>
      </c>
      <c r="F406" s="213" t="s">
        <v>640</v>
      </c>
      <c r="G406" s="211"/>
      <c r="H406" s="214">
        <v>193.35499999999999</v>
      </c>
      <c r="I406" s="215"/>
      <c r="J406" s="211"/>
      <c r="K406" s="211"/>
      <c r="L406" s="216"/>
      <c r="M406" s="217"/>
      <c r="N406" s="218"/>
      <c r="O406" s="218"/>
      <c r="P406" s="218"/>
      <c r="Q406" s="218"/>
      <c r="R406" s="218"/>
      <c r="S406" s="218"/>
      <c r="T406" s="219"/>
      <c r="AT406" s="220" t="s">
        <v>139</v>
      </c>
      <c r="AU406" s="220" t="s">
        <v>85</v>
      </c>
      <c r="AV406" s="14" t="s">
        <v>85</v>
      </c>
      <c r="AW406" s="14" t="s">
        <v>35</v>
      </c>
      <c r="AX406" s="14" t="s">
        <v>76</v>
      </c>
      <c r="AY406" s="220" t="s">
        <v>127</v>
      </c>
    </row>
    <row r="407" spans="2:51" s="14" customFormat="1" ht="10">
      <c r="B407" s="210"/>
      <c r="C407" s="211"/>
      <c r="D407" s="201" t="s">
        <v>139</v>
      </c>
      <c r="E407" s="212" t="s">
        <v>19</v>
      </c>
      <c r="F407" s="213" t="s">
        <v>641</v>
      </c>
      <c r="G407" s="211"/>
      <c r="H407" s="214">
        <v>346.93</v>
      </c>
      <c r="I407" s="215"/>
      <c r="J407" s="211"/>
      <c r="K407" s="211"/>
      <c r="L407" s="216"/>
      <c r="M407" s="217"/>
      <c r="N407" s="218"/>
      <c r="O407" s="218"/>
      <c r="P407" s="218"/>
      <c r="Q407" s="218"/>
      <c r="R407" s="218"/>
      <c r="S407" s="218"/>
      <c r="T407" s="219"/>
      <c r="AT407" s="220" t="s">
        <v>139</v>
      </c>
      <c r="AU407" s="220" t="s">
        <v>85</v>
      </c>
      <c r="AV407" s="14" t="s">
        <v>85</v>
      </c>
      <c r="AW407" s="14" t="s">
        <v>35</v>
      </c>
      <c r="AX407" s="14" t="s">
        <v>76</v>
      </c>
      <c r="AY407" s="220" t="s">
        <v>127</v>
      </c>
    </row>
    <row r="408" spans="2:51" s="14" customFormat="1" ht="10">
      <c r="B408" s="210"/>
      <c r="C408" s="211"/>
      <c r="D408" s="201" t="s">
        <v>139</v>
      </c>
      <c r="E408" s="212" t="s">
        <v>19</v>
      </c>
      <c r="F408" s="213" t="s">
        <v>642</v>
      </c>
      <c r="G408" s="211"/>
      <c r="H408" s="214">
        <v>282.59500000000003</v>
      </c>
      <c r="I408" s="215"/>
      <c r="J408" s="211"/>
      <c r="K408" s="211"/>
      <c r="L408" s="216"/>
      <c r="M408" s="217"/>
      <c r="N408" s="218"/>
      <c r="O408" s="218"/>
      <c r="P408" s="218"/>
      <c r="Q408" s="218"/>
      <c r="R408" s="218"/>
      <c r="S408" s="218"/>
      <c r="T408" s="219"/>
      <c r="AT408" s="220" t="s">
        <v>139</v>
      </c>
      <c r="AU408" s="220" t="s">
        <v>85</v>
      </c>
      <c r="AV408" s="14" t="s">
        <v>85</v>
      </c>
      <c r="AW408" s="14" t="s">
        <v>35</v>
      </c>
      <c r="AX408" s="14" t="s">
        <v>76</v>
      </c>
      <c r="AY408" s="220" t="s">
        <v>127</v>
      </c>
    </row>
    <row r="409" spans="2:51" s="14" customFormat="1" ht="10">
      <c r="B409" s="210"/>
      <c r="C409" s="211"/>
      <c r="D409" s="201" t="s">
        <v>139</v>
      </c>
      <c r="E409" s="212" t="s">
        <v>19</v>
      </c>
      <c r="F409" s="213" t="s">
        <v>643</v>
      </c>
      <c r="G409" s="211"/>
      <c r="H409" s="214">
        <v>296.82499999999999</v>
      </c>
      <c r="I409" s="215"/>
      <c r="J409" s="211"/>
      <c r="K409" s="211"/>
      <c r="L409" s="216"/>
      <c r="M409" s="217"/>
      <c r="N409" s="218"/>
      <c r="O409" s="218"/>
      <c r="P409" s="218"/>
      <c r="Q409" s="218"/>
      <c r="R409" s="218"/>
      <c r="S409" s="218"/>
      <c r="T409" s="219"/>
      <c r="AT409" s="220" t="s">
        <v>139</v>
      </c>
      <c r="AU409" s="220" t="s">
        <v>85</v>
      </c>
      <c r="AV409" s="14" t="s">
        <v>85</v>
      </c>
      <c r="AW409" s="14" t="s">
        <v>35</v>
      </c>
      <c r="AX409" s="14" t="s">
        <v>76</v>
      </c>
      <c r="AY409" s="220" t="s">
        <v>127</v>
      </c>
    </row>
    <row r="410" spans="2:51" s="14" customFormat="1" ht="10">
      <c r="B410" s="210"/>
      <c r="C410" s="211"/>
      <c r="D410" s="201" t="s">
        <v>139</v>
      </c>
      <c r="E410" s="212" t="s">
        <v>19</v>
      </c>
      <c r="F410" s="213" t="s">
        <v>644</v>
      </c>
      <c r="G410" s="211"/>
      <c r="H410" s="214">
        <v>180</v>
      </c>
      <c r="I410" s="215"/>
      <c r="J410" s="211"/>
      <c r="K410" s="211"/>
      <c r="L410" s="216"/>
      <c r="M410" s="217"/>
      <c r="N410" s="218"/>
      <c r="O410" s="218"/>
      <c r="P410" s="218"/>
      <c r="Q410" s="218"/>
      <c r="R410" s="218"/>
      <c r="S410" s="218"/>
      <c r="T410" s="219"/>
      <c r="AT410" s="220" t="s">
        <v>139</v>
      </c>
      <c r="AU410" s="220" t="s">
        <v>85</v>
      </c>
      <c r="AV410" s="14" t="s">
        <v>85</v>
      </c>
      <c r="AW410" s="14" t="s">
        <v>35</v>
      </c>
      <c r="AX410" s="14" t="s">
        <v>76</v>
      </c>
      <c r="AY410" s="220" t="s">
        <v>127</v>
      </c>
    </row>
    <row r="411" spans="2:51" s="14" customFormat="1" ht="10">
      <c r="B411" s="210"/>
      <c r="C411" s="211"/>
      <c r="D411" s="201" t="s">
        <v>139</v>
      </c>
      <c r="E411" s="212" t="s">
        <v>19</v>
      </c>
      <c r="F411" s="213" t="s">
        <v>645</v>
      </c>
      <c r="G411" s="211"/>
      <c r="H411" s="214">
        <v>57.984999999999999</v>
      </c>
      <c r="I411" s="215"/>
      <c r="J411" s="211"/>
      <c r="K411" s="211"/>
      <c r="L411" s="216"/>
      <c r="M411" s="217"/>
      <c r="N411" s="218"/>
      <c r="O411" s="218"/>
      <c r="P411" s="218"/>
      <c r="Q411" s="218"/>
      <c r="R411" s="218"/>
      <c r="S411" s="218"/>
      <c r="T411" s="219"/>
      <c r="AT411" s="220" t="s">
        <v>139</v>
      </c>
      <c r="AU411" s="220" t="s">
        <v>85</v>
      </c>
      <c r="AV411" s="14" t="s">
        <v>85</v>
      </c>
      <c r="AW411" s="14" t="s">
        <v>35</v>
      </c>
      <c r="AX411" s="14" t="s">
        <v>76</v>
      </c>
      <c r="AY411" s="220" t="s">
        <v>127</v>
      </c>
    </row>
    <row r="412" spans="2:51" s="15" customFormat="1" ht="10">
      <c r="B412" s="221"/>
      <c r="C412" s="222"/>
      <c r="D412" s="201" t="s">
        <v>139</v>
      </c>
      <c r="E412" s="223" t="s">
        <v>19</v>
      </c>
      <c r="F412" s="224" t="s">
        <v>143</v>
      </c>
      <c r="G412" s="222"/>
      <c r="H412" s="225">
        <v>1357.69</v>
      </c>
      <c r="I412" s="226"/>
      <c r="J412" s="222"/>
      <c r="K412" s="222"/>
      <c r="L412" s="227"/>
      <c r="M412" s="228"/>
      <c r="N412" s="229"/>
      <c r="O412" s="229"/>
      <c r="P412" s="229"/>
      <c r="Q412" s="229"/>
      <c r="R412" s="229"/>
      <c r="S412" s="229"/>
      <c r="T412" s="230"/>
      <c r="AT412" s="231" t="s">
        <v>139</v>
      </c>
      <c r="AU412" s="231" t="s">
        <v>85</v>
      </c>
      <c r="AV412" s="15" t="s">
        <v>144</v>
      </c>
      <c r="AW412" s="15" t="s">
        <v>35</v>
      </c>
      <c r="AX412" s="15" t="s">
        <v>76</v>
      </c>
      <c r="AY412" s="231" t="s">
        <v>127</v>
      </c>
    </row>
    <row r="413" spans="2:51" s="13" customFormat="1" ht="10">
      <c r="B413" s="199"/>
      <c r="C413" s="200"/>
      <c r="D413" s="201" t="s">
        <v>139</v>
      </c>
      <c r="E413" s="202" t="s">
        <v>19</v>
      </c>
      <c r="F413" s="203" t="s">
        <v>646</v>
      </c>
      <c r="G413" s="200"/>
      <c r="H413" s="202" t="s">
        <v>19</v>
      </c>
      <c r="I413" s="204"/>
      <c r="J413" s="200"/>
      <c r="K413" s="200"/>
      <c r="L413" s="205"/>
      <c r="M413" s="206"/>
      <c r="N413" s="207"/>
      <c r="O413" s="207"/>
      <c r="P413" s="207"/>
      <c r="Q413" s="207"/>
      <c r="R413" s="207"/>
      <c r="S413" s="207"/>
      <c r="T413" s="208"/>
      <c r="AT413" s="209" t="s">
        <v>139</v>
      </c>
      <c r="AU413" s="209" t="s">
        <v>85</v>
      </c>
      <c r="AV413" s="13" t="s">
        <v>83</v>
      </c>
      <c r="AW413" s="13" t="s">
        <v>35</v>
      </c>
      <c r="AX413" s="13" t="s">
        <v>76</v>
      </c>
      <c r="AY413" s="209" t="s">
        <v>127</v>
      </c>
    </row>
    <row r="414" spans="2:51" s="14" customFormat="1" ht="10">
      <c r="B414" s="210"/>
      <c r="C414" s="211"/>
      <c r="D414" s="201" t="s">
        <v>139</v>
      </c>
      <c r="E414" s="212" t="s">
        <v>19</v>
      </c>
      <c r="F414" s="213" t="s">
        <v>647</v>
      </c>
      <c r="G414" s="211"/>
      <c r="H414" s="214">
        <v>750.95</v>
      </c>
      <c r="I414" s="215"/>
      <c r="J414" s="211"/>
      <c r="K414" s="211"/>
      <c r="L414" s="216"/>
      <c r="M414" s="217"/>
      <c r="N414" s="218"/>
      <c r="O414" s="218"/>
      <c r="P414" s="218"/>
      <c r="Q414" s="218"/>
      <c r="R414" s="218"/>
      <c r="S414" s="218"/>
      <c r="T414" s="219"/>
      <c r="AT414" s="220" t="s">
        <v>139</v>
      </c>
      <c r="AU414" s="220" t="s">
        <v>85</v>
      </c>
      <c r="AV414" s="14" t="s">
        <v>85</v>
      </c>
      <c r="AW414" s="14" t="s">
        <v>35</v>
      </c>
      <c r="AX414" s="14" t="s">
        <v>76</v>
      </c>
      <c r="AY414" s="220" t="s">
        <v>127</v>
      </c>
    </row>
    <row r="415" spans="2:51" s="15" customFormat="1" ht="10">
      <c r="B415" s="221"/>
      <c r="C415" s="222"/>
      <c r="D415" s="201" t="s">
        <v>139</v>
      </c>
      <c r="E415" s="223" t="s">
        <v>19</v>
      </c>
      <c r="F415" s="224" t="s">
        <v>143</v>
      </c>
      <c r="G415" s="222"/>
      <c r="H415" s="225">
        <v>750.95</v>
      </c>
      <c r="I415" s="226"/>
      <c r="J415" s="222"/>
      <c r="K415" s="222"/>
      <c r="L415" s="227"/>
      <c r="M415" s="228"/>
      <c r="N415" s="229"/>
      <c r="O415" s="229"/>
      <c r="P415" s="229"/>
      <c r="Q415" s="229"/>
      <c r="R415" s="229"/>
      <c r="S415" s="229"/>
      <c r="T415" s="230"/>
      <c r="AT415" s="231" t="s">
        <v>139</v>
      </c>
      <c r="AU415" s="231" t="s">
        <v>85</v>
      </c>
      <c r="AV415" s="15" t="s">
        <v>144</v>
      </c>
      <c r="AW415" s="15" t="s">
        <v>35</v>
      </c>
      <c r="AX415" s="15" t="s">
        <v>76</v>
      </c>
      <c r="AY415" s="231" t="s">
        <v>127</v>
      </c>
    </row>
    <row r="416" spans="2:51" s="13" customFormat="1" ht="10">
      <c r="B416" s="199"/>
      <c r="C416" s="200"/>
      <c r="D416" s="201" t="s">
        <v>139</v>
      </c>
      <c r="E416" s="202" t="s">
        <v>19</v>
      </c>
      <c r="F416" s="203" t="s">
        <v>648</v>
      </c>
      <c r="G416" s="200"/>
      <c r="H416" s="202" t="s">
        <v>19</v>
      </c>
      <c r="I416" s="204"/>
      <c r="J416" s="200"/>
      <c r="K416" s="200"/>
      <c r="L416" s="205"/>
      <c r="M416" s="206"/>
      <c r="N416" s="207"/>
      <c r="O416" s="207"/>
      <c r="P416" s="207"/>
      <c r="Q416" s="207"/>
      <c r="R416" s="207"/>
      <c r="S416" s="207"/>
      <c r="T416" s="208"/>
      <c r="AT416" s="209" t="s">
        <v>139</v>
      </c>
      <c r="AU416" s="209" t="s">
        <v>85</v>
      </c>
      <c r="AV416" s="13" t="s">
        <v>83</v>
      </c>
      <c r="AW416" s="13" t="s">
        <v>35</v>
      </c>
      <c r="AX416" s="13" t="s">
        <v>76</v>
      </c>
      <c r="AY416" s="209" t="s">
        <v>127</v>
      </c>
    </row>
    <row r="417" spans="1:65" s="14" customFormat="1" ht="10">
      <c r="B417" s="210"/>
      <c r="C417" s="211"/>
      <c r="D417" s="201" t="s">
        <v>139</v>
      </c>
      <c r="E417" s="212" t="s">
        <v>19</v>
      </c>
      <c r="F417" s="213" t="s">
        <v>649</v>
      </c>
      <c r="G417" s="211"/>
      <c r="H417" s="214">
        <v>2179.2449999999999</v>
      </c>
      <c r="I417" s="215"/>
      <c r="J417" s="211"/>
      <c r="K417" s="211"/>
      <c r="L417" s="216"/>
      <c r="M417" s="217"/>
      <c r="N417" s="218"/>
      <c r="O417" s="218"/>
      <c r="P417" s="218"/>
      <c r="Q417" s="218"/>
      <c r="R417" s="218"/>
      <c r="S417" s="218"/>
      <c r="T417" s="219"/>
      <c r="AT417" s="220" t="s">
        <v>139</v>
      </c>
      <c r="AU417" s="220" t="s">
        <v>85</v>
      </c>
      <c r="AV417" s="14" t="s">
        <v>85</v>
      </c>
      <c r="AW417" s="14" t="s">
        <v>35</v>
      </c>
      <c r="AX417" s="14" t="s">
        <v>76</v>
      </c>
      <c r="AY417" s="220" t="s">
        <v>127</v>
      </c>
    </row>
    <row r="418" spans="1:65" s="14" customFormat="1" ht="10">
      <c r="B418" s="210"/>
      <c r="C418" s="211"/>
      <c r="D418" s="201" t="s">
        <v>139</v>
      </c>
      <c r="E418" s="212" t="s">
        <v>19</v>
      </c>
      <c r="F418" s="213" t="s">
        <v>650</v>
      </c>
      <c r="G418" s="211"/>
      <c r="H418" s="214">
        <v>4892.1899999999996</v>
      </c>
      <c r="I418" s="215"/>
      <c r="J418" s="211"/>
      <c r="K418" s="211"/>
      <c r="L418" s="216"/>
      <c r="M418" s="217"/>
      <c r="N418" s="218"/>
      <c r="O418" s="218"/>
      <c r="P418" s="218"/>
      <c r="Q418" s="218"/>
      <c r="R418" s="218"/>
      <c r="S418" s="218"/>
      <c r="T418" s="219"/>
      <c r="AT418" s="220" t="s">
        <v>139</v>
      </c>
      <c r="AU418" s="220" t="s">
        <v>85</v>
      </c>
      <c r="AV418" s="14" t="s">
        <v>85</v>
      </c>
      <c r="AW418" s="14" t="s">
        <v>35</v>
      </c>
      <c r="AX418" s="14" t="s">
        <v>76</v>
      </c>
      <c r="AY418" s="220" t="s">
        <v>127</v>
      </c>
    </row>
    <row r="419" spans="1:65" s="15" customFormat="1" ht="10">
      <c r="B419" s="221"/>
      <c r="C419" s="222"/>
      <c r="D419" s="201" t="s">
        <v>139</v>
      </c>
      <c r="E419" s="223" t="s">
        <v>19</v>
      </c>
      <c r="F419" s="224" t="s">
        <v>143</v>
      </c>
      <c r="G419" s="222"/>
      <c r="H419" s="225">
        <v>7071.4350000000004</v>
      </c>
      <c r="I419" s="226"/>
      <c r="J419" s="222"/>
      <c r="K419" s="222"/>
      <c r="L419" s="227"/>
      <c r="M419" s="228"/>
      <c r="N419" s="229"/>
      <c r="O419" s="229"/>
      <c r="P419" s="229"/>
      <c r="Q419" s="229"/>
      <c r="R419" s="229"/>
      <c r="S419" s="229"/>
      <c r="T419" s="230"/>
      <c r="AT419" s="231" t="s">
        <v>139</v>
      </c>
      <c r="AU419" s="231" t="s">
        <v>85</v>
      </c>
      <c r="AV419" s="15" t="s">
        <v>144</v>
      </c>
      <c r="AW419" s="15" t="s">
        <v>35</v>
      </c>
      <c r="AX419" s="15" t="s">
        <v>76</v>
      </c>
      <c r="AY419" s="231" t="s">
        <v>127</v>
      </c>
    </row>
    <row r="420" spans="1:65" s="13" customFormat="1" ht="10">
      <c r="B420" s="199"/>
      <c r="C420" s="200"/>
      <c r="D420" s="201" t="s">
        <v>139</v>
      </c>
      <c r="E420" s="202" t="s">
        <v>19</v>
      </c>
      <c r="F420" s="203" t="s">
        <v>651</v>
      </c>
      <c r="G420" s="200"/>
      <c r="H420" s="202" t="s">
        <v>19</v>
      </c>
      <c r="I420" s="204"/>
      <c r="J420" s="200"/>
      <c r="K420" s="200"/>
      <c r="L420" s="205"/>
      <c r="M420" s="206"/>
      <c r="N420" s="207"/>
      <c r="O420" s="207"/>
      <c r="P420" s="207"/>
      <c r="Q420" s="207"/>
      <c r="R420" s="207"/>
      <c r="S420" s="207"/>
      <c r="T420" s="208"/>
      <c r="AT420" s="209" t="s">
        <v>139</v>
      </c>
      <c r="AU420" s="209" t="s">
        <v>85</v>
      </c>
      <c r="AV420" s="13" t="s">
        <v>83</v>
      </c>
      <c r="AW420" s="13" t="s">
        <v>35</v>
      </c>
      <c r="AX420" s="13" t="s">
        <v>76</v>
      </c>
      <c r="AY420" s="209" t="s">
        <v>127</v>
      </c>
    </row>
    <row r="421" spans="1:65" s="14" customFormat="1" ht="10">
      <c r="B421" s="210"/>
      <c r="C421" s="211"/>
      <c r="D421" s="201" t="s">
        <v>139</v>
      </c>
      <c r="E421" s="212" t="s">
        <v>19</v>
      </c>
      <c r="F421" s="213" t="s">
        <v>652</v>
      </c>
      <c r="G421" s="211"/>
      <c r="H421" s="214">
        <v>508.49099999999999</v>
      </c>
      <c r="I421" s="215"/>
      <c r="J421" s="211"/>
      <c r="K421" s="211"/>
      <c r="L421" s="216"/>
      <c r="M421" s="217"/>
      <c r="N421" s="218"/>
      <c r="O421" s="218"/>
      <c r="P421" s="218"/>
      <c r="Q421" s="218"/>
      <c r="R421" s="218"/>
      <c r="S421" s="218"/>
      <c r="T421" s="219"/>
      <c r="AT421" s="220" t="s">
        <v>139</v>
      </c>
      <c r="AU421" s="220" t="s">
        <v>85</v>
      </c>
      <c r="AV421" s="14" t="s">
        <v>85</v>
      </c>
      <c r="AW421" s="14" t="s">
        <v>35</v>
      </c>
      <c r="AX421" s="14" t="s">
        <v>76</v>
      </c>
      <c r="AY421" s="220" t="s">
        <v>127</v>
      </c>
    </row>
    <row r="422" spans="1:65" s="14" customFormat="1" ht="10">
      <c r="B422" s="210"/>
      <c r="C422" s="211"/>
      <c r="D422" s="201" t="s">
        <v>139</v>
      </c>
      <c r="E422" s="212" t="s">
        <v>19</v>
      </c>
      <c r="F422" s="213" t="s">
        <v>653</v>
      </c>
      <c r="G422" s="211"/>
      <c r="H422" s="214">
        <v>1141.511</v>
      </c>
      <c r="I422" s="215"/>
      <c r="J422" s="211"/>
      <c r="K422" s="211"/>
      <c r="L422" s="216"/>
      <c r="M422" s="217"/>
      <c r="N422" s="218"/>
      <c r="O422" s="218"/>
      <c r="P422" s="218"/>
      <c r="Q422" s="218"/>
      <c r="R422" s="218"/>
      <c r="S422" s="218"/>
      <c r="T422" s="219"/>
      <c r="AT422" s="220" t="s">
        <v>139</v>
      </c>
      <c r="AU422" s="220" t="s">
        <v>85</v>
      </c>
      <c r="AV422" s="14" t="s">
        <v>85</v>
      </c>
      <c r="AW422" s="14" t="s">
        <v>35</v>
      </c>
      <c r="AX422" s="14" t="s">
        <v>76</v>
      </c>
      <c r="AY422" s="220" t="s">
        <v>127</v>
      </c>
    </row>
    <row r="423" spans="1:65" s="15" customFormat="1" ht="10">
      <c r="B423" s="221"/>
      <c r="C423" s="222"/>
      <c r="D423" s="201" t="s">
        <v>139</v>
      </c>
      <c r="E423" s="223" t="s">
        <v>19</v>
      </c>
      <c r="F423" s="224" t="s">
        <v>143</v>
      </c>
      <c r="G423" s="222"/>
      <c r="H423" s="225">
        <v>1650.002</v>
      </c>
      <c r="I423" s="226"/>
      <c r="J423" s="222"/>
      <c r="K423" s="222"/>
      <c r="L423" s="227"/>
      <c r="M423" s="228"/>
      <c r="N423" s="229"/>
      <c r="O423" s="229"/>
      <c r="P423" s="229"/>
      <c r="Q423" s="229"/>
      <c r="R423" s="229"/>
      <c r="S423" s="229"/>
      <c r="T423" s="230"/>
      <c r="AT423" s="231" t="s">
        <v>139</v>
      </c>
      <c r="AU423" s="231" t="s">
        <v>85</v>
      </c>
      <c r="AV423" s="15" t="s">
        <v>144</v>
      </c>
      <c r="AW423" s="15" t="s">
        <v>35</v>
      </c>
      <c r="AX423" s="15" t="s">
        <v>76</v>
      </c>
      <c r="AY423" s="231" t="s">
        <v>127</v>
      </c>
    </row>
    <row r="424" spans="1:65" s="14" customFormat="1" ht="10">
      <c r="B424" s="210"/>
      <c r="C424" s="211"/>
      <c r="D424" s="201" t="s">
        <v>139</v>
      </c>
      <c r="E424" s="212" t="s">
        <v>19</v>
      </c>
      <c r="F424" s="213" t="s">
        <v>654</v>
      </c>
      <c r="G424" s="211"/>
      <c r="H424" s="214">
        <v>327.77499999999998</v>
      </c>
      <c r="I424" s="215"/>
      <c r="J424" s="211"/>
      <c r="K424" s="211"/>
      <c r="L424" s="216"/>
      <c r="M424" s="217"/>
      <c r="N424" s="218"/>
      <c r="O424" s="218"/>
      <c r="P424" s="218"/>
      <c r="Q424" s="218"/>
      <c r="R424" s="218"/>
      <c r="S424" s="218"/>
      <c r="T424" s="219"/>
      <c r="AT424" s="220" t="s">
        <v>139</v>
      </c>
      <c r="AU424" s="220" t="s">
        <v>85</v>
      </c>
      <c r="AV424" s="14" t="s">
        <v>85</v>
      </c>
      <c r="AW424" s="14" t="s">
        <v>35</v>
      </c>
      <c r="AX424" s="14" t="s">
        <v>76</v>
      </c>
      <c r="AY424" s="220" t="s">
        <v>127</v>
      </c>
    </row>
    <row r="425" spans="1:65" s="15" customFormat="1" ht="10">
      <c r="B425" s="221"/>
      <c r="C425" s="222"/>
      <c r="D425" s="201" t="s">
        <v>139</v>
      </c>
      <c r="E425" s="223" t="s">
        <v>19</v>
      </c>
      <c r="F425" s="224" t="s">
        <v>143</v>
      </c>
      <c r="G425" s="222"/>
      <c r="H425" s="225">
        <v>327.77499999999998</v>
      </c>
      <c r="I425" s="226"/>
      <c r="J425" s="222"/>
      <c r="K425" s="222"/>
      <c r="L425" s="227"/>
      <c r="M425" s="228"/>
      <c r="N425" s="229"/>
      <c r="O425" s="229"/>
      <c r="P425" s="229"/>
      <c r="Q425" s="229"/>
      <c r="R425" s="229"/>
      <c r="S425" s="229"/>
      <c r="T425" s="230"/>
      <c r="AT425" s="231" t="s">
        <v>139</v>
      </c>
      <c r="AU425" s="231" t="s">
        <v>85</v>
      </c>
      <c r="AV425" s="15" t="s">
        <v>144</v>
      </c>
      <c r="AW425" s="15" t="s">
        <v>35</v>
      </c>
      <c r="AX425" s="15" t="s">
        <v>76</v>
      </c>
      <c r="AY425" s="231" t="s">
        <v>127</v>
      </c>
    </row>
    <row r="426" spans="1:65" s="16" customFormat="1" ht="10">
      <c r="B426" s="232"/>
      <c r="C426" s="233"/>
      <c r="D426" s="201" t="s">
        <v>139</v>
      </c>
      <c r="E426" s="234" t="s">
        <v>19</v>
      </c>
      <c r="F426" s="235" t="s">
        <v>153</v>
      </c>
      <c r="G426" s="233"/>
      <c r="H426" s="236">
        <v>15848.281999999999</v>
      </c>
      <c r="I426" s="237"/>
      <c r="J426" s="233"/>
      <c r="K426" s="233"/>
      <c r="L426" s="238"/>
      <c r="M426" s="239"/>
      <c r="N426" s="240"/>
      <c r="O426" s="240"/>
      <c r="P426" s="240"/>
      <c r="Q426" s="240"/>
      <c r="R426" s="240"/>
      <c r="S426" s="240"/>
      <c r="T426" s="241"/>
      <c r="AT426" s="242" t="s">
        <v>139</v>
      </c>
      <c r="AU426" s="242" t="s">
        <v>85</v>
      </c>
      <c r="AV426" s="16" t="s">
        <v>135</v>
      </c>
      <c r="AW426" s="16" t="s">
        <v>35</v>
      </c>
      <c r="AX426" s="16" t="s">
        <v>83</v>
      </c>
      <c r="AY426" s="242" t="s">
        <v>127</v>
      </c>
    </row>
    <row r="427" spans="1:65" s="2" customFormat="1" ht="37.75" customHeight="1">
      <c r="A427" s="37"/>
      <c r="B427" s="38"/>
      <c r="C427" s="181" t="s">
        <v>655</v>
      </c>
      <c r="D427" s="181" t="s">
        <v>130</v>
      </c>
      <c r="E427" s="182" t="s">
        <v>656</v>
      </c>
      <c r="F427" s="183" t="s">
        <v>657</v>
      </c>
      <c r="G427" s="184" t="s">
        <v>201</v>
      </c>
      <c r="H427" s="185">
        <v>1844.354</v>
      </c>
      <c r="I427" s="186"/>
      <c r="J427" s="187">
        <f>ROUND(I427*H427,2)</f>
        <v>0</v>
      </c>
      <c r="K427" s="183" t="s">
        <v>134</v>
      </c>
      <c r="L427" s="42"/>
      <c r="M427" s="188" t="s">
        <v>19</v>
      </c>
      <c r="N427" s="189" t="s">
        <v>47</v>
      </c>
      <c r="O427" s="67"/>
      <c r="P427" s="190">
        <f>O427*H427</f>
        <v>0</v>
      </c>
      <c r="Q427" s="190">
        <v>0</v>
      </c>
      <c r="R427" s="190">
        <f>Q427*H427</f>
        <v>0</v>
      </c>
      <c r="S427" s="190">
        <v>0</v>
      </c>
      <c r="T427" s="191">
        <f>S427*H427</f>
        <v>0</v>
      </c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R427" s="192" t="s">
        <v>135</v>
      </c>
      <c r="AT427" s="192" t="s">
        <v>130</v>
      </c>
      <c r="AU427" s="192" t="s">
        <v>85</v>
      </c>
      <c r="AY427" s="20" t="s">
        <v>127</v>
      </c>
      <c r="BE427" s="193">
        <f>IF(N427="základní",J427,0)</f>
        <v>0</v>
      </c>
      <c r="BF427" s="193">
        <f>IF(N427="snížená",J427,0)</f>
        <v>0</v>
      </c>
      <c r="BG427" s="193">
        <f>IF(N427="zákl. přenesená",J427,0)</f>
        <v>0</v>
      </c>
      <c r="BH427" s="193">
        <f>IF(N427="sníž. přenesená",J427,0)</f>
        <v>0</v>
      </c>
      <c r="BI427" s="193">
        <f>IF(N427="nulová",J427,0)</f>
        <v>0</v>
      </c>
      <c r="BJ427" s="20" t="s">
        <v>83</v>
      </c>
      <c r="BK427" s="193">
        <f>ROUND(I427*H427,2)</f>
        <v>0</v>
      </c>
      <c r="BL427" s="20" t="s">
        <v>135</v>
      </c>
      <c r="BM427" s="192" t="s">
        <v>658</v>
      </c>
    </row>
    <row r="428" spans="1:65" s="2" customFormat="1" ht="10">
      <c r="A428" s="37"/>
      <c r="B428" s="38"/>
      <c r="C428" s="39"/>
      <c r="D428" s="194" t="s">
        <v>137</v>
      </c>
      <c r="E428" s="39"/>
      <c r="F428" s="195" t="s">
        <v>659</v>
      </c>
      <c r="G428" s="39"/>
      <c r="H428" s="39"/>
      <c r="I428" s="196"/>
      <c r="J428" s="39"/>
      <c r="K428" s="39"/>
      <c r="L428" s="42"/>
      <c r="M428" s="197"/>
      <c r="N428" s="198"/>
      <c r="O428" s="67"/>
      <c r="P428" s="67"/>
      <c r="Q428" s="67"/>
      <c r="R428" s="67"/>
      <c r="S428" s="67"/>
      <c r="T428" s="68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T428" s="20" t="s">
        <v>137</v>
      </c>
      <c r="AU428" s="20" t="s">
        <v>85</v>
      </c>
    </row>
    <row r="429" spans="1:65" s="13" customFormat="1" ht="10">
      <c r="B429" s="199"/>
      <c r="C429" s="200"/>
      <c r="D429" s="201" t="s">
        <v>139</v>
      </c>
      <c r="E429" s="202" t="s">
        <v>19</v>
      </c>
      <c r="F429" s="203" t="s">
        <v>632</v>
      </c>
      <c r="G429" s="200"/>
      <c r="H429" s="202" t="s">
        <v>19</v>
      </c>
      <c r="I429" s="204"/>
      <c r="J429" s="200"/>
      <c r="K429" s="200"/>
      <c r="L429" s="205"/>
      <c r="M429" s="206"/>
      <c r="N429" s="207"/>
      <c r="O429" s="207"/>
      <c r="P429" s="207"/>
      <c r="Q429" s="207"/>
      <c r="R429" s="207"/>
      <c r="S429" s="207"/>
      <c r="T429" s="208"/>
      <c r="AT429" s="209" t="s">
        <v>139</v>
      </c>
      <c r="AU429" s="209" t="s">
        <v>85</v>
      </c>
      <c r="AV429" s="13" t="s">
        <v>83</v>
      </c>
      <c r="AW429" s="13" t="s">
        <v>35</v>
      </c>
      <c r="AX429" s="13" t="s">
        <v>76</v>
      </c>
      <c r="AY429" s="209" t="s">
        <v>127</v>
      </c>
    </row>
    <row r="430" spans="1:65" s="14" customFormat="1" ht="10">
      <c r="B430" s="210"/>
      <c r="C430" s="211"/>
      <c r="D430" s="201" t="s">
        <v>139</v>
      </c>
      <c r="E430" s="212" t="s">
        <v>19</v>
      </c>
      <c r="F430" s="213" t="s">
        <v>660</v>
      </c>
      <c r="G430" s="211"/>
      <c r="H430" s="214">
        <v>60.176000000000002</v>
      </c>
      <c r="I430" s="215"/>
      <c r="J430" s="211"/>
      <c r="K430" s="211"/>
      <c r="L430" s="216"/>
      <c r="M430" s="217"/>
      <c r="N430" s="218"/>
      <c r="O430" s="218"/>
      <c r="P430" s="218"/>
      <c r="Q430" s="218"/>
      <c r="R430" s="218"/>
      <c r="S430" s="218"/>
      <c r="T430" s="219"/>
      <c r="AT430" s="220" t="s">
        <v>139</v>
      </c>
      <c r="AU430" s="220" t="s">
        <v>85</v>
      </c>
      <c r="AV430" s="14" t="s">
        <v>85</v>
      </c>
      <c r="AW430" s="14" t="s">
        <v>35</v>
      </c>
      <c r="AX430" s="14" t="s">
        <v>76</v>
      </c>
      <c r="AY430" s="220" t="s">
        <v>127</v>
      </c>
    </row>
    <row r="431" spans="1:65" s="14" customFormat="1" ht="10">
      <c r="B431" s="210"/>
      <c r="C431" s="211"/>
      <c r="D431" s="201" t="s">
        <v>139</v>
      </c>
      <c r="E431" s="212" t="s">
        <v>19</v>
      </c>
      <c r="F431" s="213" t="s">
        <v>661</v>
      </c>
      <c r="G431" s="211"/>
      <c r="H431" s="214">
        <v>96.95</v>
      </c>
      <c r="I431" s="215"/>
      <c r="J431" s="211"/>
      <c r="K431" s="211"/>
      <c r="L431" s="216"/>
      <c r="M431" s="217"/>
      <c r="N431" s="218"/>
      <c r="O431" s="218"/>
      <c r="P431" s="218"/>
      <c r="Q431" s="218"/>
      <c r="R431" s="218"/>
      <c r="S431" s="218"/>
      <c r="T431" s="219"/>
      <c r="AT431" s="220" t="s">
        <v>139</v>
      </c>
      <c r="AU431" s="220" t="s">
        <v>85</v>
      </c>
      <c r="AV431" s="14" t="s">
        <v>85</v>
      </c>
      <c r="AW431" s="14" t="s">
        <v>35</v>
      </c>
      <c r="AX431" s="14" t="s">
        <v>76</v>
      </c>
      <c r="AY431" s="220" t="s">
        <v>127</v>
      </c>
    </row>
    <row r="432" spans="1:65" s="14" customFormat="1" ht="10">
      <c r="B432" s="210"/>
      <c r="C432" s="211"/>
      <c r="D432" s="201" t="s">
        <v>139</v>
      </c>
      <c r="E432" s="212" t="s">
        <v>19</v>
      </c>
      <c r="F432" s="213" t="s">
        <v>662</v>
      </c>
      <c r="G432" s="211"/>
      <c r="H432" s="214">
        <v>48.036999999999999</v>
      </c>
      <c r="I432" s="215"/>
      <c r="J432" s="211"/>
      <c r="K432" s="211"/>
      <c r="L432" s="216"/>
      <c r="M432" s="217"/>
      <c r="N432" s="218"/>
      <c r="O432" s="218"/>
      <c r="P432" s="218"/>
      <c r="Q432" s="218"/>
      <c r="R432" s="218"/>
      <c r="S432" s="218"/>
      <c r="T432" s="219"/>
      <c r="AT432" s="220" t="s">
        <v>139</v>
      </c>
      <c r="AU432" s="220" t="s">
        <v>85</v>
      </c>
      <c r="AV432" s="14" t="s">
        <v>85</v>
      </c>
      <c r="AW432" s="14" t="s">
        <v>35</v>
      </c>
      <c r="AX432" s="14" t="s">
        <v>76</v>
      </c>
      <c r="AY432" s="220" t="s">
        <v>127</v>
      </c>
    </row>
    <row r="433" spans="2:51" s="14" customFormat="1" ht="10">
      <c r="B433" s="210"/>
      <c r="C433" s="211"/>
      <c r="D433" s="201" t="s">
        <v>139</v>
      </c>
      <c r="E433" s="212" t="s">
        <v>19</v>
      </c>
      <c r="F433" s="213" t="s">
        <v>663</v>
      </c>
      <c r="G433" s="211"/>
      <c r="H433" s="214">
        <v>77.391999999999996</v>
      </c>
      <c r="I433" s="215"/>
      <c r="J433" s="211"/>
      <c r="K433" s="211"/>
      <c r="L433" s="216"/>
      <c r="M433" s="217"/>
      <c r="N433" s="218"/>
      <c r="O433" s="218"/>
      <c r="P433" s="218"/>
      <c r="Q433" s="218"/>
      <c r="R433" s="218"/>
      <c r="S433" s="218"/>
      <c r="T433" s="219"/>
      <c r="AT433" s="220" t="s">
        <v>139</v>
      </c>
      <c r="AU433" s="220" t="s">
        <v>85</v>
      </c>
      <c r="AV433" s="14" t="s">
        <v>85</v>
      </c>
      <c r="AW433" s="14" t="s">
        <v>35</v>
      </c>
      <c r="AX433" s="14" t="s">
        <v>76</v>
      </c>
      <c r="AY433" s="220" t="s">
        <v>127</v>
      </c>
    </row>
    <row r="434" spans="2:51" s="14" customFormat="1" ht="10">
      <c r="B434" s="210"/>
      <c r="C434" s="211"/>
      <c r="D434" s="201" t="s">
        <v>139</v>
      </c>
      <c r="E434" s="212" t="s">
        <v>19</v>
      </c>
      <c r="F434" s="213" t="s">
        <v>664</v>
      </c>
      <c r="G434" s="211"/>
      <c r="H434" s="214">
        <v>652.29100000000005</v>
      </c>
      <c r="I434" s="215"/>
      <c r="J434" s="211"/>
      <c r="K434" s="211"/>
      <c r="L434" s="216"/>
      <c r="M434" s="217"/>
      <c r="N434" s="218"/>
      <c r="O434" s="218"/>
      <c r="P434" s="218"/>
      <c r="Q434" s="218"/>
      <c r="R434" s="218"/>
      <c r="S434" s="218"/>
      <c r="T434" s="219"/>
      <c r="AT434" s="220" t="s">
        <v>139</v>
      </c>
      <c r="AU434" s="220" t="s">
        <v>85</v>
      </c>
      <c r="AV434" s="14" t="s">
        <v>85</v>
      </c>
      <c r="AW434" s="14" t="s">
        <v>35</v>
      </c>
      <c r="AX434" s="14" t="s">
        <v>76</v>
      </c>
      <c r="AY434" s="220" t="s">
        <v>127</v>
      </c>
    </row>
    <row r="435" spans="2:51" s="14" customFormat="1" ht="10">
      <c r="B435" s="210"/>
      <c r="C435" s="211"/>
      <c r="D435" s="201" t="s">
        <v>139</v>
      </c>
      <c r="E435" s="212" t="s">
        <v>19</v>
      </c>
      <c r="F435" s="213" t="s">
        <v>665</v>
      </c>
      <c r="G435" s="211"/>
      <c r="H435" s="214">
        <v>3.24</v>
      </c>
      <c r="I435" s="215"/>
      <c r="J435" s="211"/>
      <c r="K435" s="211"/>
      <c r="L435" s="216"/>
      <c r="M435" s="217"/>
      <c r="N435" s="218"/>
      <c r="O435" s="218"/>
      <c r="P435" s="218"/>
      <c r="Q435" s="218"/>
      <c r="R435" s="218"/>
      <c r="S435" s="218"/>
      <c r="T435" s="219"/>
      <c r="AT435" s="220" t="s">
        <v>139</v>
      </c>
      <c r="AU435" s="220" t="s">
        <v>85</v>
      </c>
      <c r="AV435" s="14" t="s">
        <v>85</v>
      </c>
      <c r="AW435" s="14" t="s">
        <v>35</v>
      </c>
      <c r="AX435" s="14" t="s">
        <v>76</v>
      </c>
      <c r="AY435" s="220" t="s">
        <v>127</v>
      </c>
    </row>
    <row r="436" spans="2:51" s="15" customFormat="1" ht="10">
      <c r="B436" s="221"/>
      <c r="C436" s="222"/>
      <c r="D436" s="201" t="s">
        <v>139</v>
      </c>
      <c r="E436" s="223" t="s">
        <v>19</v>
      </c>
      <c r="F436" s="224" t="s">
        <v>143</v>
      </c>
      <c r="G436" s="222"/>
      <c r="H436" s="225">
        <v>938.08600000000001</v>
      </c>
      <c r="I436" s="226"/>
      <c r="J436" s="222"/>
      <c r="K436" s="222"/>
      <c r="L436" s="227"/>
      <c r="M436" s="228"/>
      <c r="N436" s="229"/>
      <c r="O436" s="229"/>
      <c r="P436" s="229"/>
      <c r="Q436" s="229"/>
      <c r="R436" s="229"/>
      <c r="S436" s="229"/>
      <c r="T436" s="230"/>
      <c r="AT436" s="231" t="s">
        <v>139</v>
      </c>
      <c r="AU436" s="231" t="s">
        <v>85</v>
      </c>
      <c r="AV436" s="15" t="s">
        <v>144</v>
      </c>
      <c r="AW436" s="15" t="s">
        <v>35</v>
      </c>
      <c r="AX436" s="15" t="s">
        <v>76</v>
      </c>
      <c r="AY436" s="231" t="s">
        <v>127</v>
      </c>
    </row>
    <row r="437" spans="2:51" s="13" customFormat="1" ht="10">
      <c r="B437" s="199"/>
      <c r="C437" s="200"/>
      <c r="D437" s="201" t="s">
        <v>139</v>
      </c>
      <c r="E437" s="202" t="s">
        <v>19</v>
      </c>
      <c r="F437" s="203" t="s">
        <v>639</v>
      </c>
      <c r="G437" s="200"/>
      <c r="H437" s="202" t="s">
        <v>19</v>
      </c>
      <c r="I437" s="204"/>
      <c r="J437" s="200"/>
      <c r="K437" s="200"/>
      <c r="L437" s="205"/>
      <c r="M437" s="206"/>
      <c r="N437" s="207"/>
      <c r="O437" s="207"/>
      <c r="P437" s="207"/>
      <c r="Q437" s="207"/>
      <c r="R437" s="207"/>
      <c r="S437" s="207"/>
      <c r="T437" s="208"/>
      <c r="AT437" s="209" t="s">
        <v>139</v>
      </c>
      <c r="AU437" s="209" t="s">
        <v>85</v>
      </c>
      <c r="AV437" s="13" t="s">
        <v>83</v>
      </c>
      <c r="AW437" s="13" t="s">
        <v>35</v>
      </c>
      <c r="AX437" s="13" t="s">
        <v>76</v>
      </c>
      <c r="AY437" s="209" t="s">
        <v>127</v>
      </c>
    </row>
    <row r="438" spans="2:51" s="14" customFormat="1" ht="10">
      <c r="B438" s="210"/>
      <c r="C438" s="211"/>
      <c r="D438" s="201" t="s">
        <v>139</v>
      </c>
      <c r="E438" s="212" t="s">
        <v>19</v>
      </c>
      <c r="F438" s="213" t="s">
        <v>666</v>
      </c>
      <c r="G438" s="211"/>
      <c r="H438" s="214">
        <v>38.670999999999999</v>
      </c>
      <c r="I438" s="215"/>
      <c r="J438" s="211"/>
      <c r="K438" s="211"/>
      <c r="L438" s="216"/>
      <c r="M438" s="217"/>
      <c r="N438" s="218"/>
      <c r="O438" s="218"/>
      <c r="P438" s="218"/>
      <c r="Q438" s="218"/>
      <c r="R438" s="218"/>
      <c r="S438" s="218"/>
      <c r="T438" s="219"/>
      <c r="AT438" s="220" t="s">
        <v>139</v>
      </c>
      <c r="AU438" s="220" t="s">
        <v>85</v>
      </c>
      <c r="AV438" s="14" t="s">
        <v>85</v>
      </c>
      <c r="AW438" s="14" t="s">
        <v>35</v>
      </c>
      <c r="AX438" s="14" t="s">
        <v>76</v>
      </c>
      <c r="AY438" s="220" t="s">
        <v>127</v>
      </c>
    </row>
    <row r="439" spans="2:51" s="14" customFormat="1" ht="10">
      <c r="B439" s="210"/>
      <c r="C439" s="211"/>
      <c r="D439" s="201" t="s">
        <v>139</v>
      </c>
      <c r="E439" s="212" t="s">
        <v>19</v>
      </c>
      <c r="F439" s="213" t="s">
        <v>667</v>
      </c>
      <c r="G439" s="211"/>
      <c r="H439" s="214">
        <v>69.385999999999996</v>
      </c>
      <c r="I439" s="215"/>
      <c r="J439" s="211"/>
      <c r="K439" s="211"/>
      <c r="L439" s="216"/>
      <c r="M439" s="217"/>
      <c r="N439" s="218"/>
      <c r="O439" s="218"/>
      <c r="P439" s="218"/>
      <c r="Q439" s="218"/>
      <c r="R439" s="218"/>
      <c r="S439" s="218"/>
      <c r="T439" s="219"/>
      <c r="AT439" s="220" t="s">
        <v>139</v>
      </c>
      <c r="AU439" s="220" t="s">
        <v>85</v>
      </c>
      <c r="AV439" s="14" t="s">
        <v>85</v>
      </c>
      <c r="AW439" s="14" t="s">
        <v>35</v>
      </c>
      <c r="AX439" s="14" t="s">
        <v>76</v>
      </c>
      <c r="AY439" s="220" t="s">
        <v>127</v>
      </c>
    </row>
    <row r="440" spans="2:51" s="14" customFormat="1" ht="10">
      <c r="B440" s="210"/>
      <c r="C440" s="211"/>
      <c r="D440" s="201" t="s">
        <v>139</v>
      </c>
      <c r="E440" s="212" t="s">
        <v>19</v>
      </c>
      <c r="F440" s="213" t="s">
        <v>668</v>
      </c>
      <c r="G440" s="211"/>
      <c r="H440" s="214">
        <v>56.518999999999998</v>
      </c>
      <c r="I440" s="215"/>
      <c r="J440" s="211"/>
      <c r="K440" s="211"/>
      <c r="L440" s="216"/>
      <c r="M440" s="217"/>
      <c r="N440" s="218"/>
      <c r="O440" s="218"/>
      <c r="P440" s="218"/>
      <c r="Q440" s="218"/>
      <c r="R440" s="218"/>
      <c r="S440" s="218"/>
      <c r="T440" s="219"/>
      <c r="AT440" s="220" t="s">
        <v>139</v>
      </c>
      <c r="AU440" s="220" t="s">
        <v>85</v>
      </c>
      <c r="AV440" s="14" t="s">
        <v>85</v>
      </c>
      <c r="AW440" s="14" t="s">
        <v>35</v>
      </c>
      <c r="AX440" s="14" t="s">
        <v>76</v>
      </c>
      <c r="AY440" s="220" t="s">
        <v>127</v>
      </c>
    </row>
    <row r="441" spans="2:51" s="14" customFormat="1" ht="10">
      <c r="B441" s="210"/>
      <c r="C441" s="211"/>
      <c r="D441" s="201" t="s">
        <v>139</v>
      </c>
      <c r="E441" s="212" t="s">
        <v>19</v>
      </c>
      <c r="F441" s="213" t="s">
        <v>669</v>
      </c>
      <c r="G441" s="211"/>
      <c r="H441" s="214">
        <v>59.365000000000002</v>
      </c>
      <c r="I441" s="215"/>
      <c r="J441" s="211"/>
      <c r="K441" s="211"/>
      <c r="L441" s="216"/>
      <c r="M441" s="217"/>
      <c r="N441" s="218"/>
      <c r="O441" s="218"/>
      <c r="P441" s="218"/>
      <c r="Q441" s="218"/>
      <c r="R441" s="218"/>
      <c r="S441" s="218"/>
      <c r="T441" s="219"/>
      <c r="AT441" s="220" t="s">
        <v>139</v>
      </c>
      <c r="AU441" s="220" t="s">
        <v>85</v>
      </c>
      <c r="AV441" s="14" t="s">
        <v>85</v>
      </c>
      <c r="AW441" s="14" t="s">
        <v>35</v>
      </c>
      <c r="AX441" s="14" t="s">
        <v>76</v>
      </c>
      <c r="AY441" s="220" t="s">
        <v>127</v>
      </c>
    </row>
    <row r="442" spans="2:51" s="14" customFormat="1" ht="10">
      <c r="B442" s="210"/>
      <c r="C442" s="211"/>
      <c r="D442" s="201" t="s">
        <v>139</v>
      </c>
      <c r="E442" s="212" t="s">
        <v>19</v>
      </c>
      <c r="F442" s="213" t="s">
        <v>670</v>
      </c>
      <c r="G442" s="211"/>
      <c r="H442" s="214">
        <v>36</v>
      </c>
      <c r="I442" s="215"/>
      <c r="J442" s="211"/>
      <c r="K442" s="211"/>
      <c r="L442" s="216"/>
      <c r="M442" s="217"/>
      <c r="N442" s="218"/>
      <c r="O442" s="218"/>
      <c r="P442" s="218"/>
      <c r="Q442" s="218"/>
      <c r="R442" s="218"/>
      <c r="S442" s="218"/>
      <c r="T442" s="219"/>
      <c r="AT442" s="220" t="s">
        <v>139</v>
      </c>
      <c r="AU442" s="220" t="s">
        <v>85</v>
      </c>
      <c r="AV442" s="14" t="s">
        <v>85</v>
      </c>
      <c r="AW442" s="14" t="s">
        <v>35</v>
      </c>
      <c r="AX442" s="14" t="s">
        <v>76</v>
      </c>
      <c r="AY442" s="220" t="s">
        <v>127</v>
      </c>
    </row>
    <row r="443" spans="2:51" s="14" customFormat="1" ht="10">
      <c r="B443" s="210"/>
      <c r="C443" s="211"/>
      <c r="D443" s="201" t="s">
        <v>139</v>
      </c>
      <c r="E443" s="212" t="s">
        <v>19</v>
      </c>
      <c r="F443" s="213" t="s">
        <v>671</v>
      </c>
      <c r="G443" s="211"/>
      <c r="H443" s="214">
        <v>11.597</v>
      </c>
      <c r="I443" s="215"/>
      <c r="J443" s="211"/>
      <c r="K443" s="211"/>
      <c r="L443" s="216"/>
      <c r="M443" s="217"/>
      <c r="N443" s="218"/>
      <c r="O443" s="218"/>
      <c r="P443" s="218"/>
      <c r="Q443" s="218"/>
      <c r="R443" s="218"/>
      <c r="S443" s="218"/>
      <c r="T443" s="219"/>
      <c r="AT443" s="220" t="s">
        <v>139</v>
      </c>
      <c r="AU443" s="220" t="s">
        <v>85</v>
      </c>
      <c r="AV443" s="14" t="s">
        <v>85</v>
      </c>
      <c r="AW443" s="14" t="s">
        <v>35</v>
      </c>
      <c r="AX443" s="14" t="s">
        <v>76</v>
      </c>
      <c r="AY443" s="220" t="s">
        <v>127</v>
      </c>
    </row>
    <row r="444" spans="2:51" s="15" customFormat="1" ht="10">
      <c r="B444" s="221"/>
      <c r="C444" s="222"/>
      <c r="D444" s="201" t="s">
        <v>139</v>
      </c>
      <c r="E444" s="223" t="s">
        <v>19</v>
      </c>
      <c r="F444" s="224" t="s">
        <v>143</v>
      </c>
      <c r="G444" s="222"/>
      <c r="H444" s="225">
        <v>271.53800000000001</v>
      </c>
      <c r="I444" s="226"/>
      <c r="J444" s="222"/>
      <c r="K444" s="222"/>
      <c r="L444" s="227"/>
      <c r="M444" s="228"/>
      <c r="N444" s="229"/>
      <c r="O444" s="229"/>
      <c r="P444" s="229"/>
      <c r="Q444" s="229"/>
      <c r="R444" s="229"/>
      <c r="S444" s="229"/>
      <c r="T444" s="230"/>
      <c r="AT444" s="231" t="s">
        <v>139</v>
      </c>
      <c r="AU444" s="231" t="s">
        <v>85</v>
      </c>
      <c r="AV444" s="15" t="s">
        <v>144</v>
      </c>
      <c r="AW444" s="15" t="s">
        <v>35</v>
      </c>
      <c r="AX444" s="15" t="s">
        <v>76</v>
      </c>
      <c r="AY444" s="231" t="s">
        <v>127</v>
      </c>
    </row>
    <row r="445" spans="2:51" s="13" customFormat="1" ht="10">
      <c r="B445" s="199"/>
      <c r="C445" s="200"/>
      <c r="D445" s="201" t="s">
        <v>139</v>
      </c>
      <c r="E445" s="202" t="s">
        <v>19</v>
      </c>
      <c r="F445" s="203" t="s">
        <v>646</v>
      </c>
      <c r="G445" s="200"/>
      <c r="H445" s="202" t="s">
        <v>19</v>
      </c>
      <c r="I445" s="204"/>
      <c r="J445" s="200"/>
      <c r="K445" s="200"/>
      <c r="L445" s="205"/>
      <c r="M445" s="206"/>
      <c r="N445" s="207"/>
      <c r="O445" s="207"/>
      <c r="P445" s="207"/>
      <c r="Q445" s="207"/>
      <c r="R445" s="207"/>
      <c r="S445" s="207"/>
      <c r="T445" s="208"/>
      <c r="AT445" s="209" t="s">
        <v>139</v>
      </c>
      <c r="AU445" s="209" t="s">
        <v>85</v>
      </c>
      <c r="AV445" s="13" t="s">
        <v>83</v>
      </c>
      <c r="AW445" s="13" t="s">
        <v>35</v>
      </c>
      <c r="AX445" s="13" t="s">
        <v>76</v>
      </c>
      <c r="AY445" s="209" t="s">
        <v>127</v>
      </c>
    </row>
    <row r="446" spans="2:51" s="14" customFormat="1" ht="10">
      <c r="B446" s="210"/>
      <c r="C446" s="211"/>
      <c r="D446" s="201" t="s">
        <v>139</v>
      </c>
      <c r="E446" s="212" t="s">
        <v>19</v>
      </c>
      <c r="F446" s="213" t="s">
        <v>672</v>
      </c>
      <c r="G446" s="211"/>
      <c r="H446" s="214">
        <v>150.19</v>
      </c>
      <c r="I446" s="215"/>
      <c r="J446" s="211"/>
      <c r="K446" s="211"/>
      <c r="L446" s="216"/>
      <c r="M446" s="217"/>
      <c r="N446" s="218"/>
      <c r="O446" s="218"/>
      <c r="P446" s="218"/>
      <c r="Q446" s="218"/>
      <c r="R446" s="218"/>
      <c r="S446" s="218"/>
      <c r="T446" s="219"/>
      <c r="AT446" s="220" t="s">
        <v>139</v>
      </c>
      <c r="AU446" s="220" t="s">
        <v>85</v>
      </c>
      <c r="AV446" s="14" t="s">
        <v>85</v>
      </c>
      <c r="AW446" s="14" t="s">
        <v>35</v>
      </c>
      <c r="AX446" s="14" t="s">
        <v>76</v>
      </c>
      <c r="AY446" s="220" t="s">
        <v>127</v>
      </c>
    </row>
    <row r="447" spans="2:51" s="15" customFormat="1" ht="10">
      <c r="B447" s="221"/>
      <c r="C447" s="222"/>
      <c r="D447" s="201" t="s">
        <v>139</v>
      </c>
      <c r="E447" s="223" t="s">
        <v>19</v>
      </c>
      <c r="F447" s="224" t="s">
        <v>143</v>
      </c>
      <c r="G447" s="222"/>
      <c r="H447" s="225">
        <v>150.19</v>
      </c>
      <c r="I447" s="226"/>
      <c r="J447" s="222"/>
      <c r="K447" s="222"/>
      <c r="L447" s="227"/>
      <c r="M447" s="228"/>
      <c r="N447" s="229"/>
      <c r="O447" s="229"/>
      <c r="P447" s="229"/>
      <c r="Q447" s="229"/>
      <c r="R447" s="229"/>
      <c r="S447" s="229"/>
      <c r="T447" s="230"/>
      <c r="AT447" s="231" t="s">
        <v>139</v>
      </c>
      <c r="AU447" s="231" t="s">
        <v>85</v>
      </c>
      <c r="AV447" s="15" t="s">
        <v>144</v>
      </c>
      <c r="AW447" s="15" t="s">
        <v>35</v>
      </c>
      <c r="AX447" s="15" t="s">
        <v>76</v>
      </c>
      <c r="AY447" s="231" t="s">
        <v>127</v>
      </c>
    </row>
    <row r="448" spans="2:51" s="13" customFormat="1" ht="10">
      <c r="B448" s="199"/>
      <c r="C448" s="200"/>
      <c r="D448" s="201" t="s">
        <v>139</v>
      </c>
      <c r="E448" s="202" t="s">
        <v>19</v>
      </c>
      <c r="F448" s="203" t="s">
        <v>673</v>
      </c>
      <c r="G448" s="200"/>
      <c r="H448" s="202" t="s">
        <v>19</v>
      </c>
      <c r="I448" s="204"/>
      <c r="J448" s="200"/>
      <c r="K448" s="200"/>
      <c r="L448" s="205"/>
      <c r="M448" s="206"/>
      <c r="N448" s="207"/>
      <c r="O448" s="207"/>
      <c r="P448" s="207"/>
      <c r="Q448" s="207"/>
      <c r="R448" s="207"/>
      <c r="S448" s="207"/>
      <c r="T448" s="208"/>
      <c r="AT448" s="209" t="s">
        <v>139</v>
      </c>
      <c r="AU448" s="209" t="s">
        <v>85</v>
      </c>
      <c r="AV448" s="13" t="s">
        <v>83</v>
      </c>
      <c r="AW448" s="13" t="s">
        <v>35</v>
      </c>
      <c r="AX448" s="13" t="s">
        <v>76</v>
      </c>
      <c r="AY448" s="209" t="s">
        <v>127</v>
      </c>
    </row>
    <row r="449" spans="1:65" s="14" customFormat="1" ht="10">
      <c r="B449" s="210"/>
      <c r="C449" s="211"/>
      <c r="D449" s="201" t="s">
        <v>139</v>
      </c>
      <c r="E449" s="212" t="s">
        <v>19</v>
      </c>
      <c r="F449" s="213" t="s">
        <v>674</v>
      </c>
      <c r="G449" s="211"/>
      <c r="H449" s="214">
        <v>145.28299999999999</v>
      </c>
      <c r="I449" s="215"/>
      <c r="J449" s="211"/>
      <c r="K449" s="211"/>
      <c r="L449" s="216"/>
      <c r="M449" s="217"/>
      <c r="N449" s="218"/>
      <c r="O449" s="218"/>
      <c r="P449" s="218"/>
      <c r="Q449" s="218"/>
      <c r="R449" s="218"/>
      <c r="S449" s="218"/>
      <c r="T449" s="219"/>
      <c r="AT449" s="220" t="s">
        <v>139</v>
      </c>
      <c r="AU449" s="220" t="s">
        <v>85</v>
      </c>
      <c r="AV449" s="14" t="s">
        <v>85</v>
      </c>
      <c r="AW449" s="14" t="s">
        <v>35</v>
      </c>
      <c r="AX449" s="14" t="s">
        <v>76</v>
      </c>
      <c r="AY449" s="220" t="s">
        <v>127</v>
      </c>
    </row>
    <row r="450" spans="1:65" s="14" customFormat="1" ht="10">
      <c r="B450" s="210"/>
      <c r="C450" s="211"/>
      <c r="D450" s="201" t="s">
        <v>139</v>
      </c>
      <c r="E450" s="212" t="s">
        <v>19</v>
      </c>
      <c r="F450" s="213" t="s">
        <v>675</v>
      </c>
      <c r="G450" s="211"/>
      <c r="H450" s="214">
        <v>326.14600000000002</v>
      </c>
      <c r="I450" s="215"/>
      <c r="J450" s="211"/>
      <c r="K450" s="211"/>
      <c r="L450" s="216"/>
      <c r="M450" s="217"/>
      <c r="N450" s="218"/>
      <c r="O450" s="218"/>
      <c r="P450" s="218"/>
      <c r="Q450" s="218"/>
      <c r="R450" s="218"/>
      <c r="S450" s="218"/>
      <c r="T450" s="219"/>
      <c r="AT450" s="220" t="s">
        <v>139</v>
      </c>
      <c r="AU450" s="220" t="s">
        <v>85</v>
      </c>
      <c r="AV450" s="14" t="s">
        <v>85</v>
      </c>
      <c r="AW450" s="14" t="s">
        <v>35</v>
      </c>
      <c r="AX450" s="14" t="s">
        <v>76</v>
      </c>
      <c r="AY450" s="220" t="s">
        <v>127</v>
      </c>
    </row>
    <row r="451" spans="1:65" s="15" customFormat="1" ht="10">
      <c r="B451" s="221"/>
      <c r="C451" s="222"/>
      <c r="D451" s="201" t="s">
        <v>139</v>
      </c>
      <c r="E451" s="223" t="s">
        <v>19</v>
      </c>
      <c r="F451" s="224" t="s">
        <v>143</v>
      </c>
      <c r="G451" s="222"/>
      <c r="H451" s="225">
        <v>471.42899999999997</v>
      </c>
      <c r="I451" s="226"/>
      <c r="J451" s="222"/>
      <c r="K451" s="222"/>
      <c r="L451" s="227"/>
      <c r="M451" s="228"/>
      <c r="N451" s="229"/>
      <c r="O451" s="229"/>
      <c r="P451" s="229"/>
      <c r="Q451" s="229"/>
      <c r="R451" s="229"/>
      <c r="S451" s="229"/>
      <c r="T451" s="230"/>
      <c r="AT451" s="231" t="s">
        <v>139</v>
      </c>
      <c r="AU451" s="231" t="s">
        <v>85</v>
      </c>
      <c r="AV451" s="15" t="s">
        <v>144</v>
      </c>
      <c r="AW451" s="15" t="s">
        <v>35</v>
      </c>
      <c r="AX451" s="15" t="s">
        <v>76</v>
      </c>
      <c r="AY451" s="231" t="s">
        <v>127</v>
      </c>
    </row>
    <row r="452" spans="1:65" s="14" customFormat="1" ht="10">
      <c r="B452" s="210"/>
      <c r="C452" s="211"/>
      <c r="D452" s="201" t="s">
        <v>139</v>
      </c>
      <c r="E452" s="212" t="s">
        <v>19</v>
      </c>
      <c r="F452" s="213" t="s">
        <v>676</v>
      </c>
      <c r="G452" s="211"/>
      <c r="H452" s="214">
        <v>13.111000000000001</v>
      </c>
      <c r="I452" s="215"/>
      <c r="J452" s="211"/>
      <c r="K452" s="211"/>
      <c r="L452" s="216"/>
      <c r="M452" s="217"/>
      <c r="N452" s="218"/>
      <c r="O452" s="218"/>
      <c r="P452" s="218"/>
      <c r="Q452" s="218"/>
      <c r="R452" s="218"/>
      <c r="S452" s="218"/>
      <c r="T452" s="219"/>
      <c r="AT452" s="220" t="s">
        <v>139</v>
      </c>
      <c r="AU452" s="220" t="s">
        <v>85</v>
      </c>
      <c r="AV452" s="14" t="s">
        <v>85</v>
      </c>
      <c r="AW452" s="14" t="s">
        <v>35</v>
      </c>
      <c r="AX452" s="14" t="s">
        <v>76</v>
      </c>
      <c r="AY452" s="220" t="s">
        <v>127</v>
      </c>
    </row>
    <row r="453" spans="1:65" s="15" customFormat="1" ht="10">
      <c r="B453" s="221"/>
      <c r="C453" s="222"/>
      <c r="D453" s="201" t="s">
        <v>139</v>
      </c>
      <c r="E453" s="223" t="s">
        <v>19</v>
      </c>
      <c r="F453" s="224" t="s">
        <v>143</v>
      </c>
      <c r="G453" s="222"/>
      <c r="H453" s="225">
        <v>13.111000000000001</v>
      </c>
      <c r="I453" s="226"/>
      <c r="J453" s="222"/>
      <c r="K453" s="222"/>
      <c r="L453" s="227"/>
      <c r="M453" s="228"/>
      <c r="N453" s="229"/>
      <c r="O453" s="229"/>
      <c r="P453" s="229"/>
      <c r="Q453" s="229"/>
      <c r="R453" s="229"/>
      <c r="S453" s="229"/>
      <c r="T453" s="230"/>
      <c r="AT453" s="231" t="s">
        <v>139</v>
      </c>
      <c r="AU453" s="231" t="s">
        <v>85</v>
      </c>
      <c r="AV453" s="15" t="s">
        <v>144</v>
      </c>
      <c r="AW453" s="15" t="s">
        <v>35</v>
      </c>
      <c r="AX453" s="15" t="s">
        <v>76</v>
      </c>
      <c r="AY453" s="231" t="s">
        <v>127</v>
      </c>
    </row>
    <row r="454" spans="1:65" s="16" customFormat="1" ht="10">
      <c r="B454" s="232"/>
      <c r="C454" s="233"/>
      <c r="D454" s="201" t="s">
        <v>139</v>
      </c>
      <c r="E454" s="234" t="s">
        <v>19</v>
      </c>
      <c r="F454" s="235" t="s">
        <v>153</v>
      </c>
      <c r="G454" s="233"/>
      <c r="H454" s="236">
        <v>1844.354</v>
      </c>
      <c r="I454" s="237"/>
      <c r="J454" s="233"/>
      <c r="K454" s="233"/>
      <c r="L454" s="238"/>
      <c r="M454" s="239"/>
      <c r="N454" s="240"/>
      <c r="O454" s="240"/>
      <c r="P454" s="240"/>
      <c r="Q454" s="240"/>
      <c r="R454" s="240"/>
      <c r="S454" s="240"/>
      <c r="T454" s="241"/>
      <c r="AT454" s="242" t="s">
        <v>139</v>
      </c>
      <c r="AU454" s="242" t="s">
        <v>85</v>
      </c>
      <c r="AV454" s="16" t="s">
        <v>135</v>
      </c>
      <c r="AW454" s="16" t="s">
        <v>35</v>
      </c>
      <c r="AX454" s="16" t="s">
        <v>83</v>
      </c>
      <c r="AY454" s="242" t="s">
        <v>127</v>
      </c>
    </row>
    <row r="455" spans="1:65" s="2" customFormat="1" ht="44.25" customHeight="1">
      <c r="A455" s="37"/>
      <c r="B455" s="38"/>
      <c r="C455" s="181" t="s">
        <v>677</v>
      </c>
      <c r="D455" s="181" t="s">
        <v>130</v>
      </c>
      <c r="E455" s="182" t="s">
        <v>289</v>
      </c>
      <c r="F455" s="183" t="s">
        <v>290</v>
      </c>
      <c r="G455" s="184" t="s">
        <v>201</v>
      </c>
      <c r="H455" s="185">
        <v>13.111000000000001</v>
      </c>
      <c r="I455" s="186"/>
      <c r="J455" s="187">
        <f>ROUND(I455*H455,2)</f>
        <v>0</v>
      </c>
      <c r="K455" s="183" t="s">
        <v>134</v>
      </c>
      <c r="L455" s="42"/>
      <c r="M455" s="188" t="s">
        <v>19</v>
      </c>
      <c r="N455" s="189" t="s">
        <v>47</v>
      </c>
      <c r="O455" s="67"/>
      <c r="P455" s="190">
        <f>O455*H455</f>
        <v>0</v>
      </c>
      <c r="Q455" s="190">
        <v>0</v>
      </c>
      <c r="R455" s="190">
        <f>Q455*H455</f>
        <v>0</v>
      </c>
      <c r="S455" s="190">
        <v>0</v>
      </c>
      <c r="T455" s="191">
        <f>S455*H455</f>
        <v>0</v>
      </c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R455" s="192" t="s">
        <v>135</v>
      </c>
      <c r="AT455" s="192" t="s">
        <v>130</v>
      </c>
      <c r="AU455" s="192" t="s">
        <v>85</v>
      </c>
      <c r="AY455" s="20" t="s">
        <v>127</v>
      </c>
      <c r="BE455" s="193">
        <f>IF(N455="základní",J455,0)</f>
        <v>0</v>
      </c>
      <c r="BF455" s="193">
        <f>IF(N455="snížená",J455,0)</f>
        <v>0</v>
      </c>
      <c r="BG455" s="193">
        <f>IF(N455="zákl. přenesená",J455,0)</f>
        <v>0</v>
      </c>
      <c r="BH455" s="193">
        <f>IF(N455="sníž. přenesená",J455,0)</f>
        <v>0</v>
      </c>
      <c r="BI455" s="193">
        <f>IF(N455="nulová",J455,0)</f>
        <v>0</v>
      </c>
      <c r="BJ455" s="20" t="s">
        <v>83</v>
      </c>
      <c r="BK455" s="193">
        <f>ROUND(I455*H455,2)</f>
        <v>0</v>
      </c>
      <c r="BL455" s="20" t="s">
        <v>135</v>
      </c>
      <c r="BM455" s="192" t="s">
        <v>678</v>
      </c>
    </row>
    <row r="456" spans="1:65" s="2" customFormat="1" ht="10">
      <c r="A456" s="37"/>
      <c r="B456" s="38"/>
      <c r="C456" s="39"/>
      <c r="D456" s="194" t="s">
        <v>137</v>
      </c>
      <c r="E456" s="39"/>
      <c r="F456" s="195" t="s">
        <v>292</v>
      </c>
      <c r="G456" s="39"/>
      <c r="H456" s="39"/>
      <c r="I456" s="196"/>
      <c r="J456" s="39"/>
      <c r="K456" s="39"/>
      <c r="L456" s="42"/>
      <c r="M456" s="197"/>
      <c r="N456" s="198"/>
      <c r="O456" s="67"/>
      <c r="P456" s="67"/>
      <c r="Q456" s="67"/>
      <c r="R456" s="67"/>
      <c r="S456" s="67"/>
      <c r="T456" s="68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T456" s="20" t="s">
        <v>137</v>
      </c>
      <c r="AU456" s="20" t="s">
        <v>85</v>
      </c>
    </row>
    <row r="457" spans="1:65" s="14" customFormat="1" ht="10">
      <c r="B457" s="210"/>
      <c r="C457" s="211"/>
      <c r="D457" s="201" t="s">
        <v>139</v>
      </c>
      <c r="E457" s="212" t="s">
        <v>19</v>
      </c>
      <c r="F457" s="213" t="s">
        <v>676</v>
      </c>
      <c r="G457" s="211"/>
      <c r="H457" s="214">
        <v>13.111000000000001</v>
      </c>
      <c r="I457" s="215"/>
      <c r="J457" s="211"/>
      <c r="K457" s="211"/>
      <c r="L457" s="216"/>
      <c r="M457" s="217"/>
      <c r="N457" s="218"/>
      <c r="O457" s="218"/>
      <c r="P457" s="218"/>
      <c r="Q457" s="218"/>
      <c r="R457" s="218"/>
      <c r="S457" s="218"/>
      <c r="T457" s="219"/>
      <c r="AT457" s="220" t="s">
        <v>139</v>
      </c>
      <c r="AU457" s="220" t="s">
        <v>85</v>
      </c>
      <c r="AV457" s="14" t="s">
        <v>85</v>
      </c>
      <c r="AW457" s="14" t="s">
        <v>35</v>
      </c>
      <c r="AX457" s="14" t="s">
        <v>76</v>
      </c>
      <c r="AY457" s="220" t="s">
        <v>127</v>
      </c>
    </row>
    <row r="458" spans="1:65" s="16" customFormat="1" ht="10">
      <c r="B458" s="232"/>
      <c r="C458" s="233"/>
      <c r="D458" s="201" t="s">
        <v>139</v>
      </c>
      <c r="E458" s="234" t="s">
        <v>19</v>
      </c>
      <c r="F458" s="235" t="s">
        <v>153</v>
      </c>
      <c r="G458" s="233"/>
      <c r="H458" s="236">
        <v>13.111000000000001</v>
      </c>
      <c r="I458" s="237"/>
      <c r="J458" s="233"/>
      <c r="K458" s="233"/>
      <c r="L458" s="238"/>
      <c r="M458" s="239"/>
      <c r="N458" s="240"/>
      <c r="O458" s="240"/>
      <c r="P458" s="240"/>
      <c r="Q458" s="240"/>
      <c r="R458" s="240"/>
      <c r="S458" s="240"/>
      <c r="T458" s="241"/>
      <c r="AT458" s="242" t="s">
        <v>139</v>
      </c>
      <c r="AU458" s="242" t="s">
        <v>85</v>
      </c>
      <c r="AV458" s="16" t="s">
        <v>135</v>
      </c>
      <c r="AW458" s="16" t="s">
        <v>35</v>
      </c>
      <c r="AX458" s="16" t="s">
        <v>83</v>
      </c>
      <c r="AY458" s="242" t="s">
        <v>127</v>
      </c>
    </row>
    <row r="459" spans="1:65" s="2" customFormat="1" ht="21.75" customHeight="1">
      <c r="A459" s="37"/>
      <c r="B459" s="38"/>
      <c r="C459" s="181" t="s">
        <v>679</v>
      </c>
      <c r="D459" s="181" t="s">
        <v>130</v>
      </c>
      <c r="E459" s="182" t="s">
        <v>680</v>
      </c>
      <c r="F459" s="183" t="s">
        <v>681</v>
      </c>
      <c r="G459" s="184" t="s">
        <v>201</v>
      </c>
      <c r="H459" s="185">
        <v>65</v>
      </c>
      <c r="I459" s="186"/>
      <c r="J459" s="187">
        <f>ROUND(I459*H459,2)</f>
        <v>0</v>
      </c>
      <c r="K459" s="183" t="s">
        <v>19</v>
      </c>
      <c r="L459" s="42"/>
      <c r="M459" s="188" t="s">
        <v>19</v>
      </c>
      <c r="N459" s="189" t="s">
        <v>47</v>
      </c>
      <c r="O459" s="67"/>
      <c r="P459" s="190">
        <f>O459*H459</f>
        <v>0</v>
      </c>
      <c r="Q459" s="190">
        <v>0</v>
      </c>
      <c r="R459" s="190">
        <f>Q459*H459</f>
        <v>0</v>
      </c>
      <c r="S459" s="190">
        <v>0</v>
      </c>
      <c r="T459" s="191">
        <f>S459*H459</f>
        <v>0</v>
      </c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R459" s="192" t="s">
        <v>135</v>
      </c>
      <c r="AT459" s="192" t="s">
        <v>130</v>
      </c>
      <c r="AU459" s="192" t="s">
        <v>85</v>
      </c>
      <c r="AY459" s="20" t="s">
        <v>127</v>
      </c>
      <c r="BE459" s="193">
        <f>IF(N459="základní",J459,0)</f>
        <v>0</v>
      </c>
      <c r="BF459" s="193">
        <f>IF(N459="snížená",J459,0)</f>
        <v>0</v>
      </c>
      <c r="BG459" s="193">
        <f>IF(N459="zákl. přenesená",J459,0)</f>
        <v>0</v>
      </c>
      <c r="BH459" s="193">
        <f>IF(N459="sníž. přenesená",J459,0)</f>
        <v>0</v>
      </c>
      <c r="BI459" s="193">
        <f>IF(N459="nulová",J459,0)</f>
        <v>0</v>
      </c>
      <c r="BJ459" s="20" t="s">
        <v>83</v>
      </c>
      <c r="BK459" s="193">
        <f>ROUND(I459*H459,2)</f>
        <v>0</v>
      </c>
      <c r="BL459" s="20" t="s">
        <v>135</v>
      </c>
      <c r="BM459" s="192" t="s">
        <v>682</v>
      </c>
    </row>
    <row r="460" spans="1:65" s="2" customFormat="1" ht="44.25" customHeight="1">
      <c r="A460" s="37"/>
      <c r="B460" s="38"/>
      <c r="C460" s="181" t="s">
        <v>683</v>
      </c>
      <c r="D460" s="181" t="s">
        <v>130</v>
      </c>
      <c r="E460" s="182" t="s">
        <v>319</v>
      </c>
      <c r="F460" s="183" t="s">
        <v>320</v>
      </c>
      <c r="G460" s="184" t="s">
        <v>201</v>
      </c>
      <c r="H460" s="185">
        <v>141.429</v>
      </c>
      <c r="I460" s="186"/>
      <c r="J460" s="187">
        <f>ROUND(I460*H460,2)</f>
        <v>0</v>
      </c>
      <c r="K460" s="183" t="s">
        <v>134</v>
      </c>
      <c r="L460" s="42"/>
      <c r="M460" s="188" t="s">
        <v>19</v>
      </c>
      <c r="N460" s="189" t="s">
        <v>47</v>
      </c>
      <c r="O460" s="67"/>
      <c r="P460" s="190">
        <f>O460*H460</f>
        <v>0</v>
      </c>
      <c r="Q460" s="190">
        <v>0</v>
      </c>
      <c r="R460" s="190">
        <f>Q460*H460</f>
        <v>0</v>
      </c>
      <c r="S460" s="190">
        <v>0</v>
      </c>
      <c r="T460" s="191">
        <f>S460*H460</f>
        <v>0</v>
      </c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R460" s="192" t="s">
        <v>135</v>
      </c>
      <c r="AT460" s="192" t="s">
        <v>130</v>
      </c>
      <c r="AU460" s="192" t="s">
        <v>85</v>
      </c>
      <c r="AY460" s="20" t="s">
        <v>127</v>
      </c>
      <c r="BE460" s="193">
        <f>IF(N460="základní",J460,0)</f>
        <v>0</v>
      </c>
      <c r="BF460" s="193">
        <f>IF(N460="snížená",J460,0)</f>
        <v>0</v>
      </c>
      <c r="BG460" s="193">
        <f>IF(N460="zákl. přenesená",J460,0)</f>
        <v>0</v>
      </c>
      <c r="BH460" s="193">
        <f>IF(N460="sníž. přenesená",J460,0)</f>
        <v>0</v>
      </c>
      <c r="BI460" s="193">
        <f>IF(N460="nulová",J460,0)</f>
        <v>0</v>
      </c>
      <c r="BJ460" s="20" t="s">
        <v>83</v>
      </c>
      <c r="BK460" s="193">
        <f>ROUND(I460*H460,2)</f>
        <v>0</v>
      </c>
      <c r="BL460" s="20" t="s">
        <v>135</v>
      </c>
      <c r="BM460" s="192" t="s">
        <v>684</v>
      </c>
    </row>
    <row r="461" spans="1:65" s="2" customFormat="1" ht="10">
      <c r="A461" s="37"/>
      <c r="B461" s="38"/>
      <c r="C461" s="39"/>
      <c r="D461" s="194" t="s">
        <v>137</v>
      </c>
      <c r="E461" s="39"/>
      <c r="F461" s="195" t="s">
        <v>322</v>
      </c>
      <c r="G461" s="39"/>
      <c r="H461" s="39"/>
      <c r="I461" s="196"/>
      <c r="J461" s="39"/>
      <c r="K461" s="39"/>
      <c r="L461" s="42"/>
      <c r="M461" s="197"/>
      <c r="N461" s="198"/>
      <c r="O461" s="67"/>
      <c r="P461" s="67"/>
      <c r="Q461" s="67"/>
      <c r="R461" s="67"/>
      <c r="S461" s="67"/>
      <c r="T461" s="68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T461" s="20" t="s">
        <v>137</v>
      </c>
      <c r="AU461" s="20" t="s">
        <v>85</v>
      </c>
    </row>
    <row r="462" spans="1:65" s="13" customFormat="1" ht="10">
      <c r="B462" s="199"/>
      <c r="C462" s="200"/>
      <c r="D462" s="201" t="s">
        <v>139</v>
      </c>
      <c r="E462" s="202" t="s">
        <v>19</v>
      </c>
      <c r="F462" s="203" t="s">
        <v>685</v>
      </c>
      <c r="G462" s="200"/>
      <c r="H462" s="202" t="s">
        <v>19</v>
      </c>
      <c r="I462" s="204"/>
      <c r="J462" s="200"/>
      <c r="K462" s="200"/>
      <c r="L462" s="205"/>
      <c r="M462" s="206"/>
      <c r="N462" s="207"/>
      <c r="O462" s="207"/>
      <c r="P462" s="207"/>
      <c r="Q462" s="207"/>
      <c r="R462" s="207"/>
      <c r="S462" s="207"/>
      <c r="T462" s="208"/>
      <c r="AT462" s="209" t="s">
        <v>139</v>
      </c>
      <c r="AU462" s="209" t="s">
        <v>85</v>
      </c>
      <c r="AV462" s="13" t="s">
        <v>83</v>
      </c>
      <c r="AW462" s="13" t="s">
        <v>35</v>
      </c>
      <c r="AX462" s="13" t="s">
        <v>76</v>
      </c>
      <c r="AY462" s="209" t="s">
        <v>127</v>
      </c>
    </row>
    <row r="463" spans="1:65" s="14" customFormat="1" ht="10">
      <c r="B463" s="210"/>
      <c r="C463" s="211"/>
      <c r="D463" s="201" t="s">
        <v>139</v>
      </c>
      <c r="E463" s="212" t="s">
        <v>19</v>
      </c>
      <c r="F463" s="213" t="s">
        <v>686</v>
      </c>
      <c r="G463" s="211"/>
      <c r="H463" s="214">
        <v>43.585000000000001</v>
      </c>
      <c r="I463" s="215"/>
      <c r="J463" s="211"/>
      <c r="K463" s="211"/>
      <c r="L463" s="216"/>
      <c r="M463" s="217"/>
      <c r="N463" s="218"/>
      <c r="O463" s="218"/>
      <c r="P463" s="218"/>
      <c r="Q463" s="218"/>
      <c r="R463" s="218"/>
      <c r="S463" s="218"/>
      <c r="T463" s="219"/>
      <c r="AT463" s="220" t="s">
        <v>139</v>
      </c>
      <c r="AU463" s="220" t="s">
        <v>85</v>
      </c>
      <c r="AV463" s="14" t="s">
        <v>85</v>
      </c>
      <c r="AW463" s="14" t="s">
        <v>35</v>
      </c>
      <c r="AX463" s="14" t="s">
        <v>76</v>
      </c>
      <c r="AY463" s="220" t="s">
        <v>127</v>
      </c>
    </row>
    <row r="464" spans="1:65" s="14" customFormat="1" ht="10">
      <c r="B464" s="210"/>
      <c r="C464" s="211"/>
      <c r="D464" s="201" t="s">
        <v>139</v>
      </c>
      <c r="E464" s="212" t="s">
        <v>19</v>
      </c>
      <c r="F464" s="213" t="s">
        <v>687</v>
      </c>
      <c r="G464" s="211"/>
      <c r="H464" s="214">
        <v>97.843999999999994</v>
      </c>
      <c r="I464" s="215"/>
      <c r="J464" s="211"/>
      <c r="K464" s="211"/>
      <c r="L464" s="216"/>
      <c r="M464" s="217"/>
      <c r="N464" s="218"/>
      <c r="O464" s="218"/>
      <c r="P464" s="218"/>
      <c r="Q464" s="218"/>
      <c r="R464" s="218"/>
      <c r="S464" s="218"/>
      <c r="T464" s="219"/>
      <c r="AT464" s="220" t="s">
        <v>139</v>
      </c>
      <c r="AU464" s="220" t="s">
        <v>85</v>
      </c>
      <c r="AV464" s="14" t="s">
        <v>85</v>
      </c>
      <c r="AW464" s="14" t="s">
        <v>35</v>
      </c>
      <c r="AX464" s="14" t="s">
        <v>76</v>
      </c>
      <c r="AY464" s="220" t="s">
        <v>127</v>
      </c>
    </row>
    <row r="465" spans="1:65" s="16" customFormat="1" ht="10">
      <c r="B465" s="232"/>
      <c r="C465" s="233"/>
      <c r="D465" s="201" t="s">
        <v>139</v>
      </c>
      <c r="E465" s="234" t="s">
        <v>19</v>
      </c>
      <c r="F465" s="235" t="s">
        <v>153</v>
      </c>
      <c r="G465" s="233"/>
      <c r="H465" s="236">
        <v>141.429</v>
      </c>
      <c r="I465" s="237"/>
      <c r="J465" s="233"/>
      <c r="K465" s="233"/>
      <c r="L465" s="238"/>
      <c r="M465" s="239"/>
      <c r="N465" s="240"/>
      <c r="O465" s="240"/>
      <c r="P465" s="240"/>
      <c r="Q465" s="240"/>
      <c r="R465" s="240"/>
      <c r="S465" s="240"/>
      <c r="T465" s="241"/>
      <c r="AT465" s="242" t="s">
        <v>139</v>
      </c>
      <c r="AU465" s="242" t="s">
        <v>85</v>
      </c>
      <c r="AV465" s="16" t="s">
        <v>135</v>
      </c>
      <c r="AW465" s="16" t="s">
        <v>35</v>
      </c>
      <c r="AX465" s="16" t="s">
        <v>83</v>
      </c>
      <c r="AY465" s="242" t="s">
        <v>127</v>
      </c>
    </row>
    <row r="466" spans="1:65" s="2" customFormat="1" ht="44.25" customHeight="1">
      <c r="A466" s="37"/>
      <c r="B466" s="38"/>
      <c r="C466" s="181" t="s">
        <v>688</v>
      </c>
      <c r="D466" s="181" t="s">
        <v>130</v>
      </c>
      <c r="E466" s="182" t="s">
        <v>324</v>
      </c>
      <c r="F466" s="183" t="s">
        <v>325</v>
      </c>
      <c r="G466" s="184" t="s">
        <v>201</v>
      </c>
      <c r="H466" s="185">
        <v>271.53800000000001</v>
      </c>
      <c r="I466" s="186"/>
      <c r="J466" s="187">
        <f>ROUND(I466*H466,2)</f>
        <v>0</v>
      </c>
      <c r="K466" s="183" t="s">
        <v>19</v>
      </c>
      <c r="L466" s="42"/>
      <c r="M466" s="188" t="s">
        <v>19</v>
      </c>
      <c r="N466" s="189" t="s">
        <v>47</v>
      </c>
      <c r="O466" s="67"/>
      <c r="P466" s="190">
        <f>O466*H466</f>
        <v>0</v>
      </c>
      <c r="Q466" s="190">
        <v>0</v>
      </c>
      <c r="R466" s="190">
        <f>Q466*H466</f>
        <v>0</v>
      </c>
      <c r="S466" s="190">
        <v>0</v>
      </c>
      <c r="T466" s="191">
        <f>S466*H466</f>
        <v>0</v>
      </c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R466" s="192" t="s">
        <v>135</v>
      </c>
      <c r="AT466" s="192" t="s">
        <v>130</v>
      </c>
      <c r="AU466" s="192" t="s">
        <v>85</v>
      </c>
      <c r="AY466" s="20" t="s">
        <v>127</v>
      </c>
      <c r="BE466" s="193">
        <f>IF(N466="základní",J466,0)</f>
        <v>0</v>
      </c>
      <c r="BF466" s="193">
        <f>IF(N466="snížená",J466,0)</f>
        <v>0</v>
      </c>
      <c r="BG466" s="193">
        <f>IF(N466="zákl. přenesená",J466,0)</f>
        <v>0</v>
      </c>
      <c r="BH466" s="193">
        <f>IF(N466="sníž. přenesená",J466,0)</f>
        <v>0</v>
      </c>
      <c r="BI466" s="193">
        <f>IF(N466="nulová",J466,0)</f>
        <v>0</v>
      </c>
      <c r="BJ466" s="20" t="s">
        <v>83</v>
      </c>
      <c r="BK466" s="193">
        <f>ROUND(I466*H466,2)</f>
        <v>0</v>
      </c>
      <c r="BL466" s="20" t="s">
        <v>135</v>
      </c>
      <c r="BM466" s="192" t="s">
        <v>689</v>
      </c>
    </row>
    <row r="467" spans="1:65" s="14" customFormat="1" ht="10">
      <c r="B467" s="210"/>
      <c r="C467" s="211"/>
      <c r="D467" s="201" t="s">
        <v>139</v>
      </c>
      <c r="E467" s="212" t="s">
        <v>19</v>
      </c>
      <c r="F467" s="213" t="s">
        <v>666</v>
      </c>
      <c r="G467" s="211"/>
      <c r="H467" s="214">
        <v>38.670999999999999</v>
      </c>
      <c r="I467" s="215"/>
      <c r="J467" s="211"/>
      <c r="K467" s="211"/>
      <c r="L467" s="216"/>
      <c r="M467" s="217"/>
      <c r="N467" s="218"/>
      <c r="O467" s="218"/>
      <c r="P467" s="218"/>
      <c r="Q467" s="218"/>
      <c r="R467" s="218"/>
      <c r="S467" s="218"/>
      <c r="T467" s="219"/>
      <c r="AT467" s="220" t="s">
        <v>139</v>
      </c>
      <c r="AU467" s="220" t="s">
        <v>85</v>
      </c>
      <c r="AV467" s="14" t="s">
        <v>85</v>
      </c>
      <c r="AW467" s="14" t="s">
        <v>35</v>
      </c>
      <c r="AX467" s="14" t="s">
        <v>76</v>
      </c>
      <c r="AY467" s="220" t="s">
        <v>127</v>
      </c>
    </row>
    <row r="468" spans="1:65" s="14" customFormat="1" ht="10">
      <c r="B468" s="210"/>
      <c r="C468" s="211"/>
      <c r="D468" s="201" t="s">
        <v>139</v>
      </c>
      <c r="E468" s="212" t="s">
        <v>19</v>
      </c>
      <c r="F468" s="213" t="s">
        <v>667</v>
      </c>
      <c r="G468" s="211"/>
      <c r="H468" s="214">
        <v>69.385999999999996</v>
      </c>
      <c r="I468" s="215"/>
      <c r="J468" s="211"/>
      <c r="K468" s="211"/>
      <c r="L468" s="216"/>
      <c r="M468" s="217"/>
      <c r="N468" s="218"/>
      <c r="O468" s="218"/>
      <c r="P468" s="218"/>
      <c r="Q468" s="218"/>
      <c r="R468" s="218"/>
      <c r="S468" s="218"/>
      <c r="T468" s="219"/>
      <c r="AT468" s="220" t="s">
        <v>139</v>
      </c>
      <c r="AU468" s="220" t="s">
        <v>85</v>
      </c>
      <c r="AV468" s="14" t="s">
        <v>85</v>
      </c>
      <c r="AW468" s="14" t="s">
        <v>35</v>
      </c>
      <c r="AX468" s="14" t="s">
        <v>76</v>
      </c>
      <c r="AY468" s="220" t="s">
        <v>127</v>
      </c>
    </row>
    <row r="469" spans="1:65" s="14" customFormat="1" ht="10">
      <c r="B469" s="210"/>
      <c r="C469" s="211"/>
      <c r="D469" s="201" t="s">
        <v>139</v>
      </c>
      <c r="E469" s="212" t="s">
        <v>19</v>
      </c>
      <c r="F469" s="213" t="s">
        <v>668</v>
      </c>
      <c r="G469" s="211"/>
      <c r="H469" s="214">
        <v>56.518999999999998</v>
      </c>
      <c r="I469" s="215"/>
      <c r="J469" s="211"/>
      <c r="K469" s="211"/>
      <c r="L469" s="216"/>
      <c r="M469" s="217"/>
      <c r="N469" s="218"/>
      <c r="O469" s="218"/>
      <c r="P469" s="218"/>
      <c r="Q469" s="218"/>
      <c r="R469" s="218"/>
      <c r="S469" s="218"/>
      <c r="T469" s="219"/>
      <c r="AT469" s="220" t="s">
        <v>139</v>
      </c>
      <c r="AU469" s="220" t="s">
        <v>85</v>
      </c>
      <c r="AV469" s="14" t="s">
        <v>85</v>
      </c>
      <c r="AW469" s="14" t="s">
        <v>35</v>
      </c>
      <c r="AX469" s="14" t="s">
        <v>76</v>
      </c>
      <c r="AY469" s="220" t="s">
        <v>127</v>
      </c>
    </row>
    <row r="470" spans="1:65" s="14" customFormat="1" ht="10">
      <c r="B470" s="210"/>
      <c r="C470" s="211"/>
      <c r="D470" s="201" t="s">
        <v>139</v>
      </c>
      <c r="E470" s="212" t="s">
        <v>19</v>
      </c>
      <c r="F470" s="213" t="s">
        <v>669</v>
      </c>
      <c r="G470" s="211"/>
      <c r="H470" s="214">
        <v>59.365000000000002</v>
      </c>
      <c r="I470" s="215"/>
      <c r="J470" s="211"/>
      <c r="K470" s="211"/>
      <c r="L470" s="216"/>
      <c r="M470" s="217"/>
      <c r="N470" s="218"/>
      <c r="O470" s="218"/>
      <c r="P470" s="218"/>
      <c r="Q470" s="218"/>
      <c r="R470" s="218"/>
      <c r="S470" s="218"/>
      <c r="T470" s="219"/>
      <c r="AT470" s="220" t="s">
        <v>139</v>
      </c>
      <c r="AU470" s="220" t="s">
        <v>85</v>
      </c>
      <c r="AV470" s="14" t="s">
        <v>85</v>
      </c>
      <c r="AW470" s="14" t="s">
        <v>35</v>
      </c>
      <c r="AX470" s="14" t="s">
        <v>76</v>
      </c>
      <c r="AY470" s="220" t="s">
        <v>127</v>
      </c>
    </row>
    <row r="471" spans="1:65" s="14" customFormat="1" ht="10">
      <c r="B471" s="210"/>
      <c r="C471" s="211"/>
      <c r="D471" s="201" t="s">
        <v>139</v>
      </c>
      <c r="E471" s="212" t="s">
        <v>19</v>
      </c>
      <c r="F471" s="213" t="s">
        <v>670</v>
      </c>
      <c r="G471" s="211"/>
      <c r="H471" s="214">
        <v>36</v>
      </c>
      <c r="I471" s="215"/>
      <c r="J471" s="211"/>
      <c r="K471" s="211"/>
      <c r="L471" s="216"/>
      <c r="M471" s="217"/>
      <c r="N471" s="218"/>
      <c r="O471" s="218"/>
      <c r="P471" s="218"/>
      <c r="Q471" s="218"/>
      <c r="R471" s="218"/>
      <c r="S471" s="218"/>
      <c r="T471" s="219"/>
      <c r="AT471" s="220" t="s">
        <v>139</v>
      </c>
      <c r="AU471" s="220" t="s">
        <v>85</v>
      </c>
      <c r="AV471" s="14" t="s">
        <v>85</v>
      </c>
      <c r="AW471" s="14" t="s">
        <v>35</v>
      </c>
      <c r="AX471" s="14" t="s">
        <v>76</v>
      </c>
      <c r="AY471" s="220" t="s">
        <v>127</v>
      </c>
    </row>
    <row r="472" spans="1:65" s="14" customFormat="1" ht="10">
      <c r="B472" s="210"/>
      <c r="C472" s="211"/>
      <c r="D472" s="201" t="s">
        <v>139</v>
      </c>
      <c r="E472" s="212" t="s">
        <v>19</v>
      </c>
      <c r="F472" s="213" t="s">
        <v>671</v>
      </c>
      <c r="G472" s="211"/>
      <c r="H472" s="214">
        <v>11.597</v>
      </c>
      <c r="I472" s="215"/>
      <c r="J472" s="211"/>
      <c r="K472" s="211"/>
      <c r="L472" s="216"/>
      <c r="M472" s="217"/>
      <c r="N472" s="218"/>
      <c r="O472" s="218"/>
      <c r="P472" s="218"/>
      <c r="Q472" s="218"/>
      <c r="R472" s="218"/>
      <c r="S472" s="218"/>
      <c r="T472" s="219"/>
      <c r="AT472" s="220" t="s">
        <v>139</v>
      </c>
      <c r="AU472" s="220" t="s">
        <v>85</v>
      </c>
      <c r="AV472" s="14" t="s">
        <v>85</v>
      </c>
      <c r="AW472" s="14" t="s">
        <v>35</v>
      </c>
      <c r="AX472" s="14" t="s">
        <v>76</v>
      </c>
      <c r="AY472" s="220" t="s">
        <v>127</v>
      </c>
    </row>
    <row r="473" spans="1:65" s="15" customFormat="1" ht="10">
      <c r="B473" s="221"/>
      <c r="C473" s="222"/>
      <c r="D473" s="201" t="s">
        <v>139</v>
      </c>
      <c r="E473" s="223" t="s">
        <v>19</v>
      </c>
      <c r="F473" s="224" t="s">
        <v>143</v>
      </c>
      <c r="G473" s="222"/>
      <c r="H473" s="225">
        <v>271.53800000000001</v>
      </c>
      <c r="I473" s="226"/>
      <c r="J473" s="222"/>
      <c r="K473" s="222"/>
      <c r="L473" s="227"/>
      <c r="M473" s="228"/>
      <c r="N473" s="229"/>
      <c r="O473" s="229"/>
      <c r="P473" s="229"/>
      <c r="Q473" s="229"/>
      <c r="R473" s="229"/>
      <c r="S473" s="229"/>
      <c r="T473" s="230"/>
      <c r="AT473" s="231" t="s">
        <v>139</v>
      </c>
      <c r="AU473" s="231" t="s">
        <v>85</v>
      </c>
      <c r="AV473" s="15" t="s">
        <v>144</v>
      </c>
      <c r="AW473" s="15" t="s">
        <v>35</v>
      </c>
      <c r="AX473" s="15" t="s">
        <v>76</v>
      </c>
      <c r="AY473" s="231" t="s">
        <v>127</v>
      </c>
    </row>
    <row r="474" spans="1:65" s="16" customFormat="1" ht="10">
      <c r="B474" s="232"/>
      <c r="C474" s="233"/>
      <c r="D474" s="201" t="s">
        <v>139</v>
      </c>
      <c r="E474" s="234" t="s">
        <v>19</v>
      </c>
      <c r="F474" s="235" t="s">
        <v>153</v>
      </c>
      <c r="G474" s="233"/>
      <c r="H474" s="236">
        <v>271.53800000000001</v>
      </c>
      <c r="I474" s="237"/>
      <c r="J474" s="233"/>
      <c r="K474" s="233"/>
      <c r="L474" s="238"/>
      <c r="M474" s="239"/>
      <c r="N474" s="240"/>
      <c r="O474" s="240"/>
      <c r="P474" s="240"/>
      <c r="Q474" s="240"/>
      <c r="R474" s="240"/>
      <c r="S474" s="240"/>
      <c r="T474" s="241"/>
      <c r="AT474" s="242" t="s">
        <v>139</v>
      </c>
      <c r="AU474" s="242" t="s">
        <v>85</v>
      </c>
      <c r="AV474" s="16" t="s">
        <v>135</v>
      </c>
      <c r="AW474" s="16" t="s">
        <v>35</v>
      </c>
      <c r="AX474" s="16" t="s">
        <v>83</v>
      </c>
      <c r="AY474" s="242" t="s">
        <v>127</v>
      </c>
    </row>
    <row r="475" spans="1:65" s="2" customFormat="1" ht="44.25" customHeight="1">
      <c r="A475" s="37"/>
      <c r="B475" s="38"/>
      <c r="C475" s="181" t="s">
        <v>690</v>
      </c>
      <c r="D475" s="181" t="s">
        <v>130</v>
      </c>
      <c r="E475" s="182" t="s">
        <v>327</v>
      </c>
      <c r="F475" s="183" t="s">
        <v>328</v>
      </c>
      <c r="G475" s="184" t="s">
        <v>201</v>
      </c>
      <c r="H475" s="185">
        <v>150.19</v>
      </c>
      <c r="I475" s="186"/>
      <c r="J475" s="187">
        <f>ROUND(I475*H475,2)</f>
        <v>0</v>
      </c>
      <c r="K475" s="183" t="s">
        <v>19</v>
      </c>
      <c r="L475" s="42"/>
      <c r="M475" s="188" t="s">
        <v>19</v>
      </c>
      <c r="N475" s="189" t="s">
        <v>47</v>
      </c>
      <c r="O475" s="67"/>
      <c r="P475" s="190">
        <f>O475*H475</f>
        <v>0</v>
      </c>
      <c r="Q475" s="190">
        <v>0</v>
      </c>
      <c r="R475" s="190">
        <f>Q475*H475</f>
        <v>0</v>
      </c>
      <c r="S475" s="190">
        <v>0</v>
      </c>
      <c r="T475" s="191">
        <f>S475*H475</f>
        <v>0</v>
      </c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R475" s="192" t="s">
        <v>135</v>
      </c>
      <c r="AT475" s="192" t="s">
        <v>130</v>
      </c>
      <c r="AU475" s="192" t="s">
        <v>85</v>
      </c>
      <c r="AY475" s="20" t="s">
        <v>127</v>
      </c>
      <c r="BE475" s="193">
        <f>IF(N475="základní",J475,0)</f>
        <v>0</v>
      </c>
      <c r="BF475" s="193">
        <f>IF(N475="snížená",J475,0)</f>
        <v>0</v>
      </c>
      <c r="BG475" s="193">
        <f>IF(N475="zákl. přenesená",J475,0)</f>
        <v>0</v>
      </c>
      <c r="BH475" s="193">
        <f>IF(N475="sníž. přenesená",J475,0)</f>
        <v>0</v>
      </c>
      <c r="BI475" s="193">
        <f>IF(N475="nulová",J475,0)</f>
        <v>0</v>
      </c>
      <c r="BJ475" s="20" t="s">
        <v>83</v>
      </c>
      <c r="BK475" s="193">
        <f>ROUND(I475*H475,2)</f>
        <v>0</v>
      </c>
      <c r="BL475" s="20" t="s">
        <v>135</v>
      </c>
      <c r="BM475" s="192" t="s">
        <v>691</v>
      </c>
    </row>
    <row r="476" spans="1:65" s="14" customFormat="1" ht="10">
      <c r="B476" s="210"/>
      <c r="C476" s="211"/>
      <c r="D476" s="201" t="s">
        <v>139</v>
      </c>
      <c r="E476" s="212" t="s">
        <v>19</v>
      </c>
      <c r="F476" s="213" t="s">
        <v>672</v>
      </c>
      <c r="G476" s="211"/>
      <c r="H476" s="214">
        <v>150.19</v>
      </c>
      <c r="I476" s="215"/>
      <c r="J476" s="211"/>
      <c r="K476" s="211"/>
      <c r="L476" s="216"/>
      <c r="M476" s="217"/>
      <c r="N476" s="218"/>
      <c r="O476" s="218"/>
      <c r="P476" s="218"/>
      <c r="Q476" s="218"/>
      <c r="R476" s="218"/>
      <c r="S476" s="218"/>
      <c r="T476" s="219"/>
      <c r="AT476" s="220" t="s">
        <v>139</v>
      </c>
      <c r="AU476" s="220" t="s">
        <v>85</v>
      </c>
      <c r="AV476" s="14" t="s">
        <v>85</v>
      </c>
      <c r="AW476" s="14" t="s">
        <v>35</v>
      </c>
      <c r="AX476" s="14" t="s">
        <v>76</v>
      </c>
      <c r="AY476" s="220" t="s">
        <v>127</v>
      </c>
    </row>
    <row r="477" spans="1:65" s="16" customFormat="1" ht="10">
      <c r="B477" s="232"/>
      <c r="C477" s="233"/>
      <c r="D477" s="201" t="s">
        <v>139</v>
      </c>
      <c r="E477" s="234" t="s">
        <v>19</v>
      </c>
      <c r="F477" s="235" t="s">
        <v>153</v>
      </c>
      <c r="G477" s="233"/>
      <c r="H477" s="236">
        <v>150.19</v>
      </c>
      <c r="I477" s="237"/>
      <c r="J477" s="233"/>
      <c r="K477" s="233"/>
      <c r="L477" s="238"/>
      <c r="M477" s="239"/>
      <c r="N477" s="240"/>
      <c r="O477" s="240"/>
      <c r="P477" s="240"/>
      <c r="Q477" s="240"/>
      <c r="R477" s="240"/>
      <c r="S477" s="240"/>
      <c r="T477" s="241"/>
      <c r="AT477" s="242" t="s">
        <v>139</v>
      </c>
      <c r="AU477" s="242" t="s">
        <v>85</v>
      </c>
      <c r="AV477" s="16" t="s">
        <v>135</v>
      </c>
      <c r="AW477" s="16" t="s">
        <v>35</v>
      </c>
      <c r="AX477" s="16" t="s">
        <v>83</v>
      </c>
      <c r="AY477" s="242" t="s">
        <v>127</v>
      </c>
    </row>
    <row r="478" spans="1:65" s="2" customFormat="1" ht="44.25" customHeight="1">
      <c r="A478" s="37"/>
      <c r="B478" s="38"/>
      <c r="C478" s="181" t="s">
        <v>692</v>
      </c>
      <c r="D478" s="181" t="s">
        <v>130</v>
      </c>
      <c r="E478" s="182" t="s">
        <v>693</v>
      </c>
      <c r="F478" s="183" t="s">
        <v>337</v>
      </c>
      <c r="G478" s="184" t="s">
        <v>201</v>
      </c>
      <c r="H478" s="185">
        <v>938.08600000000001</v>
      </c>
      <c r="I478" s="186"/>
      <c r="J478" s="187">
        <f>ROUND(I478*H478,2)</f>
        <v>0</v>
      </c>
      <c r="K478" s="183" t="s">
        <v>19</v>
      </c>
      <c r="L478" s="42"/>
      <c r="M478" s="188" t="s">
        <v>19</v>
      </c>
      <c r="N478" s="189" t="s">
        <v>47</v>
      </c>
      <c r="O478" s="67"/>
      <c r="P478" s="190">
        <f>O478*H478</f>
        <v>0</v>
      </c>
      <c r="Q478" s="190">
        <v>0</v>
      </c>
      <c r="R478" s="190">
        <f>Q478*H478</f>
        <v>0</v>
      </c>
      <c r="S478" s="190">
        <v>0</v>
      </c>
      <c r="T478" s="191">
        <f>S478*H478</f>
        <v>0</v>
      </c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R478" s="192" t="s">
        <v>135</v>
      </c>
      <c r="AT478" s="192" t="s">
        <v>130</v>
      </c>
      <c r="AU478" s="192" t="s">
        <v>85</v>
      </c>
      <c r="AY478" s="20" t="s">
        <v>127</v>
      </c>
      <c r="BE478" s="193">
        <f>IF(N478="základní",J478,0)</f>
        <v>0</v>
      </c>
      <c r="BF478" s="193">
        <f>IF(N478="snížená",J478,0)</f>
        <v>0</v>
      </c>
      <c r="BG478" s="193">
        <f>IF(N478="zákl. přenesená",J478,0)</f>
        <v>0</v>
      </c>
      <c r="BH478" s="193">
        <f>IF(N478="sníž. přenesená",J478,0)</f>
        <v>0</v>
      </c>
      <c r="BI478" s="193">
        <f>IF(N478="nulová",J478,0)</f>
        <v>0</v>
      </c>
      <c r="BJ478" s="20" t="s">
        <v>83</v>
      </c>
      <c r="BK478" s="193">
        <f>ROUND(I478*H478,2)</f>
        <v>0</v>
      </c>
      <c r="BL478" s="20" t="s">
        <v>135</v>
      </c>
      <c r="BM478" s="192" t="s">
        <v>694</v>
      </c>
    </row>
    <row r="479" spans="1:65" s="14" customFormat="1" ht="10">
      <c r="B479" s="210"/>
      <c r="C479" s="211"/>
      <c r="D479" s="201" t="s">
        <v>139</v>
      </c>
      <c r="E479" s="212" t="s">
        <v>19</v>
      </c>
      <c r="F479" s="213" t="s">
        <v>660</v>
      </c>
      <c r="G479" s="211"/>
      <c r="H479" s="214">
        <v>60.176000000000002</v>
      </c>
      <c r="I479" s="215"/>
      <c r="J479" s="211"/>
      <c r="K479" s="211"/>
      <c r="L479" s="216"/>
      <c r="M479" s="217"/>
      <c r="N479" s="218"/>
      <c r="O479" s="218"/>
      <c r="P479" s="218"/>
      <c r="Q479" s="218"/>
      <c r="R479" s="218"/>
      <c r="S479" s="218"/>
      <c r="T479" s="219"/>
      <c r="AT479" s="220" t="s">
        <v>139</v>
      </c>
      <c r="AU479" s="220" t="s">
        <v>85</v>
      </c>
      <c r="AV479" s="14" t="s">
        <v>85</v>
      </c>
      <c r="AW479" s="14" t="s">
        <v>35</v>
      </c>
      <c r="AX479" s="14" t="s">
        <v>76</v>
      </c>
      <c r="AY479" s="220" t="s">
        <v>127</v>
      </c>
    </row>
    <row r="480" spans="1:65" s="14" customFormat="1" ht="10">
      <c r="B480" s="210"/>
      <c r="C480" s="211"/>
      <c r="D480" s="201" t="s">
        <v>139</v>
      </c>
      <c r="E480" s="212" t="s">
        <v>19</v>
      </c>
      <c r="F480" s="213" t="s">
        <v>661</v>
      </c>
      <c r="G480" s="211"/>
      <c r="H480" s="214">
        <v>96.95</v>
      </c>
      <c r="I480" s="215"/>
      <c r="J480" s="211"/>
      <c r="K480" s="211"/>
      <c r="L480" s="216"/>
      <c r="M480" s="217"/>
      <c r="N480" s="218"/>
      <c r="O480" s="218"/>
      <c r="P480" s="218"/>
      <c r="Q480" s="218"/>
      <c r="R480" s="218"/>
      <c r="S480" s="218"/>
      <c r="T480" s="219"/>
      <c r="AT480" s="220" t="s">
        <v>139</v>
      </c>
      <c r="AU480" s="220" t="s">
        <v>85</v>
      </c>
      <c r="AV480" s="14" t="s">
        <v>85</v>
      </c>
      <c r="AW480" s="14" t="s">
        <v>35</v>
      </c>
      <c r="AX480" s="14" t="s">
        <v>76</v>
      </c>
      <c r="AY480" s="220" t="s">
        <v>127</v>
      </c>
    </row>
    <row r="481" spans="1:65" s="14" customFormat="1" ht="10">
      <c r="B481" s="210"/>
      <c r="C481" s="211"/>
      <c r="D481" s="201" t="s">
        <v>139</v>
      </c>
      <c r="E481" s="212" t="s">
        <v>19</v>
      </c>
      <c r="F481" s="213" t="s">
        <v>662</v>
      </c>
      <c r="G481" s="211"/>
      <c r="H481" s="214">
        <v>48.036999999999999</v>
      </c>
      <c r="I481" s="215"/>
      <c r="J481" s="211"/>
      <c r="K481" s="211"/>
      <c r="L481" s="216"/>
      <c r="M481" s="217"/>
      <c r="N481" s="218"/>
      <c r="O481" s="218"/>
      <c r="P481" s="218"/>
      <c r="Q481" s="218"/>
      <c r="R481" s="218"/>
      <c r="S481" s="218"/>
      <c r="T481" s="219"/>
      <c r="AT481" s="220" t="s">
        <v>139</v>
      </c>
      <c r="AU481" s="220" t="s">
        <v>85</v>
      </c>
      <c r="AV481" s="14" t="s">
        <v>85</v>
      </c>
      <c r="AW481" s="14" t="s">
        <v>35</v>
      </c>
      <c r="AX481" s="14" t="s">
        <v>76</v>
      </c>
      <c r="AY481" s="220" t="s">
        <v>127</v>
      </c>
    </row>
    <row r="482" spans="1:65" s="14" customFormat="1" ht="10">
      <c r="B482" s="210"/>
      <c r="C482" s="211"/>
      <c r="D482" s="201" t="s">
        <v>139</v>
      </c>
      <c r="E482" s="212" t="s">
        <v>19</v>
      </c>
      <c r="F482" s="213" t="s">
        <v>663</v>
      </c>
      <c r="G482" s="211"/>
      <c r="H482" s="214">
        <v>77.391999999999996</v>
      </c>
      <c r="I482" s="215"/>
      <c r="J482" s="211"/>
      <c r="K482" s="211"/>
      <c r="L482" s="216"/>
      <c r="M482" s="217"/>
      <c r="N482" s="218"/>
      <c r="O482" s="218"/>
      <c r="P482" s="218"/>
      <c r="Q482" s="218"/>
      <c r="R482" s="218"/>
      <c r="S482" s="218"/>
      <c r="T482" s="219"/>
      <c r="AT482" s="220" t="s">
        <v>139</v>
      </c>
      <c r="AU482" s="220" t="s">
        <v>85</v>
      </c>
      <c r="AV482" s="14" t="s">
        <v>85</v>
      </c>
      <c r="AW482" s="14" t="s">
        <v>35</v>
      </c>
      <c r="AX482" s="14" t="s">
        <v>76</v>
      </c>
      <c r="AY482" s="220" t="s">
        <v>127</v>
      </c>
    </row>
    <row r="483" spans="1:65" s="14" customFormat="1" ht="10">
      <c r="B483" s="210"/>
      <c r="C483" s="211"/>
      <c r="D483" s="201" t="s">
        <v>139</v>
      </c>
      <c r="E483" s="212" t="s">
        <v>19</v>
      </c>
      <c r="F483" s="213" t="s">
        <v>664</v>
      </c>
      <c r="G483" s="211"/>
      <c r="H483" s="214">
        <v>652.29100000000005</v>
      </c>
      <c r="I483" s="215"/>
      <c r="J483" s="211"/>
      <c r="K483" s="211"/>
      <c r="L483" s="216"/>
      <c r="M483" s="217"/>
      <c r="N483" s="218"/>
      <c r="O483" s="218"/>
      <c r="P483" s="218"/>
      <c r="Q483" s="218"/>
      <c r="R483" s="218"/>
      <c r="S483" s="218"/>
      <c r="T483" s="219"/>
      <c r="AT483" s="220" t="s">
        <v>139</v>
      </c>
      <c r="AU483" s="220" t="s">
        <v>85</v>
      </c>
      <c r="AV483" s="14" t="s">
        <v>85</v>
      </c>
      <c r="AW483" s="14" t="s">
        <v>35</v>
      </c>
      <c r="AX483" s="14" t="s">
        <v>76</v>
      </c>
      <c r="AY483" s="220" t="s">
        <v>127</v>
      </c>
    </row>
    <row r="484" spans="1:65" s="14" customFormat="1" ht="10">
      <c r="B484" s="210"/>
      <c r="C484" s="211"/>
      <c r="D484" s="201" t="s">
        <v>139</v>
      </c>
      <c r="E484" s="212" t="s">
        <v>19</v>
      </c>
      <c r="F484" s="213" t="s">
        <v>665</v>
      </c>
      <c r="G484" s="211"/>
      <c r="H484" s="214">
        <v>3.24</v>
      </c>
      <c r="I484" s="215"/>
      <c r="J484" s="211"/>
      <c r="K484" s="211"/>
      <c r="L484" s="216"/>
      <c r="M484" s="217"/>
      <c r="N484" s="218"/>
      <c r="O484" s="218"/>
      <c r="P484" s="218"/>
      <c r="Q484" s="218"/>
      <c r="R484" s="218"/>
      <c r="S484" s="218"/>
      <c r="T484" s="219"/>
      <c r="AT484" s="220" t="s">
        <v>139</v>
      </c>
      <c r="AU484" s="220" t="s">
        <v>85</v>
      </c>
      <c r="AV484" s="14" t="s">
        <v>85</v>
      </c>
      <c r="AW484" s="14" t="s">
        <v>35</v>
      </c>
      <c r="AX484" s="14" t="s">
        <v>76</v>
      </c>
      <c r="AY484" s="220" t="s">
        <v>127</v>
      </c>
    </row>
    <row r="485" spans="1:65" s="16" customFormat="1" ht="10">
      <c r="B485" s="232"/>
      <c r="C485" s="233"/>
      <c r="D485" s="201" t="s">
        <v>139</v>
      </c>
      <c r="E485" s="234" t="s">
        <v>19</v>
      </c>
      <c r="F485" s="235" t="s">
        <v>153</v>
      </c>
      <c r="G485" s="233"/>
      <c r="H485" s="236">
        <v>938.08600000000001</v>
      </c>
      <c r="I485" s="237"/>
      <c r="J485" s="233"/>
      <c r="K485" s="233"/>
      <c r="L485" s="238"/>
      <c r="M485" s="239"/>
      <c r="N485" s="240"/>
      <c r="O485" s="240"/>
      <c r="P485" s="240"/>
      <c r="Q485" s="240"/>
      <c r="R485" s="240"/>
      <c r="S485" s="240"/>
      <c r="T485" s="241"/>
      <c r="AT485" s="242" t="s">
        <v>139</v>
      </c>
      <c r="AU485" s="242" t="s">
        <v>85</v>
      </c>
      <c r="AV485" s="16" t="s">
        <v>135</v>
      </c>
      <c r="AW485" s="16" t="s">
        <v>35</v>
      </c>
      <c r="AX485" s="16" t="s">
        <v>83</v>
      </c>
      <c r="AY485" s="242" t="s">
        <v>127</v>
      </c>
    </row>
    <row r="486" spans="1:65" s="2" customFormat="1" ht="44.25" customHeight="1">
      <c r="A486" s="37"/>
      <c r="B486" s="38"/>
      <c r="C486" s="181" t="s">
        <v>695</v>
      </c>
      <c r="D486" s="181" t="s">
        <v>130</v>
      </c>
      <c r="E486" s="182" t="s">
        <v>696</v>
      </c>
      <c r="F486" s="183" t="s">
        <v>697</v>
      </c>
      <c r="G486" s="184" t="s">
        <v>201</v>
      </c>
      <c r="H486" s="185">
        <v>330</v>
      </c>
      <c r="I486" s="186"/>
      <c r="J486" s="187">
        <f>ROUND(I486*H486,2)</f>
        <v>0</v>
      </c>
      <c r="K486" s="183" t="s">
        <v>134</v>
      </c>
      <c r="L486" s="42"/>
      <c r="M486" s="188" t="s">
        <v>19</v>
      </c>
      <c r="N486" s="189" t="s">
        <v>47</v>
      </c>
      <c r="O486" s="67"/>
      <c r="P486" s="190">
        <f>O486*H486</f>
        <v>0</v>
      </c>
      <c r="Q486" s="190">
        <v>0</v>
      </c>
      <c r="R486" s="190">
        <f>Q486*H486</f>
        <v>0</v>
      </c>
      <c r="S486" s="190">
        <v>0</v>
      </c>
      <c r="T486" s="191">
        <f>S486*H486</f>
        <v>0</v>
      </c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R486" s="192" t="s">
        <v>135</v>
      </c>
      <c r="AT486" s="192" t="s">
        <v>130</v>
      </c>
      <c r="AU486" s="192" t="s">
        <v>85</v>
      </c>
      <c r="AY486" s="20" t="s">
        <v>127</v>
      </c>
      <c r="BE486" s="193">
        <f>IF(N486="základní",J486,0)</f>
        <v>0</v>
      </c>
      <c r="BF486" s="193">
        <f>IF(N486="snížená",J486,0)</f>
        <v>0</v>
      </c>
      <c r="BG486" s="193">
        <f>IF(N486="zákl. přenesená",J486,0)</f>
        <v>0</v>
      </c>
      <c r="BH486" s="193">
        <f>IF(N486="sníž. přenesená",J486,0)</f>
        <v>0</v>
      </c>
      <c r="BI486" s="193">
        <f>IF(N486="nulová",J486,0)</f>
        <v>0</v>
      </c>
      <c r="BJ486" s="20" t="s">
        <v>83</v>
      </c>
      <c r="BK486" s="193">
        <f>ROUND(I486*H486,2)</f>
        <v>0</v>
      </c>
      <c r="BL486" s="20" t="s">
        <v>135</v>
      </c>
      <c r="BM486" s="192" t="s">
        <v>698</v>
      </c>
    </row>
    <row r="487" spans="1:65" s="2" customFormat="1" ht="10">
      <c r="A487" s="37"/>
      <c r="B487" s="38"/>
      <c r="C487" s="39"/>
      <c r="D487" s="194" t="s">
        <v>137</v>
      </c>
      <c r="E487" s="39"/>
      <c r="F487" s="195" t="s">
        <v>699</v>
      </c>
      <c r="G487" s="39"/>
      <c r="H487" s="39"/>
      <c r="I487" s="196"/>
      <c r="J487" s="39"/>
      <c r="K487" s="39"/>
      <c r="L487" s="42"/>
      <c r="M487" s="197"/>
      <c r="N487" s="198"/>
      <c r="O487" s="67"/>
      <c r="P487" s="67"/>
      <c r="Q487" s="67"/>
      <c r="R487" s="67"/>
      <c r="S487" s="67"/>
      <c r="T487" s="68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T487" s="20" t="s">
        <v>137</v>
      </c>
      <c r="AU487" s="20" t="s">
        <v>85</v>
      </c>
    </row>
    <row r="488" spans="1:65" s="13" customFormat="1" ht="10">
      <c r="B488" s="199"/>
      <c r="C488" s="200"/>
      <c r="D488" s="201" t="s">
        <v>139</v>
      </c>
      <c r="E488" s="202" t="s">
        <v>19</v>
      </c>
      <c r="F488" s="203" t="s">
        <v>700</v>
      </c>
      <c r="G488" s="200"/>
      <c r="H488" s="202" t="s">
        <v>19</v>
      </c>
      <c r="I488" s="204"/>
      <c r="J488" s="200"/>
      <c r="K488" s="200"/>
      <c r="L488" s="205"/>
      <c r="M488" s="206"/>
      <c r="N488" s="207"/>
      <c r="O488" s="207"/>
      <c r="P488" s="207"/>
      <c r="Q488" s="207"/>
      <c r="R488" s="207"/>
      <c r="S488" s="207"/>
      <c r="T488" s="208"/>
      <c r="AT488" s="209" t="s">
        <v>139</v>
      </c>
      <c r="AU488" s="209" t="s">
        <v>85</v>
      </c>
      <c r="AV488" s="13" t="s">
        <v>83</v>
      </c>
      <c r="AW488" s="13" t="s">
        <v>35</v>
      </c>
      <c r="AX488" s="13" t="s">
        <v>76</v>
      </c>
      <c r="AY488" s="209" t="s">
        <v>127</v>
      </c>
    </row>
    <row r="489" spans="1:65" s="14" customFormat="1" ht="10">
      <c r="B489" s="210"/>
      <c r="C489" s="211"/>
      <c r="D489" s="201" t="s">
        <v>139</v>
      </c>
      <c r="E489" s="212" t="s">
        <v>19</v>
      </c>
      <c r="F489" s="213" t="s">
        <v>701</v>
      </c>
      <c r="G489" s="211"/>
      <c r="H489" s="214">
        <v>101.69799999999999</v>
      </c>
      <c r="I489" s="215"/>
      <c r="J489" s="211"/>
      <c r="K489" s="211"/>
      <c r="L489" s="216"/>
      <c r="M489" s="217"/>
      <c r="N489" s="218"/>
      <c r="O489" s="218"/>
      <c r="P489" s="218"/>
      <c r="Q489" s="218"/>
      <c r="R489" s="218"/>
      <c r="S489" s="218"/>
      <c r="T489" s="219"/>
      <c r="AT489" s="220" t="s">
        <v>139</v>
      </c>
      <c r="AU489" s="220" t="s">
        <v>85</v>
      </c>
      <c r="AV489" s="14" t="s">
        <v>85</v>
      </c>
      <c r="AW489" s="14" t="s">
        <v>35</v>
      </c>
      <c r="AX489" s="14" t="s">
        <v>76</v>
      </c>
      <c r="AY489" s="220" t="s">
        <v>127</v>
      </c>
    </row>
    <row r="490" spans="1:65" s="14" customFormat="1" ht="10">
      <c r="B490" s="210"/>
      <c r="C490" s="211"/>
      <c r="D490" s="201" t="s">
        <v>139</v>
      </c>
      <c r="E490" s="212" t="s">
        <v>19</v>
      </c>
      <c r="F490" s="213" t="s">
        <v>702</v>
      </c>
      <c r="G490" s="211"/>
      <c r="H490" s="214">
        <v>228.30199999999999</v>
      </c>
      <c r="I490" s="215"/>
      <c r="J490" s="211"/>
      <c r="K490" s="211"/>
      <c r="L490" s="216"/>
      <c r="M490" s="217"/>
      <c r="N490" s="218"/>
      <c r="O490" s="218"/>
      <c r="P490" s="218"/>
      <c r="Q490" s="218"/>
      <c r="R490" s="218"/>
      <c r="S490" s="218"/>
      <c r="T490" s="219"/>
      <c r="AT490" s="220" t="s">
        <v>139</v>
      </c>
      <c r="AU490" s="220" t="s">
        <v>85</v>
      </c>
      <c r="AV490" s="14" t="s">
        <v>85</v>
      </c>
      <c r="AW490" s="14" t="s">
        <v>35</v>
      </c>
      <c r="AX490" s="14" t="s">
        <v>76</v>
      </c>
      <c r="AY490" s="220" t="s">
        <v>127</v>
      </c>
    </row>
    <row r="491" spans="1:65" s="16" customFormat="1" ht="10">
      <c r="B491" s="232"/>
      <c r="C491" s="233"/>
      <c r="D491" s="201" t="s">
        <v>139</v>
      </c>
      <c r="E491" s="234" t="s">
        <v>19</v>
      </c>
      <c r="F491" s="235" t="s">
        <v>153</v>
      </c>
      <c r="G491" s="233"/>
      <c r="H491" s="236">
        <v>330</v>
      </c>
      <c r="I491" s="237"/>
      <c r="J491" s="233"/>
      <c r="K491" s="233"/>
      <c r="L491" s="238"/>
      <c r="M491" s="239"/>
      <c r="N491" s="240"/>
      <c r="O491" s="240"/>
      <c r="P491" s="240"/>
      <c r="Q491" s="240"/>
      <c r="R491" s="240"/>
      <c r="S491" s="240"/>
      <c r="T491" s="241"/>
      <c r="AT491" s="242" t="s">
        <v>139</v>
      </c>
      <c r="AU491" s="242" t="s">
        <v>85</v>
      </c>
      <c r="AV491" s="16" t="s">
        <v>135</v>
      </c>
      <c r="AW491" s="16" t="s">
        <v>35</v>
      </c>
      <c r="AX491" s="16" t="s">
        <v>83</v>
      </c>
      <c r="AY491" s="242" t="s">
        <v>127</v>
      </c>
    </row>
    <row r="492" spans="1:65" s="12" customFormat="1" ht="25.9" customHeight="1">
      <c r="B492" s="165"/>
      <c r="C492" s="166"/>
      <c r="D492" s="167" t="s">
        <v>75</v>
      </c>
      <c r="E492" s="168" t="s">
        <v>340</v>
      </c>
      <c r="F492" s="168" t="s">
        <v>341</v>
      </c>
      <c r="G492" s="166"/>
      <c r="H492" s="166"/>
      <c r="I492" s="169"/>
      <c r="J492" s="170">
        <f>BK492</f>
        <v>0</v>
      </c>
      <c r="K492" s="166"/>
      <c r="L492" s="171"/>
      <c r="M492" s="172"/>
      <c r="N492" s="173"/>
      <c r="O492" s="173"/>
      <c r="P492" s="174">
        <f>P493</f>
        <v>0</v>
      </c>
      <c r="Q492" s="173"/>
      <c r="R492" s="174">
        <f>R493</f>
        <v>0</v>
      </c>
      <c r="S492" s="173"/>
      <c r="T492" s="175">
        <f>T493</f>
        <v>0</v>
      </c>
      <c r="AR492" s="176" t="s">
        <v>85</v>
      </c>
      <c r="AT492" s="177" t="s">
        <v>75</v>
      </c>
      <c r="AU492" s="177" t="s">
        <v>76</v>
      </c>
      <c r="AY492" s="176" t="s">
        <v>127</v>
      </c>
      <c r="BK492" s="178">
        <f>BK493</f>
        <v>0</v>
      </c>
    </row>
    <row r="493" spans="1:65" s="12" customFormat="1" ht="22.75" customHeight="1">
      <c r="B493" s="165"/>
      <c r="C493" s="166"/>
      <c r="D493" s="167" t="s">
        <v>75</v>
      </c>
      <c r="E493" s="179" t="s">
        <v>703</v>
      </c>
      <c r="F493" s="179" t="s">
        <v>704</v>
      </c>
      <c r="G493" s="166"/>
      <c r="H493" s="166"/>
      <c r="I493" s="169"/>
      <c r="J493" s="180">
        <f>BK493</f>
        <v>0</v>
      </c>
      <c r="K493" s="166"/>
      <c r="L493" s="171"/>
      <c r="M493" s="172"/>
      <c r="N493" s="173"/>
      <c r="O493" s="173"/>
      <c r="P493" s="174">
        <f>SUM(P494:P508)</f>
        <v>0</v>
      </c>
      <c r="Q493" s="173"/>
      <c r="R493" s="174">
        <f>SUM(R494:R508)</f>
        <v>0</v>
      </c>
      <c r="S493" s="173"/>
      <c r="T493" s="175">
        <f>SUM(T494:T508)</f>
        <v>0</v>
      </c>
      <c r="AR493" s="176" t="s">
        <v>85</v>
      </c>
      <c r="AT493" s="177" t="s">
        <v>75</v>
      </c>
      <c r="AU493" s="177" t="s">
        <v>83</v>
      </c>
      <c r="AY493" s="176" t="s">
        <v>127</v>
      </c>
      <c r="BK493" s="178">
        <f>SUM(BK494:BK508)</f>
        <v>0</v>
      </c>
    </row>
    <row r="494" spans="1:65" s="2" customFormat="1" ht="21.75" customHeight="1">
      <c r="A494" s="37"/>
      <c r="B494" s="38"/>
      <c r="C494" s="181" t="s">
        <v>705</v>
      </c>
      <c r="D494" s="181" t="s">
        <v>130</v>
      </c>
      <c r="E494" s="182" t="s">
        <v>706</v>
      </c>
      <c r="F494" s="183" t="s">
        <v>707</v>
      </c>
      <c r="G494" s="184" t="s">
        <v>569</v>
      </c>
      <c r="H494" s="185">
        <v>1</v>
      </c>
      <c r="I494" s="186"/>
      <c r="J494" s="187">
        <f>ROUND(I494*H494,2)</f>
        <v>0</v>
      </c>
      <c r="K494" s="183" t="s">
        <v>19</v>
      </c>
      <c r="L494" s="42"/>
      <c r="M494" s="188" t="s">
        <v>19</v>
      </c>
      <c r="N494" s="189" t="s">
        <v>47</v>
      </c>
      <c r="O494" s="67"/>
      <c r="P494" s="190">
        <f>O494*H494</f>
        <v>0</v>
      </c>
      <c r="Q494" s="190">
        <v>0</v>
      </c>
      <c r="R494" s="190">
        <f>Q494*H494</f>
        <v>0</v>
      </c>
      <c r="S494" s="190">
        <v>0</v>
      </c>
      <c r="T494" s="191">
        <f>S494*H494</f>
        <v>0</v>
      </c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R494" s="192" t="s">
        <v>303</v>
      </c>
      <c r="AT494" s="192" t="s">
        <v>130</v>
      </c>
      <c r="AU494" s="192" t="s">
        <v>85</v>
      </c>
      <c r="AY494" s="20" t="s">
        <v>127</v>
      </c>
      <c r="BE494" s="193">
        <f>IF(N494="základní",J494,0)</f>
        <v>0</v>
      </c>
      <c r="BF494" s="193">
        <f>IF(N494="snížená",J494,0)</f>
        <v>0</v>
      </c>
      <c r="BG494" s="193">
        <f>IF(N494="zákl. přenesená",J494,0)</f>
        <v>0</v>
      </c>
      <c r="BH494" s="193">
        <f>IF(N494="sníž. přenesená",J494,0)</f>
        <v>0</v>
      </c>
      <c r="BI494" s="193">
        <f>IF(N494="nulová",J494,0)</f>
        <v>0</v>
      </c>
      <c r="BJ494" s="20" t="s">
        <v>83</v>
      </c>
      <c r="BK494" s="193">
        <f>ROUND(I494*H494,2)</f>
        <v>0</v>
      </c>
      <c r="BL494" s="20" t="s">
        <v>303</v>
      </c>
      <c r="BM494" s="192" t="s">
        <v>708</v>
      </c>
    </row>
    <row r="495" spans="1:65" s="2" customFormat="1" ht="24.15" customHeight="1">
      <c r="A495" s="37"/>
      <c r="B495" s="38"/>
      <c r="C495" s="181" t="s">
        <v>709</v>
      </c>
      <c r="D495" s="181" t="s">
        <v>130</v>
      </c>
      <c r="E495" s="182" t="s">
        <v>710</v>
      </c>
      <c r="F495" s="183" t="s">
        <v>711</v>
      </c>
      <c r="G495" s="184" t="s">
        <v>569</v>
      </c>
      <c r="H495" s="185">
        <v>1</v>
      </c>
      <c r="I495" s="186"/>
      <c r="J495" s="187">
        <f>ROUND(I495*H495,2)</f>
        <v>0</v>
      </c>
      <c r="K495" s="183" t="s">
        <v>19</v>
      </c>
      <c r="L495" s="42"/>
      <c r="M495" s="188" t="s">
        <v>19</v>
      </c>
      <c r="N495" s="189" t="s">
        <v>47</v>
      </c>
      <c r="O495" s="67"/>
      <c r="P495" s="190">
        <f>O495*H495</f>
        <v>0</v>
      </c>
      <c r="Q495" s="190">
        <v>0</v>
      </c>
      <c r="R495" s="190">
        <f>Q495*H495</f>
        <v>0</v>
      </c>
      <c r="S495" s="190">
        <v>0</v>
      </c>
      <c r="T495" s="191">
        <f>S495*H495</f>
        <v>0</v>
      </c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R495" s="192" t="s">
        <v>303</v>
      </c>
      <c r="AT495" s="192" t="s">
        <v>130</v>
      </c>
      <c r="AU495" s="192" t="s">
        <v>85</v>
      </c>
      <c r="AY495" s="20" t="s">
        <v>127</v>
      </c>
      <c r="BE495" s="193">
        <f>IF(N495="základní",J495,0)</f>
        <v>0</v>
      </c>
      <c r="BF495" s="193">
        <f>IF(N495="snížená",J495,0)</f>
        <v>0</v>
      </c>
      <c r="BG495" s="193">
        <f>IF(N495="zákl. přenesená",J495,0)</f>
        <v>0</v>
      </c>
      <c r="BH495" s="193">
        <f>IF(N495="sníž. přenesená",J495,0)</f>
        <v>0</v>
      </c>
      <c r="BI495" s="193">
        <f>IF(N495="nulová",J495,0)</f>
        <v>0</v>
      </c>
      <c r="BJ495" s="20" t="s">
        <v>83</v>
      </c>
      <c r="BK495" s="193">
        <f>ROUND(I495*H495,2)</f>
        <v>0</v>
      </c>
      <c r="BL495" s="20" t="s">
        <v>303</v>
      </c>
      <c r="BM495" s="192" t="s">
        <v>712</v>
      </c>
    </row>
    <row r="496" spans="1:65" s="13" customFormat="1" ht="10">
      <c r="B496" s="199"/>
      <c r="C496" s="200"/>
      <c r="D496" s="201" t="s">
        <v>139</v>
      </c>
      <c r="E496" s="202" t="s">
        <v>19</v>
      </c>
      <c r="F496" s="203" t="s">
        <v>386</v>
      </c>
      <c r="G496" s="200"/>
      <c r="H496" s="202" t="s">
        <v>19</v>
      </c>
      <c r="I496" s="204"/>
      <c r="J496" s="200"/>
      <c r="K496" s="200"/>
      <c r="L496" s="205"/>
      <c r="M496" s="206"/>
      <c r="N496" s="207"/>
      <c r="O496" s="207"/>
      <c r="P496" s="207"/>
      <c r="Q496" s="207"/>
      <c r="R496" s="207"/>
      <c r="S496" s="207"/>
      <c r="T496" s="208"/>
      <c r="AT496" s="209" t="s">
        <v>139</v>
      </c>
      <c r="AU496" s="209" t="s">
        <v>85</v>
      </c>
      <c r="AV496" s="13" t="s">
        <v>83</v>
      </c>
      <c r="AW496" s="13" t="s">
        <v>35</v>
      </c>
      <c r="AX496" s="13" t="s">
        <v>76</v>
      </c>
      <c r="AY496" s="209" t="s">
        <v>127</v>
      </c>
    </row>
    <row r="497" spans="1:65" s="14" customFormat="1" ht="10">
      <c r="B497" s="210"/>
      <c r="C497" s="211"/>
      <c r="D497" s="201" t="s">
        <v>139</v>
      </c>
      <c r="E497" s="212" t="s">
        <v>19</v>
      </c>
      <c r="F497" s="213" t="s">
        <v>83</v>
      </c>
      <c r="G497" s="211"/>
      <c r="H497" s="214">
        <v>1</v>
      </c>
      <c r="I497" s="215"/>
      <c r="J497" s="211"/>
      <c r="K497" s="211"/>
      <c r="L497" s="216"/>
      <c r="M497" s="217"/>
      <c r="N497" s="218"/>
      <c r="O497" s="218"/>
      <c r="P497" s="218"/>
      <c r="Q497" s="218"/>
      <c r="R497" s="218"/>
      <c r="S497" s="218"/>
      <c r="T497" s="219"/>
      <c r="AT497" s="220" t="s">
        <v>139</v>
      </c>
      <c r="AU497" s="220" t="s">
        <v>85</v>
      </c>
      <c r="AV497" s="14" t="s">
        <v>85</v>
      </c>
      <c r="AW497" s="14" t="s">
        <v>35</v>
      </c>
      <c r="AX497" s="14" t="s">
        <v>76</v>
      </c>
      <c r="AY497" s="220" t="s">
        <v>127</v>
      </c>
    </row>
    <row r="498" spans="1:65" s="16" customFormat="1" ht="10">
      <c r="B498" s="232"/>
      <c r="C498" s="233"/>
      <c r="D498" s="201" t="s">
        <v>139</v>
      </c>
      <c r="E498" s="234" t="s">
        <v>19</v>
      </c>
      <c r="F498" s="235" t="s">
        <v>153</v>
      </c>
      <c r="G498" s="233"/>
      <c r="H498" s="236">
        <v>1</v>
      </c>
      <c r="I498" s="237"/>
      <c r="J498" s="233"/>
      <c r="K498" s="233"/>
      <c r="L498" s="238"/>
      <c r="M498" s="239"/>
      <c r="N498" s="240"/>
      <c r="O498" s="240"/>
      <c r="P498" s="240"/>
      <c r="Q498" s="240"/>
      <c r="R498" s="240"/>
      <c r="S498" s="240"/>
      <c r="T498" s="241"/>
      <c r="AT498" s="242" t="s">
        <v>139</v>
      </c>
      <c r="AU498" s="242" t="s">
        <v>85</v>
      </c>
      <c r="AV498" s="16" t="s">
        <v>135</v>
      </c>
      <c r="AW498" s="16" t="s">
        <v>35</v>
      </c>
      <c r="AX498" s="16" t="s">
        <v>83</v>
      </c>
      <c r="AY498" s="242" t="s">
        <v>127</v>
      </c>
    </row>
    <row r="499" spans="1:65" s="2" customFormat="1" ht="24.15" customHeight="1">
      <c r="A499" s="37"/>
      <c r="B499" s="38"/>
      <c r="C499" s="181" t="s">
        <v>713</v>
      </c>
      <c r="D499" s="181" t="s">
        <v>130</v>
      </c>
      <c r="E499" s="182" t="s">
        <v>714</v>
      </c>
      <c r="F499" s="183" t="s">
        <v>715</v>
      </c>
      <c r="G499" s="184" t="s">
        <v>569</v>
      </c>
      <c r="H499" s="185">
        <v>1</v>
      </c>
      <c r="I499" s="186"/>
      <c r="J499" s="187">
        <f>ROUND(I499*H499,2)</f>
        <v>0</v>
      </c>
      <c r="K499" s="183" t="s">
        <v>19</v>
      </c>
      <c r="L499" s="42"/>
      <c r="M499" s="188" t="s">
        <v>19</v>
      </c>
      <c r="N499" s="189" t="s">
        <v>47</v>
      </c>
      <c r="O499" s="67"/>
      <c r="P499" s="190">
        <f>O499*H499</f>
        <v>0</v>
      </c>
      <c r="Q499" s="190">
        <v>0</v>
      </c>
      <c r="R499" s="190">
        <f>Q499*H499</f>
        <v>0</v>
      </c>
      <c r="S499" s="190">
        <v>0</v>
      </c>
      <c r="T499" s="191">
        <f>S499*H499</f>
        <v>0</v>
      </c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R499" s="192" t="s">
        <v>303</v>
      </c>
      <c r="AT499" s="192" t="s">
        <v>130</v>
      </c>
      <c r="AU499" s="192" t="s">
        <v>85</v>
      </c>
      <c r="AY499" s="20" t="s">
        <v>127</v>
      </c>
      <c r="BE499" s="193">
        <f>IF(N499="základní",J499,0)</f>
        <v>0</v>
      </c>
      <c r="BF499" s="193">
        <f>IF(N499="snížená",J499,0)</f>
        <v>0</v>
      </c>
      <c r="BG499" s="193">
        <f>IF(N499="zákl. přenesená",J499,0)</f>
        <v>0</v>
      </c>
      <c r="BH499" s="193">
        <f>IF(N499="sníž. přenesená",J499,0)</f>
        <v>0</v>
      </c>
      <c r="BI499" s="193">
        <f>IF(N499="nulová",J499,0)</f>
        <v>0</v>
      </c>
      <c r="BJ499" s="20" t="s">
        <v>83</v>
      </c>
      <c r="BK499" s="193">
        <f>ROUND(I499*H499,2)</f>
        <v>0</v>
      </c>
      <c r="BL499" s="20" t="s">
        <v>303</v>
      </c>
      <c r="BM499" s="192" t="s">
        <v>716</v>
      </c>
    </row>
    <row r="500" spans="1:65" s="13" customFormat="1" ht="10">
      <c r="B500" s="199"/>
      <c r="C500" s="200"/>
      <c r="D500" s="201" t="s">
        <v>139</v>
      </c>
      <c r="E500" s="202" t="s">
        <v>19</v>
      </c>
      <c r="F500" s="203" t="s">
        <v>386</v>
      </c>
      <c r="G500" s="200"/>
      <c r="H500" s="202" t="s">
        <v>19</v>
      </c>
      <c r="I500" s="204"/>
      <c r="J500" s="200"/>
      <c r="K500" s="200"/>
      <c r="L500" s="205"/>
      <c r="M500" s="206"/>
      <c r="N500" s="207"/>
      <c r="O500" s="207"/>
      <c r="P500" s="207"/>
      <c r="Q500" s="207"/>
      <c r="R500" s="207"/>
      <c r="S500" s="207"/>
      <c r="T500" s="208"/>
      <c r="AT500" s="209" t="s">
        <v>139</v>
      </c>
      <c r="AU500" s="209" t="s">
        <v>85</v>
      </c>
      <c r="AV500" s="13" t="s">
        <v>83</v>
      </c>
      <c r="AW500" s="13" t="s">
        <v>35</v>
      </c>
      <c r="AX500" s="13" t="s">
        <v>76</v>
      </c>
      <c r="AY500" s="209" t="s">
        <v>127</v>
      </c>
    </row>
    <row r="501" spans="1:65" s="14" customFormat="1" ht="10">
      <c r="B501" s="210"/>
      <c r="C501" s="211"/>
      <c r="D501" s="201" t="s">
        <v>139</v>
      </c>
      <c r="E501" s="212" t="s">
        <v>19</v>
      </c>
      <c r="F501" s="213" t="s">
        <v>83</v>
      </c>
      <c r="G501" s="211"/>
      <c r="H501" s="214">
        <v>1</v>
      </c>
      <c r="I501" s="215"/>
      <c r="J501" s="211"/>
      <c r="K501" s="211"/>
      <c r="L501" s="216"/>
      <c r="M501" s="217"/>
      <c r="N501" s="218"/>
      <c r="O501" s="218"/>
      <c r="P501" s="218"/>
      <c r="Q501" s="218"/>
      <c r="R501" s="218"/>
      <c r="S501" s="218"/>
      <c r="T501" s="219"/>
      <c r="AT501" s="220" t="s">
        <v>139</v>
      </c>
      <c r="AU501" s="220" t="s">
        <v>85</v>
      </c>
      <c r="AV501" s="14" t="s">
        <v>85</v>
      </c>
      <c r="AW501" s="14" t="s">
        <v>35</v>
      </c>
      <c r="AX501" s="14" t="s">
        <v>76</v>
      </c>
      <c r="AY501" s="220" t="s">
        <v>127</v>
      </c>
    </row>
    <row r="502" spans="1:65" s="16" customFormat="1" ht="10">
      <c r="B502" s="232"/>
      <c r="C502" s="233"/>
      <c r="D502" s="201" t="s">
        <v>139</v>
      </c>
      <c r="E502" s="234" t="s">
        <v>19</v>
      </c>
      <c r="F502" s="235" t="s">
        <v>153</v>
      </c>
      <c r="G502" s="233"/>
      <c r="H502" s="236">
        <v>1</v>
      </c>
      <c r="I502" s="237"/>
      <c r="J502" s="233"/>
      <c r="K502" s="233"/>
      <c r="L502" s="238"/>
      <c r="M502" s="239"/>
      <c r="N502" s="240"/>
      <c r="O502" s="240"/>
      <c r="P502" s="240"/>
      <c r="Q502" s="240"/>
      <c r="R502" s="240"/>
      <c r="S502" s="240"/>
      <c r="T502" s="241"/>
      <c r="AT502" s="242" t="s">
        <v>139</v>
      </c>
      <c r="AU502" s="242" t="s">
        <v>85</v>
      </c>
      <c r="AV502" s="16" t="s">
        <v>135</v>
      </c>
      <c r="AW502" s="16" t="s">
        <v>35</v>
      </c>
      <c r="AX502" s="16" t="s">
        <v>83</v>
      </c>
      <c r="AY502" s="242" t="s">
        <v>127</v>
      </c>
    </row>
    <row r="503" spans="1:65" s="2" customFormat="1" ht="33" customHeight="1">
      <c r="A503" s="37"/>
      <c r="B503" s="38"/>
      <c r="C503" s="181" t="s">
        <v>717</v>
      </c>
      <c r="D503" s="181" t="s">
        <v>130</v>
      </c>
      <c r="E503" s="182" t="s">
        <v>718</v>
      </c>
      <c r="F503" s="183" t="s">
        <v>719</v>
      </c>
      <c r="G503" s="184" t="s">
        <v>569</v>
      </c>
      <c r="H503" s="185">
        <v>1</v>
      </c>
      <c r="I503" s="186"/>
      <c r="J503" s="187">
        <f>ROUND(I503*H503,2)</f>
        <v>0</v>
      </c>
      <c r="K503" s="183" t="s">
        <v>19</v>
      </c>
      <c r="L503" s="42"/>
      <c r="M503" s="188" t="s">
        <v>19</v>
      </c>
      <c r="N503" s="189" t="s">
        <v>47</v>
      </c>
      <c r="O503" s="67"/>
      <c r="P503" s="190">
        <f>O503*H503</f>
        <v>0</v>
      </c>
      <c r="Q503" s="190">
        <v>0</v>
      </c>
      <c r="R503" s="190">
        <f>Q503*H503</f>
        <v>0</v>
      </c>
      <c r="S503" s="190">
        <v>0</v>
      </c>
      <c r="T503" s="191">
        <f>S503*H503</f>
        <v>0</v>
      </c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R503" s="192" t="s">
        <v>303</v>
      </c>
      <c r="AT503" s="192" t="s">
        <v>130</v>
      </c>
      <c r="AU503" s="192" t="s">
        <v>85</v>
      </c>
      <c r="AY503" s="20" t="s">
        <v>127</v>
      </c>
      <c r="BE503" s="193">
        <f>IF(N503="základní",J503,0)</f>
        <v>0</v>
      </c>
      <c r="BF503" s="193">
        <f>IF(N503="snížená",J503,0)</f>
        <v>0</v>
      </c>
      <c r="BG503" s="193">
        <f>IF(N503="zákl. přenesená",J503,0)</f>
        <v>0</v>
      </c>
      <c r="BH503" s="193">
        <f>IF(N503="sníž. přenesená",J503,0)</f>
        <v>0</v>
      </c>
      <c r="BI503" s="193">
        <f>IF(N503="nulová",J503,0)</f>
        <v>0</v>
      </c>
      <c r="BJ503" s="20" t="s">
        <v>83</v>
      </c>
      <c r="BK503" s="193">
        <f>ROUND(I503*H503,2)</f>
        <v>0</v>
      </c>
      <c r="BL503" s="20" t="s">
        <v>303</v>
      </c>
      <c r="BM503" s="192" t="s">
        <v>720</v>
      </c>
    </row>
    <row r="504" spans="1:65" s="13" customFormat="1" ht="10">
      <c r="B504" s="199"/>
      <c r="C504" s="200"/>
      <c r="D504" s="201" t="s">
        <v>139</v>
      </c>
      <c r="E504" s="202" t="s">
        <v>19</v>
      </c>
      <c r="F504" s="203" t="s">
        <v>386</v>
      </c>
      <c r="G504" s="200"/>
      <c r="H504" s="202" t="s">
        <v>19</v>
      </c>
      <c r="I504" s="204"/>
      <c r="J504" s="200"/>
      <c r="K504" s="200"/>
      <c r="L504" s="205"/>
      <c r="M504" s="206"/>
      <c r="N504" s="207"/>
      <c r="O504" s="207"/>
      <c r="P504" s="207"/>
      <c r="Q504" s="207"/>
      <c r="R504" s="207"/>
      <c r="S504" s="207"/>
      <c r="T504" s="208"/>
      <c r="AT504" s="209" t="s">
        <v>139</v>
      </c>
      <c r="AU504" s="209" t="s">
        <v>85</v>
      </c>
      <c r="AV504" s="13" t="s">
        <v>83</v>
      </c>
      <c r="AW504" s="13" t="s">
        <v>35</v>
      </c>
      <c r="AX504" s="13" t="s">
        <v>76</v>
      </c>
      <c r="AY504" s="209" t="s">
        <v>127</v>
      </c>
    </row>
    <row r="505" spans="1:65" s="14" customFormat="1" ht="10">
      <c r="B505" s="210"/>
      <c r="C505" s="211"/>
      <c r="D505" s="201" t="s">
        <v>139</v>
      </c>
      <c r="E505" s="212" t="s">
        <v>19</v>
      </c>
      <c r="F505" s="213" t="s">
        <v>83</v>
      </c>
      <c r="G505" s="211"/>
      <c r="H505" s="214">
        <v>1</v>
      </c>
      <c r="I505" s="215"/>
      <c r="J505" s="211"/>
      <c r="K505" s="211"/>
      <c r="L505" s="216"/>
      <c r="M505" s="217"/>
      <c r="N505" s="218"/>
      <c r="O505" s="218"/>
      <c r="P505" s="218"/>
      <c r="Q505" s="218"/>
      <c r="R505" s="218"/>
      <c r="S505" s="218"/>
      <c r="T505" s="219"/>
      <c r="AT505" s="220" t="s">
        <v>139</v>
      </c>
      <c r="AU505" s="220" t="s">
        <v>85</v>
      </c>
      <c r="AV505" s="14" t="s">
        <v>85</v>
      </c>
      <c r="AW505" s="14" t="s">
        <v>35</v>
      </c>
      <c r="AX505" s="14" t="s">
        <v>76</v>
      </c>
      <c r="AY505" s="220" t="s">
        <v>127</v>
      </c>
    </row>
    <row r="506" spans="1:65" s="16" customFormat="1" ht="10">
      <c r="B506" s="232"/>
      <c r="C506" s="233"/>
      <c r="D506" s="201" t="s">
        <v>139</v>
      </c>
      <c r="E506" s="234" t="s">
        <v>19</v>
      </c>
      <c r="F506" s="235" t="s">
        <v>153</v>
      </c>
      <c r="G506" s="233"/>
      <c r="H506" s="236">
        <v>1</v>
      </c>
      <c r="I506" s="237"/>
      <c r="J506" s="233"/>
      <c r="K506" s="233"/>
      <c r="L506" s="238"/>
      <c r="M506" s="239"/>
      <c r="N506" s="240"/>
      <c r="O506" s="240"/>
      <c r="P506" s="240"/>
      <c r="Q506" s="240"/>
      <c r="R506" s="240"/>
      <c r="S506" s="240"/>
      <c r="T506" s="241"/>
      <c r="AT506" s="242" t="s">
        <v>139</v>
      </c>
      <c r="AU506" s="242" t="s">
        <v>85</v>
      </c>
      <c r="AV506" s="16" t="s">
        <v>135</v>
      </c>
      <c r="AW506" s="16" t="s">
        <v>35</v>
      </c>
      <c r="AX506" s="16" t="s">
        <v>83</v>
      </c>
      <c r="AY506" s="242" t="s">
        <v>127</v>
      </c>
    </row>
    <row r="507" spans="1:65" s="2" customFormat="1" ht="44.25" customHeight="1">
      <c r="A507" s="37"/>
      <c r="B507" s="38"/>
      <c r="C507" s="181" t="s">
        <v>721</v>
      </c>
      <c r="D507" s="181" t="s">
        <v>130</v>
      </c>
      <c r="E507" s="182" t="s">
        <v>722</v>
      </c>
      <c r="F507" s="183" t="s">
        <v>723</v>
      </c>
      <c r="G507" s="184" t="s">
        <v>357</v>
      </c>
      <c r="H507" s="244"/>
      <c r="I507" s="186"/>
      <c r="J507" s="187">
        <f>ROUND(I507*H507,2)</f>
        <v>0</v>
      </c>
      <c r="K507" s="183" t="s">
        <v>134</v>
      </c>
      <c r="L507" s="42"/>
      <c r="M507" s="188" t="s">
        <v>19</v>
      </c>
      <c r="N507" s="189" t="s">
        <v>47</v>
      </c>
      <c r="O507" s="67"/>
      <c r="P507" s="190">
        <f>O507*H507</f>
        <v>0</v>
      </c>
      <c r="Q507" s="190">
        <v>0</v>
      </c>
      <c r="R507" s="190">
        <f>Q507*H507</f>
        <v>0</v>
      </c>
      <c r="S507" s="190">
        <v>0</v>
      </c>
      <c r="T507" s="191">
        <f>S507*H507</f>
        <v>0</v>
      </c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R507" s="192" t="s">
        <v>303</v>
      </c>
      <c r="AT507" s="192" t="s">
        <v>130</v>
      </c>
      <c r="AU507" s="192" t="s">
        <v>85</v>
      </c>
      <c r="AY507" s="20" t="s">
        <v>127</v>
      </c>
      <c r="BE507" s="193">
        <f>IF(N507="základní",J507,0)</f>
        <v>0</v>
      </c>
      <c r="BF507" s="193">
        <f>IF(N507="snížená",J507,0)</f>
        <v>0</v>
      </c>
      <c r="BG507" s="193">
        <f>IF(N507="zákl. přenesená",J507,0)</f>
        <v>0</v>
      </c>
      <c r="BH507" s="193">
        <f>IF(N507="sníž. přenesená",J507,0)</f>
        <v>0</v>
      </c>
      <c r="BI507" s="193">
        <f>IF(N507="nulová",J507,0)</f>
        <v>0</v>
      </c>
      <c r="BJ507" s="20" t="s">
        <v>83</v>
      </c>
      <c r="BK507" s="193">
        <f>ROUND(I507*H507,2)</f>
        <v>0</v>
      </c>
      <c r="BL507" s="20" t="s">
        <v>303</v>
      </c>
      <c r="BM507" s="192" t="s">
        <v>724</v>
      </c>
    </row>
    <row r="508" spans="1:65" s="2" customFormat="1" ht="10">
      <c r="A508" s="37"/>
      <c r="B508" s="38"/>
      <c r="C508" s="39"/>
      <c r="D508" s="194" t="s">
        <v>137</v>
      </c>
      <c r="E508" s="39"/>
      <c r="F508" s="195" t="s">
        <v>725</v>
      </c>
      <c r="G508" s="39"/>
      <c r="H508" s="39"/>
      <c r="I508" s="196"/>
      <c r="J508" s="39"/>
      <c r="K508" s="39"/>
      <c r="L508" s="42"/>
      <c r="M508" s="248"/>
      <c r="N508" s="249"/>
      <c r="O508" s="250"/>
      <c r="P508" s="250"/>
      <c r="Q508" s="250"/>
      <c r="R508" s="250"/>
      <c r="S508" s="250"/>
      <c r="T508" s="251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T508" s="20" t="s">
        <v>137</v>
      </c>
      <c r="AU508" s="20" t="s">
        <v>85</v>
      </c>
    </row>
    <row r="509" spans="1:65" s="2" customFormat="1" ht="7" customHeight="1">
      <c r="A509" s="37"/>
      <c r="B509" s="50"/>
      <c r="C509" s="51"/>
      <c r="D509" s="51"/>
      <c r="E509" s="51"/>
      <c r="F509" s="51"/>
      <c r="G509" s="51"/>
      <c r="H509" s="51"/>
      <c r="I509" s="51"/>
      <c r="J509" s="51"/>
      <c r="K509" s="51"/>
      <c r="L509" s="42"/>
      <c r="M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</row>
  </sheetData>
  <sheetProtection algorithmName="SHA-512" hashValue="JFDqXq8UeDVOWpwgGnQRWsviwBmkP7EPPlZer56TG8096oZbPm1QZrS5H9dfhPQMkIGMHSzisaDfvLhBYbGfgg==" saltValue="T9UZZGQwuVq4mb0suPSzs5UrTc6Qe1YXYjAkizGyEAjUHguOGSiRySvwXOcTbYglwjpcV1PCOjXl5Mek9Cvlrw==" spinCount="100000" sheet="1" objects="1" scenarios="1" formatColumns="0" formatRows="0" autoFilter="0"/>
  <autoFilter ref="C91:K508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6" r:id="rId1"/>
    <hyperlink ref="F101" r:id="rId2"/>
    <hyperlink ref="F106" r:id="rId3"/>
    <hyperlink ref="F111" r:id="rId4"/>
    <hyperlink ref="F121" r:id="rId5"/>
    <hyperlink ref="F126" r:id="rId6"/>
    <hyperlink ref="F131" r:id="rId7"/>
    <hyperlink ref="F136" r:id="rId8"/>
    <hyperlink ref="F141" r:id="rId9"/>
    <hyperlink ref="F146" r:id="rId10"/>
    <hyperlink ref="F151" r:id="rId11"/>
    <hyperlink ref="F162" r:id="rId12"/>
    <hyperlink ref="F168" r:id="rId13"/>
    <hyperlink ref="F175" r:id="rId14"/>
    <hyperlink ref="F180" r:id="rId15"/>
    <hyperlink ref="F185" r:id="rId16"/>
    <hyperlink ref="F190" r:id="rId17"/>
    <hyperlink ref="F196" r:id="rId18"/>
    <hyperlink ref="F202" r:id="rId19"/>
    <hyperlink ref="F207" r:id="rId20"/>
    <hyperlink ref="F212" r:id="rId21"/>
    <hyperlink ref="F217" r:id="rId22"/>
    <hyperlink ref="F222" r:id="rId23"/>
    <hyperlink ref="F227" r:id="rId24"/>
    <hyperlink ref="F236" r:id="rId25"/>
    <hyperlink ref="F245" r:id="rId26"/>
    <hyperlink ref="F256" r:id="rId27"/>
    <hyperlink ref="F270" r:id="rId28"/>
    <hyperlink ref="F280" r:id="rId29"/>
    <hyperlink ref="F288" r:id="rId30"/>
    <hyperlink ref="F293" r:id="rId31"/>
    <hyperlink ref="F305" r:id="rId32"/>
    <hyperlink ref="F320" r:id="rId33"/>
    <hyperlink ref="F331" r:id="rId34"/>
    <hyperlink ref="F345" r:id="rId35"/>
    <hyperlink ref="F355" r:id="rId36"/>
    <hyperlink ref="F362" r:id="rId37"/>
    <hyperlink ref="F371" r:id="rId38"/>
    <hyperlink ref="F376" r:id="rId39"/>
    <hyperlink ref="F381" r:id="rId40"/>
    <hyperlink ref="F386" r:id="rId41"/>
    <hyperlink ref="F396" r:id="rId42"/>
    <hyperlink ref="F428" r:id="rId43"/>
    <hyperlink ref="F456" r:id="rId44"/>
    <hyperlink ref="F461" r:id="rId45"/>
    <hyperlink ref="F487" r:id="rId46"/>
    <hyperlink ref="F508" r:id="rId4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10"/>
  <sheetViews>
    <sheetView showGridLines="0" workbookViewId="0"/>
  </sheetViews>
  <sheetFormatPr defaultRowHeight="14"/>
  <cols>
    <col min="1" max="1" width="8.33203125" style="1" customWidth="1"/>
    <col min="2" max="2" width="1.218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1" width="22.33203125" style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AT2" s="20" t="s">
        <v>96</v>
      </c>
    </row>
    <row r="3" spans="1:46" s="1" customFormat="1" ht="7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85</v>
      </c>
    </row>
    <row r="4" spans="1:46" s="1" customFormat="1" ht="25" customHeight="1">
      <c r="B4" s="23"/>
      <c r="D4" s="113" t="s">
        <v>97</v>
      </c>
      <c r="L4" s="23"/>
      <c r="M4" s="114" t="s">
        <v>10</v>
      </c>
      <c r="AT4" s="20" t="s">
        <v>4</v>
      </c>
    </row>
    <row r="5" spans="1:46" s="1" customFormat="1" ht="7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26.25" customHeight="1">
      <c r="B7" s="23"/>
      <c r="E7" s="387" t="str">
        <f>'Rekapitulace stavby'!K6</f>
        <v>Projektová dokumentace pro pavilon sportovní haly a odborných učeben</v>
      </c>
      <c r="F7" s="388"/>
      <c r="G7" s="388"/>
      <c r="H7" s="388"/>
      <c r="L7" s="23"/>
    </row>
    <row r="8" spans="1:46" s="2" customFormat="1" ht="12" customHeight="1">
      <c r="A8" s="37"/>
      <c r="B8" s="42"/>
      <c r="C8" s="37"/>
      <c r="D8" s="115" t="s">
        <v>98</v>
      </c>
      <c r="E8" s="37"/>
      <c r="F8" s="37"/>
      <c r="G8" s="37"/>
      <c r="H8" s="37"/>
      <c r="I8" s="37"/>
      <c r="J8" s="37"/>
      <c r="K8" s="37"/>
      <c r="L8" s="116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0" t="s">
        <v>726</v>
      </c>
      <c r="F9" s="389"/>
      <c r="G9" s="389"/>
      <c r="H9" s="389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0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15" t="s">
        <v>18</v>
      </c>
      <c r="E11" s="37"/>
      <c r="F11" s="106" t="s">
        <v>19</v>
      </c>
      <c r="G11" s="37"/>
      <c r="H11" s="37"/>
      <c r="I11" s="115" t="s">
        <v>20</v>
      </c>
      <c r="J11" s="106" t="s">
        <v>19</v>
      </c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15" t="s">
        <v>21</v>
      </c>
      <c r="E12" s="37"/>
      <c r="F12" s="106" t="s">
        <v>22</v>
      </c>
      <c r="G12" s="37"/>
      <c r="H12" s="37"/>
      <c r="I12" s="115" t="s">
        <v>23</v>
      </c>
      <c r="J12" s="117" t="str">
        <f>'Rekapitulace stavby'!AN8</f>
        <v>17. 10. 2025</v>
      </c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75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25</v>
      </c>
      <c r="E14" s="37"/>
      <c r="F14" s="37"/>
      <c r="G14" s="37"/>
      <c r="H14" s="37"/>
      <c r="I14" s="115" t="s">
        <v>26</v>
      </c>
      <c r="J14" s="106" t="s">
        <v>19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06" t="s">
        <v>27</v>
      </c>
      <c r="F15" s="37"/>
      <c r="G15" s="37"/>
      <c r="H15" s="37"/>
      <c r="I15" s="115" t="s">
        <v>28</v>
      </c>
      <c r="J15" s="106" t="s">
        <v>19</v>
      </c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7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15" t="s">
        <v>29</v>
      </c>
      <c r="E17" s="37"/>
      <c r="F17" s="37"/>
      <c r="G17" s="37"/>
      <c r="H17" s="37"/>
      <c r="I17" s="115" t="s">
        <v>26</v>
      </c>
      <c r="J17" s="33" t="str">
        <f>'Rekapitulace stavby'!AN13</f>
        <v>Vyplň údaj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1" t="str">
        <f>'Rekapitulace stavby'!E14</f>
        <v>Vyplň údaj</v>
      </c>
      <c r="F18" s="392"/>
      <c r="G18" s="392"/>
      <c r="H18" s="392"/>
      <c r="I18" s="115" t="s">
        <v>28</v>
      </c>
      <c r="J18" s="33" t="str">
        <f>'Rekapitulace stavby'!AN14</f>
        <v>Vyplň údaj</v>
      </c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7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15" t="s">
        <v>31</v>
      </c>
      <c r="E20" s="37"/>
      <c r="F20" s="37"/>
      <c r="G20" s="37"/>
      <c r="H20" s="37"/>
      <c r="I20" s="115" t="s">
        <v>26</v>
      </c>
      <c r="J20" s="106" t="s">
        <v>32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06" t="s">
        <v>33</v>
      </c>
      <c r="F21" s="37"/>
      <c r="G21" s="37"/>
      <c r="H21" s="37"/>
      <c r="I21" s="115" t="s">
        <v>28</v>
      </c>
      <c r="J21" s="106" t="s">
        <v>34</v>
      </c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7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15" t="s">
        <v>36</v>
      </c>
      <c r="E23" s="37"/>
      <c r="F23" s="37"/>
      <c r="G23" s="37"/>
      <c r="H23" s="37"/>
      <c r="I23" s="115" t="s">
        <v>26</v>
      </c>
      <c r="J23" s="106" t="s">
        <v>37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06" t="s">
        <v>38</v>
      </c>
      <c r="F24" s="37"/>
      <c r="G24" s="37"/>
      <c r="H24" s="37"/>
      <c r="I24" s="115" t="s">
        <v>28</v>
      </c>
      <c r="J24" s="106" t="s">
        <v>39</v>
      </c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7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15" t="s">
        <v>40</v>
      </c>
      <c r="E26" s="37"/>
      <c r="F26" s="37"/>
      <c r="G26" s="37"/>
      <c r="H26" s="37"/>
      <c r="I26" s="37"/>
      <c r="J26" s="37"/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8"/>
      <c r="B27" s="119"/>
      <c r="C27" s="118"/>
      <c r="D27" s="118"/>
      <c r="E27" s="393" t="s">
        <v>19</v>
      </c>
      <c r="F27" s="393"/>
      <c r="G27" s="393"/>
      <c r="H27" s="393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7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7" customHeight="1">
      <c r="A29" s="37"/>
      <c r="B29" s="42"/>
      <c r="C29" s="37"/>
      <c r="D29" s="121"/>
      <c r="E29" s="121"/>
      <c r="F29" s="121"/>
      <c r="G29" s="121"/>
      <c r="H29" s="121"/>
      <c r="I29" s="121"/>
      <c r="J29" s="121"/>
      <c r="K29" s="121"/>
      <c r="L29" s="11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4" customHeight="1">
      <c r="A30" s="37"/>
      <c r="B30" s="42"/>
      <c r="C30" s="37"/>
      <c r="D30" s="122" t="s">
        <v>42</v>
      </c>
      <c r="E30" s="37"/>
      <c r="F30" s="37"/>
      <c r="G30" s="37"/>
      <c r="H30" s="37"/>
      <c r="I30" s="37"/>
      <c r="J30" s="123">
        <f>ROUND(J84, 2)</f>
        <v>0</v>
      </c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7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" customHeight="1">
      <c r="A32" s="37"/>
      <c r="B32" s="42"/>
      <c r="C32" s="37"/>
      <c r="D32" s="37"/>
      <c r="E32" s="37"/>
      <c r="F32" s="124" t="s">
        <v>44</v>
      </c>
      <c r="G32" s="37"/>
      <c r="H32" s="37"/>
      <c r="I32" s="124" t="s">
        <v>43</v>
      </c>
      <c r="J32" s="124" t="s">
        <v>45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" customHeight="1">
      <c r="A33" s="37"/>
      <c r="B33" s="42"/>
      <c r="C33" s="37"/>
      <c r="D33" s="125" t="s">
        <v>46</v>
      </c>
      <c r="E33" s="115" t="s">
        <v>47</v>
      </c>
      <c r="F33" s="126">
        <f>ROUND((SUM(BE84:BE109)),  2)</f>
        <v>0</v>
      </c>
      <c r="G33" s="37"/>
      <c r="H33" s="37"/>
      <c r="I33" s="127">
        <v>0.21</v>
      </c>
      <c r="J33" s="126">
        <f>ROUND(((SUM(BE84:BE109))*I33),  2)</f>
        <v>0</v>
      </c>
      <c r="K33" s="37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" customHeight="1">
      <c r="A34" s="37"/>
      <c r="B34" s="42"/>
      <c r="C34" s="37"/>
      <c r="D34" s="37"/>
      <c r="E34" s="115" t="s">
        <v>48</v>
      </c>
      <c r="F34" s="126">
        <f>ROUND((SUM(BF84:BF109)),  2)</f>
        <v>0</v>
      </c>
      <c r="G34" s="37"/>
      <c r="H34" s="37"/>
      <c r="I34" s="127">
        <v>0.12</v>
      </c>
      <c r="J34" s="126">
        <f>ROUND(((SUM(BF84:BF109))*I34),  2)</f>
        <v>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" hidden="1" customHeight="1">
      <c r="A35" s="37"/>
      <c r="B35" s="42"/>
      <c r="C35" s="37"/>
      <c r="D35" s="37"/>
      <c r="E35" s="115" t="s">
        <v>49</v>
      </c>
      <c r="F35" s="126">
        <f>ROUND((SUM(BG84:BG109)),  2)</f>
        <v>0</v>
      </c>
      <c r="G35" s="37"/>
      <c r="H35" s="37"/>
      <c r="I35" s="127">
        <v>0.21</v>
      </c>
      <c r="J35" s="126">
        <f>0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" hidden="1" customHeight="1">
      <c r="A36" s="37"/>
      <c r="B36" s="42"/>
      <c r="C36" s="37"/>
      <c r="D36" s="37"/>
      <c r="E36" s="115" t="s">
        <v>50</v>
      </c>
      <c r="F36" s="126">
        <f>ROUND((SUM(BH84:BH109)),  2)</f>
        <v>0</v>
      </c>
      <c r="G36" s="37"/>
      <c r="H36" s="37"/>
      <c r="I36" s="127">
        <v>0.12</v>
      </c>
      <c r="J36" s="126">
        <f>0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" hidden="1" customHeight="1">
      <c r="A37" s="37"/>
      <c r="B37" s="42"/>
      <c r="C37" s="37"/>
      <c r="D37" s="37"/>
      <c r="E37" s="115" t="s">
        <v>51</v>
      </c>
      <c r="F37" s="126">
        <f>ROUND((SUM(BI84:BI109)),  2)</f>
        <v>0</v>
      </c>
      <c r="G37" s="37"/>
      <c r="H37" s="37"/>
      <c r="I37" s="127">
        <v>0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7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4" customHeight="1">
      <c r="A39" s="37"/>
      <c r="B39" s="42"/>
      <c r="C39" s="128"/>
      <c r="D39" s="129" t="s">
        <v>52</v>
      </c>
      <c r="E39" s="130"/>
      <c r="F39" s="130"/>
      <c r="G39" s="131" t="s">
        <v>53</v>
      </c>
      <c r="H39" s="132" t="s">
        <v>54</v>
      </c>
      <c r="I39" s="130"/>
      <c r="J39" s="133">
        <f>SUM(J30:J37)</f>
        <v>0</v>
      </c>
      <c r="K39" s="134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" customHeight="1">
      <c r="A40" s="37"/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7" customHeight="1">
      <c r="A44" s="37"/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16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5" customHeight="1">
      <c r="A45" s="37"/>
      <c r="B45" s="38"/>
      <c r="C45" s="26" t="s">
        <v>102</v>
      </c>
      <c r="D45" s="39"/>
      <c r="E45" s="39"/>
      <c r="F45" s="39"/>
      <c r="G45" s="39"/>
      <c r="H45" s="39"/>
      <c r="I45" s="39"/>
      <c r="J45" s="39"/>
      <c r="K45" s="39"/>
      <c r="L45" s="116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7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26.25" customHeight="1">
      <c r="A48" s="37"/>
      <c r="B48" s="38"/>
      <c r="C48" s="39"/>
      <c r="D48" s="39"/>
      <c r="E48" s="394" t="str">
        <f>E7</f>
        <v>Projektová dokumentace pro pavilon sportovní haly a odborných učeben</v>
      </c>
      <c r="F48" s="395"/>
      <c r="G48" s="395"/>
      <c r="H48" s="395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98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3" t="str">
        <f>E9</f>
        <v>VRN - Vedlejší rozpočtové náklady</v>
      </c>
      <c r="F50" s="396"/>
      <c r="G50" s="396"/>
      <c r="H50" s="396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7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1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Benešova 508, Stříbro</v>
      </c>
      <c r="G52" s="39"/>
      <c r="H52" s="39"/>
      <c r="I52" s="32" t="s">
        <v>23</v>
      </c>
      <c r="J52" s="62" t="str">
        <f>IF(J12="","",J12)</f>
        <v>17. 10. 2025</v>
      </c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7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65" customHeight="1">
      <c r="A54" s="37"/>
      <c r="B54" s="38"/>
      <c r="C54" s="32" t="s">
        <v>25</v>
      </c>
      <c r="D54" s="39"/>
      <c r="E54" s="39"/>
      <c r="F54" s="30" t="str">
        <f>E15</f>
        <v>SOŠ Stříbro, Benešova 508, Stříbro</v>
      </c>
      <c r="G54" s="39"/>
      <c r="H54" s="39"/>
      <c r="I54" s="32" t="s">
        <v>31</v>
      </c>
      <c r="J54" s="35" t="str">
        <f>E21</f>
        <v>Řezanina &amp; Bartoň, s.r.o.</v>
      </c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15" customHeight="1">
      <c r="A55" s="37"/>
      <c r="B55" s="38"/>
      <c r="C55" s="32" t="s">
        <v>29</v>
      </c>
      <c r="D55" s="39"/>
      <c r="E55" s="39"/>
      <c r="F55" s="30" t="str">
        <f>IF(E18="","",E18)</f>
        <v>Vyplň údaj</v>
      </c>
      <c r="G55" s="39"/>
      <c r="H55" s="39"/>
      <c r="I55" s="32" t="s">
        <v>36</v>
      </c>
      <c r="J55" s="35" t="str">
        <f>E24</f>
        <v>BACing s.r.o.</v>
      </c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2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9" t="s">
        <v>103</v>
      </c>
      <c r="D57" s="140"/>
      <c r="E57" s="140"/>
      <c r="F57" s="140"/>
      <c r="G57" s="140"/>
      <c r="H57" s="140"/>
      <c r="I57" s="140"/>
      <c r="J57" s="141" t="s">
        <v>104</v>
      </c>
      <c r="K57" s="140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2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75" customHeight="1">
      <c r="A59" s="37"/>
      <c r="B59" s="38"/>
      <c r="C59" s="142" t="s">
        <v>74</v>
      </c>
      <c r="D59" s="39"/>
      <c r="E59" s="39"/>
      <c r="F59" s="39"/>
      <c r="G59" s="39"/>
      <c r="H59" s="39"/>
      <c r="I59" s="39"/>
      <c r="J59" s="80">
        <f>J84</f>
        <v>0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105</v>
      </c>
    </row>
    <row r="60" spans="1:47" s="9" customFormat="1" ht="25" customHeight="1">
      <c r="B60" s="143"/>
      <c r="C60" s="144"/>
      <c r="D60" s="145" t="s">
        <v>726</v>
      </c>
      <c r="E60" s="146"/>
      <c r="F60" s="146"/>
      <c r="G60" s="146"/>
      <c r="H60" s="146"/>
      <c r="I60" s="146"/>
      <c r="J60" s="147">
        <f>J85</f>
        <v>0</v>
      </c>
      <c r="K60" s="144"/>
      <c r="L60" s="148"/>
    </row>
    <row r="61" spans="1:47" s="10" customFormat="1" ht="19.899999999999999" customHeight="1">
      <c r="B61" s="149"/>
      <c r="C61" s="100"/>
      <c r="D61" s="150" t="s">
        <v>727</v>
      </c>
      <c r="E61" s="151"/>
      <c r="F61" s="151"/>
      <c r="G61" s="151"/>
      <c r="H61" s="151"/>
      <c r="I61" s="151"/>
      <c r="J61" s="152">
        <f>J86</f>
        <v>0</v>
      </c>
      <c r="K61" s="100"/>
      <c r="L61" s="153"/>
    </row>
    <row r="62" spans="1:47" s="10" customFormat="1" ht="19.899999999999999" customHeight="1">
      <c r="B62" s="149"/>
      <c r="C62" s="100"/>
      <c r="D62" s="150" t="s">
        <v>728</v>
      </c>
      <c r="E62" s="151"/>
      <c r="F62" s="151"/>
      <c r="G62" s="151"/>
      <c r="H62" s="151"/>
      <c r="I62" s="151"/>
      <c r="J62" s="152">
        <f>J89</f>
        <v>0</v>
      </c>
      <c r="K62" s="100"/>
      <c r="L62" s="153"/>
    </row>
    <row r="63" spans="1:47" s="10" customFormat="1" ht="19.899999999999999" customHeight="1">
      <c r="B63" s="149"/>
      <c r="C63" s="100"/>
      <c r="D63" s="150" t="s">
        <v>729</v>
      </c>
      <c r="E63" s="151"/>
      <c r="F63" s="151"/>
      <c r="G63" s="151"/>
      <c r="H63" s="151"/>
      <c r="I63" s="151"/>
      <c r="J63" s="152">
        <f>J100</f>
        <v>0</v>
      </c>
      <c r="K63" s="100"/>
      <c r="L63" s="153"/>
    </row>
    <row r="64" spans="1:47" s="10" customFormat="1" ht="19.899999999999999" customHeight="1">
      <c r="B64" s="149"/>
      <c r="C64" s="100"/>
      <c r="D64" s="150" t="s">
        <v>730</v>
      </c>
      <c r="E64" s="151"/>
      <c r="F64" s="151"/>
      <c r="G64" s="151"/>
      <c r="H64" s="151"/>
      <c r="I64" s="151"/>
      <c r="J64" s="152">
        <f>J108</f>
        <v>0</v>
      </c>
      <c r="K64" s="100"/>
      <c r="L64" s="153"/>
    </row>
    <row r="65" spans="1:31" s="2" customFormat="1" ht="21.75" customHeight="1">
      <c r="A65" s="37"/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116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spans="1:31" s="2" customFormat="1" ht="7" customHeight="1">
      <c r="A66" s="37"/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116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70" spans="1:31" s="2" customFormat="1" ht="7" customHeight="1">
      <c r="A70" s="37"/>
      <c r="B70" s="52"/>
      <c r="C70" s="53"/>
      <c r="D70" s="53"/>
      <c r="E70" s="53"/>
      <c r="F70" s="53"/>
      <c r="G70" s="53"/>
      <c r="H70" s="53"/>
      <c r="I70" s="53"/>
      <c r="J70" s="53"/>
      <c r="K70" s="53"/>
      <c r="L70" s="116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25" customHeight="1">
      <c r="A71" s="37"/>
      <c r="B71" s="38"/>
      <c r="C71" s="26" t="s">
        <v>112</v>
      </c>
      <c r="D71" s="39"/>
      <c r="E71" s="39"/>
      <c r="F71" s="39"/>
      <c r="G71" s="39"/>
      <c r="H71" s="39"/>
      <c r="I71" s="39"/>
      <c r="J71" s="39"/>
      <c r="K71" s="39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7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16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2" customHeight="1">
      <c r="A73" s="37"/>
      <c r="B73" s="38"/>
      <c r="C73" s="32" t="s">
        <v>16</v>
      </c>
      <c r="D73" s="39"/>
      <c r="E73" s="39"/>
      <c r="F73" s="39"/>
      <c r="G73" s="39"/>
      <c r="H73" s="39"/>
      <c r="I73" s="39"/>
      <c r="J73" s="39"/>
      <c r="K73" s="39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26.25" customHeight="1">
      <c r="A74" s="37"/>
      <c r="B74" s="38"/>
      <c r="C74" s="39"/>
      <c r="D74" s="39"/>
      <c r="E74" s="394" t="str">
        <f>E7</f>
        <v>Projektová dokumentace pro pavilon sportovní haly a odborných učeben</v>
      </c>
      <c r="F74" s="395"/>
      <c r="G74" s="395"/>
      <c r="H74" s="395"/>
      <c r="I74" s="39"/>
      <c r="J74" s="39"/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2" customHeight="1">
      <c r="A75" s="37"/>
      <c r="B75" s="38"/>
      <c r="C75" s="32" t="s">
        <v>98</v>
      </c>
      <c r="D75" s="39"/>
      <c r="E75" s="39"/>
      <c r="F75" s="39"/>
      <c r="G75" s="39"/>
      <c r="H75" s="39"/>
      <c r="I75" s="39"/>
      <c r="J75" s="39"/>
      <c r="K75" s="39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6.5" customHeight="1">
      <c r="A76" s="37"/>
      <c r="B76" s="38"/>
      <c r="C76" s="39"/>
      <c r="D76" s="39"/>
      <c r="E76" s="343" t="str">
        <f>E9</f>
        <v>VRN - Vedlejší rozpočtové náklady</v>
      </c>
      <c r="F76" s="396"/>
      <c r="G76" s="396"/>
      <c r="H76" s="396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7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21</v>
      </c>
      <c r="D78" s="39"/>
      <c r="E78" s="39"/>
      <c r="F78" s="30" t="str">
        <f>F12</f>
        <v>Benešova 508, Stříbro</v>
      </c>
      <c r="G78" s="39"/>
      <c r="H78" s="39"/>
      <c r="I78" s="32" t="s">
        <v>23</v>
      </c>
      <c r="J78" s="62" t="str">
        <f>IF(J12="","",J12)</f>
        <v>17. 10. 2025</v>
      </c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7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25.65" customHeight="1">
      <c r="A80" s="37"/>
      <c r="B80" s="38"/>
      <c r="C80" s="32" t="s">
        <v>25</v>
      </c>
      <c r="D80" s="39"/>
      <c r="E80" s="39"/>
      <c r="F80" s="30" t="str">
        <f>E15</f>
        <v>SOŠ Stříbro, Benešova 508, Stříbro</v>
      </c>
      <c r="G80" s="39"/>
      <c r="H80" s="39"/>
      <c r="I80" s="32" t="s">
        <v>31</v>
      </c>
      <c r="J80" s="35" t="str">
        <f>E21</f>
        <v>Řezanina &amp; Bartoň, s.r.o.</v>
      </c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5.15" customHeight="1">
      <c r="A81" s="37"/>
      <c r="B81" s="38"/>
      <c r="C81" s="32" t="s">
        <v>29</v>
      </c>
      <c r="D81" s="39"/>
      <c r="E81" s="39"/>
      <c r="F81" s="30" t="str">
        <f>IF(E18="","",E18)</f>
        <v>Vyplň údaj</v>
      </c>
      <c r="G81" s="39"/>
      <c r="H81" s="39"/>
      <c r="I81" s="32" t="s">
        <v>36</v>
      </c>
      <c r="J81" s="35" t="str">
        <f>E24</f>
        <v>BACing s.r.o.</v>
      </c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0.2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11" customFormat="1" ht="29.25" customHeight="1">
      <c r="A83" s="154"/>
      <c r="B83" s="155"/>
      <c r="C83" s="156" t="s">
        <v>113</v>
      </c>
      <c r="D83" s="157" t="s">
        <v>61</v>
      </c>
      <c r="E83" s="157" t="s">
        <v>57</v>
      </c>
      <c r="F83" s="157" t="s">
        <v>58</v>
      </c>
      <c r="G83" s="157" t="s">
        <v>114</v>
      </c>
      <c r="H83" s="157" t="s">
        <v>115</v>
      </c>
      <c r="I83" s="157" t="s">
        <v>116</v>
      </c>
      <c r="J83" s="157" t="s">
        <v>104</v>
      </c>
      <c r="K83" s="158" t="s">
        <v>117</v>
      </c>
      <c r="L83" s="159"/>
      <c r="M83" s="71" t="s">
        <v>19</v>
      </c>
      <c r="N83" s="72" t="s">
        <v>46</v>
      </c>
      <c r="O83" s="72" t="s">
        <v>118</v>
      </c>
      <c r="P83" s="72" t="s">
        <v>119</v>
      </c>
      <c r="Q83" s="72" t="s">
        <v>120</v>
      </c>
      <c r="R83" s="72" t="s">
        <v>121</v>
      </c>
      <c r="S83" s="72" t="s">
        <v>122</v>
      </c>
      <c r="T83" s="73" t="s">
        <v>123</v>
      </c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</row>
    <row r="84" spans="1:65" s="2" customFormat="1" ht="22.75" customHeight="1">
      <c r="A84" s="37"/>
      <c r="B84" s="38"/>
      <c r="C84" s="78" t="s">
        <v>124</v>
      </c>
      <c r="D84" s="39"/>
      <c r="E84" s="39"/>
      <c r="F84" s="39"/>
      <c r="G84" s="39"/>
      <c r="H84" s="39"/>
      <c r="I84" s="39"/>
      <c r="J84" s="160">
        <f>BK84</f>
        <v>0</v>
      </c>
      <c r="K84" s="39"/>
      <c r="L84" s="42"/>
      <c r="M84" s="74"/>
      <c r="N84" s="161"/>
      <c r="O84" s="75"/>
      <c r="P84" s="162">
        <f>P85</f>
        <v>0</v>
      </c>
      <c r="Q84" s="75"/>
      <c r="R84" s="162">
        <f>R85</f>
        <v>0</v>
      </c>
      <c r="S84" s="75"/>
      <c r="T84" s="163">
        <f>T85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T84" s="20" t="s">
        <v>75</v>
      </c>
      <c r="AU84" s="20" t="s">
        <v>105</v>
      </c>
      <c r="BK84" s="164">
        <f>BK85</f>
        <v>0</v>
      </c>
    </row>
    <row r="85" spans="1:65" s="12" customFormat="1" ht="25.9" customHeight="1">
      <c r="B85" s="165"/>
      <c r="C85" s="166"/>
      <c r="D85" s="167" t="s">
        <v>75</v>
      </c>
      <c r="E85" s="168" t="s">
        <v>94</v>
      </c>
      <c r="F85" s="168" t="s">
        <v>95</v>
      </c>
      <c r="G85" s="166"/>
      <c r="H85" s="166"/>
      <c r="I85" s="169"/>
      <c r="J85" s="170">
        <f>BK85</f>
        <v>0</v>
      </c>
      <c r="K85" s="166"/>
      <c r="L85" s="171"/>
      <c r="M85" s="172"/>
      <c r="N85" s="173"/>
      <c r="O85" s="173"/>
      <c r="P85" s="174">
        <f>P86+P89+P100+P108</f>
        <v>0</v>
      </c>
      <c r="Q85" s="173"/>
      <c r="R85" s="174">
        <f>R86+R89+R100+R108</f>
        <v>0</v>
      </c>
      <c r="S85" s="173"/>
      <c r="T85" s="175">
        <f>T86+T89+T100+T108</f>
        <v>0</v>
      </c>
      <c r="AR85" s="176" t="s">
        <v>175</v>
      </c>
      <c r="AT85" s="177" t="s">
        <v>75</v>
      </c>
      <c r="AU85" s="177" t="s">
        <v>76</v>
      </c>
      <c r="AY85" s="176" t="s">
        <v>127</v>
      </c>
      <c r="BK85" s="178">
        <f>BK86+BK89+BK100+BK108</f>
        <v>0</v>
      </c>
    </row>
    <row r="86" spans="1:65" s="12" customFormat="1" ht="22.75" customHeight="1">
      <c r="B86" s="165"/>
      <c r="C86" s="166"/>
      <c r="D86" s="167" t="s">
        <v>75</v>
      </c>
      <c r="E86" s="179" t="s">
        <v>731</v>
      </c>
      <c r="F86" s="179" t="s">
        <v>732</v>
      </c>
      <c r="G86" s="166"/>
      <c r="H86" s="166"/>
      <c r="I86" s="169"/>
      <c r="J86" s="180">
        <f>BK86</f>
        <v>0</v>
      </c>
      <c r="K86" s="166"/>
      <c r="L86" s="171"/>
      <c r="M86" s="172"/>
      <c r="N86" s="173"/>
      <c r="O86" s="173"/>
      <c r="P86" s="174">
        <f>SUM(P87:P88)</f>
        <v>0</v>
      </c>
      <c r="Q86" s="173"/>
      <c r="R86" s="174">
        <f>SUM(R87:R88)</f>
        <v>0</v>
      </c>
      <c r="S86" s="173"/>
      <c r="T86" s="175">
        <f>SUM(T87:T88)</f>
        <v>0</v>
      </c>
      <c r="AR86" s="176" t="s">
        <v>175</v>
      </c>
      <c r="AT86" s="177" t="s">
        <v>75</v>
      </c>
      <c r="AU86" s="177" t="s">
        <v>83</v>
      </c>
      <c r="AY86" s="176" t="s">
        <v>127</v>
      </c>
      <c r="BK86" s="178">
        <f>SUM(BK87:BK88)</f>
        <v>0</v>
      </c>
    </row>
    <row r="87" spans="1:65" s="2" customFormat="1" ht="49" customHeight="1">
      <c r="A87" s="37"/>
      <c r="B87" s="38"/>
      <c r="C87" s="181" t="s">
        <v>83</v>
      </c>
      <c r="D87" s="181" t="s">
        <v>130</v>
      </c>
      <c r="E87" s="182" t="s">
        <v>733</v>
      </c>
      <c r="F87" s="183" t="s">
        <v>734</v>
      </c>
      <c r="G87" s="184" t="s">
        <v>569</v>
      </c>
      <c r="H87" s="185">
        <v>1</v>
      </c>
      <c r="I87" s="186"/>
      <c r="J87" s="187">
        <f>ROUND(I87*H87,2)</f>
        <v>0</v>
      </c>
      <c r="K87" s="183" t="s">
        <v>19</v>
      </c>
      <c r="L87" s="42"/>
      <c r="M87" s="188" t="s">
        <v>19</v>
      </c>
      <c r="N87" s="189" t="s">
        <v>47</v>
      </c>
      <c r="O87" s="67"/>
      <c r="P87" s="190">
        <f>O87*H87</f>
        <v>0</v>
      </c>
      <c r="Q87" s="190">
        <v>0</v>
      </c>
      <c r="R87" s="190">
        <f>Q87*H87</f>
        <v>0</v>
      </c>
      <c r="S87" s="190">
        <v>0</v>
      </c>
      <c r="T87" s="191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92" t="s">
        <v>735</v>
      </c>
      <c r="AT87" s="192" t="s">
        <v>130</v>
      </c>
      <c r="AU87" s="192" t="s">
        <v>85</v>
      </c>
      <c r="AY87" s="20" t="s">
        <v>127</v>
      </c>
      <c r="BE87" s="193">
        <f>IF(N87="základní",J87,0)</f>
        <v>0</v>
      </c>
      <c r="BF87" s="193">
        <f>IF(N87="snížená",J87,0)</f>
        <v>0</v>
      </c>
      <c r="BG87" s="193">
        <f>IF(N87="zákl. přenesená",J87,0)</f>
        <v>0</v>
      </c>
      <c r="BH87" s="193">
        <f>IF(N87="sníž. přenesená",J87,0)</f>
        <v>0</v>
      </c>
      <c r="BI87" s="193">
        <f>IF(N87="nulová",J87,0)</f>
        <v>0</v>
      </c>
      <c r="BJ87" s="20" t="s">
        <v>83</v>
      </c>
      <c r="BK87" s="193">
        <f>ROUND(I87*H87,2)</f>
        <v>0</v>
      </c>
      <c r="BL87" s="20" t="s">
        <v>735</v>
      </c>
      <c r="BM87" s="192" t="s">
        <v>736</v>
      </c>
    </row>
    <row r="88" spans="1:65" s="2" customFormat="1" ht="24.15" customHeight="1">
      <c r="A88" s="37"/>
      <c r="B88" s="38"/>
      <c r="C88" s="181" t="s">
        <v>85</v>
      </c>
      <c r="D88" s="181" t="s">
        <v>130</v>
      </c>
      <c r="E88" s="182" t="s">
        <v>737</v>
      </c>
      <c r="F88" s="183" t="s">
        <v>738</v>
      </c>
      <c r="G88" s="184" t="s">
        <v>569</v>
      </c>
      <c r="H88" s="185">
        <v>1</v>
      </c>
      <c r="I88" s="186"/>
      <c r="J88" s="187">
        <f>ROUND(I88*H88,2)</f>
        <v>0</v>
      </c>
      <c r="K88" s="183" t="s">
        <v>19</v>
      </c>
      <c r="L88" s="42"/>
      <c r="M88" s="188" t="s">
        <v>19</v>
      </c>
      <c r="N88" s="189" t="s">
        <v>47</v>
      </c>
      <c r="O88" s="67"/>
      <c r="P88" s="190">
        <f>O88*H88</f>
        <v>0</v>
      </c>
      <c r="Q88" s="190">
        <v>0</v>
      </c>
      <c r="R88" s="190">
        <f>Q88*H88</f>
        <v>0</v>
      </c>
      <c r="S88" s="190">
        <v>0</v>
      </c>
      <c r="T88" s="191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92" t="s">
        <v>735</v>
      </c>
      <c r="AT88" s="192" t="s">
        <v>130</v>
      </c>
      <c r="AU88" s="192" t="s">
        <v>85</v>
      </c>
      <c r="AY88" s="20" t="s">
        <v>127</v>
      </c>
      <c r="BE88" s="193">
        <f>IF(N88="základní",J88,0)</f>
        <v>0</v>
      </c>
      <c r="BF88" s="193">
        <f>IF(N88="snížená",J88,0)</f>
        <v>0</v>
      </c>
      <c r="BG88" s="193">
        <f>IF(N88="zákl. přenesená",J88,0)</f>
        <v>0</v>
      </c>
      <c r="BH88" s="193">
        <f>IF(N88="sníž. přenesená",J88,0)</f>
        <v>0</v>
      </c>
      <c r="BI88" s="193">
        <f>IF(N88="nulová",J88,0)</f>
        <v>0</v>
      </c>
      <c r="BJ88" s="20" t="s">
        <v>83</v>
      </c>
      <c r="BK88" s="193">
        <f>ROUND(I88*H88,2)</f>
        <v>0</v>
      </c>
      <c r="BL88" s="20" t="s">
        <v>735</v>
      </c>
      <c r="BM88" s="192" t="s">
        <v>739</v>
      </c>
    </row>
    <row r="89" spans="1:65" s="12" customFormat="1" ht="22.75" customHeight="1">
      <c r="B89" s="165"/>
      <c r="C89" s="166"/>
      <c r="D89" s="167" t="s">
        <v>75</v>
      </c>
      <c r="E89" s="179" t="s">
        <v>740</v>
      </c>
      <c r="F89" s="179" t="s">
        <v>741</v>
      </c>
      <c r="G89" s="166"/>
      <c r="H89" s="166"/>
      <c r="I89" s="169"/>
      <c r="J89" s="180">
        <f>BK89</f>
        <v>0</v>
      </c>
      <c r="K89" s="166"/>
      <c r="L89" s="171"/>
      <c r="M89" s="172"/>
      <c r="N89" s="173"/>
      <c r="O89" s="173"/>
      <c r="P89" s="174">
        <f>SUM(P90:P99)</f>
        <v>0</v>
      </c>
      <c r="Q89" s="173"/>
      <c r="R89" s="174">
        <f>SUM(R90:R99)</f>
        <v>0</v>
      </c>
      <c r="S89" s="173"/>
      <c r="T89" s="175">
        <f>SUM(T90:T99)</f>
        <v>0</v>
      </c>
      <c r="AR89" s="176" t="s">
        <v>175</v>
      </c>
      <c r="AT89" s="177" t="s">
        <v>75</v>
      </c>
      <c r="AU89" s="177" t="s">
        <v>83</v>
      </c>
      <c r="AY89" s="176" t="s">
        <v>127</v>
      </c>
      <c r="BK89" s="178">
        <f>SUM(BK90:BK99)</f>
        <v>0</v>
      </c>
    </row>
    <row r="90" spans="1:65" s="2" customFormat="1" ht="16.5" customHeight="1">
      <c r="A90" s="37"/>
      <c r="B90" s="38"/>
      <c r="C90" s="181" t="s">
        <v>144</v>
      </c>
      <c r="D90" s="181" t="s">
        <v>130</v>
      </c>
      <c r="E90" s="182" t="s">
        <v>742</v>
      </c>
      <c r="F90" s="183" t="s">
        <v>743</v>
      </c>
      <c r="G90" s="184" t="s">
        <v>569</v>
      </c>
      <c r="H90" s="185">
        <v>1</v>
      </c>
      <c r="I90" s="186"/>
      <c r="J90" s="187">
        <f>ROUND(I90*H90,2)</f>
        <v>0</v>
      </c>
      <c r="K90" s="183" t="s">
        <v>19</v>
      </c>
      <c r="L90" s="42"/>
      <c r="M90" s="188" t="s">
        <v>19</v>
      </c>
      <c r="N90" s="189" t="s">
        <v>47</v>
      </c>
      <c r="O90" s="67"/>
      <c r="P90" s="190">
        <f>O90*H90</f>
        <v>0</v>
      </c>
      <c r="Q90" s="190">
        <v>0</v>
      </c>
      <c r="R90" s="190">
        <f>Q90*H90</f>
        <v>0</v>
      </c>
      <c r="S90" s="190">
        <v>0</v>
      </c>
      <c r="T90" s="191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92" t="s">
        <v>735</v>
      </c>
      <c r="AT90" s="192" t="s">
        <v>130</v>
      </c>
      <c r="AU90" s="192" t="s">
        <v>85</v>
      </c>
      <c r="AY90" s="20" t="s">
        <v>127</v>
      </c>
      <c r="BE90" s="193">
        <f>IF(N90="základní",J90,0)</f>
        <v>0</v>
      </c>
      <c r="BF90" s="193">
        <f>IF(N90="snížená",J90,0)</f>
        <v>0</v>
      </c>
      <c r="BG90" s="193">
        <f>IF(N90="zákl. přenesená",J90,0)</f>
        <v>0</v>
      </c>
      <c r="BH90" s="193">
        <f>IF(N90="sníž. přenesená",J90,0)</f>
        <v>0</v>
      </c>
      <c r="BI90" s="193">
        <f>IF(N90="nulová",J90,0)</f>
        <v>0</v>
      </c>
      <c r="BJ90" s="20" t="s">
        <v>83</v>
      </c>
      <c r="BK90" s="193">
        <f>ROUND(I90*H90,2)</f>
        <v>0</v>
      </c>
      <c r="BL90" s="20" t="s">
        <v>735</v>
      </c>
      <c r="BM90" s="192" t="s">
        <v>744</v>
      </c>
    </row>
    <row r="91" spans="1:65" s="2" customFormat="1" ht="24.15" customHeight="1">
      <c r="A91" s="37"/>
      <c r="B91" s="38"/>
      <c r="C91" s="181" t="s">
        <v>135</v>
      </c>
      <c r="D91" s="181" t="s">
        <v>130</v>
      </c>
      <c r="E91" s="182" t="s">
        <v>745</v>
      </c>
      <c r="F91" s="183" t="s">
        <v>746</v>
      </c>
      <c r="G91" s="184" t="s">
        <v>569</v>
      </c>
      <c r="H91" s="185">
        <v>1</v>
      </c>
      <c r="I91" s="186"/>
      <c r="J91" s="187">
        <f>ROUND(I91*H91,2)</f>
        <v>0</v>
      </c>
      <c r="K91" s="183" t="s">
        <v>19</v>
      </c>
      <c r="L91" s="42"/>
      <c r="M91" s="188" t="s">
        <v>19</v>
      </c>
      <c r="N91" s="189" t="s">
        <v>47</v>
      </c>
      <c r="O91" s="67"/>
      <c r="P91" s="190">
        <f>O91*H91</f>
        <v>0</v>
      </c>
      <c r="Q91" s="190">
        <v>0</v>
      </c>
      <c r="R91" s="190">
        <f>Q91*H91</f>
        <v>0</v>
      </c>
      <c r="S91" s="190">
        <v>0</v>
      </c>
      <c r="T91" s="191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92" t="s">
        <v>735</v>
      </c>
      <c r="AT91" s="192" t="s">
        <v>130</v>
      </c>
      <c r="AU91" s="192" t="s">
        <v>85</v>
      </c>
      <c r="AY91" s="20" t="s">
        <v>127</v>
      </c>
      <c r="BE91" s="193">
        <f>IF(N91="základní",J91,0)</f>
        <v>0</v>
      </c>
      <c r="BF91" s="193">
        <f>IF(N91="snížená",J91,0)</f>
        <v>0</v>
      </c>
      <c r="BG91" s="193">
        <f>IF(N91="zákl. přenesená",J91,0)</f>
        <v>0</v>
      </c>
      <c r="BH91" s="193">
        <f>IF(N91="sníž. přenesená",J91,0)</f>
        <v>0</v>
      </c>
      <c r="BI91" s="193">
        <f>IF(N91="nulová",J91,0)</f>
        <v>0</v>
      </c>
      <c r="BJ91" s="20" t="s">
        <v>83</v>
      </c>
      <c r="BK91" s="193">
        <f>ROUND(I91*H91,2)</f>
        <v>0</v>
      </c>
      <c r="BL91" s="20" t="s">
        <v>735</v>
      </c>
      <c r="BM91" s="192" t="s">
        <v>747</v>
      </c>
    </row>
    <row r="92" spans="1:65" s="2" customFormat="1" ht="207">
      <c r="A92" s="37"/>
      <c r="B92" s="38"/>
      <c r="C92" s="39"/>
      <c r="D92" s="201" t="s">
        <v>186</v>
      </c>
      <c r="E92" s="39"/>
      <c r="F92" s="243" t="s">
        <v>748</v>
      </c>
      <c r="G92" s="39"/>
      <c r="H92" s="39"/>
      <c r="I92" s="196"/>
      <c r="J92" s="39"/>
      <c r="K92" s="39"/>
      <c r="L92" s="42"/>
      <c r="M92" s="197"/>
      <c r="N92" s="198"/>
      <c r="O92" s="67"/>
      <c r="P92" s="67"/>
      <c r="Q92" s="67"/>
      <c r="R92" s="67"/>
      <c r="S92" s="67"/>
      <c r="T92" s="68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186</v>
      </c>
      <c r="AU92" s="20" t="s">
        <v>85</v>
      </c>
    </row>
    <row r="93" spans="1:65" s="2" customFormat="1" ht="24.15" customHeight="1">
      <c r="A93" s="37"/>
      <c r="B93" s="38"/>
      <c r="C93" s="181" t="s">
        <v>175</v>
      </c>
      <c r="D93" s="181" t="s">
        <v>130</v>
      </c>
      <c r="E93" s="182" t="s">
        <v>749</v>
      </c>
      <c r="F93" s="183" t="s">
        <v>750</v>
      </c>
      <c r="G93" s="184" t="s">
        <v>569</v>
      </c>
      <c r="H93" s="185">
        <v>1</v>
      </c>
      <c r="I93" s="186"/>
      <c r="J93" s="187">
        <f t="shared" ref="J93:J98" si="0">ROUND(I93*H93,2)</f>
        <v>0</v>
      </c>
      <c r="K93" s="183" t="s">
        <v>19</v>
      </c>
      <c r="L93" s="42"/>
      <c r="M93" s="188" t="s">
        <v>19</v>
      </c>
      <c r="N93" s="189" t="s">
        <v>47</v>
      </c>
      <c r="O93" s="67"/>
      <c r="P93" s="190">
        <f t="shared" ref="P93:P98" si="1">O93*H93</f>
        <v>0</v>
      </c>
      <c r="Q93" s="190">
        <v>0</v>
      </c>
      <c r="R93" s="190">
        <f t="shared" ref="R93:R98" si="2">Q93*H93</f>
        <v>0</v>
      </c>
      <c r="S93" s="190">
        <v>0</v>
      </c>
      <c r="T93" s="191">
        <f t="shared" ref="T93:T98" si="3"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92" t="s">
        <v>735</v>
      </c>
      <c r="AT93" s="192" t="s">
        <v>130</v>
      </c>
      <c r="AU93" s="192" t="s">
        <v>85</v>
      </c>
      <c r="AY93" s="20" t="s">
        <v>127</v>
      </c>
      <c r="BE93" s="193">
        <f t="shared" ref="BE93:BE98" si="4">IF(N93="základní",J93,0)</f>
        <v>0</v>
      </c>
      <c r="BF93" s="193">
        <f t="shared" ref="BF93:BF98" si="5">IF(N93="snížená",J93,0)</f>
        <v>0</v>
      </c>
      <c r="BG93" s="193">
        <f t="shared" ref="BG93:BG98" si="6">IF(N93="zákl. přenesená",J93,0)</f>
        <v>0</v>
      </c>
      <c r="BH93" s="193">
        <f t="shared" ref="BH93:BH98" si="7">IF(N93="sníž. přenesená",J93,0)</f>
        <v>0</v>
      </c>
      <c r="BI93" s="193">
        <f t="shared" ref="BI93:BI98" si="8">IF(N93="nulová",J93,0)</f>
        <v>0</v>
      </c>
      <c r="BJ93" s="20" t="s">
        <v>83</v>
      </c>
      <c r="BK93" s="193">
        <f t="shared" ref="BK93:BK98" si="9">ROUND(I93*H93,2)</f>
        <v>0</v>
      </c>
      <c r="BL93" s="20" t="s">
        <v>735</v>
      </c>
      <c r="BM93" s="192" t="s">
        <v>751</v>
      </c>
    </row>
    <row r="94" spans="1:65" s="2" customFormat="1" ht="16.5" customHeight="1">
      <c r="A94" s="37"/>
      <c r="B94" s="38"/>
      <c r="C94" s="181" t="s">
        <v>181</v>
      </c>
      <c r="D94" s="181" t="s">
        <v>130</v>
      </c>
      <c r="E94" s="182" t="s">
        <v>752</v>
      </c>
      <c r="F94" s="183" t="s">
        <v>753</v>
      </c>
      <c r="G94" s="184" t="s">
        <v>754</v>
      </c>
      <c r="H94" s="185">
        <v>1</v>
      </c>
      <c r="I94" s="186"/>
      <c r="J94" s="187">
        <f t="shared" si="0"/>
        <v>0</v>
      </c>
      <c r="K94" s="183" t="s">
        <v>19</v>
      </c>
      <c r="L94" s="42"/>
      <c r="M94" s="188" t="s">
        <v>19</v>
      </c>
      <c r="N94" s="189" t="s">
        <v>47</v>
      </c>
      <c r="O94" s="67"/>
      <c r="P94" s="190">
        <f t="shared" si="1"/>
        <v>0</v>
      </c>
      <c r="Q94" s="190">
        <v>0</v>
      </c>
      <c r="R94" s="190">
        <f t="shared" si="2"/>
        <v>0</v>
      </c>
      <c r="S94" s="190">
        <v>0</v>
      </c>
      <c r="T94" s="191">
        <f t="shared" si="3"/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92" t="s">
        <v>735</v>
      </c>
      <c r="AT94" s="192" t="s">
        <v>130</v>
      </c>
      <c r="AU94" s="192" t="s">
        <v>85</v>
      </c>
      <c r="AY94" s="20" t="s">
        <v>127</v>
      </c>
      <c r="BE94" s="193">
        <f t="shared" si="4"/>
        <v>0</v>
      </c>
      <c r="BF94" s="193">
        <f t="shared" si="5"/>
        <v>0</v>
      </c>
      <c r="BG94" s="193">
        <f t="shared" si="6"/>
        <v>0</v>
      </c>
      <c r="BH94" s="193">
        <f t="shared" si="7"/>
        <v>0</v>
      </c>
      <c r="BI94" s="193">
        <f t="shared" si="8"/>
        <v>0</v>
      </c>
      <c r="BJ94" s="20" t="s">
        <v>83</v>
      </c>
      <c r="BK94" s="193">
        <f t="shared" si="9"/>
        <v>0</v>
      </c>
      <c r="BL94" s="20" t="s">
        <v>735</v>
      </c>
      <c r="BM94" s="192" t="s">
        <v>755</v>
      </c>
    </row>
    <row r="95" spans="1:65" s="2" customFormat="1" ht="16.5" customHeight="1">
      <c r="A95" s="37"/>
      <c r="B95" s="38"/>
      <c r="C95" s="181" t="s">
        <v>189</v>
      </c>
      <c r="D95" s="181" t="s">
        <v>130</v>
      </c>
      <c r="E95" s="182" t="s">
        <v>756</v>
      </c>
      <c r="F95" s="183" t="s">
        <v>757</v>
      </c>
      <c r="G95" s="184" t="s">
        <v>758</v>
      </c>
      <c r="H95" s="185">
        <v>2</v>
      </c>
      <c r="I95" s="186"/>
      <c r="J95" s="187">
        <f t="shared" si="0"/>
        <v>0</v>
      </c>
      <c r="K95" s="183" t="s">
        <v>19</v>
      </c>
      <c r="L95" s="42"/>
      <c r="M95" s="188" t="s">
        <v>19</v>
      </c>
      <c r="N95" s="189" t="s">
        <v>47</v>
      </c>
      <c r="O95" s="67"/>
      <c r="P95" s="190">
        <f t="shared" si="1"/>
        <v>0</v>
      </c>
      <c r="Q95" s="190">
        <v>0</v>
      </c>
      <c r="R95" s="190">
        <f t="shared" si="2"/>
        <v>0</v>
      </c>
      <c r="S95" s="190">
        <v>0</v>
      </c>
      <c r="T95" s="191">
        <f t="shared" si="3"/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92" t="s">
        <v>735</v>
      </c>
      <c r="AT95" s="192" t="s">
        <v>130</v>
      </c>
      <c r="AU95" s="192" t="s">
        <v>85</v>
      </c>
      <c r="AY95" s="20" t="s">
        <v>127</v>
      </c>
      <c r="BE95" s="193">
        <f t="shared" si="4"/>
        <v>0</v>
      </c>
      <c r="BF95" s="193">
        <f t="shared" si="5"/>
        <v>0</v>
      </c>
      <c r="BG95" s="193">
        <f t="shared" si="6"/>
        <v>0</v>
      </c>
      <c r="BH95" s="193">
        <f t="shared" si="7"/>
        <v>0</v>
      </c>
      <c r="BI95" s="193">
        <f t="shared" si="8"/>
        <v>0</v>
      </c>
      <c r="BJ95" s="20" t="s">
        <v>83</v>
      </c>
      <c r="BK95" s="193">
        <f t="shared" si="9"/>
        <v>0</v>
      </c>
      <c r="BL95" s="20" t="s">
        <v>735</v>
      </c>
      <c r="BM95" s="192" t="s">
        <v>759</v>
      </c>
    </row>
    <row r="96" spans="1:65" s="2" customFormat="1" ht="21.75" customHeight="1">
      <c r="A96" s="37"/>
      <c r="B96" s="38"/>
      <c r="C96" s="181" t="s">
        <v>198</v>
      </c>
      <c r="D96" s="181" t="s">
        <v>130</v>
      </c>
      <c r="E96" s="182" t="s">
        <v>760</v>
      </c>
      <c r="F96" s="183" t="s">
        <v>761</v>
      </c>
      <c r="G96" s="184" t="s">
        <v>762</v>
      </c>
      <c r="H96" s="185">
        <v>280</v>
      </c>
      <c r="I96" s="186"/>
      <c r="J96" s="187">
        <f t="shared" si="0"/>
        <v>0</v>
      </c>
      <c r="K96" s="183" t="s">
        <v>19</v>
      </c>
      <c r="L96" s="42"/>
      <c r="M96" s="188" t="s">
        <v>19</v>
      </c>
      <c r="N96" s="189" t="s">
        <v>47</v>
      </c>
      <c r="O96" s="67"/>
      <c r="P96" s="190">
        <f t="shared" si="1"/>
        <v>0</v>
      </c>
      <c r="Q96" s="190">
        <v>0</v>
      </c>
      <c r="R96" s="190">
        <f t="shared" si="2"/>
        <v>0</v>
      </c>
      <c r="S96" s="190">
        <v>0</v>
      </c>
      <c r="T96" s="191">
        <f t="shared" si="3"/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92" t="s">
        <v>735</v>
      </c>
      <c r="AT96" s="192" t="s">
        <v>130</v>
      </c>
      <c r="AU96" s="192" t="s">
        <v>85</v>
      </c>
      <c r="AY96" s="20" t="s">
        <v>127</v>
      </c>
      <c r="BE96" s="193">
        <f t="shared" si="4"/>
        <v>0</v>
      </c>
      <c r="BF96" s="193">
        <f t="shared" si="5"/>
        <v>0</v>
      </c>
      <c r="BG96" s="193">
        <f t="shared" si="6"/>
        <v>0</v>
      </c>
      <c r="BH96" s="193">
        <f t="shared" si="7"/>
        <v>0</v>
      </c>
      <c r="BI96" s="193">
        <f t="shared" si="8"/>
        <v>0</v>
      </c>
      <c r="BJ96" s="20" t="s">
        <v>83</v>
      </c>
      <c r="BK96" s="193">
        <f t="shared" si="9"/>
        <v>0</v>
      </c>
      <c r="BL96" s="20" t="s">
        <v>735</v>
      </c>
      <c r="BM96" s="192" t="s">
        <v>763</v>
      </c>
    </row>
    <row r="97" spans="1:65" s="2" customFormat="1" ht="16.5" customHeight="1">
      <c r="A97" s="37"/>
      <c r="B97" s="38"/>
      <c r="C97" s="181" t="s">
        <v>128</v>
      </c>
      <c r="D97" s="181" t="s">
        <v>130</v>
      </c>
      <c r="E97" s="182" t="s">
        <v>764</v>
      </c>
      <c r="F97" s="183" t="s">
        <v>765</v>
      </c>
      <c r="G97" s="184" t="s">
        <v>394</v>
      </c>
      <c r="H97" s="185">
        <v>1</v>
      </c>
      <c r="I97" s="186"/>
      <c r="J97" s="187">
        <f t="shared" si="0"/>
        <v>0</v>
      </c>
      <c r="K97" s="183" t="s">
        <v>19</v>
      </c>
      <c r="L97" s="42"/>
      <c r="M97" s="188" t="s">
        <v>19</v>
      </c>
      <c r="N97" s="189" t="s">
        <v>47</v>
      </c>
      <c r="O97" s="67"/>
      <c r="P97" s="190">
        <f t="shared" si="1"/>
        <v>0</v>
      </c>
      <c r="Q97" s="190">
        <v>0</v>
      </c>
      <c r="R97" s="190">
        <f t="shared" si="2"/>
        <v>0</v>
      </c>
      <c r="S97" s="190">
        <v>0</v>
      </c>
      <c r="T97" s="191">
        <f t="shared" si="3"/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92" t="s">
        <v>735</v>
      </c>
      <c r="AT97" s="192" t="s">
        <v>130</v>
      </c>
      <c r="AU97" s="192" t="s">
        <v>85</v>
      </c>
      <c r="AY97" s="20" t="s">
        <v>127</v>
      </c>
      <c r="BE97" s="193">
        <f t="shared" si="4"/>
        <v>0</v>
      </c>
      <c r="BF97" s="193">
        <f t="shared" si="5"/>
        <v>0</v>
      </c>
      <c r="BG97" s="193">
        <f t="shared" si="6"/>
        <v>0</v>
      </c>
      <c r="BH97" s="193">
        <f t="shared" si="7"/>
        <v>0</v>
      </c>
      <c r="BI97" s="193">
        <f t="shared" si="8"/>
        <v>0</v>
      </c>
      <c r="BJ97" s="20" t="s">
        <v>83</v>
      </c>
      <c r="BK97" s="193">
        <f t="shared" si="9"/>
        <v>0</v>
      </c>
      <c r="BL97" s="20" t="s">
        <v>735</v>
      </c>
      <c r="BM97" s="192" t="s">
        <v>766</v>
      </c>
    </row>
    <row r="98" spans="1:65" s="2" customFormat="1" ht="16.5" customHeight="1">
      <c r="A98" s="37"/>
      <c r="B98" s="38"/>
      <c r="C98" s="181" t="s">
        <v>241</v>
      </c>
      <c r="D98" s="181" t="s">
        <v>130</v>
      </c>
      <c r="E98" s="182" t="s">
        <v>767</v>
      </c>
      <c r="F98" s="183" t="s">
        <v>768</v>
      </c>
      <c r="G98" s="184" t="s">
        <v>394</v>
      </c>
      <c r="H98" s="185">
        <v>1</v>
      </c>
      <c r="I98" s="186"/>
      <c r="J98" s="187">
        <f t="shared" si="0"/>
        <v>0</v>
      </c>
      <c r="K98" s="183" t="s">
        <v>19</v>
      </c>
      <c r="L98" s="42"/>
      <c r="M98" s="188" t="s">
        <v>19</v>
      </c>
      <c r="N98" s="189" t="s">
        <v>47</v>
      </c>
      <c r="O98" s="67"/>
      <c r="P98" s="190">
        <f t="shared" si="1"/>
        <v>0</v>
      </c>
      <c r="Q98" s="190">
        <v>0</v>
      </c>
      <c r="R98" s="190">
        <f t="shared" si="2"/>
        <v>0</v>
      </c>
      <c r="S98" s="190">
        <v>0</v>
      </c>
      <c r="T98" s="191">
        <f t="shared" si="3"/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92" t="s">
        <v>735</v>
      </c>
      <c r="AT98" s="192" t="s">
        <v>130</v>
      </c>
      <c r="AU98" s="192" t="s">
        <v>85</v>
      </c>
      <c r="AY98" s="20" t="s">
        <v>127</v>
      </c>
      <c r="BE98" s="193">
        <f t="shared" si="4"/>
        <v>0</v>
      </c>
      <c r="BF98" s="193">
        <f t="shared" si="5"/>
        <v>0</v>
      </c>
      <c r="BG98" s="193">
        <f t="shared" si="6"/>
        <v>0</v>
      </c>
      <c r="BH98" s="193">
        <f t="shared" si="7"/>
        <v>0</v>
      </c>
      <c r="BI98" s="193">
        <f t="shared" si="8"/>
        <v>0</v>
      </c>
      <c r="BJ98" s="20" t="s">
        <v>83</v>
      </c>
      <c r="BK98" s="193">
        <f t="shared" si="9"/>
        <v>0</v>
      </c>
      <c r="BL98" s="20" t="s">
        <v>735</v>
      </c>
      <c r="BM98" s="192" t="s">
        <v>769</v>
      </c>
    </row>
    <row r="99" spans="1:65" s="2" customFormat="1" ht="18">
      <c r="A99" s="37"/>
      <c r="B99" s="38"/>
      <c r="C99" s="39"/>
      <c r="D99" s="201" t="s">
        <v>186</v>
      </c>
      <c r="E99" s="39"/>
      <c r="F99" s="243" t="s">
        <v>770</v>
      </c>
      <c r="G99" s="39"/>
      <c r="H99" s="39"/>
      <c r="I99" s="196"/>
      <c r="J99" s="39"/>
      <c r="K99" s="39"/>
      <c r="L99" s="42"/>
      <c r="M99" s="197"/>
      <c r="N99" s="198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186</v>
      </c>
      <c r="AU99" s="20" t="s">
        <v>85</v>
      </c>
    </row>
    <row r="100" spans="1:65" s="12" customFormat="1" ht="22.75" customHeight="1">
      <c r="B100" s="165"/>
      <c r="C100" s="166"/>
      <c r="D100" s="167" t="s">
        <v>75</v>
      </c>
      <c r="E100" s="179" t="s">
        <v>771</v>
      </c>
      <c r="F100" s="179" t="s">
        <v>772</v>
      </c>
      <c r="G100" s="166"/>
      <c r="H100" s="166"/>
      <c r="I100" s="169"/>
      <c r="J100" s="180">
        <f>BK100</f>
        <v>0</v>
      </c>
      <c r="K100" s="166"/>
      <c r="L100" s="171"/>
      <c r="M100" s="172"/>
      <c r="N100" s="173"/>
      <c r="O100" s="173"/>
      <c r="P100" s="174">
        <f>SUM(P101:P107)</f>
        <v>0</v>
      </c>
      <c r="Q100" s="173"/>
      <c r="R100" s="174">
        <f>SUM(R101:R107)</f>
        <v>0</v>
      </c>
      <c r="S100" s="173"/>
      <c r="T100" s="175">
        <f>SUM(T101:T107)</f>
        <v>0</v>
      </c>
      <c r="AR100" s="176" t="s">
        <v>175</v>
      </c>
      <c r="AT100" s="177" t="s">
        <v>75</v>
      </c>
      <c r="AU100" s="177" t="s">
        <v>83</v>
      </c>
      <c r="AY100" s="176" t="s">
        <v>127</v>
      </c>
      <c r="BK100" s="178">
        <f>SUM(BK101:BK107)</f>
        <v>0</v>
      </c>
    </row>
    <row r="101" spans="1:65" s="2" customFormat="1" ht="16.5" customHeight="1">
      <c r="A101" s="37"/>
      <c r="B101" s="38"/>
      <c r="C101" s="181" t="s">
        <v>246</v>
      </c>
      <c r="D101" s="181" t="s">
        <v>130</v>
      </c>
      <c r="E101" s="182" t="s">
        <v>773</v>
      </c>
      <c r="F101" s="183" t="s">
        <v>774</v>
      </c>
      <c r="G101" s="184" t="s">
        <v>569</v>
      </c>
      <c r="H101" s="185">
        <v>1</v>
      </c>
      <c r="I101" s="186"/>
      <c r="J101" s="187">
        <f t="shared" ref="J101:J107" si="10">ROUND(I101*H101,2)</f>
        <v>0</v>
      </c>
      <c r="K101" s="183" t="s">
        <v>19</v>
      </c>
      <c r="L101" s="42"/>
      <c r="M101" s="188" t="s">
        <v>19</v>
      </c>
      <c r="N101" s="189" t="s">
        <v>47</v>
      </c>
      <c r="O101" s="67"/>
      <c r="P101" s="190">
        <f t="shared" ref="P101:P107" si="11">O101*H101</f>
        <v>0</v>
      </c>
      <c r="Q101" s="190">
        <v>0</v>
      </c>
      <c r="R101" s="190">
        <f t="shared" ref="R101:R107" si="12">Q101*H101</f>
        <v>0</v>
      </c>
      <c r="S101" s="190">
        <v>0</v>
      </c>
      <c r="T101" s="191">
        <f t="shared" ref="T101:T107" si="13"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92" t="s">
        <v>735</v>
      </c>
      <c r="AT101" s="192" t="s">
        <v>130</v>
      </c>
      <c r="AU101" s="192" t="s">
        <v>85</v>
      </c>
      <c r="AY101" s="20" t="s">
        <v>127</v>
      </c>
      <c r="BE101" s="193">
        <f t="shared" ref="BE101:BE107" si="14">IF(N101="základní",J101,0)</f>
        <v>0</v>
      </c>
      <c r="BF101" s="193">
        <f t="shared" ref="BF101:BF107" si="15">IF(N101="snížená",J101,0)</f>
        <v>0</v>
      </c>
      <c r="BG101" s="193">
        <f t="shared" ref="BG101:BG107" si="16">IF(N101="zákl. přenesená",J101,0)</f>
        <v>0</v>
      </c>
      <c r="BH101" s="193">
        <f t="shared" ref="BH101:BH107" si="17">IF(N101="sníž. přenesená",J101,0)</f>
        <v>0</v>
      </c>
      <c r="BI101" s="193">
        <f t="shared" ref="BI101:BI107" si="18">IF(N101="nulová",J101,0)</f>
        <v>0</v>
      </c>
      <c r="BJ101" s="20" t="s">
        <v>83</v>
      </c>
      <c r="BK101" s="193">
        <f t="shared" ref="BK101:BK107" si="19">ROUND(I101*H101,2)</f>
        <v>0</v>
      </c>
      <c r="BL101" s="20" t="s">
        <v>735</v>
      </c>
      <c r="BM101" s="192" t="s">
        <v>775</v>
      </c>
    </row>
    <row r="102" spans="1:65" s="2" customFormat="1" ht="16.5" customHeight="1">
      <c r="A102" s="37"/>
      <c r="B102" s="38"/>
      <c r="C102" s="181" t="s">
        <v>8</v>
      </c>
      <c r="D102" s="181" t="s">
        <v>130</v>
      </c>
      <c r="E102" s="182" t="s">
        <v>776</v>
      </c>
      <c r="F102" s="183" t="s">
        <v>777</v>
      </c>
      <c r="G102" s="184" t="s">
        <v>569</v>
      </c>
      <c r="H102" s="185">
        <v>1</v>
      </c>
      <c r="I102" s="186"/>
      <c r="J102" s="187">
        <f t="shared" si="10"/>
        <v>0</v>
      </c>
      <c r="K102" s="183" t="s">
        <v>19</v>
      </c>
      <c r="L102" s="42"/>
      <c r="M102" s="188" t="s">
        <v>19</v>
      </c>
      <c r="N102" s="189" t="s">
        <v>47</v>
      </c>
      <c r="O102" s="67"/>
      <c r="P102" s="190">
        <f t="shared" si="11"/>
        <v>0</v>
      </c>
      <c r="Q102" s="190">
        <v>0</v>
      </c>
      <c r="R102" s="190">
        <f t="shared" si="12"/>
        <v>0</v>
      </c>
      <c r="S102" s="190">
        <v>0</v>
      </c>
      <c r="T102" s="191">
        <f t="shared" si="13"/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92" t="s">
        <v>735</v>
      </c>
      <c r="AT102" s="192" t="s">
        <v>130</v>
      </c>
      <c r="AU102" s="192" t="s">
        <v>85</v>
      </c>
      <c r="AY102" s="20" t="s">
        <v>127</v>
      </c>
      <c r="BE102" s="193">
        <f t="shared" si="14"/>
        <v>0</v>
      </c>
      <c r="BF102" s="193">
        <f t="shared" si="15"/>
        <v>0</v>
      </c>
      <c r="BG102" s="193">
        <f t="shared" si="16"/>
        <v>0</v>
      </c>
      <c r="BH102" s="193">
        <f t="shared" si="17"/>
        <v>0</v>
      </c>
      <c r="BI102" s="193">
        <f t="shared" si="18"/>
        <v>0</v>
      </c>
      <c r="BJ102" s="20" t="s">
        <v>83</v>
      </c>
      <c r="BK102" s="193">
        <f t="shared" si="19"/>
        <v>0</v>
      </c>
      <c r="BL102" s="20" t="s">
        <v>735</v>
      </c>
      <c r="BM102" s="192" t="s">
        <v>778</v>
      </c>
    </row>
    <row r="103" spans="1:65" s="2" customFormat="1" ht="33" customHeight="1">
      <c r="A103" s="37"/>
      <c r="B103" s="38"/>
      <c r="C103" s="181" t="s">
        <v>288</v>
      </c>
      <c r="D103" s="181" t="s">
        <v>130</v>
      </c>
      <c r="E103" s="182" t="s">
        <v>779</v>
      </c>
      <c r="F103" s="183" t="s">
        <v>780</v>
      </c>
      <c r="G103" s="184" t="s">
        <v>569</v>
      </c>
      <c r="H103" s="185">
        <v>1</v>
      </c>
      <c r="I103" s="186"/>
      <c r="J103" s="187">
        <f t="shared" si="10"/>
        <v>0</v>
      </c>
      <c r="K103" s="183" t="s">
        <v>19</v>
      </c>
      <c r="L103" s="42"/>
      <c r="M103" s="188" t="s">
        <v>19</v>
      </c>
      <c r="N103" s="189" t="s">
        <v>47</v>
      </c>
      <c r="O103" s="67"/>
      <c r="P103" s="190">
        <f t="shared" si="11"/>
        <v>0</v>
      </c>
      <c r="Q103" s="190">
        <v>0</v>
      </c>
      <c r="R103" s="190">
        <f t="shared" si="12"/>
        <v>0</v>
      </c>
      <c r="S103" s="190">
        <v>0</v>
      </c>
      <c r="T103" s="191">
        <f t="shared" si="13"/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92" t="s">
        <v>735</v>
      </c>
      <c r="AT103" s="192" t="s">
        <v>130</v>
      </c>
      <c r="AU103" s="192" t="s">
        <v>85</v>
      </c>
      <c r="AY103" s="20" t="s">
        <v>127</v>
      </c>
      <c r="BE103" s="193">
        <f t="shared" si="14"/>
        <v>0</v>
      </c>
      <c r="BF103" s="193">
        <f t="shared" si="15"/>
        <v>0</v>
      </c>
      <c r="BG103" s="193">
        <f t="shared" si="16"/>
        <v>0</v>
      </c>
      <c r="BH103" s="193">
        <f t="shared" si="17"/>
        <v>0</v>
      </c>
      <c r="BI103" s="193">
        <f t="shared" si="18"/>
        <v>0</v>
      </c>
      <c r="BJ103" s="20" t="s">
        <v>83</v>
      </c>
      <c r="BK103" s="193">
        <f t="shared" si="19"/>
        <v>0</v>
      </c>
      <c r="BL103" s="20" t="s">
        <v>735</v>
      </c>
      <c r="BM103" s="192" t="s">
        <v>781</v>
      </c>
    </row>
    <row r="104" spans="1:65" s="2" customFormat="1" ht="128.5" customHeight="1">
      <c r="A104" s="37"/>
      <c r="B104" s="38"/>
      <c r="C104" s="181" t="s">
        <v>293</v>
      </c>
      <c r="D104" s="181" t="s">
        <v>130</v>
      </c>
      <c r="E104" s="182" t="s">
        <v>782</v>
      </c>
      <c r="F104" s="183" t="s">
        <v>783</v>
      </c>
      <c r="G104" s="184" t="s">
        <v>569</v>
      </c>
      <c r="H104" s="185">
        <v>1</v>
      </c>
      <c r="I104" s="186"/>
      <c r="J104" s="187">
        <f t="shared" si="10"/>
        <v>0</v>
      </c>
      <c r="K104" s="183" t="s">
        <v>19</v>
      </c>
      <c r="L104" s="42"/>
      <c r="M104" s="188" t="s">
        <v>19</v>
      </c>
      <c r="N104" s="189" t="s">
        <v>47</v>
      </c>
      <c r="O104" s="67"/>
      <c r="P104" s="190">
        <f t="shared" si="11"/>
        <v>0</v>
      </c>
      <c r="Q104" s="190">
        <v>0</v>
      </c>
      <c r="R104" s="190">
        <f t="shared" si="12"/>
        <v>0</v>
      </c>
      <c r="S104" s="190">
        <v>0</v>
      </c>
      <c r="T104" s="191">
        <f t="shared" si="13"/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92" t="s">
        <v>735</v>
      </c>
      <c r="AT104" s="192" t="s">
        <v>130</v>
      </c>
      <c r="AU104" s="192" t="s">
        <v>85</v>
      </c>
      <c r="AY104" s="20" t="s">
        <v>127</v>
      </c>
      <c r="BE104" s="193">
        <f t="shared" si="14"/>
        <v>0</v>
      </c>
      <c r="BF104" s="193">
        <f t="shared" si="15"/>
        <v>0</v>
      </c>
      <c r="BG104" s="193">
        <f t="shared" si="16"/>
        <v>0</v>
      </c>
      <c r="BH104" s="193">
        <f t="shared" si="17"/>
        <v>0</v>
      </c>
      <c r="BI104" s="193">
        <f t="shared" si="18"/>
        <v>0</v>
      </c>
      <c r="BJ104" s="20" t="s">
        <v>83</v>
      </c>
      <c r="BK104" s="193">
        <f t="shared" si="19"/>
        <v>0</v>
      </c>
      <c r="BL104" s="20" t="s">
        <v>735</v>
      </c>
      <c r="BM104" s="192" t="s">
        <v>784</v>
      </c>
    </row>
    <row r="105" spans="1:65" s="2" customFormat="1" ht="16.5" customHeight="1">
      <c r="A105" s="37"/>
      <c r="B105" s="38"/>
      <c r="C105" s="181" t="s">
        <v>298</v>
      </c>
      <c r="D105" s="181" t="s">
        <v>130</v>
      </c>
      <c r="E105" s="182" t="s">
        <v>785</v>
      </c>
      <c r="F105" s="183" t="s">
        <v>786</v>
      </c>
      <c r="G105" s="184" t="s">
        <v>787</v>
      </c>
      <c r="H105" s="185">
        <v>10</v>
      </c>
      <c r="I105" s="186"/>
      <c r="J105" s="187">
        <f t="shared" si="10"/>
        <v>0</v>
      </c>
      <c r="K105" s="183" t="s">
        <v>19</v>
      </c>
      <c r="L105" s="42"/>
      <c r="M105" s="188" t="s">
        <v>19</v>
      </c>
      <c r="N105" s="189" t="s">
        <v>47</v>
      </c>
      <c r="O105" s="67"/>
      <c r="P105" s="190">
        <f t="shared" si="11"/>
        <v>0</v>
      </c>
      <c r="Q105" s="190">
        <v>0</v>
      </c>
      <c r="R105" s="190">
        <f t="shared" si="12"/>
        <v>0</v>
      </c>
      <c r="S105" s="190">
        <v>0</v>
      </c>
      <c r="T105" s="191">
        <f t="shared" si="13"/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92" t="s">
        <v>735</v>
      </c>
      <c r="AT105" s="192" t="s">
        <v>130</v>
      </c>
      <c r="AU105" s="192" t="s">
        <v>85</v>
      </c>
      <c r="AY105" s="20" t="s">
        <v>127</v>
      </c>
      <c r="BE105" s="193">
        <f t="shared" si="14"/>
        <v>0</v>
      </c>
      <c r="BF105" s="193">
        <f t="shared" si="15"/>
        <v>0</v>
      </c>
      <c r="BG105" s="193">
        <f t="shared" si="16"/>
        <v>0</v>
      </c>
      <c r="BH105" s="193">
        <f t="shared" si="17"/>
        <v>0</v>
      </c>
      <c r="BI105" s="193">
        <f t="shared" si="18"/>
        <v>0</v>
      </c>
      <c r="BJ105" s="20" t="s">
        <v>83</v>
      </c>
      <c r="BK105" s="193">
        <f t="shared" si="19"/>
        <v>0</v>
      </c>
      <c r="BL105" s="20" t="s">
        <v>735</v>
      </c>
      <c r="BM105" s="192" t="s">
        <v>788</v>
      </c>
    </row>
    <row r="106" spans="1:65" s="2" customFormat="1" ht="24.15" customHeight="1">
      <c r="A106" s="37"/>
      <c r="B106" s="38"/>
      <c r="C106" s="181" t="s">
        <v>303</v>
      </c>
      <c r="D106" s="181" t="s">
        <v>130</v>
      </c>
      <c r="E106" s="182" t="s">
        <v>789</v>
      </c>
      <c r="F106" s="183" t="s">
        <v>790</v>
      </c>
      <c r="G106" s="184" t="s">
        <v>569</v>
      </c>
      <c r="H106" s="185">
        <v>1</v>
      </c>
      <c r="I106" s="186"/>
      <c r="J106" s="187">
        <f t="shared" si="10"/>
        <v>0</v>
      </c>
      <c r="K106" s="183" t="s">
        <v>19</v>
      </c>
      <c r="L106" s="42"/>
      <c r="M106" s="188" t="s">
        <v>19</v>
      </c>
      <c r="N106" s="189" t="s">
        <v>47</v>
      </c>
      <c r="O106" s="67"/>
      <c r="P106" s="190">
        <f t="shared" si="11"/>
        <v>0</v>
      </c>
      <c r="Q106" s="190">
        <v>0</v>
      </c>
      <c r="R106" s="190">
        <f t="shared" si="12"/>
        <v>0</v>
      </c>
      <c r="S106" s="190">
        <v>0</v>
      </c>
      <c r="T106" s="191">
        <f t="shared" si="13"/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92" t="s">
        <v>735</v>
      </c>
      <c r="AT106" s="192" t="s">
        <v>130</v>
      </c>
      <c r="AU106" s="192" t="s">
        <v>85</v>
      </c>
      <c r="AY106" s="20" t="s">
        <v>127</v>
      </c>
      <c r="BE106" s="193">
        <f t="shared" si="14"/>
        <v>0</v>
      </c>
      <c r="BF106" s="193">
        <f t="shared" si="15"/>
        <v>0</v>
      </c>
      <c r="BG106" s="193">
        <f t="shared" si="16"/>
        <v>0</v>
      </c>
      <c r="BH106" s="193">
        <f t="shared" si="17"/>
        <v>0</v>
      </c>
      <c r="BI106" s="193">
        <f t="shared" si="18"/>
        <v>0</v>
      </c>
      <c r="BJ106" s="20" t="s">
        <v>83</v>
      </c>
      <c r="BK106" s="193">
        <f t="shared" si="19"/>
        <v>0</v>
      </c>
      <c r="BL106" s="20" t="s">
        <v>735</v>
      </c>
      <c r="BM106" s="192" t="s">
        <v>791</v>
      </c>
    </row>
    <row r="107" spans="1:65" s="2" customFormat="1" ht="78.75" customHeight="1">
      <c r="A107" s="37"/>
      <c r="B107" s="38"/>
      <c r="C107" s="181" t="s">
        <v>308</v>
      </c>
      <c r="D107" s="181" t="s">
        <v>130</v>
      </c>
      <c r="E107" s="182" t="s">
        <v>792</v>
      </c>
      <c r="F107" s="183" t="s">
        <v>793</v>
      </c>
      <c r="G107" s="184" t="s">
        <v>569</v>
      </c>
      <c r="H107" s="185">
        <v>1</v>
      </c>
      <c r="I107" s="186"/>
      <c r="J107" s="187">
        <f t="shared" si="10"/>
        <v>0</v>
      </c>
      <c r="K107" s="183" t="s">
        <v>19</v>
      </c>
      <c r="L107" s="42"/>
      <c r="M107" s="188" t="s">
        <v>19</v>
      </c>
      <c r="N107" s="189" t="s">
        <v>47</v>
      </c>
      <c r="O107" s="67"/>
      <c r="P107" s="190">
        <f t="shared" si="11"/>
        <v>0</v>
      </c>
      <c r="Q107" s="190">
        <v>0</v>
      </c>
      <c r="R107" s="190">
        <f t="shared" si="12"/>
        <v>0</v>
      </c>
      <c r="S107" s="190">
        <v>0</v>
      </c>
      <c r="T107" s="191">
        <f t="shared" si="13"/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735</v>
      </c>
      <c r="AT107" s="192" t="s">
        <v>130</v>
      </c>
      <c r="AU107" s="192" t="s">
        <v>85</v>
      </c>
      <c r="AY107" s="20" t="s">
        <v>127</v>
      </c>
      <c r="BE107" s="193">
        <f t="shared" si="14"/>
        <v>0</v>
      </c>
      <c r="BF107" s="193">
        <f t="shared" si="15"/>
        <v>0</v>
      </c>
      <c r="BG107" s="193">
        <f t="shared" si="16"/>
        <v>0</v>
      </c>
      <c r="BH107" s="193">
        <f t="shared" si="17"/>
        <v>0</v>
      </c>
      <c r="BI107" s="193">
        <f t="shared" si="18"/>
        <v>0</v>
      </c>
      <c r="BJ107" s="20" t="s">
        <v>83</v>
      </c>
      <c r="BK107" s="193">
        <f t="shared" si="19"/>
        <v>0</v>
      </c>
      <c r="BL107" s="20" t="s">
        <v>735</v>
      </c>
      <c r="BM107" s="192" t="s">
        <v>794</v>
      </c>
    </row>
    <row r="108" spans="1:65" s="12" customFormat="1" ht="22.75" customHeight="1">
      <c r="B108" s="165"/>
      <c r="C108" s="166"/>
      <c r="D108" s="167" t="s">
        <v>75</v>
      </c>
      <c r="E108" s="179" t="s">
        <v>795</v>
      </c>
      <c r="F108" s="179" t="s">
        <v>796</v>
      </c>
      <c r="G108" s="166"/>
      <c r="H108" s="166"/>
      <c r="I108" s="169"/>
      <c r="J108" s="180">
        <f>BK108</f>
        <v>0</v>
      </c>
      <c r="K108" s="166"/>
      <c r="L108" s="171"/>
      <c r="M108" s="172"/>
      <c r="N108" s="173"/>
      <c r="O108" s="173"/>
      <c r="P108" s="174">
        <f>P109</f>
        <v>0</v>
      </c>
      <c r="Q108" s="173"/>
      <c r="R108" s="174">
        <f>R109</f>
        <v>0</v>
      </c>
      <c r="S108" s="173"/>
      <c r="T108" s="175">
        <f>T109</f>
        <v>0</v>
      </c>
      <c r="AR108" s="176" t="s">
        <v>175</v>
      </c>
      <c r="AT108" s="177" t="s">
        <v>75</v>
      </c>
      <c r="AU108" s="177" t="s">
        <v>83</v>
      </c>
      <c r="AY108" s="176" t="s">
        <v>127</v>
      </c>
      <c r="BK108" s="178">
        <f>BK109</f>
        <v>0</v>
      </c>
    </row>
    <row r="109" spans="1:65" s="2" customFormat="1" ht="24.15" customHeight="1">
      <c r="A109" s="37"/>
      <c r="B109" s="38"/>
      <c r="C109" s="181" t="s">
        <v>313</v>
      </c>
      <c r="D109" s="181" t="s">
        <v>130</v>
      </c>
      <c r="E109" s="182" t="s">
        <v>797</v>
      </c>
      <c r="F109" s="183" t="s">
        <v>798</v>
      </c>
      <c r="G109" s="184" t="s">
        <v>569</v>
      </c>
      <c r="H109" s="185">
        <v>1</v>
      </c>
      <c r="I109" s="186"/>
      <c r="J109" s="187">
        <f>ROUND(I109*H109,2)</f>
        <v>0</v>
      </c>
      <c r="K109" s="183" t="s">
        <v>19</v>
      </c>
      <c r="L109" s="42"/>
      <c r="M109" s="252" t="s">
        <v>19</v>
      </c>
      <c r="N109" s="253" t="s">
        <v>47</v>
      </c>
      <c r="O109" s="250"/>
      <c r="P109" s="254">
        <f>O109*H109</f>
        <v>0</v>
      </c>
      <c r="Q109" s="254">
        <v>0</v>
      </c>
      <c r="R109" s="254">
        <f>Q109*H109</f>
        <v>0</v>
      </c>
      <c r="S109" s="254">
        <v>0</v>
      </c>
      <c r="T109" s="255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92" t="s">
        <v>735</v>
      </c>
      <c r="AT109" s="192" t="s">
        <v>130</v>
      </c>
      <c r="AU109" s="192" t="s">
        <v>85</v>
      </c>
      <c r="AY109" s="20" t="s">
        <v>127</v>
      </c>
      <c r="BE109" s="193">
        <f>IF(N109="základní",J109,0)</f>
        <v>0</v>
      </c>
      <c r="BF109" s="193">
        <f>IF(N109="snížená",J109,0)</f>
        <v>0</v>
      </c>
      <c r="BG109" s="193">
        <f>IF(N109="zákl. přenesená",J109,0)</f>
        <v>0</v>
      </c>
      <c r="BH109" s="193">
        <f>IF(N109="sníž. přenesená",J109,0)</f>
        <v>0</v>
      </c>
      <c r="BI109" s="193">
        <f>IF(N109="nulová",J109,0)</f>
        <v>0</v>
      </c>
      <c r="BJ109" s="20" t="s">
        <v>83</v>
      </c>
      <c r="BK109" s="193">
        <f>ROUND(I109*H109,2)</f>
        <v>0</v>
      </c>
      <c r="BL109" s="20" t="s">
        <v>735</v>
      </c>
      <c r="BM109" s="192" t="s">
        <v>799</v>
      </c>
    </row>
    <row r="110" spans="1:65" s="2" customFormat="1" ht="7" customHeight="1">
      <c r="A110" s="37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2"/>
      <c r="M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</sheetData>
  <sheetProtection algorithmName="SHA-512" hashValue="Sd9vZ4lxCIBoI1KxApplPb3eYhV1hP+XCxMs6MpL6bPEkUX7+uKgRUKF7F4cBkFWOZyNR3shCtFcp5wf/oSAcg==" saltValue="zhS2Db+HJJ1ggbzYNhWytI6drfgXCMqn2NWriuLKwzLPf0KbdSRMdz3tk+ZhGX89gw0WLJ3cDBy8rhOqxd0wuw==" spinCount="100000" sheet="1" objects="1" scenarios="1" formatColumns="0" formatRows="0" autoFilter="0"/>
  <autoFilter ref="C83:K109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4"/>
  <cols>
    <col min="1" max="1" width="8.33203125" style="256" customWidth="1"/>
    <col min="2" max="2" width="1.6640625" style="256" customWidth="1"/>
    <col min="3" max="4" width="5" style="256" customWidth="1"/>
    <col min="5" max="5" width="11.6640625" style="256" customWidth="1"/>
    <col min="6" max="6" width="9.109375" style="256" customWidth="1"/>
    <col min="7" max="7" width="5" style="256" customWidth="1"/>
    <col min="8" max="8" width="77.77734375" style="256" customWidth="1"/>
    <col min="9" max="10" width="20" style="256" customWidth="1"/>
    <col min="11" max="11" width="1.6640625" style="256" customWidth="1"/>
  </cols>
  <sheetData>
    <row r="1" spans="2:11" s="1" customFormat="1" ht="37.5" customHeight="1"/>
    <row r="2" spans="2:11" s="1" customFormat="1" ht="7.5" customHeight="1">
      <c r="B2" s="257"/>
      <c r="C2" s="258"/>
      <c r="D2" s="258"/>
      <c r="E2" s="258"/>
      <c r="F2" s="258"/>
      <c r="G2" s="258"/>
      <c r="H2" s="258"/>
      <c r="I2" s="258"/>
      <c r="J2" s="258"/>
      <c r="K2" s="259"/>
    </row>
    <row r="3" spans="2:11" s="17" customFormat="1" ht="45" customHeight="1">
      <c r="B3" s="260"/>
      <c r="C3" s="399" t="s">
        <v>800</v>
      </c>
      <c r="D3" s="399"/>
      <c r="E3" s="399"/>
      <c r="F3" s="399"/>
      <c r="G3" s="399"/>
      <c r="H3" s="399"/>
      <c r="I3" s="399"/>
      <c r="J3" s="399"/>
      <c r="K3" s="261"/>
    </row>
    <row r="4" spans="2:11" s="1" customFormat="1" ht="25.5" customHeight="1">
      <c r="B4" s="262"/>
      <c r="C4" s="398" t="s">
        <v>801</v>
      </c>
      <c r="D4" s="398"/>
      <c r="E4" s="398"/>
      <c r="F4" s="398"/>
      <c r="G4" s="398"/>
      <c r="H4" s="398"/>
      <c r="I4" s="398"/>
      <c r="J4" s="398"/>
      <c r="K4" s="263"/>
    </row>
    <row r="5" spans="2:11" s="1" customFormat="1" ht="5.25" customHeight="1">
      <c r="B5" s="262"/>
      <c r="C5" s="264"/>
      <c r="D5" s="264"/>
      <c r="E5" s="264"/>
      <c r="F5" s="264"/>
      <c r="G5" s="264"/>
      <c r="H5" s="264"/>
      <c r="I5" s="264"/>
      <c r="J5" s="264"/>
      <c r="K5" s="263"/>
    </row>
    <row r="6" spans="2:11" s="1" customFormat="1" ht="15" customHeight="1">
      <c r="B6" s="262"/>
      <c r="C6" s="397" t="s">
        <v>802</v>
      </c>
      <c r="D6" s="397"/>
      <c r="E6" s="397"/>
      <c r="F6" s="397"/>
      <c r="G6" s="397"/>
      <c r="H6" s="397"/>
      <c r="I6" s="397"/>
      <c r="J6" s="397"/>
      <c r="K6" s="263"/>
    </row>
    <row r="7" spans="2:11" s="1" customFormat="1" ht="15" customHeight="1">
      <c r="B7" s="266"/>
      <c r="C7" s="397" t="s">
        <v>803</v>
      </c>
      <c r="D7" s="397"/>
      <c r="E7" s="397"/>
      <c r="F7" s="397"/>
      <c r="G7" s="397"/>
      <c r="H7" s="397"/>
      <c r="I7" s="397"/>
      <c r="J7" s="397"/>
      <c r="K7" s="263"/>
    </row>
    <row r="8" spans="2:11" s="1" customFormat="1" ht="12.75" customHeight="1">
      <c r="B8" s="266"/>
      <c r="C8" s="265"/>
      <c r="D8" s="265"/>
      <c r="E8" s="265"/>
      <c r="F8" s="265"/>
      <c r="G8" s="265"/>
      <c r="H8" s="265"/>
      <c r="I8" s="265"/>
      <c r="J8" s="265"/>
      <c r="K8" s="263"/>
    </row>
    <row r="9" spans="2:11" s="1" customFormat="1" ht="15" customHeight="1">
      <c r="B9" s="266"/>
      <c r="C9" s="397" t="s">
        <v>804</v>
      </c>
      <c r="D9" s="397"/>
      <c r="E9" s="397"/>
      <c r="F9" s="397"/>
      <c r="G9" s="397"/>
      <c r="H9" s="397"/>
      <c r="I9" s="397"/>
      <c r="J9" s="397"/>
      <c r="K9" s="263"/>
    </row>
    <row r="10" spans="2:11" s="1" customFormat="1" ht="15" customHeight="1">
      <c r="B10" s="266"/>
      <c r="C10" s="265"/>
      <c r="D10" s="397" t="s">
        <v>805</v>
      </c>
      <c r="E10" s="397"/>
      <c r="F10" s="397"/>
      <c r="G10" s="397"/>
      <c r="H10" s="397"/>
      <c r="I10" s="397"/>
      <c r="J10" s="397"/>
      <c r="K10" s="263"/>
    </row>
    <row r="11" spans="2:11" s="1" customFormat="1" ht="15" customHeight="1">
      <c r="B11" s="266"/>
      <c r="C11" s="267"/>
      <c r="D11" s="397" t="s">
        <v>806</v>
      </c>
      <c r="E11" s="397"/>
      <c r="F11" s="397"/>
      <c r="G11" s="397"/>
      <c r="H11" s="397"/>
      <c r="I11" s="397"/>
      <c r="J11" s="397"/>
      <c r="K11" s="263"/>
    </row>
    <row r="12" spans="2:11" s="1" customFormat="1" ht="15" customHeight="1">
      <c r="B12" s="266"/>
      <c r="C12" s="267"/>
      <c r="D12" s="265"/>
      <c r="E12" s="265"/>
      <c r="F12" s="265"/>
      <c r="G12" s="265"/>
      <c r="H12" s="265"/>
      <c r="I12" s="265"/>
      <c r="J12" s="265"/>
      <c r="K12" s="263"/>
    </row>
    <row r="13" spans="2:11" s="1" customFormat="1" ht="15" customHeight="1">
      <c r="B13" s="266"/>
      <c r="C13" s="267"/>
      <c r="D13" s="268" t="s">
        <v>807</v>
      </c>
      <c r="E13" s="265"/>
      <c r="F13" s="265"/>
      <c r="G13" s="265"/>
      <c r="H13" s="265"/>
      <c r="I13" s="265"/>
      <c r="J13" s="265"/>
      <c r="K13" s="263"/>
    </row>
    <row r="14" spans="2:11" s="1" customFormat="1" ht="12.75" customHeight="1">
      <c r="B14" s="266"/>
      <c r="C14" s="267"/>
      <c r="D14" s="267"/>
      <c r="E14" s="267"/>
      <c r="F14" s="267"/>
      <c r="G14" s="267"/>
      <c r="H14" s="267"/>
      <c r="I14" s="267"/>
      <c r="J14" s="267"/>
      <c r="K14" s="263"/>
    </row>
    <row r="15" spans="2:11" s="1" customFormat="1" ht="15" customHeight="1">
      <c r="B15" s="266"/>
      <c r="C15" s="267"/>
      <c r="D15" s="397" t="s">
        <v>808</v>
      </c>
      <c r="E15" s="397"/>
      <c r="F15" s="397"/>
      <c r="G15" s="397"/>
      <c r="H15" s="397"/>
      <c r="I15" s="397"/>
      <c r="J15" s="397"/>
      <c r="K15" s="263"/>
    </row>
    <row r="16" spans="2:11" s="1" customFormat="1" ht="15" customHeight="1">
      <c r="B16" s="266"/>
      <c r="C16" s="267"/>
      <c r="D16" s="397" t="s">
        <v>809</v>
      </c>
      <c r="E16" s="397"/>
      <c r="F16" s="397"/>
      <c r="G16" s="397"/>
      <c r="H16" s="397"/>
      <c r="I16" s="397"/>
      <c r="J16" s="397"/>
      <c r="K16" s="263"/>
    </row>
    <row r="17" spans="2:11" s="1" customFormat="1" ht="15" customHeight="1">
      <c r="B17" s="266"/>
      <c r="C17" s="267"/>
      <c r="D17" s="397" t="s">
        <v>810</v>
      </c>
      <c r="E17" s="397"/>
      <c r="F17" s="397"/>
      <c r="G17" s="397"/>
      <c r="H17" s="397"/>
      <c r="I17" s="397"/>
      <c r="J17" s="397"/>
      <c r="K17" s="263"/>
    </row>
    <row r="18" spans="2:11" s="1" customFormat="1" ht="15" customHeight="1">
      <c r="B18" s="266"/>
      <c r="C18" s="267"/>
      <c r="D18" s="267"/>
      <c r="E18" s="269" t="s">
        <v>82</v>
      </c>
      <c r="F18" s="397" t="s">
        <v>811</v>
      </c>
      <c r="G18" s="397"/>
      <c r="H18" s="397"/>
      <c r="I18" s="397"/>
      <c r="J18" s="397"/>
      <c r="K18" s="263"/>
    </row>
    <row r="19" spans="2:11" s="1" customFormat="1" ht="15" customHeight="1">
      <c r="B19" s="266"/>
      <c r="C19" s="267"/>
      <c r="D19" s="267"/>
      <c r="E19" s="269" t="s">
        <v>812</v>
      </c>
      <c r="F19" s="397" t="s">
        <v>813</v>
      </c>
      <c r="G19" s="397"/>
      <c r="H19" s="397"/>
      <c r="I19" s="397"/>
      <c r="J19" s="397"/>
      <c r="K19" s="263"/>
    </row>
    <row r="20" spans="2:11" s="1" customFormat="1" ht="15" customHeight="1">
      <c r="B20" s="266"/>
      <c r="C20" s="267"/>
      <c r="D20" s="267"/>
      <c r="E20" s="269" t="s">
        <v>814</v>
      </c>
      <c r="F20" s="397" t="s">
        <v>815</v>
      </c>
      <c r="G20" s="397"/>
      <c r="H20" s="397"/>
      <c r="I20" s="397"/>
      <c r="J20" s="397"/>
      <c r="K20" s="263"/>
    </row>
    <row r="21" spans="2:11" s="1" customFormat="1" ht="15" customHeight="1">
      <c r="B21" s="266"/>
      <c r="C21" s="267"/>
      <c r="D21" s="267"/>
      <c r="E21" s="269" t="s">
        <v>816</v>
      </c>
      <c r="F21" s="397" t="s">
        <v>817</v>
      </c>
      <c r="G21" s="397"/>
      <c r="H21" s="397"/>
      <c r="I21" s="397"/>
      <c r="J21" s="397"/>
      <c r="K21" s="263"/>
    </row>
    <row r="22" spans="2:11" s="1" customFormat="1" ht="15" customHeight="1">
      <c r="B22" s="266"/>
      <c r="C22" s="267"/>
      <c r="D22" s="267"/>
      <c r="E22" s="269" t="s">
        <v>818</v>
      </c>
      <c r="F22" s="397" t="s">
        <v>819</v>
      </c>
      <c r="G22" s="397"/>
      <c r="H22" s="397"/>
      <c r="I22" s="397"/>
      <c r="J22" s="397"/>
      <c r="K22" s="263"/>
    </row>
    <row r="23" spans="2:11" s="1" customFormat="1" ht="15" customHeight="1">
      <c r="B23" s="266"/>
      <c r="C23" s="267"/>
      <c r="D23" s="267"/>
      <c r="E23" s="269" t="s">
        <v>89</v>
      </c>
      <c r="F23" s="397" t="s">
        <v>820</v>
      </c>
      <c r="G23" s="397"/>
      <c r="H23" s="397"/>
      <c r="I23" s="397"/>
      <c r="J23" s="397"/>
      <c r="K23" s="263"/>
    </row>
    <row r="24" spans="2:11" s="1" customFormat="1" ht="12.75" customHeight="1">
      <c r="B24" s="266"/>
      <c r="C24" s="267"/>
      <c r="D24" s="267"/>
      <c r="E24" s="267"/>
      <c r="F24" s="267"/>
      <c r="G24" s="267"/>
      <c r="H24" s="267"/>
      <c r="I24" s="267"/>
      <c r="J24" s="267"/>
      <c r="K24" s="263"/>
    </row>
    <row r="25" spans="2:11" s="1" customFormat="1" ht="15" customHeight="1">
      <c r="B25" s="266"/>
      <c r="C25" s="397" t="s">
        <v>821</v>
      </c>
      <c r="D25" s="397"/>
      <c r="E25" s="397"/>
      <c r="F25" s="397"/>
      <c r="G25" s="397"/>
      <c r="H25" s="397"/>
      <c r="I25" s="397"/>
      <c r="J25" s="397"/>
      <c r="K25" s="263"/>
    </row>
    <row r="26" spans="2:11" s="1" customFormat="1" ht="15" customHeight="1">
      <c r="B26" s="266"/>
      <c r="C26" s="397" t="s">
        <v>822</v>
      </c>
      <c r="D26" s="397"/>
      <c r="E26" s="397"/>
      <c r="F26" s="397"/>
      <c r="G26" s="397"/>
      <c r="H26" s="397"/>
      <c r="I26" s="397"/>
      <c r="J26" s="397"/>
      <c r="K26" s="263"/>
    </row>
    <row r="27" spans="2:11" s="1" customFormat="1" ht="15" customHeight="1">
      <c r="B27" s="266"/>
      <c r="C27" s="265"/>
      <c r="D27" s="397" t="s">
        <v>823</v>
      </c>
      <c r="E27" s="397"/>
      <c r="F27" s="397"/>
      <c r="G27" s="397"/>
      <c r="H27" s="397"/>
      <c r="I27" s="397"/>
      <c r="J27" s="397"/>
      <c r="K27" s="263"/>
    </row>
    <row r="28" spans="2:11" s="1" customFormat="1" ht="15" customHeight="1">
      <c r="B28" s="266"/>
      <c r="C28" s="267"/>
      <c r="D28" s="397" t="s">
        <v>824</v>
      </c>
      <c r="E28" s="397"/>
      <c r="F28" s="397"/>
      <c r="G28" s="397"/>
      <c r="H28" s="397"/>
      <c r="I28" s="397"/>
      <c r="J28" s="397"/>
      <c r="K28" s="263"/>
    </row>
    <row r="29" spans="2:11" s="1" customFormat="1" ht="12.75" customHeight="1">
      <c r="B29" s="266"/>
      <c r="C29" s="267"/>
      <c r="D29" s="267"/>
      <c r="E29" s="267"/>
      <c r="F29" s="267"/>
      <c r="G29" s="267"/>
      <c r="H29" s="267"/>
      <c r="I29" s="267"/>
      <c r="J29" s="267"/>
      <c r="K29" s="263"/>
    </row>
    <row r="30" spans="2:11" s="1" customFormat="1" ht="15" customHeight="1">
      <c r="B30" s="266"/>
      <c r="C30" s="267"/>
      <c r="D30" s="397" t="s">
        <v>825</v>
      </c>
      <c r="E30" s="397"/>
      <c r="F30" s="397"/>
      <c r="G30" s="397"/>
      <c r="H30" s="397"/>
      <c r="I30" s="397"/>
      <c r="J30" s="397"/>
      <c r="K30" s="263"/>
    </row>
    <row r="31" spans="2:11" s="1" customFormat="1" ht="15" customHeight="1">
      <c r="B31" s="266"/>
      <c r="C31" s="267"/>
      <c r="D31" s="397" t="s">
        <v>826</v>
      </c>
      <c r="E31" s="397"/>
      <c r="F31" s="397"/>
      <c r="G31" s="397"/>
      <c r="H31" s="397"/>
      <c r="I31" s="397"/>
      <c r="J31" s="397"/>
      <c r="K31" s="263"/>
    </row>
    <row r="32" spans="2:11" s="1" customFormat="1" ht="12.75" customHeight="1">
      <c r="B32" s="266"/>
      <c r="C32" s="267"/>
      <c r="D32" s="267"/>
      <c r="E32" s="267"/>
      <c r="F32" s="267"/>
      <c r="G32" s="267"/>
      <c r="H32" s="267"/>
      <c r="I32" s="267"/>
      <c r="J32" s="267"/>
      <c r="K32" s="263"/>
    </row>
    <row r="33" spans="2:11" s="1" customFormat="1" ht="15" customHeight="1">
      <c r="B33" s="266"/>
      <c r="C33" s="267"/>
      <c r="D33" s="397" t="s">
        <v>827</v>
      </c>
      <c r="E33" s="397"/>
      <c r="F33" s="397"/>
      <c r="G33" s="397"/>
      <c r="H33" s="397"/>
      <c r="I33" s="397"/>
      <c r="J33" s="397"/>
      <c r="K33" s="263"/>
    </row>
    <row r="34" spans="2:11" s="1" customFormat="1" ht="15" customHeight="1">
      <c r="B34" s="266"/>
      <c r="C34" s="267"/>
      <c r="D34" s="397" t="s">
        <v>828</v>
      </c>
      <c r="E34" s="397"/>
      <c r="F34" s="397"/>
      <c r="G34" s="397"/>
      <c r="H34" s="397"/>
      <c r="I34" s="397"/>
      <c r="J34" s="397"/>
      <c r="K34" s="263"/>
    </row>
    <row r="35" spans="2:11" s="1" customFormat="1" ht="15" customHeight="1">
      <c r="B35" s="266"/>
      <c r="C35" s="267"/>
      <c r="D35" s="397" t="s">
        <v>829</v>
      </c>
      <c r="E35" s="397"/>
      <c r="F35" s="397"/>
      <c r="G35" s="397"/>
      <c r="H35" s="397"/>
      <c r="I35" s="397"/>
      <c r="J35" s="397"/>
      <c r="K35" s="263"/>
    </row>
    <row r="36" spans="2:11" s="1" customFormat="1" ht="15" customHeight="1">
      <c r="B36" s="266"/>
      <c r="C36" s="267"/>
      <c r="D36" s="265"/>
      <c r="E36" s="268" t="s">
        <v>113</v>
      </c>
      <c r="F36" s="265"/>
      <c r="G36" s="397" t="s">
        <v>830</v>
      </c>
      <c r="H36" s="397"/>
      <c r="I36" s="397"/>
      <c r="J36" s="397"/>
      <c r="K36" s="263"/>
    </row>
    <row r="37" spans="2:11" s="1" customFormat="1" ht="30.75" customHeight="1">
      <c r="B37" s="266"/>
      <c r="C37" s="267"/>
      <c r="D37" s="265"/>
      <c r="E37" s="268" t="s">
        <v>831</v>
      </c>
      <c r="F37" s="265"/>
      <c r="G37" s="397" t="s">
        <v>832</v>
      </c>
      <c r="H37" s="397"/>
      <c r="I37" s="397"/>
      <c r="J37" s="397"/>
      <c r="K37" s="263"/>
    </row>
    <row r="38" spans="2:11" s="1" customFormat="1" ht="15" customHeight="1">
      <c r="B38" s="266"/>
      <c r="C38" s="267"/>
      <c r="D38" s="265"/>
      <c r="E38" s="268" t="s">
        <v>57</v>
      </c>
      <c r="F38" s="265"/>
      <c r="G38" s="397" t="s">
        <v>833</v>
      </c>
      <c r="H38" s="397"/>
      <c r="I38" s="397"/>
      <c r="J38" s="397"/>
      <c r="K38" s="263"/>
    </row>
    <row r="39" spans="2:11" s="1" customFormat="1" ht="15" customHeight="1">
      <c r="B39" s="266"/>
      <c r="C39" s="267"/>
      <c r="D39" s="265"/>
      <c r="E39" s="268" t="s">
        <v>58</v>
      </c>
      <c r="F39" s="265"/>
      <c r="G39" s="397" t="s">
        <v>834</v>
      </c>
      <c r="H39" s="397"/>
      <c r="I39" s="397"/>
      <c r="J39" s="397"/>
      <c r="K39" s="263"/>
    </row>
    <row r="40" spans="2:11" s="1" customFormat="1" ht="15" customHeight="1">
      <c r="B40" s="266"/>
      <c r="C40" s="267"/>
      <c r="D40" s="265"/>
      <c r="E40" s="268" t="s">
        <v>114</v>
      </c>
      <c r="F40" s="265"/>
      <c r="G40" s="397" t="s">
        <v>835</v>
      </c>
      <c r="H40" s="397"/>
      <c r="I40" s="397"/>
      <c r="J40" s="397"/>
      <c r="K40" s="263"/>
    </row>
    <row r="41" spans="2:11" s="1" customFormat="1" ht="15" customHeight="1">
      <c r="B41" s="266"/>
      <c r="C41" s="267"/>
      <c r="D41" s="265"/>
      <c r="E41" s="268" t="s">
        <v>115</v>
      </c>
      <c r="F41" s="265"/>
      <c r="G41" s="397" t="s">
        <v>836</v>
      </c>
      <c r="H41" s="397"/>
      <c r="I41" s="397"/>
      <c r="J41" s="397"/>
      <c r="K41" s="263"/>
    </row>
    <row r="42" spans="2:11" s="1" customFormat="1" ht="15" customHeight="1">
      <c r="B42" s="266"/>
      <c r="C42" s="267"/>
      <c r="D42" s="265"/>
      <c r="E42" s="268" t="s">
        <v>837</v>
      </c>
      <c r="F42" s="265"/>
      <c r="G42" s="397" t="s">
        <v>838</v>
      </c>
      <c r="H42" s="397"/>
      <c r="I42" s="397"/>
      <c r="J42" s="397"/>
      <c r="K42" s="263"/>
    </row>
    <row r="43" spans="2:11" s="1" customFormat="1" ht="15" customHeight="1">
      <c r="B43" s="266"/>
      <c r="C43" s="267"/>
      <c r="D43" s="265"/>
      <c r="E43" s="268"/>
      <c r="F43" s="265"/>
      <c r="G43" s="397" t="s">
        <v>839</v>
      </c>
      <c r="H43" s="397"/>
      <c r="I43" s="397"/>
      <c r="J43" s="397"/>
      <c r="K43" s="263"/>
    </row>
    <row r="44" spans="2:11" s="1" customFormat="1" ht="15" customHeight="1">
      <c r="B44" s="266"/>
      <c r="C44" s="267"/>
      <c r="D44" s="265"/>
      <c r="E44" s="268" t="s">
        <v>840</v>
      </c>
      <c r="F44" s="265"/>
      <c r="G44" s="397" t="s">
        <v>841</v>
      </c>
      <c r="H44" s="397"/>
      <c r="I44" s="397"/>
      <c r="J44" s="397"/>
      <c r="K44" s="263"/>
    </row>
    <row r="45" spans="2:11" s="1" customFormat="1" ht="15" customHeight="1">
      <c r="B45" s="266"/>
      <c r="C45" s="267"/>
      <c r="D45" s="265"/>
      <c r="E45" s="268" t="s">
        <v>117</v>
      </c>
      <c r="F45" s="265"/>
      <c r="G45" s="397" t="s">
        <v>842</v>
      </c>
      <c r="H45" s="397"/>
      <c r="I45" s="397"/>
      <c r="J45" s="397"/>
      <c r="K45" s="263"/>
    </row>
    <row r="46" spans="2:11" s="1" customFormat="1" ht="12.75" customHeight="1">
      <c r="B46" s="266"/>
      <c r="C46" s="267"/>
      <c r="D46" s="265"/>
      <c r="E46" s="265"/>
      <c r="F46" s="265"/>
      <c r="G46" s="265"/>
      <c r="H46" s="265"/>
      <c r="I46" s="265"/>
      <c r="J46" s="265"/>
      <c r="K46" s="263"/>
    </row>
    <row r="47" spans="2:11" s="1" customFormat="1" ht="15" customHeight="1">
      <c r="B47" s="266"/>
      <c r="C47" s="267"/>
      <c r="D47" s="397" t="s">
        <v>843</v>
      </c>
      <c r="E47" s="397"/>
      <c r="F47" s="397"/>
      <c r="G47" s="397"/>
      <c r="H47" s="397"/>
      <c r="I47" s="397"/>
      <c r="J47" s="397"/>
      <c r="K47" s="263"/>
    </row>
    <row r="48" spans="2:11" s="1" customFormat="1" ht="15" customHeight="1">
      <c r="B48" s="266"/>
      <c r="C48" s="267"/>
      <c r="D48" s="267"/>
      <c r="E48" s="397" t="s">
        <v>844</v>
      </c>
      <c r="F48" s="397"/>
      <c r="G48" s="397"/>
      <c r="H48" s="397"/>
      <c r="I48" s="397"/>
      <c r="J48" s="397"/>
      <c r="K48" s="263"/>
    </row>
    <row r="49" spans="2:11" s="1" customFormat="1" ht="15" customHeight="1">
      <c r="B49" s="266"/>
      <c r="C49" s="267"/>
      <c r="D49" s="267"/>
      <c r="E49" s="397" t="s">
        <v>845</v>
      </c>
      <c r="F49" s="397"/>
      <c r="G49" s="397"/>
      <c r="H49" s="397"/>
      <c r="I49" s="397"/>
      <c r="J49" s="397"/>
      <c r="K49" s="263"/>
    </row>
    <row r="50" spans="2:11" s="1" customFormat="1" ht="15" customHeight="1">
      <c r="B50" s="266"/>
      <c r="C50" s="267"/>
      <c r="D50" s="267"/>
      <c r="E50" s="397" t="s">
        <v>846</v>
      </c>
      <c r="F50" s="397"/>
      <c r="G50" s="397"/>
      <c r="H50" s="397"/>
      <c r="I50" s="397"/>
      <c r="J50" s="397"/>
      <c r="K50" s="263"/>
    </row>
    <row r="51" spans="2:11" s="1" customFormat="1" ht="15" customHeight="1">
      <c r="B51" s="266"/>
      <c r="C51" s="267"/>
      <c r="D51" s="397" t="s">
        <v>847</v>
      </c>
      <c r="E51" s="397"/>
      <c r="F51" s="397"/>
      <c r="G51" s="397"/>
      <c r="H51" s="397"/>
      <c r="I51" s="397"/>
      <c r="J51" s="397"/>
      <c r="K51" s="263"/>
    </row>
    <row r="52" spans="2:11" s="1" customFormat="1" ht="25.5" customHeight="1">
      <c r="B52" s="262"/>
      <c r="C52" s="398" t="s">
        <v>848</v>
      </c>
      <c r="D52" s="398"/>
      <c r="E52" s="398"/>
      <c r="F52" s="398"/>
      <c r="G52" s="398"/>
      <c r="H52" s="398"/>
      <c r="I52" s="398"/>
      <c r="J52" s="398"/>
      <c r="K52" s="263"/>
    </row>
    <row r="53" spans="2:11" s="1" customFormat="1" ht="5.25" customHeight="1">
      <c r="B53" s="262"/>
      <c r="C53" s="264"/>
      <c r="D53" s="264"/>
      <c r="E53" s="264"/>
      <c r="F53" s="264"/>
      <c r="G53" s="264"/>
      <c r="H53" s="264"/>
      <c r="I53" s="264"/>
      <c r="J53" s="264"/>
      <c r="K53" s="263"/>
    </row>
    <row r="54" spans="2:11" s="1" customFormat="1" ht="15" customHeight="1">
      <c r="B54" s="262"/>
      <c r="C54" s="397" t="s">
        <v>849</v>
      </c>
      <c r="D54" s="397"/>
      <c r="E54" s="397"/>
      <c r="F54" s="397"/>
      <c r="G54" s="397"/>
      <c r="H54" s="397"/>
      <c r="I54" s="397"/>
      <c r="J54" s="397"/>
      <c r="K54" s="263"/>
    </row>
    <row r="55" spans="2:11" s="1" customFormat="1" ht="15" customHeight="1">
      <c r="B55" s="262"/>
      <c r="C55" s="397" t="s">
        <v>850</v>
      </c>
      <c r="D55" s="397"/>
      <c r="E55" s="397"/>
      <c r="F55" s="397"/>
      <c r="G55" s="397"/>
      <c r="H55" s="397"/>
      <c r="I55" s="397"/>
      <c r="J55" s="397"/>
      <c r="K55" s="263"/>
    </row>
    <row r="56" spans="2:11" s="1" customFormat="1" ht="12.75" customHeight="1">
      <c r="B56" s="262"/>
      <c r="C56" s="265"/>
      <c r="D56" s="265"/>
      <c r="E56" s="265"/>
      <c r="F56" s="265"/>
      <c r="G56" s="265"/>
      <c r="H56" s="265"/>
      <c r="I56" s="265"/>
      <c r="J56" s="265"/>
      <c r="K56" s="263"/>
    </row>
    <row r="57" spans="2:11" s="1" customFormat="1" ht="15" customHeight="1">
      <c r="B57" s="262"/>
      <c r="C57" s="397" t="s">
        <v>851</v>
      </c>
      <c r="D57" s="397"/>
      <c r="E57" s="397"/>
      <c r="F57" s="397"/>
      <c r="G57" s="397"/>
      <c r="H57" s="397"/>
      <c r="I57" s="397"/>
      <c r="J57" s="397"/>
      <c r="K57" s="263"/>
    </row>
    <row r="58" spans="2:11" s="1" customFormat="1" ht="15" customHeight="1">
      <c r="B58" s="262"/>
      <c r="C58" s="267"/>
      <c r="D58" s="397" t="s">
        <v>852</v>
      </c>
      <c r="E58" s="397"/>
      <c r="F58" s="397"/>
      <c r="G58" s="397"/>
      <c r="H58" s="397"/>
      <c r="I58" s="397"/>
      <c r="J58" s="397"/>
      <c r="K58" s="263"/>
    </row>
    <row r="59" spans="2:11" s="1" customFormat="1" ht="15" customHeight="1">
      <c r="B59" s="262"/>
      <c r="C59" s="267"/>
      <c r="D59" s="397" t="s">
        <v>853</v>
      </c>
      <c r="E59" s="397"/>
      <c r="F59" s="397"/>
      <c r="G59" s="397"/>
      <c r="H59" s="397"/>
      <c r="I59" s="397"/>
      <c r="J59" s="397"/>
      <c r="K59" s="263"/>
    </row>
    <row r="60" spans="2:11" s="1" customFormat="1" ht="15" customHeight="1">
      <c r="B60" s="262"/>
      <c r="C60" s="267"/>
      <c r="D60" s="397" t="s">
        <v>854</v>
      </c>
      <c r="E60" s="397"/>
      <c r="F60" s="397"/>
      <c r="G60" s="397"/>
      <c r="H60" s="397"/>
      <c r="I60" s="397"/>
      <c r="J60" s="397"/>
      <c r="K60" s="263"/>
    </row>
    <row r="61" spans="2:11" s="1" customFormat="1" ht="15" customHeight="1">
      <c r="B61" s="262"/>
      <c r="C61" s="267"/>
      <c r="D61" s="397" t="s">
        <v>855</v>
      </c>
      <c r="E61" s="397"/>
      <c r="F61" s="397"/>
      <c r="G61" s="397"/>
      <c r="H61" s="397"/>
      <c r="I61" s="397"/>
      <c r="J61" s="397"/>
      <c r="K61" s="263"/>
    </row>
    <row r="62" spans="2:11" s="1" customFormat="1" ht="15" customHeight="1">
      <c r="B62" s="262"/>
      <c r="C62" s="267"/>
      <c r="D62" s="400" t="s">
        <v>856</v>
      </c>
      <c r="E62" s="400"/>
      <c r="F62" s="400"/>
      <c r="G62" s="400"/>
      <c r="H62" s="400"/>
      <c r="I62" s="400"/>
      <c r="J62" s="400"/>
      <c r="K62" s="263"/>
    </row>
    <row r="63" spans="2:11" s="1" customFormat="1" ht="15" customHeight="1">
      <c r="B63" s="262"/>
      <c r="C63" s="267"/>
      <c r="D63" s="397" t="s">
        <v>857</v>
      </c>
      <c r="E63" s="397"/>
      <c r="F63" s="397"/>
      <c r="G63" s="397"/>
      <c r="H63" s="397"/>
      <c r="I63" s="397"/>
      <c r="J63" s="397"/>
      <c r="K63" s="263"/>
    </row>
    <row r="64" spans="2:11" s="1" customFormat="1" ht="12.75" customHeight="1">
      <c r="B64" s="262"/>
      <c r="C64" s="267"/>
      <c r="D64" s="267"/>
      <c r="E64" s="270"/>
      <c r="F64" s="267"/>
      <c r="G64" s="267"/>
      <c r="H64" s="267"/>
      <c r="I64" s="267"/>
      <c r="J64" s="267"/>
      <c r="K64" s="263"/>
    </row>
    <row r="65" spans="2:11" s="1" customFormat="1" ht="15" customHeight="1">
      <c r="B65" s="262"/>
      <c r="C65" s="267"/>
      <c r="D65" s="397" t="s">
        <v>858</v>
      </c>
      <c r="E65" s="397"/>
      <c r="F65" s="397"/>
      <c r="G65" s="397"/>
      <c r="H65" s="397"/>
      <c r="I65" s="397"/>
      <c r="J65" s="397"/>
      <c r="K65" s="263"/>
    </row>
    <row r="66" spans="2:11" s="1" customFormat="1" ht="15" customHeight="1">
      <c r="B66" s="262"/>
      <c r="C66" s="267"/>
      <c r="D66" s="400" t="s">
        <v>859</v>
      </c>
      <c r="E66" s="400"/>
      <c r="F66" s="400"/>
      <c r="G66" s="400"/>
      <c r="H66" s="400"/>
      <c r="I66" s="400"/>
      <c r="J66" s="400"/>
      <c r="K66" s="263"/>
    </row>
    <row r="67" spans="2:11" s="1" customFormat="1" ht="15" customHeight="1">
      <c r="B67" s="262"/>
      <c r="C67" s="267"/>
      <c r="D67" s="397" t="s">
        <v>860</v>
      </c>
      <c r="E67" s="397"/>
      <c r="F67" s="397"/>
      <c r="G67" s="397"/>
      <c r="H67" s="397"/>
      <c r="I67" s="397"/>
      <c r="J67" s="397"/>
      <c r="K67" s="263"/>
    </row>
    <row r="68" spans="2:11" s="1" customFormat="1" ht="15" customHeight="1">
      <c r="B68" s="262"/>
      <c r="C68" s="267"/>
      <c r="D68" s="397" t="s">
        <v>861</v>
      </c>
      <c r="E68" s="397"/>
      <c r="F68" s="397"/>
      <c r="G68" s="397"/>
      <c r="H68" s="397"/>
      <c r="I68" s="397"/>
      <c r="J68" s="397"/>
      <c r="K68" s="263"/>
    </row>
    <row r="69" spans="2:11" s="1" customFormat="1" ht="15" customHeight="1">
      <c r="B69" s="262"/>
      <c r="C69" s="267"/>
      <c r="D69" s="397" t="s">
        <v>862</v>
      </c>
      <c r="E69" s="397"/>
      <c r="F69" s="397"/>
      <c r="G69" s="397"/>
      <c r="H69" s="397"/>
      <c r="I69" s="397"/>
      <c r="J69" s="397"/>
      <c r="K69" s="263"/>
    </row>
    <row r="70" spans="2:11" s="1" customFormat="1" ht="15" customHeight="1">
      <c r="B70" s="262"/>
      <c r="C70" s="267"/>
      <c r="D70" s="397" t="s">
        <v>863</v>
      </c>
      <c r="E70" s="397"/>
      <c r="F70" s="397"/>
      <c r="G70" s="397"/>
      <c r="H70" s="397"/>
      <c r="I70" s="397"/>
      <c r="J70" s="397"/>
      <c r="K70" s="263"/>
    </row>
    <row r="71" spans="2:11" s="1" customFormat="1" ht="12.75" customHeight="1">
      <c r="B71" s="271"/>
      <c r="C71" s="272"/>
      <c r="D71" s="272"/>
      <c r="E71" s="272"/>
      <c r="F71" s="272"/>
      <c r="G71" s="272"/>
      <c r="H71" s="272"/>
      <c r="I71" s="272"/>
      <c r="J71" s="272"/>
      <c r="K71" s="273"/>
    </row>
    <row r="72" spans="2:11" s="1" customFormat="1" ht="18.75" customHeight="1">
      <c r="B72" s="274"/>
      <c r="C72" s="274"/>
      <c r="D72" s="274"/>
      <c r="E72" s="274"/>
      <c r="F72" s="274"/>
      <c r="G72" s="274"/>
      <c r="H72" s="274"/>
      <c r="I72" s="274"/>
      <c r="J72" s="274"/>
      <c r="K72" s="275"/>
    </row>
    <row r="73" spans="2:11" s="1" customFormat="1" ht="18.75" customHeight="1">
      <c r="B73" s="275"/>
      <c r="C73" s="275"/>
      <c r="D73" s="275"/>
      <c r="E73" s="275"/>
      <c r="F73" s="275"/>
      <c r="G73" s="275"/>
      <c r="H73" s="275"/>
      <c r="I73" s="275"/>
      <c r="J73" s="275"/>
      <c r="K73" s="275"/>
    </row>
    <row r="74" spans="2:11" s="1" customFormat="1" ht="7.5" customHeight="1">
      <c r="B74" s="276"/>
      <c r="C74" s="277"/>
      <c r="D74" s="277"/>
      <c r="E74" s="277"/>
      <c r="F74" s="277"/>
      <c r="G74" s="277"/>
      <c r="H74" s="277"/>
      <c r="I74" s="277"/>
      <c r="J74" s="277"/>
      <c r="K74" s="278"/>
    </row>
    <row r="75" spans="2:11" s="1" customFormat="1" ht="45" customHeight="1">
      <c r="B75" s="279"/>
      <c r="C75" s="401" t="s">
        <v>864</v>
      </c>
      <c r="D75" s="401"/>
      <c r="E75" s="401"/>
      <c r="F75" s="401"/>
      <c r="G75" s="401"/>
      <c r="H75" s="401"/>
      <c r="I75" s="401"/>
      <c r="J75" s="401"/>
      <c r="K75" s="280"/>
    </row>
    <row r="76" spans="2:11" s="1" customFormat="1" ht="17.25" customHeight="1">
      <c r="B76" s="279"/>
      <c r="C76" s="281" t="s">
        <v>865</v>
      </c>
      <c r="D76" s="281"/>
      <c r="E76" s="281"/>
      <c r="F76" s="281" t="s">
        <v>866</v>
      </c>
      <c r="G76" s="282"/>
      <c r="H76" s="281" t="s">
        <v>58</v>
      </c>
      <c r="I76" s="281" t="s">
        <v>61</v>
      </c>
      <c r="J76" s="281" t="s">
        <v>867</v>
      </c>
      <c r="K76" s="280"/>
    </row>
    <row r="77" spans="2:11" s="1" customFormat="1" ht="17.25" customHeight="1">
      <c r="B77" s="279"/>
      <c r="C77" s="283" t="s">
        <v>868</v>
      </c>
      <c r="D77" s="283"/>
      <c r="E77" s="283"/>
      <c r="F77" s="284" t="s">
        <v>869</v>
      </c>
      <c r="G77" s="285"/>
      <c r="H77" s="283"/>
      <c r="I77" s="283"/>
      <c r="J77" s="283" t="s">
        <v>870</v>
      </c>
      <c r="K77" s="280"/>
    </row>
    <row r="78" spans="2:11" s="1" customFormat="1" ht="5.25" customHeight="1">
      <c r="B78" s="279"/>
      <c r="C78" s="286"/>
      <c r="D78" s="286"/>
      <c r="E78" s="286"/>
      <c r="F78" s="286"/>
      <c r="G78" s="287"/>
      <c r="H78" s="286"/>
      <c r="I78" s="286"/>
      <c r="J78" s="286"/>
      <c r="K78" s="280"/>
    </row>
    <row r="79" spans="2:11" s="1" customFormat="1" ht="15" customHeight="1">
      <c r="B79" s="279"/>
      <c r="C79" s="268" t="s">
        <v>57</v>
      </c>
      <c r="D79" s="288"/>
      <c r="E79" s="288"/>
      <c r="F79" s="289" t="s">
        <v>871</v>
      </c>
      <c r="G79" s="290"/>
      <c r="H79" s="268" t="s">
        <v>872</v>
      </c>
      <c r="I79" s="268" t="s">
        <v>873</v>
      </c>
      <c r="J79" s="268">
        <v>20</v>
      </c>
      <c r="K79" s="280"/>
    </row>
    <row r="80" spans="2:11" s="1" customFormat="1" ht="15" customHeight="1">
      <c r="B80" s="279"/>
      <c r="C80" s="268" t="s">
        <v>874</v>
      </c>
      <c r="D80" s="268"/>
      <c r="E80" s="268"/>
      <c r="F80" s="289" t="s">
        <v>871</v>
      </c>
      <c r="G80" s="290"/>
      <c r="H80" s="268" t="s">
        <v>875</v>
      </c>
      <c r="I80" s="268" t="s">
        <v>873</v>
      </c>
      <c r="J80" s="268">
        <v>120</v>
      </c>
      <c r="K80" s="280"/>
    </row>
    <row r="81" spans="2:11" s="1" customFormat="1" ht="15" customHeight="1">
      <c r="B81" s="291"/>
      <c r="C81" s="268" t="s">
        <v>876</v>
      </c>
      <c r="D81" s="268"/>
      <c r="E81" s="268"/>
      <c r="F81" s="289" t="s">
        <v>877</v>
      </c>
      <c r="G81" s="290"/>
      <c r="H81" s="268" t="s">
        <v>878</v>
      </c>
      <c r="I81" s="268" t="s">
        <v>873</v>
      </c>
      <c r="J81" s="268">
        <v>50</v>
      </c>
      <c r="K81" s="280"/>
    </row>
    <row r="82" spans="2:11" s="1" customFormat="1" ht="15" customHeight="1">
      <c r="B82" s="291"/>
      <c r="C82" s="268" t="s">
        <v>879</v>
      </c>
      <c r="D82" s="268"/>
      <c r="E82" s="268"/>
      <c r="F82" s="289" t="s">
        <v>871</v>
      </c>
      <c r="G82" s="290"/>
      <c r="H82" s="268" t="s">
        <v>880</v>
      </c>
      <c r="I82" s="268" t="s">
        <v>881</v>
      </c>
      <c r="J82" s="268"/>
      <c r="K82" s="280"/>
    </row>
    <row r="83" spans="2:11" s="1" customFormat="1" ht="15" customHeight="1">
      <c r="B83" s="291"/>
      <c r="C83" s="292" t="s">
        <v>882</v>
      </c>
      <c r="D83" s="292"/>
      <c r="E83" s="292"/>
      <c r="F83" s="293" t="s">
        <v>877</v>
      </c>
      <c r="G83" s="292"/>
      <c r="H83" s="292" t="s">
        <v>883</v>
      </c>
      <c r="I83" s="292" t="s">
        <v>873</v>
      </c>
      <c r="J83" s="292">
        <v>15</v>
      </c>
      <c r="K83" s="280"/>
    </row>
    <row r="84" spans="2:11" s="1" customFormat="1" ht="15" customHeight="1">
      <c r="B84" s="291"/>
      <c r="C84" s="292" t="s">
        <v>884</v>
      </c>
      <c r="D84" s="292"/>
      <c r="E84" s="292"/>
      <c r="F84" s="293" t="s">
        <v>877</v>
      </c>
      <c r="G84" s="292"/>
      <c r="H84" s="292" t="s">
        <v>885</v>
      </c>
      <c r="I84" s="292" t="s">
        <v>873</v>
      </c>
      <c r="J84" s="292">
        <v>15</v>
      </c>
      <c r="K84" s="280"/>
    </row>
    <row r="85" spans="2:11" s="1" customFormat="1" ht="15" customHeight="1">
      <c r="B85" s="291"/>
      <c r="C85" s="292" t="s">
        <v>886</v>
      </c>
      <c r="D85" s="292"/>
      <c r="E85" s="292"/>
      <c r="F85" s="293" t="s">
        <v>877</v>
      </c>
      <c r="G85" s="292"/>
      <c r="H85" s="292" t="s">
        <v>887</v>
      </c>
      <c r="I85" s="292" t="s">
        <v>873</v>
      </c>
      <c r="J85" s="292">
        <v>20</v>
      </c>
      <c r="K85" s="280"/>
    </row>
    <row r="86" spans="2:11" s="1" customFormat="1" ht="15" customHeight="1">
      <c r="B86" s="291"/>
      <c r="C86" s="292" t="s">
        <v>888</v>
      </c>
      <c r="D86" s="292"/>
      <c r="E86" s="292"/>
      <c r="F86" s="293" t="s">
        <v>877</v>
      </c>
      <c r="G86" s="292"/>
      <c r="H86" s="292" t="s">
        <v>889</v>
      </c>
      <c r="I86" s="292" t="s">
        <v>873</v>
      </c>
      <c r="J86" s="292">
        <v>20</v>
      </c>
      <c r="K86" s="280"/>
    </row>
    <row r="87" spans="2:11" s="1" customFormat="1" ht="15" customHeight="1">
      <c r="B87" s="291"/>
      <c r="C87" s="268" t="s">
        <v>890</v>
      </c>
      <c r="D87" s="268"/>
      <c r="E87" s="268"/>
      <c r="F87" s="289" t="s">
        <v>877</v>
      </c>
      <c r="G87" s="290"/>
      <c r="H87" s="268" t="s">
        <v>891</v>
      </c>
      <c r="I87" s="268" t="s">
        <v>873</v>
      </c>
      <c r="J87" s="268">
        <v>50</v>
      </c>
      <c r="K87" s="280"/>
    </row>
    <row r="88" spans="2:11" s="1" customFormat="1" ht="15" customHeight="1">
      <c r="B88" s="291"/>
      <c r="C88" s="268" t="s">
        <v>892</v>
      </c>
      <c r="D88" s="268"/>
      <c r="E88" s="268"/>
      <c r="F88" s="289" t="s">
        <v>877</v>
      </c>
      <c r="G88" s="290"/>
      <c r="H88" s="268" t="s">
        <v>893</v>
      </c>
      <c r="I88" s="268" t="s">
        <v>873</v>
      </c>
      <c r="J88" s="268">
        <v>20</v>
      </c>
      <c r="K88" s="280"/>
    </row>
    <row r="89" spans="2:11" s="1" customFormat="1" ht="15" customHeight="1">
      <c r="B89" s="291"/>
      <c r="C89" s="268" t="s">
        <v>894</v>
      </c>
      <c r="D89" s="268"/>
      <c r="E89" s="268"/>
      <c r="F89" s="289" t="s">
        <v>877</v>
      </c>
      <c r="G89" s="290"/>
      <c r="H89" s="268" t="s">
        <v>895</v>
      </c>
      <c r="I89" s="268" t="s">
        <v>873</v>
      </c>
      <c r="J89" s="268">
        <v>20</v>
      </c>
      <c r="K89" s="280"/>
    </row>
    <row r="90" spans="2:11" s="1" customFormat="1" ht="15" customHeight="1">
      <c r="B90" s="291"/>
      <c r="C90" s="268" t="s">
        <v>896</v>
      </c>
      <c r="D90" s="268"/>
      <c r="E90" s="268"/>
      <c r="F90" s="289" t="s">
        <v>877</v>
      </c>
      <c r="G90" s="290"/>
      <c r="H90" s="268" t="s">
        <v>897</v>
      </c>
      <c r="I90" s="268" t="s">
        <v>873</v>
      </c>
      <c r="J90" s="268">
        <v>50</v>
      </c>
      <c r="K90" s="280"/>
    </row>
    <row r="91" spans="2:11" s="1" customFormat="1" ht="15" customHeight="1">
      <c r="B91" s="291"/>
      <c r="C91" s="268" t="s">
        <v>898</v>
      </c>
      <c r="D91" s="268"/>
      <c r="E91" s="268"/>
      <c r="F91" s="289" t="s">
        <v>877</v>
      </c>
      <c r="G91" s="290"/>
      <c r="H91" s="268" t="s">
        <v>898</v>
      </c>
      <c r="I91" s="268" t="s">
        <v>873</v>
      </c>
      <c r="J91" s="268">
        <v>50</v>
      </c>
      <c r="K91" s="280"/>
    </row>
    <row r="92" spans="2:11" s="1" customFormat="1" ht="15" customHeight="1">
      <c r="B92" s="291"/>
      <c r="C92" s="268" t="s">
        <v>899</v>
      </c>
      <c r="D92" s="268"/>
      <c r="E92" s="268"/>
      <c r="F92" s="289" t="s">
        <v>877</v>
      </c>
      <c r="G92" s="290"/>
      <c r="H92" s="268" t="s">
        <v>900</v>
      </c>
      <c r="I92" s="268" t="s">
        <v>873</v>
      </c>
      <c r="J92" s="268">
        <v>255</v>
      </c>
      <c r="K92" s="280"/>
    </row>
    <row r="93" spans="2:11" s="1" customFormat="1" ht="15" customHeight="1">
      <c r="B93" s="291"/>
      <c r="C93" s="268" t="s">
        <v>901</v>
      </c>
      <c r="D93" s="268"/>
      <c r="E93" s="268"/>
      <c r="F93" s="289" t="s">
        <v>871</v>
      </c>
      <c r="G93" s="290"/>
      <c r="H93" s="268" t="s">
        <v>902</v>
      </c>
      <c r="I93" s="268" t="s">
        <v>903</v>
      </c>
      <c r="J93" s="268"/>
      <c r="K93" s="280"/>
    </row>
    <row r="94" spans="2:11" s="1" customFormat="1" ht="15" customHeight="1">
      <c r="B94" s="291"/>
      <c r="C94" s="268" t="s">
        <v>904</v>
      </c>
      <c r="D94" s="268"/>
      <c r="E94" s="268"/>
      <c r="F94" s="289" t="s">
        <v>871</v>
      </c>
      <c r="G94" s="290"/>
      <c r="H94" s="268" t="s">
        <v>905</v>
      </c>
      <c r="I94" s="268" t="s">
        <v>906</v>
      </c>
      <c r="J94" s="268"/>
      <c r="K94" s="280"/>
    </row>
    <row r="95" spans="2:11" s="1" customFormat="1" ht="15" customHeight="1">
      <c r="B95" s="291"/>
      <c r="C95" s="268" t="s">
        <v>907</v>
      </c>
      <c r="D95" s="268"/>
      <c r="E95" s="268"/>
      <c r="F95" s="289" t="s">
        <v>871</v>
      </c>
      <c r="G95" s="290"/>
      <c r="H95" s="268" t="s">
        <v>907</v>
      </c>
      <c r="I95" s="268" t="s">
        <v>906</v>
      </c>
      <c r="J95" s="268"/>
      <c r="K95" s="280"/>
    </row>
    <row r="96" spans="2:11" s="1" customFormat="1" ht="15" customHeight="1">
      <c r="B96" s="291"/>
      <c r="C96" s="268" t="s">
        <v>42</v>
      </c>
      <c r="D96" s="268"/>
      <c r="E96" s="268"/>
      <c r="F96" s="289" t="s">
        <v>871</v>
      </c>
      <c r="G96" s="290"/>
      <c r="H96" s="268" t="s">
        <v>908</v>
      </c>
      <c r="I96" s="268" t="s">
        <v>906</v>
      </c>
      <c r="J96" s="268"/>
      <c r="K96" s="280"/>
    </row>
    <row r="97" spans="2:11" s="1" customFormat="1" ht="15" customHeight="1">
      <c r="B97" s="291"/>
      <c r="C97" s="268" t="s">
        <v>52</v>
      </c>
      <c r="D97" s="268"/>
      <c r="E97" s="268"/>
      <c r="F97" s="289" t="s">
        <v>871</v>
      </c>
      <c r="G97" s="290"/>
      <c r="H97" s="268" t="s">
        <v>909</v>
      </c>
      <c r="I97" s="268" t="s">
        <v>906</v>
      </c>
      <c r="J97" s="268"/>
      <c r="K97" s="280"/>
    </row>
    <row r="98" spans="2:11" s="1" customFormat="1" ht="15" customHeight="1">
      <c r="B98" s="294"/>
      <c r="C98" s="295"/>
      <c r="D98" s="295"/>
      <c r="E98" s="295"/>
      <c r="F98" s="295"/>
      <c r="G98" s="295"/>
      <c r="H98" s="295"/>
      <c r="I98" s="295"/>
      <c r="J98" s="295"/>
      <c r="K98" s="296"/>
    </row>
    <row r="99" spans="2:11" s="1" customFormat="1" ht="18.75" customHeight="1">
      <c r="B99" s="297"/>
      <c r="C99" s="298"/>
      <c r="D99" s="298"/>
      <c r="E99" s="298"/>
      <c r="F99" s="298"/>
      <c r="G99" s="298"/>
      <c r="H99" s="298"/>
      <c r="I99" s="298"/>
      <c r="J99" s="298"/>
      <c r="K99" s="297"/>
    </row>
    <row r="100" spans="2:11" s="1" customFormat="1" ht="18.75" customHeight="1">
      <c r="B100" s="275"/>
      <c r="C100" s="275"/>
      <c r="D100" s="275"/>
      <c r="E100" s="275"/>
      <c r="F100" s="275"/>
      <c r="G100" s="275"/>
      <c r="H100" s="275"/>
      <c r="I100" s="275"/>
      <c r="J100" s="275"/>
      <c r="K100" s="275"/>
    </row>
    <row r="101" spans="2:11" s="1" customFormat="1" ht="7.5" customHeight="1">
      <c r="B101" s="276"/>
      <c r="C101" s="277"/>
      <c r="D101" s="277"/>
      <c r="E101" s="277"/>
      <c r="F101" s="277"/>
      <c r="G101" s="277"/>
      <c r="H101" s="277"/>
      <c r="I101" s="277"/>
      <c r="J101" s="277"/>
      <c r="K101" s="278"/>
    </row>
    <row r="102" spans="2:11" s="1" customFormat="1" ht="45" customHeight="1">
      <c r="B102" s="279"/>
      <c r="C102" s="401" t="s">
        <v>910</v>
      </c>
      <c r="D102" s="401"/>
      <c r="E102" s="401"/>
      <c r="F102" s="401"/>
      <c r="G102" s="401"/>
      <c r="H102" s="401"/>
      <c r="I102" s="401"/>
      <c r="J102" s="401"/>
      <c r="K102" s="280"/>
    </row>
    <row r="103" spans="2:11" s="1" customFormat="1" ht="17.25" customHeight="1">
      <c r="B103" s="279"/>
      <c r="C103" s="281" t="s">
        <v>865</v>
      </c>
      <c r="D103" s="281"/>
      <c r="E103" s="281"/>
      <c r="F103" s="281" t="s">
        <v>866</v>
      </c>
      <c r="G103" s="282"/>
      <c r="H103" s="281" t="s">
        <v>58</v>
      </c>
      <c r="I103" s="281" t="s">
        <v>61</v>
      </c>
      <c r="J103" s="281" t="s">
        <v>867</v>
      </c>
      <c r="K103" s="280"/>
    </row>
    <row r="104" spans="2:11" s="1" customFormat="1" ht="17.25" customHeight="1">
      <c r="B104" s="279"/>
      <c r="C104" s="283" t="s">
        <v>868</v>
      </c>
      <c r="D104" s="283"/>
      <c r="E104" s="283"/>
      <c r="F104" s="284" t="s">
        <v>869</v>
      </c>
      <c r="G104" s="285"/>
      <c r="H104" s="283"/>
      <c r="I104" s="283"/>
      <c r="J104" s="283" t="s">
        <v>870</v>
      </c>
      <c r="K104" s="280"/>
    </row>
    <row r="105" spans="2:11" s="1" customFormat="1" ht="5.25" customHeight="1">
      <c r="B105" s="279"/>
      <c r="C105" s="281"/>
      <c r="D105" s="281"/>
      <c r="E105" s="281"/>
      <c r="F105" s="281"/>
      <c r="G105" s="299"/>
      <c r="H105" s="281"/>
      <c r="I105" s="281"/>
      <c r="J105" s="281"/>
      <c r="K105" s="280"/>
    </row>
    <row r="106" spans="2:11" s="1" customFormat="1" ht="15" customHeight="1">
      <c r="B106" s="279"/>
      <c r="C106" s="268" t="s">
        <v>57</v>
      </c>
      <c r="D106" s="288"/>
      <c r="E106" s="288"/>
      <c r="F106" s="289" t="s">
        <v>871</v>
      </c>
      <c r="G106" s="268"/>
      <c r="H106" s="268" t="s">
        <v>911</v>
      </c>
      <c r="I106" s="268" t="s">
        <v>873</v>
      </c>
      <c r="J106" s="268">
        <v>20</v>
      </c>
      <c r="K106" s="280"/>
    </row>
    <row r="107" spans="2:11" s="1" customFormat="1" ht="15" customHeight="1">
      <c r="B107" s="279"/>
      <c r="C107" s="268" t="s">
        <v>874</v>
      </c>
      <c r="D107" s="268"/>
      <c r="E107" s="268"/>
      <c r="F107" s="289" t="s">
        <v>871</v>
      </c>
      <c r="G107" s="268"/>
      <c r="H107" s="268" t="s">
        <v>911</v>
      </c>
      <c r="I107" s="268" t="s">
        <v>873</v>
      </c>
      <c r="J107" s="268">
        <v>120</v>
      </c>
      <c r="K107" s="280"/>
    </row>
    <row r="108" spans="2:11" s="1" customFormat="1" ht="15" customHeight="1">
      <c r="B108" s="291"/>
      <c r="C108" s="268" t="s">
        <v>876</v>
      </c>
      <c r="D108" s="268"/>
      <c r="E108" s="268"/>
      <c r="F108" s="289" t="s">
        <v>877</v>
      </c>
      <c r="G108" s="268"/>
      <c r="H108" s="268" t="s">
        <v>911</v>
      </c>
      <c r="I108" s="268" t="s">
        <v>873</v>
      </c>
      <c r="J108" s="268">
        <v>50</v>
      </c>
      <c r="K108" s="280"/>
    </row>
    <row r="109" spans="2:11" s="1" customFormat="1" ht="15" customHeight="1">
      <c r="B109" s="291"/>
      <c r="C109" s="268" t="s">
        <v>879</v>
      </c>
      <c r="D109" s="268"/>
      <c r="E109" s="268"/>
      <c r="F109" s="289" t="s">
        <v>871</v>
      </c>
      <c r="G109" s="268"/>
      <c r="H109" s="268" t="s">
        <v>911</v>
      </c>
      <c r="I109" s="268" t="s">
        <v>881</v>
      </c>
      <c r="J109" s="268"/>
      <c r="K109" s="280"/>
    </row>
    <row r="110" spans="2:11" s="1" customFormat="1" ht="15" customHeight="1">
      <c r="B110" s="291"/>
      <c r="C110" s="268" t="s">
        <v>890</v>
      </c>
      <c r="D110" s="268"/>
      <c r="E110" s="268"/>
      <c r="F110" s="289" t="s">
        <v>877</v>
      </c>
      <c r="G110" s="268"/>
      <c r="H110" s="268" t="s">
        <v>911</v>
      </c>
      <c r="I110" s="268" t="s">
        <v>873</v>
      </c>
      <c r="J110" s="268">
        <v>50</v>
      </c>
      <c r="K110" s="280"/>
    </row>
    <row r="111" spans="2:11" s="1" customFormat="1" ht="15" customHeight="1">
      <c r="B111" s="291"/>
      <c r="C111" s="268" t="s">
        <v>898</v>
      </c>
      <c r="D111" s="268"/>
      <c r="E111" s="268"/>
      <c r="F111" s="289" t="s">
        <v>877</v>
      </c>
      <c r="G111" s="268"/>
      <c r="H111" s="268" t="s">
        <v>911</v>
      </c>
      <c r="I111" s="268" t="s">
        <v>873</v>
      </c>
      <c r="J111" s="268">
        <v>50</v>
      </c>
      <c r="K111" s="280"/>
    </row>
    <row r="112" spans="2:11" s="1" customFormat="1" ht="15" customHeight="1">
      <c r="B112" s="291"/>
      <c r="C112" s="268" t="s">
        <v>896</v>
      </c>
      <c r="D112" s="268"/>
      <c r="E112" s="268"/>
      <c r="F112" s="289" t="s">
        <v>877</v>
      </c>
      <c r="G112" s="268"/>
      <c r="H112" s="268" t="s">
        <v>911</v>
      </c>
      <c r="I112" s="268" t="s">
        <v>873</v>
      </c>
      <c r="J112" s="268">
        <v>50</v>
      </c>
      <c r="K112" s="280"/>
    </row>
    <row r="113" spans="2:11" s="1" customFormat="1" ht="15" customHeight="1">
      <c r="B113" s="291"/>
      <c r="C113" s="268" t="s">
        <v>57</v>
      </c>
      <c r="D113" s="268"/>
      <c r="E113" s="268"/>
      <c r="F113" s="289" t="s">
        <v>871</v>
      </c>
      <c r="G113" s="268"/>
      <c r="H113" s="268" t="s">
        <v>912</v>
      </c>
      <c r="I113" s="268" t="s">
        <v>873</v>
      </c>
      <c r="J113" s="268">
        <v>20</v>
      </c>
      <c r="K113" s="280"/>
    </row>
    <row r="114" spans="2:11" s="1" customFormat="1" ht="15" customHeight="1">
      <c r="B114" s="291"/>
      <c r="C114" s="268" t="s">
        <v>913</v>
      </c>
      <c r="D114" s="268"/>
      <c r="E114" s="268"/>
      <c r="F114" s="289" t="s">
        <v>871</v>
      </c>
      <c r="G114" s="268"/>
      <c r="H114" s="268" t="s">
        <v>914</v>
      </c>
      <c r="I114" s="268" t="s">
        <v>873</v>
      </c>
      <c r="J114" s="268">
        <v>120</v>
      </c>
      <c r="K114" s="280"/>
    </row>
    <row r="115" spans="2:11" s="1" customFormat="1" ht="15" customHeight="1">
      <c r="B115" s="291"/>
      <c r="C115" s="268" t="s">
        <v>42</v>
      </c>
      <c r="D115" s="268"/>
      <c r="E115" s="268"/>
      <c r="F115" s="289" t="s">
        <v>871</v>
      </c>
      <c r="G115" s="268"/>
      <c r="H115" s="268" t="s">
        <v>915</v>
      </c>
      <c r="I115" s="268" t="s">
        <v>906</v>
      </c>
      <c r="J115" s="268"/>
      <c r="K115" s="280"/>
    </row>
    <row r="116" spans="2:11" s="1" customFormat="1" ht="15" customHeight="1">
      <c r="B116" s="291"/>
      <c r="C116" s="268" t="s">
        <v>52</v>
      </c>
      <c r="D116" s="268"/>
      <c r="E116" s="268"/>
      <c r="F116" s="289" t="s">
        <v>871</v>
      </c>
      <c r="G116" s="268"/>
      <c r="H116" s="268" t="s">
        <v>916</v>
      </c>
      <c r="I116" s="268" t="s">
        <v>906</v>
      </c>
      <c r="J116" s="268"/>
      <c r="K116" s="280"/>
    </row>
    <row r="117" spans="2:11" s="1" customFormat="1" ht="15" customHeight="1">
      <c r="B117" s="291"/>
      <c r="C117" s="268" t="s">
        <v>61</v>
      </c>
      <c r="D117" s="268"/>
      <c r="E117" s="268"/>
      <c r="F117" s="289" t="s">
        <v>871</v>
      </c>
      <c r="G117" s="268"/>
      <c r="H117" s="268" t="s">
        <v>917</v>
      </c>
      <c r="I117" s="268" t="s">
        <v>918</v>
      </c>
      <c r="J117" s="268"/>
      <c r="K117" s="280"/>
    </row>
    <row r="118" spans="2:11" s="1" customFormat="1" ht="15" customHeight="1">
      <c r="B118" s="294"/>
      <c r="C118" s="300"/>
      <c r="D118" s="300"/>
      <c r="E118" s="300"/>
      <c r="F118" s="300"/>
      <c r="G118" s="300"/>
      <c r="H118" s="300"/>
      <c r="I118" s="300"/>
      <c r="J118" s="300"/>
      <c r="K118" s="296"/>
    </row>
    <row r="119" spans="2:11" s="1" customFormat="1" ht="18.75" customHeight="1">
      <c r="B119" s="301"/>
      <c r="C119" s="302"/>
      <c r="D119" s="302"/>
      <c r="E119" s="302"/>
      <c r="F119" s="303"/>
      <c r="G119" s="302"/>
      <c r="H119" s="302"/>
      <c r="I119" s="302"/>
      <c r="J119" s="302"/>
      <c r="K119" s="301"/>
    </row>
    <row r="120" spans="2:11" s="1" customFormat="1" ht="18.75" customHeight="1">
      <c r="B120" s="275"/>
      <c r="C120" s="275"/>
      <c r="D120" s="275"/>
      <c r="E120" s="275"/>
      <c r="F120" s="275"/>
      <c r="G120" s="275"/>
      <c r="H120" s="275"/>
      <c r="I120" s="275"/>
      <c r="J120" s="275"/>
      <c r="K120" s="275"/>
    </row>
    <row r="121" spans="2:11" s="1" customFormat="1" ht="7.5" customHeight="1">
      <c r="B121" s="304"/>
      <c r="C121" s="305"/>
      <c r="D121" s="305"/>
      <c r="E121" s="305"/>
      <c r="F121" s="305"/>
      <c r="G121" s="305"/>
      <c r="H121" s="305"/>
      <c r="I121" s="305"/>
      <c r="J121" s="305"/>
      <c r="K121" s="306"/>
    </row>
    <row r="122" spans="2:11" s="1" customFormat="1" ht="45" customHeight="1">
      <c r="B122" s="307"/>
      <c r="C122" s="399" t="s">
        <v>919</v>
      </c>
      <c r="D122" s="399"/>
      <c r="E122" s="399"/>
      <c r="F122" s="399"/>
      <c r="G122" s="399"/>
      <c r="H122" s="399"/>
      <c r="I122" s="399"/>
      <c r="J122" s="399"/>
      <c r="K122" s="308"/>
    </row>
    <row r="123" spans="2:11" s="1" customFormat="1" ht="17.25" customHeight="1">
      <c r="B123" s="309"/>
      <c r="C123" s="281" t="s">
        <v>865</v>
      </c>
      <c r="D123" s="281"/>
      <c r="E123" s="281"/>
      <c r="F123" s="281" t="s">
        <v>866</v>
      </c>
      <c r="G123" s="282"/>
      <c r="H123" s="281" t="s">
        <v>58</v>
      </c>
      <c r="I123" s="281" t="s">
        <v>61</v>
      </c>
      <c r="J123" s="281" t="s">
        <v>867</v>
      </c>
      <c r="K123" s="310"/>
    </row>
    <row r="124" spans="2:11" s="1" customFormat="1" ht="17.25" customHeight="1">
      <c r="B124" s="309"/>
      <c r="C124" s="283" t="s">
        <v>868</v>
      </c>
      <c r="D124" s="283"/>
      <c r="E124" s="283"/>
      <c r="F124" s="284" t="s">
        <v>869</v>
      </c>
      <c r="G124" s="285"/>
      <c r="H124" s="283"/>
      <c r="I124" s="283"/>
      <c r="J124" s="283" t="s">
        <v>870</v>
      </c>
      <c r="K124" s="310"/>
    </row>
    <row r="125" spans="2:11" s="1" customFormat="1" ht="5.25" customHeight="1">
      <c r="B125" s="311"/>
      <c r="C125" s="286"/>
      <c r="D125" s="286"/>
      <c r="E125" s="286"/>
      <c r="F125" s="286"/>
      <c r="G125" s="312"/>
      <c r="H125" s="286"/>
      <c r="I125" s="286"/>
      <c r="J125" s="286"/>
      <c r="K125" s="313"/>
    </row>
    <row r="126" spans="2:11" s="1" customFormat="1" ht="15" customHeight="1">
      <c r="B126" s="311"/>
      <c r="C126" s="268" t="s">
        <v>874</v>
      </c>
      <c r="D126" s="288"/>
      <c r="E126" s="288"/>
      <c r="F126" s="289" t="s">
        <v>871</v>
      </c>
      <c r="G126" s="268"/>
      <c r="H126" s="268" t="s">
        <v>911</v>
      </c>
      <c r="I126" s="268" t="s">
        <v>873</v>
      </c>
      <c r="J126" s="268">
        <v>120</v>
      </c>
      <c r="K126" s="314"/>
    </row>
    <row r="127" spans="2:11" s="1" customFormat="1" ht="15" customHeight="1">
      <c r="B127" s="311"/>
      <c r="C127" s="268" t="s">
        <v>920</v>
      </c>
      <c r="D127" s="268"/>
      <c r="E127" s="268"/>
      <c r="F127" s="289" t="s">
        <v>871</v>
      </c>
      <c r="G127" s="268"/>
      <c r="H127" s="268" t="s">
        <v>921</v>
      </c>
      <c r="I127" s="268" t="s">
        <v>873</v>
      </c>
      <c r="J127" s="268" t="s">
        <v>922</v>
      </c>
      <c r="K127" s="314"/>
    </row>
    <row r="128" spans="2:11" s="1" customFormat="1" ht="15" customHeight="1">
      <c r="B128" s="311"/>
      <c r="C128" s="268" t="s">
        <v>89</v>
      </c>
      <c r="D128" s="268"/>
      <c r="E128" s="268"/>
      <c r="F128" s="289" t="s">
        <v>871</v>
      </c>
      <c r="G128" s="268"/>
      <c r="H128" s="268" t="s">
        <v>923</v>
      </c>
      <c r="I128" s="268" t="s">
        <v>873</v>
      </c>
      <c r="J128" s="268" t="s">
        <v>922</v>
      </c>
      <c r="K128" s="314"/>
    </row>
    <row r="129" spans="2:11" s="1" customFormat="1" ht="15" customHeight="1">
      <c r="B129" s="311"/>
      <c r="C129" s="268" t="s">
        <v>882</v>
      </c>
      <c r="D129" s="268"/>
      <c r="E129" s="268"/>
      <c r="F129" s="289" t="s">
        <v>877</v>
      </c>
      <c r="G129" s="268"/>
      <c r="H129" s="268" t="s">
        <v>883</v>
      </c>
      <c r="I129" s="268" t="s">
        <v>873</v>
      </c>
      <c r="J129" s="268">
        <v>15</v>
      </c>
      <c r="K129" s="314"/>
    </row>
    <row r="130" spans="2:11" s="1" customFormat="1" ht="15" customHeight="1">
      <c r="B130" s="311"/>
      <c r="C130" s="292" t="s">
        <v>884</v>
      </c>
      <c r="D130" s="292"/>
      <c r="E130" s="292"/>
      <c r="F130" s="293" t="s">
        <v>877</v>
      </c>
      <c r="G130" s="292"/>
      <c r="H130" s="292" t="s">
        <v>885</v>
      </c>
      <c r="I130" s="292" t="s">
        <v>873</v>
      </c>
      <c r="J130" s="292">
        <v>15</v>
      </c>
      <c r="K130" s="314"/>
    </row>
    <row r="131" spans="2:11" s="1" customFormat="1" ht="15" customHeight="1">
      <c r="B131" s="311"/>
      <c r="C131" s="292" t="s">
        <v>886</v>
      </c>
      <c r="D131" s="292"/>
      <c r="E131" s="292"/>
      <c r="F131" s="293" t="s">
        <v>877</v>
      </c>
      <c r="G131" s="292"/>
      <c r="H131" s="292" t="s">
        <v>887</v>
      </c>
      <c r="I131" s="292" t="s">
        <v>873</v>
      </c>
      <c r="J131" s="292">
        <v>20</v>
      </c>
      <c r="K131" s="314"/>
    </row>
    <row r="132" spans="2:11" s="1" customFormat="1" ht="15" customHeight="1">
      <c r="B132" s="311"/>
      <c r="C132" s="292" t="s">
        <v>888</v>
      </c>
      <c r="D132" s="292"/>
      <c r="E132" s="292"/>
      <c r="F132" s="293" t="s">
        <v>877</v>
      </c>
      <c r="G132" s="292"/>
      <c r="H132" s="292" t="s">
        <v>889</v>
      </c>
      <c r="I132" s="292" t="s">
        <v>873</v>
      </c>
      <c r="J132" s="292">
        <v>20</v>
      </c>
      <c r="K132" s="314"/>
    </row>
    <row r="133" spans="2:11" s="1" customFormat="1" ht="15" customHeight="1">
      <c r="B133" s="311"/>
      <c r="C133" s="268" t="s">
        <v>876</v>
      </c>
      <c r="D133" s="268"/>
      <c r="E133" s="268"/>
      <c r="F133" s="289" t="s">
        <v>877</v>
      </c>
      <c r="G133" s="268"/>
      <c r="H133" s="268" t="s">
        <v>911</v>
      </c>
      <c r="I133" s="268" t="s">
        <v>873</v>
      </c>
      <c r="J133" s="268">
        <v>50</v>
      </c>
      <c r="K133" s="314"/>
    </row>
    <row r="134" spans="2:11" s="1" customFormat="1" ht="15" customHeight="1">
      <c r="B134" s="311"/>
      <c r="C134" s="268" t="s">
        <v>890</v>
      </c>
      <c r="D134" s="268"/>
      <c r="E134" s="268"/>
      <c r="F134" s="289" t="s">
        <v>877</v>
      </c>
      <c r="G134" s="268"/>
      <c r="H134" s="268" t="s">
        <v>911</v>
      </c>
      <c r="I134" s="268" t="s">
        <v>873</v>
      </c>
      <c r="J134" s="268">
        <v>50</v>
      </c>
      <c r="K134" s="314"/>
    </row>
    <row r="135" spans="2:11" s="1" customFormat="1" ht="15" customHeight="1">
      <c r="B135" s="311"/>
      <c r="C135" s="268" t="s">
        <v>896</v>
      </c>
      <c r="D135" s="268"/>
      <c r="E135" s="268"/>
      <c r="F135" s="289" t="s">
        <v>877</v>
      </c>
      <c r="G135" s="268"/>
      <c r="H135" s="268" t="s">
        <v>911</v>
      </c>
      <c r="I135" s="268" t="s">
        <v>873</v>
      </c>
      <c r="J135" s="268">
        <v>50</v>
      </c>
      <c r="K135" s="314"/>
    </row>
    <row r="136" spans="2:11" s="1" customFormat="1" ht="15" customHeight="1">
      <c r="B136" s="311"/>
      <c r="C136" s="268" t="s">
        <v>898</v>
      </c>
      <c r="D136" s="268"/>
      <c r="E136" s="268"/>
      <c r="F136" s="289" t="s">
        <v>877</v>
      </c>
      <c r="G136" s="268"/>
      <c r="H136" s="268" t="s">
        <v>911</v>
      </c>
      <c r="I136" s="268" t="s">
        <v>873</v>
      </c>
      <c r="J136" s="268">
        <v>50</v>
      </c>
      <c r="K136" s="314"/>
    </row>
    <row r="137" spans="2:11" s="1" customFormat="1" ht="15" customHeight="1">
      <c r="B137" s="311"/>
      <c r="C137" s="268" t="s">
        <v>899</v>
      </c>
      <c r="D137" s="268"/>
      <c r="E137" s="268"/>
      <c r="F137" s="289" t="s">
        <v>877</v>
      </c>
      <c r="G137" s="268"/>
      <c r="H137" s="268" t="s">
        <v>924</v>
      </c>
      <c r="I137" s="268" t="s">
        <v>873</v>
      </c>
      <c r="J137" s="268">
        <v>255</v>
      </c>
      <c r="K137" s="314"/>
    </row>
    <row r="138" spans="2:11" s="1" customFormat="1" ht="15" customHeight="1">
      <c r="B138" s="311"/>
      <c r="C138" s="268" t="s">
        <v>901</v>
      </c>
      <c r="D138" s="268"/>
      <c r="E138" s="268"/>
      <c r="F138" s="289" t="s">
        <v>871</v>
      </c>
      <c r="G138" s="268"/>
      <c r="H138" s="268" t="s">
        <v>925</v>
      </c>
      <c r="I138" s="268" t="s">
        <v>903</v>
      </c>
      <c r="J138" s="268"/>
      <c r="K138" s="314"/>
    </row>
    <row r="139" spans="2:11" s="1" customFormat="1" ht="15" customHeight="1">
      <c r="B139" s="311"/>
      <c r="C139" s="268" t="s">
        <v>904</v>
      </c>
      <c r="D139" s="268"/>
      <c r="E139" s="268"/>
      <c r="F139" s="289" t="s">
        <v>871</v>
      </c>
      <c r="G139" s="268"/>
      <c r="H139" s="268" t="s">
        <v>926</v>
      </c>
      <c r="I139" s="268" t="s">
        <v>906</v>
      </c>
      <c r="J139" s="268"/>
      <c r="K139" s="314"/>
    </row>
    <row r="140" spans="2:11" s="1" customFormat="1" ht="15" customHeight="1">
      <c r="B140" s="311"/>
      <c r="C140" s="268" t="s">
        <v>907</v>
      </c>
      <c r="D140" s="268"/>
      <c r="E140" s="268"/>
      <c r="F140" s="289" t="s">
        <v>871</v>
      </c>
      <c r="G140" s="268"/>
      <c r="H140" s="268" t="s">
        <v>907</v>
      </c>
      <c r="I140" s="268" t="s">
        <v>906</v>
      </c>
      <c r="J140" s="268"/>
      <c r="K140" s="314"/>
    </row>
    <row r="141" spans="2:11" s="1" customFormat="1" ht="15" customHeight="1">
      <c r="B141" s="311"/>
      <c r="C141" s="268" t="s">
        <v>42</v>
      </c>
      <c r="D141" s="268"/>
      <c r="E141" s="268"/>
      <c r="F141" s="289" t="s">
        <v>871</v>
      </c>
      <c r="G141" s="268"/>
      <c r="H141" s="268" t="s">
        <v>927</v>
      </c>
      <c r="I141" s="268" t="s">
        <v>906</v>
      </c>
      <c r="J141" s="268"/>
      <c r="K141" s="314"/>
    </row>
    <row r="142" spans="2:11" s="1" customFormat="1" ht="15" customHeight="1">
      <c r="B142" s="311"/>
      <c r="C142" s="268" t="s">
        <v>928</v>
      </c>
      <c r="D142" s="268"/>
      <c r="E142" s="268"/>
      <c r="F142" s="289" t="s">
        <v>871</v>
      </c>
      <c r="G142" s="268"/>
      <c r="H142" s="268" t="s">
        <v>929</v>
      </c>
      <c r="I142" s="268" t="s">
        <v>906</v>
      </c>
      <c r="J142" s="268"/>
      <c r="K142" s="314"/>
    </row>
    <row r="143" spans="2:11" s="1" customFormat="1" ht="15" customHeight="1">
      <c r="B143" s="315"/>
      <c r="C143" s="316"/>
      <c r="D143" s="316"/>
      <c r="E143" s="316"/>
      <c r="F143" s="316"/>
      <c r="G143" s="316"/>
      <c r="H143" s="316"/>
      <c r="I143" s="316"/>
      <c r="J143" s="316"/>
      <c r="K143" s="317"/>
    </row>
    <row r="144" spans="2:11" s="1" customFormat="1" ht="18.75" customHeight="1">
      <c r="B144" s="302"/>
      <c r="C144" s="302"/>
      <c r="D144" s="302"/>
      <c r="E144" s="302"/>
      <c r="F144" s="303"/>
      <c r="G144" s="302"/>
      <c r="H144" s="302"/>
      <c r="I144" s="302"/>
      <c r="J144" s="302"/>
      <c r="K144" s="302"/>
    </row>
    <row r="145" spans="2:11" s="1" customFormat="1" ht="18.75" customHeight="1">
      <c r="B145" s="275"/>
      <c r="C145" s="275"/>
      <c r="D145" s="275"/>
      <c r="E145" s="275"/>
      <c r="F145" s="275"/>
      <c r="G145" s="275"/>
      <c r="H145" s="275"/>
      <c r="I145" s="275"/>
      <c r="J145" s="275"/>
      <c r="K145" s="275"/>
    </row>
    <row r="146" spans="2:11" s="1" customFormat="1" ht="7.5" customHeight="1">
      <c r="B146" s="276"/>
      <c r="C146" s="277"/>
      <c r="D146" s="277"/>
      <c r="E146" s="277"/>
      <c r="F146" s="277"/>
      <c r="G146" s="277"/>
      <c r="H146" s="277"/>
      <c r="I146" s="277"/>
      <c r="J146" s="277"/>
      <c r="K146" s="278"/>
    </row>
    <row r="147" spans="2:11" s="1" customFormat="1" ht="45" customHeight="1">
      <c r="B147" s="279"/>
      <c r="C147" s="401" t="s">
        <v>930</v>
      </c>
      <c r="D147" s="401"/>
      <c r="E147" s="401"/>
      <c r="F147" s="401"/>
      <c r="G147" s="401"/>
      <c r="H147" s="401"/>
      <c r="I147" s="401"/>
      <c r="J147" s="401"/>
      <c r="K147" s="280"/>
    </row>
    <row r="148" spans="2:11" s="1" customFormat="1" ht="17.25" customHeight="1">
      <c r="B148" s="279"/>
      <c r="C148" s="281" t="s">
        <v>865</v>
      </c>
      <c r="D148" s="281"/>
      <c r="E148" s="281"/>
      <c r="F148" s="281" t="s">
        <v>866</v>
      </c>
      <c r="G148" s="282"/>
      <c r="H148" s="281" t="s">
        <v>58</v>
      </c>
      <c r="I148" s="281" t="s">
        <v>61</v>
      </c>
      <c r="J148" s="281" t="s">
        <v>867</v>
      </c>
      <c r="K148" s="280"/>
    </row>
    <row r="149" spans="2:11" s="1" customFormat="1" ht="17.25" customHeight="1">
      <c r="B149" s="279"/>
      <c r="C149" s="283" t="s">
        <v>868</v>
      </c>
      <c r="D149" s="283"/>
      <c r="E149" s="283"/>
      <c r="F149" s="284" t="s">
        <v>869</v>
      </c>
      <c r="G149" s="285"/>
      <c r="H149" s="283"/>
      <c r="I149" s="283"/>
      <c r="J149" s="283" t="s">
        <v>870</v>
      </c>
      <c r="K149" s="280"/>
    </row>
    <row r="150" spans="2:11" s="1" customFormat="1" ht="5.25" customHeight="1">
      <c r="B150" s="291"/>
      <c r="C150" s="286"/>
      <c r="D150" s="286"/>
      <c r="E150" s="286"/>
      <c r="F150" s="286"/>
      <c r="G150" s="287"/>
      <c r="H150" s="286"/>
      <c r="I150" s="286"/>
      <c r="J150" s="286"/>
      <c r="K150" s="314"/>
    </row>
    <row r="151" spans="2:11" s="1" customFormat="1" ht="15" customHeight="1">
      <c r="B151" s="291"/>
      <c r="C151" s="318" t="s">
        <v>874</v>
      </c>
      <c r="D151" s="268"/>
      <c r="E151" s="268"/>
      <c r="F151" s="319" t="s">
        <v>871</v>
      </c>
      <c r="G151" s="268"/>
      <c r="H151" s="318" t="s">
        <v>911</v>
      </c>
      <c r="I151" s="318" t="s">
        <v>873</v>
      </c>
      <c r="J151" s="318">
        <v>120</v>
      </c>
      <c r="K151" s="314"/>
    </row>
    <row r="152" spans="2:11" s="1" customFormat="1" ht="15" customHeight="1">
      <c r="B152" s="291"/>
      <c r="C152" s="318" t="s">
        <v>920</v>
      </c>
      <c r="D152" s="268"/>
      <c r="E152" s="268"/>
      <c r="F152" s="319" t="s">
        <v>871</v>
      </c>
      <c r="G152" s="268"/>
      <c r="H152" s="318" t="s">
        <v>931</v>
      </c>
      <c r="I152" s="318" t="s">
        <v>873</v>
      </c>
      <c r="J152" s="318" t="s">
        <v>922</v>
      </c>
      <c r="K152" s="314"/>
    </row>
    <row r="153" spans="2:11" s="1" customFormat="1" ht="15" customHeight="1">
      <c r="B153" s="291"/>
      <c r="C153" s="318" t="s">
        <v>89</v>
      </c>
      <c r="D153" s="268"/>
      <c r="E153" s="268"/>
      <c r="F153" s="319" t="s">
        <v>871</v>
      </c>
      <c r="G153" s="268"/>
      <c r="H153" s="318" t="s">
        <v>932</v>
      </c>
      <c r="I153" s="318" t="s">
        <v>873</v>
      </c>
      <c r="J153" s="318" t="s">
        <v>922</v>
      </c>
      <c r="K153" s="314"/>
    </row>
    <row r="154" spans="2:11" s="1" customFormat="1" ht="15" customHeight="1">
      <c r="B154" s="291"/>
      <c r="C154" s="318" t="s">
        <v>876</v>
      </c>
      <c r="D154" s="268"/>
      <c r="E154" s="268"/>
      <c r="F154" s="319" t="s">
        <v>877</v>
      </c>
      <c r="G154" s="268"/>
      <c r="H154" s="318" t="s">
        <v>911</v>
      </c>
      <c r="I154" s="318" t="s">
        <v>873</v>
      </c>
      <c r="J154" s="318">
        <v>50</v>
      </c>
      <c r="K154" s="314"/>
    </row>
    <row r="155" spans="2:11" s="1" customFormat="1" ht="15" customHeight="1">
      <c r="B155" s="291"/>
      <c r="C155" s="318" t="s">
        <v>879</v>
      </c>
      <c r="D155" s="268"/>
      <c r="E155" s="268"/>
      <c r="F155" s="319" t="s">
        <v>871</v>
      </c>
      <c r="G155" s="268"/>
      <c r="H155" s="318" t="s">
        <v>911</v>
      </c>
      <c r="I155" s="318" t="s">
        <v>881</v>
      </c>
      <c r="J155" s="318"/>
      <c r="K155" s="314"/>
    </row>
    <row r="156" spans="2:11" s="1" customFormat="1" ht="15" customHeight="1">
      <c r="B156" s="291"/>
      <c r="C156" s="318" t="s">
        <v>890</v>
      </c>
      <c r="D156" s="268"/>
      <c r="E156" s="268"/>
      <c r="F156" s="319" t="s">
        <v>877</v>
      </c>
      <c r="G156" s="268"/>
      <c r="H156" s="318" t="s">
        <v>911</v>
      </c>
      <c r="I156" s="318" t="s">
        <v>873</v>
      </c>
      <c r="J156" s="318">
        <v>50</v>
      </c>
      <c r="K156" s="314"/>
    </row>
    <row r="157" spans="2:11" s="1" customFormat="1" ht="15" customHeight="1">
      <c r="B157" s="291"/>
      <c r="C157" s="318" t="s">
        <v>898</v>
      </c>
      <c r="D157" s="268"/>
      <c r="E157" s="268"/>
      <c r="F157" s="319" t="s">
        <v>877</v>
      </c>
      <c r="G157" s="268"/>
      <c r="H157" s="318" t="s">
        <v>911</v>
      </c>
      <c r="I157" s="318" t="s">
        <v>873</v>
      </c>
      <c r="J157" s="318">
        <v>50</v>
      </c>
      <c r="K157" s="314"/>
    </row>
    <row r="158" spans="2:11" s="1" customFormat="1" ht="15" customHeight="1">
      <c r="B158" s="291"/>
      <c r="C158" s="318" t="s">
        <v>896</v>
      </c>
      <c r="D158" s="268"/>
      <c r="E158" s="268"/>
      <c r="F158" s="319" t="s">
        <v>877</v>
      </c>
      <c r="G158" s="268"/>
      <c r="H158" s="318" t="s">
        <v>911</v>
      </c>
      <c r="I158" s="318" t="s">
        <v>873</v>
      </c>
      <c r="J158" s="318">
        <v>50</v>
      </c>
      <c r="K158" s="314"/>
    </row>
    <row r="159" spans="2:11" s="1" customFormat="1" ht="15" customHeight="1">
      <c r="B159" s="291"/>
      <c r="C159" s="318" t="s">
        <v>103</v>
      </c>
      <c r="D159" s="268"/>
      <c r="E159" s="268"/>
      <c r="F159" s="319" t="s">
        <v>871</v>
      </c>
      <c r="G159" s="268"/>
      <c r="H159" s="318" t="s">
        <v>933</v>
      </c>
      <c r="I159" s="318" t="s">
        <v>873</v>
      </c>
      <c r="J159" s="318" t="s">
        <v>934</v>
      </c>
      <c r="K159" s="314"/>
    </row>
    <row r="160" spans="2:11" s="1" customFormat="1" ht="15" customHeight="1">
      <c r="B160" s="291"/>
      <c r="C160" s="318" t="s">
        <v>935</v>
      </c>
      <c r="D160" s="268"/>
      <c r="E160" s="268"/>
      <c r="F160" s="319" t="s">
        <v>871</v>
      </c>
      <c r="G160" s="268"/>
      <c r="H160" s="318" t="s">
        <v>936</v>
      </c>
      <c r="I160" s="318" t="s">
        <v>906</v>
      </c>
      <c r="J160" s="318"/>
      <c r="K160" s="314"/>
    </row>
    <row r="161" spans="2:11" s="1" customFormat="1" ht="15" customHeight="1">
      <c r="B161" s="320"/>
      <c r="C161" s="300"/>
      <c r="D161" s="300"/>
      <c r="E161" s="300"/>
      <c r="F161" s="300"/>
      <c r="G161" s="300"/>
      <c r="H161" s="300"/>
      <c r="I161" s="300"/>
      <c r="J161" s="300"/>
      <c r="K161" s="321"/>
    </row>
    <row r="162" spans="2:11" s="1" customFormat="1" ht="18.75" customHeight="1">
      <c r="B162" s="302"/>
      <c r="C162" s="312"/>
      <c r="D162" s="312"/>
      <c r="E162" s="312"/>
      <c r="F162" s="322"/>
      <c r="G162" s="312"/>
      <c r="H162" s="312"/>
      <c r="I162" s="312"/>
      <c r="J162" s="312"/>
      <c r="K162" s="302"/>
    </row>
    <row r="163" spans="2:11" s="1" customFormat="1" ht="18.75" customHeight="1">
      <c r="B163" s="275"/>
      <c r="C163" s="275"/>
      <c r="D163" s="275"/>
      <c r="E163" s="275"/>
      <c r="F163" s="275"/>
      <c r="G163" s="275"/>
      <c r="H163" s="275"/>
      <c r="I163" s="275"/>
      <c r="J163" s="275"/>
      <c r="K163" s="275"/>
    </row>
    <row r="164" spans="2:11" s="1" customFormat="1" ht="7.5" customHeight="1">
      <c r="B164" s="257"/>
      <c r="C164" s="258"/>
      <c r="D164" s="258"/>
      <c r="E164" s="258"/>
      <c r="F164" s="258"/>
      <c r="G164" s="258"/>
      <c r="H164" s="258"/>
      <c r="I164" s="258"/>
      <c r="J164" s="258"/>
      <c r="K164" s="259"/>
    </row>
    <row r="165" spans="2:11" s="1" customFormat="1" ht="45" customHeight="1">
      <c r="B165" s="260"/>
      <c r="C165" s="399" t="s">
        <v>937</v>
      </c>
      <c r="D165" s="399"/>
      <c r="E165" s="399"/>
      <c r="F165" s="399"/>
      <c r="G165" s="399"/>
      <c r="H165" s="399"/>
      <c r="I165" s="399"/>
      <c r="J165" s="399"/>
      <c r="K165" s="261"/>
    </row>
    <row r="166" spans="2:11" s="1" customFormat="1" ht="17.25" customHeight="1">
      <c r="B166" s="260"/>
      <c r="C166" s="281" t="s">
        <v>865</v>
      </c>
      <c r="D166" s="281"/>
      <c r="E166" s="281"/>
      <c r="F166" s="281" t="s">
        <v>866</v>
      </c>
      <c r="G166" s="323"/>
      <c r="H166" s="324" t="s">
        <v>58</v>
      </c>
      <c r="I166" s="324" t="s">
        <v>61</v>
      </c>
      <c r="J166" s="281" t="s">
        <v>867</v>
      </c>
      <c r="K166" s="261"/>
    </row>
    <row r="167" spans="2:11" s="1" customFormat="1" ht="17.25" customHeight="1">
      <c r="B167" s="262"/>
      <c r="C167" s="283" t="s">
        <v>868</v>
      </c>
      <c r="D167" s="283"/>
      <c r="E167" s="283"/>
      <c r="F167" s="284" t="s">
        <v>869</v>
      </c>
      <c r="G167" s="325"/>
      <c r="H167" s="326"/>
      <c r="I167" s="326"/>
      <c r="J167" s="283" t="s">
        <v>870</v>
      </c>
      <c r="K167" s="263"/>
    </row>
    <row r="168" spans="2:11" s="1" customFormat="1" ht="5.25" customHeight="1">
      <c r="B168" s="291"/>
      <c r="C168" s="286"/>
      <c r="D168" s="286"/>
      <c r="E168" s="286"/>
      <c r="F168" s="286"/>
      <c r="G168" s="287"/>
      <c r="H168" s="286"/>
      <c r="I168" s="286"/>
      <c r="J168" s="286"/>
      <c r="K168" s="314"/>
    </row>
    <row r="169" spans="2:11" s="1" customFormat="1" ht="15" customHeight="1">
      <c r="B169" s="291"/>
      <c r="C169" s="268" t="s">
        <v>874</v>
      </c>
      <c r="D169" s="268"/>
      <c r="E169" s="268"/>
      <c r="F169" s="289" t="s">
        <v>871</v>
      </c>
      <c r="G169" s="268"/>
      <c r="H169" s="268" t="s">
        <v>911</v>
      </c>
      <c r="I169" s="268" t="s">
        <v>873</v>
      </c>
      <c r="J169" s="268">
        <v>120</v>
      </c>
      <c r="K169" s="314"/>
    </row>
    <row r="170" spans="2:11" s="1" customFormat="1" ht="15" customHeight="1">
      <c r="B170" s="291"/>
      <c r="C170" s="268" t="s">
        <v>920</v>
      </c>
      <c r="D170" s="268"/>
      <c r="E170" s="268"/>
      <c r="F170" s="289" t="s">
        <v>871</v>
      </c>
      <c r="G170" s="268"/>
      <c r="H170" s="268" t="s">
        <v>921</v>
      </c>
      <c r="I170" s="268" t="s">
        <v>873</v>
      </c>
      <c r="J170" s="268" t="s">
        <v>922</v>
      </c>
      <c r="K170" s="314"/>
    </row>
    <row r="171" spans="2:11" s="1" customFormat="1" ht="15" customHeight="1">
      <c r="B171" s="291"/>
      <c r="C171" s="268" t="s">
        <v>89</v>
      </c>
      <c r="D171" s="268"/>
      <c r="E171" s="268"/>
      <c r="F171" s="289" t="s">
        <v>871</v>
      </c>
      <c r="G171" s="268"/>
      <c r="H171" s="268" t="s">
        <v>938</v>
      </c>
      <c r="I171" s="268" t="s">
        <v>873</v>
      </c>
      <c r="J171" s="268" t="s">
        <v>922</v>
      </c>
      <c r="K171" s="314"/>
    </row>
    <row r="172" spans="2:11" s="1" customFormat="1" ht="15" customHeight="1">
      <c r="B172" s="291"/>
      <c r="C172" s="268" t="s">
        <v>876</v>
      </c>
      <c r="D172" s="268"/>
      <c r="E172" s="268"/>
      <c r="F172" s="289" t="s">
        <v>877</v>
      </c>
      <c r="G172" s="268"/>
      <c r="H172" s="268" t="s">
        <v>938</v>
      </c>
      <c r="I172" s="268" t="s">
        <v>873</v>
      </c>
      <c r="J172" s="268">
        <v>50</v>
      </c>
      <c r="K172" s="314"/>
    </row>
    <row r="173" spans="2:11" s="1" customFormat="1" ht="15" customHeight="1">
      <c r="B173" s="291"/>
      <c r="C173" s="268" t="s">
        <v>879</v>
      </c>
      <c r="D173" s="268"/>
      <c r="E173" s="268"/>
      <c r="F173" s="289" t="s">
        <v>871</v>
      </c>
      <c r="G173" s="268"/>
      <c r="H173" s="268" t="s">
        <v>938</v>
      </c>
      <c r="I173" s="268" t="s">
        <v>881</v>
      </c>
      <c r="J173" s="268"/>
      <c r="K173" s="314"/>
    </row>
    <row r="174" spans="2:11" s="1" customFormat="1" ht="15" customHeight="1">
      <c r="B174" s="291"/>
      <c r="C174" s="268" t="s">
        <v>890</v>
      </c>
      <c r="D174" s="268"/>
      <c r="E174" s="268"/>
      <c r="F174" s="289" t="s">
        <v>877</v>
      </c>
      <c r="G174" s="268"/>
      <c r="H174" s="268" t="s">
        <v>938</v>
      </c>
      <c r="I174" s="268" t="s">
        <v>873</v>
      </c>
      <c r="J174" s="268">
        <v>50</v>
      </c>
      <c r="K174" s="314"/>
    </row>
    <row r="175" spans="2:11" s="1" customFormat="1" ht="15" customHeight="1">
      <c r="B175" s="291"/>
      <c r="C175" s="268" t="s">
        <v>898</v>
      </c>
      <c r="D175" s="268"/>
      <c r="E175" s="268"/>
      <c r="F175" s="289" t="s">
        <v>877</v>
      </c>
      <c r="G175" s="268"/>
      <c r="H175" s="268" t="s">
        <v>938</v>
      </c>
      <c r="I175" s="268" t="s">
        <v>873</v>
      </c>
      <c r="J175" s="268">
        <v>50</v>
      </c>
      <c r="K175" s="314"/>
    </row>
    <row r="176" spans="2:11" s="1" customFormat="1" ht="15" customHeight="1">
      <c r="B176" s="291"/>
      <c r="C176" s="268" t="s">
        <v>896</v>
      </c>
      <c r="D176" s="268"/>
      <c r="E176" s="268"/>
      <c r="F176" s="289" t="s">
        <v>877</v>
      </c>
      <c r="G176" s="268"/>
      <c r="H176" s="268" t="s">
        <v>938</v>
      </c>
      <c r="I176" s="268" t="s">
        <v>873</v>
      </c>
      <c r="J176" s="268">
        <v>50</v>
      </c>
      <c r="K176" s="314"/>
    </row>
    <row r="177" spans="2:11" s="1" customFormat="1" ht="15" customHeight="1">
      <c r="B177" s="291"/>
      <c r="C177" s="268" t="s">
        <v>113</v>
      </c>
      <c r="D177" s="268"/>
      <c r="E177" s="268"/>
      <c r="F177" s="289" t="s">
        <v>871</v>
      </c>
      <c r="G177" s="268"/>
      <c r="H177" s="268" t="s">
        <v>939</v>
      </c>
      <c r="I177" s="268" t="s">
        <v>940</v>
      </c>
      <c r="J177" s="268"/>
      <c r="K177" s="314"/>
    </row>
    <row r="178" spans="2:11" s="1" customFormat="1" ht="15" customHeight="1">
      <c r="B178" s="291"/>
      <c r="C178" s="268" t="s">
        <v>61</v>
      </c>
      <c r="D178" s="268"/>
      <c r="E178" s="268"/>
      <c r="F178" s="289" t="s">
        <v>871</v>
      </c>
      <c r="G178" s="268"/>
      <c r="H178" s="268" t="s">
        <v>941</v>
      </c>
      <c r="I178" s="268" t="s">
        <v>942</v>
      </c>
      <c r="J178" s="268">
        <v>1</v>
      </c>
      <c r="K178" s="314"/>
    </row>
    <row r="179" spans="2:11" s="1" customFormat="1" ht="15" customHeight="1">
      <c r="B179" s="291"/>
      <c r="C179" s="268" t="s">
        <v>57</v>
      </c>
      <c r="D179" s="268"/>
      <c r="E179" s="268"/>
      <c r="F179" s="289" t="s">
        <v>871</v>
      </c>
      <c r="G179" s="268"/>
      <c r="H179" s="268" t="s">
        <v>943</v>
      </c>
      <c r="I179" s="268" t="s">
        <v>873</v>
      </c>
      <c r="J179" s="268">
        <v>20</v>
      </c>
      <c r="K179" s="314"/>
    </row>
    <row r="180" spans="2:11" s="1" customFormat="1" ht="15" customHeight="1">
      <c r="B180" s="291"/>
      <c r="C180" s="268" t="s">
        <v>58</v>
      </c>
      <c r="D180" s="268"/>
      <c r="E180" s="268"/>
      <c r="F180" s="289" t="s">
        <v>871</v>
      </c>
      <c r="G180" s="268"/>
      <c r="H180" s="268" t="s">
        <v>944</v>
      </c>
      <c r="I180" s="268" t="s">
        <v>873</v>
      </c>
      <c r="J180" s="268">
        <v>255</v>
      </c>
      <c r="K180" s="314"/>
    </row>
    <row r="181" spans="2:11" s="1" customFormat="1" ht="15" customHeight="1">
      <c r="B181" s="291"/>
      <c r="C181" s="268" t="s">
        <v>114</v>
      </c>
      <c r="D181" s="268"/>
      <c r="E181" s="268"/>
      <c r="F181" s="289" t="s">
        <v>871</v>
      </c>
      <c r="G181" s="268"/>
      <c r="H181" s="268" t="s">
        <v>835</v>
      </c>
      <c r="I181" s="268" t="s">
        <v>873</v>
      </c>
      <c r="J181" s="268">
        <v>10</v>
      </c>
      <c r="K181" s="314"/>
    </row>
    <row r="182" spans="2:11" s="1" customFormat="1" ht="15" customHeight="1">
      <c r="B182" s="291"/>
      <c r="C182" s="268" t="s">
        <v>115</v>
      </c>
      <c r="D182" s="268"/>
      <c r="E182" s="268"/>
      <c r="F182" s="289" t="s">
        <v>871</v>
      </c>
      <c r="G182" s="268"/>
      <c r="H182" s="268" t="s">
        <v>945</v>
      </c>
      <c r="I182" s="268" t="s">
        <v>906</v>
      </c>
      <c r="J182" s="268"/>
      <c r="K182" s="314"/>
    </row>
    <row r="183" spans="2:11" s="1" customFormat="1" ht="15" customHeight="1">
      <c r="B183" s="291"/>
      <c r="C183" s="268" t="s">
        <v>946</v>
      </c>
      <c r="D183" s="268"/>
      <c r="E183" s="268"/>
      <c r="F183" s="289" t="s">
        <v>871</v>
      </c>
      <c r="G183" s="268"/>
      <c r="H183" s="268" t="s">
        <v>947</v>
      </c>
      <c r="I183" s="268" t="s">
        <v>906</v>
      </c>
      <c r="J183" s="268"/>
      <c r="K183" s="314"/>
    </row>
    <row r="184" spans="2:11" s="1" customFormat="1" ht="15" customHeight="1">
      <c r="B184" s="291"/>
      <c r="C184" s="268" t="s">
        <v>935</v>
      </c>
      <c r="D184" s="268"/>
      <c r="E184" s="268"/>
      <c r="F184" s="289" t="s">
        <v>871</v>
      </c>
      <c r="G184" s="268"/>
      <c r="H184" s="268" t="s">
        <v>948</v>
      </c>
      <c r="I184" s="268" t="s">
        <v>906</v>
      </c>
      <c r="J184" s="268"/>
      <c r="K184" s="314"/>
    </row>
    <row r="185" spans="2:11" s="1" customFormat="1" ht="15" customHeight="1">
      <c r="B185" s="291"/>
      <c r="C185" s="268" t="s">
        <v>117</v>
      </c>
      <c r="D185" s="268"/>
      <c r="E185" s="268"/>
      <c r="F185" s="289" t="s">
        <v>877</v>
      </c>
      <c r="G185" s="268"/>
      <c r="H185" s="268" t="s">
        <v>949</v>
      </c>
      <c r="I185" s="268" t="s">
        <v>873</v>
      </c>
      <c r="J185" s="268">
        <v>50</v>
      </c>
      <c r="K185" s="314"/>
    </row>
    <row r="186" spans="2:11" s="1" customFormat="1" ht="15" customHeight="1">
      <c r="B186" s="291"/>
      <c r="C186" s="268" t="s">
        <v>950</v>
      </c>
      <c r="D186" s="268"/>
      <c r="E186" s="268"/>
      <c r="F186" s="289" t="s">
        <v>877</v>
      </c>
      <c r="G186" s="268"/>
      <c r="H186" s="268" t="s">
        <v>951</v>
      </c>
      <c r="I186" s="268" t="s">
        <v>952</v>
      </c>
      <c r="J186" s="268"/>
      <c r="K186" s="314"/>
    </row>
    <row r="187" spans="2:11" s="1" customFormat="1" ht="15" customHeight="1">
      <c r="B187" s="291"/>
      <c r="C187" s="268" t="s">
        <v>953</v>
      </c>
      <c r="D187" s="268"/>
      <c r="E187" s="268"/>
      <c r="F187" s="289" t="s">
        <v>877</v>
      </c>
      <c r="G187" s="268"/>
      <c r="H187" s="268" t="s">
        <v>954</v>
      </c>
      <c r="I187" s="268" t="s">
        <v>952</v>
      </c>
      <c r="J187" s="268"/>
      <c r="K187" s="314"/>
    </row>
    <row r="188" spans="2:11" s="1" customFormat="1" ht="15" customHeight="1">
      <c r="B188" s="291"/>
      <c r="C188" s="268" t="s">
        <v>955</v>
      </c>
      <c r="D188" s="268"/>
      <c r="E188" s="268"/>
      <c r="F188" s="289" t="s">
        <v>877</v>
      </c>
      <c r="G188" s="268"/>
      <c r="H188" s="268" t="s">
        <v>956</v>
      </c>
      <c r="I188" s="268" t="s">
        <v>952</v>
      </c>
      <c r="J188" s="268"/>
      <c r="K188" s="314"/>
    </row>
    <row r="189" spans="2:11" s="1" customFormat="1" ht="15" customHeight="1">
      <c r="B189" s="291"/>
      <c r="C189" s="327" t="s">
        <v>957</v>
      </c>
      <c r="D189" s="268"/>
      <c r="E189" s="268"/>
      <c r="F189" s="289" t="s">
        <v>877</v>
      </c>
      <c r="G189" s="268"/>
      <c r="H189" s="268" t="s">
        <v>958</v>
      </c>
      <c r="I189" s="268" t="s">
        <v>959</v>
      </c>
      <c r="J189" s="328" t="s">
        <v>960</v>
      </c>
      <c r="K189" s="314"/>
    </row>
    <row r="190" spans="2:11" s="18" customFormat="1" ht="15" customHeight="1">
      <c r="B190" s="329"/>
      <c r="C190" s="330" t="s">
        <v>961</v>
      </c>
      <c r="D190" s="331"/>
      <c r="E190" s="331"/>
      <c r="F190" s="332" t="s">
        <v>877</v>
      </c>
      <c r="G190" s="331"/>
      <c r="H190" s="331" t="s">
        <v>962</v>
      </c>
      <c r="I190" s="331" t="s">
        <v>959</v>
      </c>
      <c r="J190" s="333" t="s">
        <v>960</v>
      </c>
      <c r="K190" s="334"/>
    </row>
    <row r="191" spans="2:11" s="1" customFormat="1" ht="15" customHeight="1">
      <c r="B191" s="291"/>
      <c r="C191" s="327" t="s">
        <v>46</v>
      </c>
      <c r="D191" s="268"/>
      <c r="E191" s="268"/>
      <c r="F191" s="289" t="s">
        <v>871</v>
      </c>
      <c r="G191" s="268"/>
      <c r="H191" s="265" t="s">
        <v>963</v>
      </c>
      <c r="I191" s="268" t="s">
        <v>964</v>
      </c>
      <c r="J191" s="268"/>
      <c r="K191" s="314"/>
    </row>
    <row r="192" spans="2:11" s="1" customFormat="1" ht="15" customHeight="1">
      <c r="B192" s="291"/>
      <c r="C192" s="327" t="s">
        <v>965</v>
      </c>
      <c r="D192" s="268"/>
      <c r="E192" s="268"/>
      <c r="F192" s="289" t="s">
        <v>871</v>
      </c>
      <c r="G192" s="268"/>
      <c r="H192" s="268" t="s">
        <v>966</v>
      </c>
      <c r="I192" s="268" t="s">
        <v>906</v>
      </c>
      <c r="J192" s="268"/>
      <c r="K192" s="314"/>
    </row>
    <row r="193" spans="2:11" s="1" customFormat="1" ht="15" customHeight="1">
      <c r="B193" s="291"/>
      <c r="C193" s="327" t="s">
        <v>967</v>
      </c>
      <c r="D193" s="268"/>
      <c r="E193" s="268"/>
      <c r="F193" s="289" t="s">
        <v>871</v>
      </c>
      <c r="G193" s="268"/>
      <c r="H193" s="268" t="s">
        <v>968</v>
      </c>
      <c r="I193" s="268" t="s">
        <v>906</v>
      </c>
      <c r="J193" s="268"/>
      <c r="K193" s="314"/>
    </row>
    <row r="194" spans="2:11" s="1" customFormat="1" ht="15" customHeight="1">
      <c r="B194" s="291"/>
      <c r="C194" s="327" t="s">
        <v>969</v>
      </c>
      <c r="D194" s="268"/>
      <c r="E194" s="268"/>
      <c r="F194" s="289" t="s">
        <v>877</v>
      </c>
      <c r="G194" s="268"/>
      <c r="H194" s="268" t="s">
        <v>970</v>
      </c>
      <c r="I194" s="268" t="s">
        <v>906</v>
      </c>
      <c r="J194" s="268"/>
      <c r="K194" s="314"/>
    </row>
    <row r="195" spans="2:11" s="1" customFormat="1" ht="15" customHeight="1">
      <c r="B195" s="320"/>
      <c r="C195" s="335"/>
      <c r="D195" s="300"/>
      <c r="E195" s="300"/>
      <c r="F195" s="300"/>
      <c r="G195" s="300"/>
      <c r="H195" s="300"/>
      <c r="I195" s="300"/>
      <c r="J195" s="300"/>
      <c r="K195" s="321"/>
    </row>
    <row r="196" spans="2:11" s="1" customFormat="1" ht="18.75" customHeight="1">
      <c r="B196" s="302"/>
      <c r="C196" s="312"/>
      <c r="D196" s="312"/>
      <c r="E196" s="312"/>
      <c r="F196" s="322"/>
      <c r="G196" s="312"/>
      <c r="H196" s="312"/>
      <c r="I196" s="312"/>
      <c r="J196" s="312"/>
      <c r="K196" s="302"/>
    </row>
    <row r="197" spans="2:11" s="1" customFormat="1" ht="18.75" customHeight="1">
      <c r="B197" s="302"/>
      <c r="C197" s="312"/>
      <c r="D197" s="312"/>
      <c r="E197" s="312"/>
      <c r="F197" s="322"/>
      <c r="G197" s="312"/>
      <c r="H197" s="312"/>
      <c r="I197" s="312"/>
      <c r="J197" s="312"/>
      <c r="K197" s="302"/>
    </row>
    <row r="198" spans="2:11" s="1" customFormat="1" ht="18.75" customHeight="1">
      <c r="B198" s="275"/>
      <c r="C198" s="275"/>
      <c r="D198" s="275"/>
      <c r="E198" s="275"/>
      <c r="F198" s="275"/>
      <c r="G198" s="275"/>
      <c r="H198" s="275"/>
      <c r="I198" s="275"/>
      <c r="J198" s="275"/>
      <c r="K198" s="275"/>
    </row>
    <row r="199" spans="2:11" s="1" customFormat="1" ht="12">
      <c r="B199" s="257"/>
      <c r="C199" s="258"/>
      <c r="D199" s="258"/>
      <c r="E199" s="258"/>
      <c r="F199" s="258"/>
      <c r="G199" s="258"/>
      <c r="H199" s="258"/>
      <c r="I199" s="258"/>
      <c r="J199" s="258"/>
      <c r="K199" s="259"/>
    </row>
    <row r="200" spans="2:11" s="1" customFormat="1" ht="20.5">
      <c r="B200" s="260"/>
      <c r="C200" s="399" t="s">
        <v>971</v>
      </c>
      <c r="D200" s="399"/>
      <c r="E200" s="399"/>
      <c r="F200" s="399"/>
      <c r="G200" s="399"/>
      <c r="H200" s="399"/>
      <c r="I200" s="399"/>
      <c r="J200" s="399"/>
      <c r="K200" s="261"/>
    </row>
    <row r="201" spans="2:11" s="1" customFormat="1" ht="25.5" customHeight="1">
      <c r="B201" s="260"/>
      <c r="C201" s="336" t="s">
        <v>972</v>
      </c>
      <c r="D201" s="336"/>
      <c r="E201" s="336"/>
      <c r="F201" s="336" t="s">
        <v>973</v>
      </c>
      <c r="G201" s="337"/>
      <c r="H201" s="402" t="s">
        <v>974</v>
      </c>
      <c r="I201" s="402"/>
      <c r="J201" s="402"/>
      <c r="K201" s="261"/>
    </row>
    <row r="202" spans="2:11" s="1" customFormat="1" ht="5.25" customHeight="1">
      <c r="B202" s="291"/>
      <c r="C202" s="286"/>
      <c r="D202" s="286"/>
      <c r="E202" s="286"/>
      <c r="F202" s="286"/>
      <c r="G202" s="312"/>
      <c r="H202" s="286"/>
      <c r="I202" s="286"/>
      <c r="J202" s="286"/>
      <c r="K202" s="314"/>
    </row>
    <row r="203" spans="2:11" s="1" customFormat="1" ht="15" customHeight="1">
      <c r="B203" s="291"/>
      <c r="C203" s="268" t="s">
        <v>964</v>
      </c>
      <c r="D203" s="268"/>
      <c r="E203" s="268"/>
      <c r="F203" s="289" t="s">
        <v>47</v>
      </c>
      <c r="G203" s="268"/>
      <c r="H203" s="403" t="s">
        <v>975</v>
      </c>
      <c r="I203" s="403"/>
      <c r="J203" s="403"/>
      <c r="K203" s="314"/>
    </row>
    <row r="204" spans="2:11" s="1" customFormat="1" ht="15" customHeight="1">
      <c r="B204" s="291"/>
      <c r="C204" s="268"/>
      <c r="D204" s="268"/>
      <c r="E204" s="268"/>
      <c r="F204" s="289" t="s">
        <v>48</v>
      </c>
      <c r="G204" s="268"/>
      <c r="H204" s="403" t="s">
        <v>976</v>
      </c>
      <c r="I204" s="403"/>
      <c r="J204" s="403"/>
      <c r="K204" s="314"/>
    </row>
    <row r="205" spans="2:11" s="1" customFormat="1" ht="15" customHeight="1">
      <c r="B205" s="291"/>
      <c r="C205" s="268"/>
      <c r="D205" s="268"/>
      <c r="E205" s="268"/>
      <c r="F205" s="289" t="s">
        <v>51</v>
      </c>
      <c r="G205" s="268"/>
      <c r="H205" s="403" t="s">
        <v>977</v>
      </c>
      <c r="I205" s="403"/>
      <c r="J205" s="403"/>
      <c r="K205" s="314"/>
    </row>
    <row r="206" spans="2:11" s="1" customFormat="1" ht="15" customHeight="1">
      <c r="B206" s="291"/>
      <c r="C206" s="268"/>
      <c r="D206" s="268"/>
      <c r="E206" s="268"/>
      <c r="F206" s="289" t="s">
        <v>49</v>
      </c>
      <c r="G206" s="268"/>
      <c r="H206" s="403" t="s">
        <v>978</v>
      </c>
      <c r="I206" s="403"/>
      <c r="J206" s="403"/>
      <c r="K206" s="314"/>
    </row>
    <row r="207" spans="2:11" s="1" customFormat="1" ht="15" customHeight="1">
      <c r="B207" s="291"/>
      <c r="C207" s="268"/>
      <c r="D207" s="268"/>
      <c r="E207" s="268"/>
      <c r="F207" s="289" t="s">
        <v>50</v>
      </c>
      <c r="G207" s="268"/>
      <c r="H207" s="403" t="s">
        <v>979</v>
      </c>
      <c r="I207" s="403"/>
      <c r="J207" s="403"/>
      <c r="K207" s="314"/>
    </row>
    <row r="208" spans="2:11" s="1" customFormat="1" ht="15" customHeight="1">
      <c r="B208" s="291"/>
      <c r="C208" s="268"/>
      <c r="D208" s="268"/>
      <c r="E208" s="268"/>
      <c r="F208" s="289"/>
      <c r="G208" s="268"/>
      <c r="H208" s="268"/>
      <c r="I208" s="268"/>
      <c r="J208" s="268"/>
      <c r="K208" s="314"/>
    </row>
    <row r="209" spans="2:11" s="1" customFormat="1" ht="15" customHeight="1">
      <c r="B209" s="291"/>
      <c r="C209" s="268" t="s">
        <v>918</v>
      </c>
      <c r="D209" s="268"/>
      <c r="E209" s="268"/>
      <c r="F209" s="289" t="s">
        <v>82</v>
      </c>
      <c r="G209" s="268"/>
      <c r="H209" s="403" t="s">
        <v>980</v>
      </c>
      <c r="I209" s="403"/>
      <c r="J209" s="403"/>
      <c r="K209" s="314"/>
    </row>
    <row r="210" spans="2:11" s="1" customFormat="1" ht="15" customHeight="1">
      <c r="B210" s="291"/>
      <c r="C210" s="268"/>
      <c r="D210" s="268"/>
      <c r="E210" s="268"/>
      <c r="F210" s="289" t="s">
        <v>814</v>
      </c>
      <c r="G210" s="268"/>
      <c r="H210" s="403" t="s">
        <v>815</v>
      </c>
      <c r="I210" s="403"/>
      <c r="J210" s="403"/>
      <c r="K210" s="314"/>
    </row>
    <row r="211" spans="2:11" s="1" customFormat="1" ht="15" customHeight="1">
      <c r="B211" s="291"/>
      <c r="C211" s="268"/>
      <c r="D211" s="268"/>
      <c r="E211" s="268"/>
      <c r="F211" s="289" t="s">
        <v>812</v>
      </c>
      <c r="G211" s="268"/>
      <c r="H211" s="403" t="s">
        <v>981</v>
      </c>
      <c r="I211" s="403"/>
      <c r="J211" s="403"/>
      <c r="K211" s="314"/>
    </row>
    <row r="212" spans="2:11" s="1" customFormat="1" ht="15" customHeight="1">
      <c r="B212" s="338"/>
      <c r="C212" s="268"/>
      <c r="D212" s="268"/>
      <c r="E212" s="268"/>
      <c r="F212" s="289" t="s">
        <v>816</v>
      </c>
      <c r="G212" s="327"/>
      <c r="H212" s="404" t="s">
        <v>817</v>
      </c>
      <c r="I212" s="404"/>
      <c r="J212" s="404"/>
      <c r="K212" s="339"/>
    </row>
    <row r="213" spans="2:11" s="1" customFormat="1" ht="15" customHeight="1">
      <c r="B213" s="338"/>
      <c r="C213" s="268"/>
      <c r="D213" s="268"/>
      <c r="E213" s="268"/>
      <c r="F213" s="289" t="s">
        <v>818</v>
      </c>
      <c r="G213" s="327"/>
      <c r="H213" s="404" t="s">
        <v>796</v>
      </c>
      <c r="I213" s="404"/>
      <c r="J213" s="404"/>
      <c r="K213" s="339"/>
    </row>
    <row r="214" spans="2:11" s="1" customFormat="1" ht="15" customHeight="1">
      <c r="B214" s="338"/>
      <c r="C214" s="268"/>
      <c r="D214" s="268"/>
      <c r="E214" s="268"/>
      <c r="F214" s="289"/>
      <c r="G214" s="327"/>
      <c r="H214" s="318"/>
      <c r="I214" s="318"/>
      <c r="J214" s="318"/>
      <c r="K214" s="339"/>
    </row>
    <row r="215" spans="2:11" s="1" customFormat="1" ht="15" customHeight="1">
      <c r="B215" s="338"/>
      <c r="C215" s="268" t="s">
        <v>942</v>
      </c>
      <c r="D215" s="268"/>
      <c r="E215" s="268"/>
      <c r="F215" s="289">
        <v>1</v>
      </c>
      <c r="G215" s="327"/>
      <c r="H215" s="404" t="s">
        <v>982</v>
      </c>
      <c r="I215" s="404"/>
      <c r="J215" s="404"/>
      <c r="K215" s="339"/>
    </row>
    <row r="216" spans="2:11" s="1" customFormat="1" ht="15" customHeight="1">
      <c r="B216" s="338"/>
      <c r="C216" s="268"/>
      <c r="D216" s="268"/>
      <c r="E216" s="268"/>
      <c r="F216" s="289">
        <v>2</v>
      </c>
      <c r="G216" s="327"/>
      <c r="H216" s="404" t="s">
        <v>983</v>
      </c>
      <c r="I216" s="404"/>
      <c r="J216" s="404"/>
      <c r="K216" s="339"/>
    </row>
    <row r="217" spans="2:11" s="1" customFormat="1" ht="15" customHeight="1">
      <c r="B217" s="338"/>
      <c r="C217" s="268"/>
      <c r="D217" s="268"/>
      <c r="E217" s="268"/>
      <c r="F217" s="289">
        <v>3</v>
      </c>
      <c r="G217" s="327"/>
      <c r="H217" s="404" t="s">
        <v>984</v>
      </c>
      <c r="I217" s="404"/>
      <c r="J217" s="404"/>
      <c r="K217" s="339"/>
    </row>
    <row r="218" spans="2:11" s="1" customFormat="1" ht="15" customHeight="1">
      <c r="B218" s="338"/>
      <c r="C218" s="268"/>
      <c r="D218" s="268"/>
      <c r="E218" s="268"/>
      <c r="F218" s="289">
        <v>4</v>
      </c>
      <c r="G218" s="327"/>
      <c r="H218" s="404" t="s">
        <v>985</v>
      </c>
      <c r="I218" s="404"/>
      <c r="J218" s="404"/>
      <c r="K218" s="339"/>
    </row>
    <row r="219" spans="2:11" s="1" customFormat="1" ht="12.75" customHeight="1">
      <c r="B219" s="340"/>
      <c r="C219" s="341"/>
      <c r="D219" s="341"/>
      <c r="E219" s="341"/>
      <c r="F219" s="341"/>
      <c r="G219" s="341"/>
      <c r="H219" s="341"/>
      <c r="I219" s="341"/>
      <c r="J219" s="341"/>
      <c r="K219" s="34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DEM_1 - Odstranění staveb...</vt:lpstr>
      <vt:lpstr>DEM_2 - Vyčištění situace...</vt:lpstr>
      <vt:lpstr>VRN - Vedlejší rozpočtové...</vt:lpstr>
      <vt:lpstr>Pokyny pro vyplnění</vt:lpstr>
      <vt:lpstr>'DEM_1 - Odstranění staveb...'!Názvy_tisku</vt:lpstr>
      <vt:lpstr>'DEM_2 - Vyčištění situace...'!Názvy_tisku</vt:lpstr>
      <vt:lpstr>'Rekapitulace stavby'!Názvy_tisku</vt:lpstr>
      <vt:lpstr>'VRN - Vedlejší rozpočtové...'!Názvy_tisku</vt:lpstr>
      <vt:lpstr>'DEM_1 - Odstranění staveb...'!Oblast_tisku</vt:lpstr>
      <vt:lpstr>'DEM_2 - Vyčištění situace...'!Oblast_tisku</vt:lpstr>
      <vt:lpstr>'Pokyny pro vyplnění'!Oblast_tisku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DESKTOP-JGLBK2V\katcha</dc:creator>
  <cp:lastModifiedBy>Dohnal Roman</cp:lastModifiedBy>
  <dcterms:created xsi:type="dcterms:W3CDTF">2025-10-17T15:19:20Z</dcterms:created>
  <dcterms:modified xsi:type="dcterms:W3CDTF">2025-10-20T07:58:38Z</dcterms:modified>
</cp:coreProperties>
</file>