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III-1775 Olešná - Ch..." sheetId="2" r:id="rId2"/>
    <sheet name="02-VRN - III-1775 Olešná ...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'01 - III-1775 Olešná - Ch...'!$C$120:$K$185</definedName>
    <definedName name="_xlnm.Print_Area" localSheetId="1">'01 - III-1775 Olešná - Ch...'!$C$4:$J$76,'01 - III-1775 Olešná - Ch...'!$C$82:$J$102,'01 - III-1775 Olešná - Ch...'!$C$108:$J$185</definedName>
    <definedName name="_xlnm.Print_Titles" localSheetId="1">'01 - III-1775 Olešná - Ch...'!$120:$120</definedName>
    <definedName name="_xlnm._FilterDatabase" localSheetId="2" hidden="1">'02-VRN - III-1775 Olešná ...'!$C$120:$K$136</definedName>
    <definedName name="_xlnm.Print_Area" localSheetId="2">'02-VRN - III-1775 Olešná ...'!$C$4:$J$76,'02-VRN - III-1775 Olešná ...'!$C$82:$J$102,'02-VRN - III-1775 Olešná ...'!$C$108:$J$136</definedName>
    <definedName name="_xlnm.Print_Titles" localSheetId="2">'02-VRN - III-1775 Olešná ...'!$120:$120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135"/>
  <c r="BH135"/>
  <c r="BG135"/>
  <c r="BF135"/>
  <c r="T135"/>
  <c r="T134"/>
  <c r="R135"/>
  <c r="R134"/>
  <c r="P135"/>
  <c r="P134"/>
  <c r="BI132"/>
  <c r="BH132"/>
  <c r="BG132"/>
  <c r="BF132"/>
  <c r="T132"/>
  <c r="T131"/>
  <c r="R132"/>
  <c r="R131"/>
  <c r="P132"/>
  <c r="P131"/>
  <c r="BI129"/>
  <c r="BH129"/>
  <c r="BG129"/>
  <c r="BF129"/>
  <c r="T129"/>
  <c r="T128"/>
  <c r="R129"/>
  <c r="R128"/>
  <c r="P129"/>
  <c r="P128"/>
  <c r="BI124"/>
  <c r="BH124"/>
  <c r="BG124"/>
  <c r="BF124"/>
  <c r="T124"/>
  <c r="T123"/>
  <c r="T122"/>
  <c r="T121"/>
  <c r="R124"/>
  <c r="R123"/>
  <c r="R122"/>
  <c r="R121"/>
  <c r="P124"/>
  <c r="P123"/>
  <c r="P122"/>
  <c r="P121"/>
  <c i="1" r="AU96"/>
  <c i="3" r="F117"/>
  <c r="F115"/>
  <c r="E113"/>
  <c r="F91"/>
  <c r="F89"/>
  <c r="E87"/>
  <c r="J24"/>
  <c r="E24"/>
  <c r="J118"/>
  <c r="J23"/>
  <c r="J21"/>
  <c r="E21"/>
  <c r="J117"/>
  <c r="J20"/>
  <c r="J18"/>
  <c r="E18"/>
  <c r="F92"/>
  <c r="J17"/>
  <c r="J12"/>
  <c r="J115"/>
  <c r="E7"/>
  <c r="E85"/>
  <c i="2" r="J37"/>
  <c r="J36"/>
  <c i="1" r="AY95"/>
  <c i="2" r="J35"/>
  <c i="1" r="AX95"/>
  <c i="2" r="BI182"/>
  <c r="BH182"/>
  <c r="BG182"/>
  <c r="BF182"/>
  <c r="T182"/>
  <c r="T181"/>
  <c r="R182"/>
  <c r="R181"/>
  <c r="P182"/>
  <c r="P181"/>
  <c r="BI177"/>
  <c r="BH177"/>
  <c r="BG177"/>
  <c r="BF177"/>
  <c r="T177"/>
  <c r="R177"/>
  <c r="P177"/>
  <c r="BI173"/>
  <c r="BH173"/>
  <c r="BG173"/>
  <c r="BF173"/>
  <c r="T173"/>
  <c r="R173"/>
  <c r="P173"/>
  <c r="BI168"/>
  <c r="BH168"/>
  <c r="BG168"/>
  <c r="BF168"/>
  <c r="T168"/>
  <c r="R168"/>
  <c r="P168"/>
  <c r="BI164"/>
  <c r="BH164"/>
  <c r="BG164"/>
  <c r="BF164"/>
  <c r="T164"/>
  <c r="R164"/>
  <c r="P164"/>
  <c r="BI160"/>
  <c r="BH160"/>
  <c r="BG160"/>
  <c r="BF160"/>
  <c r="T160"/>
  <c r="R160"/>
  <c r="P160"/>
  <c r="BI154"/>
  <c r="BH154"/>
  <c r="BG154"/>
  <c r="BF154"/>
  <c r="T154"/>
  <c r="R154"/>
  <c r="P154"/>
  <c r="BI150"/>
  <c r="BH150"/>
  <c r="BG150"/>
  <c r="BF150"/>
  <c r="T150"/>
  <c r="R150"/>
  <c r="P150"/>
  <c r="BI146"/>
  <c r="BH146"/>
  <c r="BG146"/>
  <c r="BF146"/>
  <c r="T146"/>
  <c r="R146"/>
  <c r="P146"/>
  <c r="BI142"/>
  <c r="BH142"/>
  <c r="BG142"/>
  <c r="BF142"/>
  <c r="T142"/>
  <c r="R142"/>
  <c r="P142"/>
  <c r="BI138"/>
  <c r="BH138"/>
  <c r="BG138"/>
  <c r="BF138"/>
  <c r="T138"/>
  <c r="R138"/>
  <c r="P138"/>
  <c r="BI133"/>
  <c r="BH133"/>
  <c r="BG133"/>
  <c r="BF133"/>
  <c r="T133"/>
  <c r="T123"/>
  <c r="R133"/>
  <c r="R123"/>
  <c r="P133"/>
  <c r="P123"/>
  <c r="BI128"/>
  <c r="BH128"/>
  <c r="BG128"/>
  <c r="BF128"/>
  <c r="T128"/>
  <c r="R128"/>
  <c r="P128"/>
  <c r="BI124"/>
  <c r="BH124"/>
  <c r="BG124"/>
  <c r="BF124"/>
  <c r="T124"/>
  <c r="R124"/>
  <c r="P124"/>
  <c r="F117"/>
  <c r="F115"/>
  <c r="E113"/>
  <c r="F91"/>
  <c r="F89"/>
  <c r="E87"/>
  <c r="J24"/>
  <c r="E24"/>
  <c r="J92"/>
  <c r="J23"/>
  <c r="J21"/>
  <c r="E21"/>
  <c r="J117"/>
  <c r="J20"/>
  <c r="J18"/>
  <c r="E18"/>
  <c r="F118"/>
  <c r="J17"/>
  <c r="J12"/>
  <c r="J115"/>
  <c r="E7"/>
  <c r="E85"/>
  <c i="1" r="L90"/>
  <c r="AM90"/>
  <c r="AM89"/>
  <c r="L89"/>
  <c r="AM87"/>
  <c r="L87"/>
  <c r="L85"/>
  <c r="L84"/>
  <c i="2" r="BK146"/>
  <c r="BK177"/>
  <c r="J168"/>
  <c r="BK138"/>
  <c r="BK182"/>
  <c r="J164"/>
  <c r="J146"/>
  <c r="J160"/>
  <c r="BK133"/>
  <c i="1" r="AS94"/>
  <c i="3" r="BK132"/>
  <c i="2" r="J182"/>
  <c r="J138"/>
  <c r="J173"/>
  <c r="BK164"/>
  <c r="J133"/>
  <c r="BK173"/>
  <c r="J150"/>
  <c r="BK124"/>
  <c r="BK142"/>
  <c i="3" r="J129"/>
  <c r="J132"/>
  <c r="J135"/>
  <c r="BK135"/>
  <c i="2" r="BK150"/>
  <c r="BK128"/>
  <c r="BK168"/>
  <c r="BK160"/>
  <c r="J124"/>
  <c r="J177"/>
  <c r="J154"/>
  <c r="J142"/>
  <c r="BK154"/>
  <c r="J128"/>
  <c i="3" r="BK124"/>
  <c r="J124"/>
  <c r="BK129"/>
  <c i="2" l="1" r="BK137"/>
  <c r="J137"/>
  <c r="J99"/>
  <c r="P137"/>
  <c r="P122"/>
  <c r="P121"/>
  <c i="1" r="AU95"/>
  <c i="2" r="T137"/>
  <c r="T122"/>
  <c r="T121"/>
  <c r="BK159"/>
  <c r="J159"/>
  <c r="J100"/>
  <c r="P159"/>
  <c r="R159"/>
  <c r="R137"/>
  <c r="R122"/>
  <c r="R121"/>
  <c r="T159"/>
  <c r="BK123"/>
  <c r="J123"/>
  <c r="J98"/>
  <c r="BK181"/>
  <c r="J181"/>
  <c r="J101"/>
  <c i="3" r="BK128"/>
  <c r="J128"/>
  <c r="J99"/>
  <c r="BK123"/>
  <c r="J123"/>
  <c r="J98"/>
  <c r="BK131"/>
  <c r="J131"/>
  <c r="J100"/>
  <c r="BK134"/>
  <c r="J134"/>
  <c r="J101"/>
  <c r="J91"/>
  <c r="E111"/>
  <c r="BE124"/>
  <c i="2" r="BK122"/>
  <c r="J122"/>
  <c r="J97"/>
  <c i="3" r="F118"/>
  <c r="BE135"/>
  <c r="J89"/>
  <c r="J92"/>
  <c r="BE129"/>
  <c r="BE132"/>
  <c i="2" r="J118"/>
  <c r="BE124"/>
  <c r="BE150"/>
  <c r="BE164"/>
  <c r="F92"/>
  <c r="E111"/>
  <c r="BE128"/>
  <c r="BE133"/>
  <c r="BE160"/>
  <c r="BE168"/>
  <c r="BE173"/>
  <c r="J89"/>
  <c r="J91"/>
  <c r="BE138"/>
  <c r="BE146"/>
  <c r="BE154"/>
  <c r="BE142"/>
  <c r="BE177"/>
  <c r="BE182"/>
  <c r="F36"/>
  <c i="1" r="BC95"/>
  <c i="3" r="F36"/>
  <c i="1" r="BC96"/>
  <c i="3" r="F34"/>
  <c i="1" r="BA96"/>
  <c i="2" r="F34"/>
  <c i="1" r="BA95"/>
  <c i="2" r="F37"/>
  <c i="1" r="BD95"/>
  <c i="2" r="J34"/>
  <c i="1" r="AW95"/>
  <c i="3" r="F35"/>
  <c i="1" r="BB96"/>
  <c i="3" r="F37"/>
  <c i="1" r="BD96"/>
  <c i="2" r="F35"/>
  <c i="1" r="BB95"/>
  <c i="3" r="J34"/>
  <c i="1" r="AW96"/>
  <c r="AU94"/>
  <c i="3" l="1" r="BK122"/>
  <c r="J122"/>
  <c r="J97"/>
  <c i="2" r="BK121"/>
  <c r="J121"/>
  <c r="J96"/>
  <c r="F33"/>
  <c i="1" r="AZ95"/>
  <c i="3" r="F33"/>
  <c i="1" r="AZ96"/>
  <c i="2" r="J33"/>
  <c i="1" r="AV95"/>
  <c r="AT95"/>
  <c r="BA94"/>
  <c r="AW94"/>
  <c r="AK30"/>
  <c r="BC94"/>
  <c r="AY94"/>
  <c r="BD94"/>
  <c r="W33"/>
  <c i="3" r="J33"/>
  <c i="1" r="AV96"/>
  <c r="AT96"/>
  <c r="BB94"/>
  <c r="W31"/>
  <c i="3" l="1" r="BK121"/>
  <c r="J121"/>
  <c r="J96"/>
  <c i="1" r="W32"/>
  <c r="W30"/>
  <c r="AX94"/>
  <c r="AZ94"/>
  <c r="AV94"/>
  <c r="AK29"/>
  <c i="2" r="J30"/>
  <c i="1" r="AG95"/>
  <c i="2" l="1" r="J39"/>
  <c i="1" r="AN95"/>
  <c i="3" r="J30"/>
  <c i="1" r="AG96"/>
  <c r="AT94"/>
  <c r="W29"/>
  <c i="3" l="1" r="J39"/>
  <c i="1" r="AN96"/>
  <c r="AG94"/>
  <c r="AK26"/>
  <c r="AK35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<sst xmlns="http://schemas.openxmlformats.org/spreadsheetml/2006/main">
  <si>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</si>
  <si>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</si>
  <si>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</si>
  <si>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</si>
  <si>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</si>
  <si>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{dfc32e44-0d2b-4181-bba8-e6355a5d8529}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</si>
  <si>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</si>
  <si>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</si>
  <si>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</si>
  <si>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</si>
  <si>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</si>
  <si>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</si>
  <si>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</si>
  <si>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</si>
  <si>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43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</si>
  <si>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</si>
  <si>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</si>
  <si>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III/1775 Olešná - Chválenice, celoplošná oprava</t>
  </si>
  <si>
    <t>KSO:</t>
  </si>
  <si>
    <t>CC-CZ:</t>
  </si>
  <si>
    <t>Místo:</t>
  </si>
  <si>
    <t>Olešná</t>
  </si>
  <si>
    <t>Datum:</t>
  </si>
  <si>
    <t>15. 9. 2025</t>
  </si>
  <si>
    <t>Zadavatel:</t>
  </si>
  <si>
    <t>IČ:</t>
  </si>
  <si>
    <t>SÚSPK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</si>
  <si>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</si>
  <si>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</si>
  <si>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</si>
  <si>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</si>
  <si>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</si>
  <si>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</si>
  <si>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</si>
  <si>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</si>
  <si>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</si>
  <si>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</si>
  <si>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</si>
  <si>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</si>
  <si>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</si>
  <si>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</si>
  <si>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</si>
  <si>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</si>
  <si>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</si>
  <si>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</si>
  <si>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</si>
  <si>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</si>
  <si>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</si>
  <si>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</si>
  <si>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</si>
  <si>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</si>
  <si>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</si>
  <si>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</si>
  <si>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</si>
  <si>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</si>
  <si>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</si>
  <si>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</si>
  <si>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</si>
  <si>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</si>
  <si>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</si>
  <si>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</si>
  <si>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</si>
  <si>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</si>
  <si>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</si>
  <si>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</si>
  <si>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</si>
  <si>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</si>
  <si>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</si>
  <si>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</si>
  <si>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</si>
  <si>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</si>
  <si>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</si>
  <si>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</si>
  <si>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</si>
  <si>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</si>
  <si>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</si>
  <si>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</si>
  <si>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</si>
  <si>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</si>
  <si>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</si>
  <si>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</si>
  <si>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</t>
  </si>
  <si>
    <t>1</t>
  </si>
  <si>
    <t>{e7730d33-3df7-436f-b013-eb4ba0a85fad}</t>
  </si>
  <si>
    <t>2</t>
  </si>
  <si>
    <t>02-VRN</t>
  </si>
  <si>
    <t>{78986800-e22b-4483-888f-4698f0cb2716}</t>
  </si>
  <si>
    <t>KRYCÍ LIST SOUPISU PRACÍ</t>
  </si>
  <si>
    <t>Objekt:</t>
  </si>
  <si>
    <t>01 - III/1775 Olešná - Chválenice, celoplošná oprava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</si>
  <si>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</si>
  <si>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</si>
  <si>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</si>
  <si>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</si>
  <si>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</si>
  <si>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</si>
  <si>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</si>
  <si>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</si>
  <si>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</si>
  <si>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</si>
  <si>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</si>
  <si>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</si>
  <si>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</si>
  <si>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</si>
  <si>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</si>
  <si>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</si>
  <si>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</si>
  <si>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</si>
  <si>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</si>
  <si>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</si>
  <si>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</si>
  <si>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</si>
  <si>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</si>
  <si>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</si>
  <si>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</si>
  <si>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</si>
  <si>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</si>
  <si>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</si>
  <si>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111301111-R</t>
  </si>
  <si>
    <t>Sejmutí drnu tl do 100 mm s přemístěním do 50 m nebo naložením na dopravní prostředek HS, včetně odvozu dle možností zhotovitele a případného poplatku za skládku</t>
  </si>
  <si>
    <t>m2</t>
  </si>
  <si>
    <t>4</t>
  </si>
  <si>
    <t>-2003660088</t>
  </si>
  <si>
    <t>PP</t>
  </si>
  <si>
    <t>Sejmutí drnu tl. do 100 mm, v jakékoliv ploše HS, včetně odvozu dle možností zhotovitele a případného poplatku za skládku</t>
  </si>
  <si>
    <t>VV</t>
  </si>
  <si>
    <t>4*20"uvažována výměra 20 M2 na 1 HS</t>
  </si>
  <si>
    <t>Součet</t>
  </si>
  <si>
    <t>113154513</t>
  </si>
  <si>
    <t>Frézování živičného krytu tl 50 mm pruh š do 0,5 m, plynulé napojení na stávající povrch</t>
  </si>
  <si>
    <t>KUS</t>
  </si>
  <si>
    <t>-1818206760</t>
  </si>
  <si>
    <t>Frézování živičného podkladu nebo krytu s naložením hmot na dopravní prostředek plochy do 500 m2 pruhu šířky do 0,5 m, tloušťky vrstvy 50 mm, plynulé napojení na stávající povrch</t>
  </si>
  <si>
    <t>1"KÚ</t>
  </si>
  <si>
    <t>2"ZÚ silnice III/1774</t>
  </si>
  <si>
    <t>3</t>
  </si>
  <si>
    <t>181951112</t>
  </si>
  <si>
    <t>Úprava pláně v hornině třídy těžitelnosti I skupiny 1 až 3 se zhutněním strojně</t>
  </si>
  <si>
    <t>25840769</t>
  </si>
  <si>
    <t>Úprava pláně vyrovnáním výškových rozdílů strojně v hornině třídy těžitelnosti I, skupiny 1 až 3 se zhutněním</t>
  </si>
  <si>
    <t>4*20"HS</t>
  </si>
  <si>
    <t>5</t>
  </si>
  <si>
    <t>Komunikace pozemní</t>
  </si>
  <si>
    <t>564950413</t>
  </si>
  <si>
    <t>Podklad z asfaltového recyklátu plochy do 100 m2 tl 150 mm</t>
  </si>
  <si>
    <t>-1257360324</t>
  </si>
  <si>
    <t>Podklad nebo podsyp z asfaltového recyklátu s rozprostřením a zhutněním plochy jednotlivě do 100 m2, po zhutnění tl. 150 mm</t>
  </si>
  <si>
    <t>569931132</t>
  </si>
  <si>
    <t>Zpevnění krajnic asfaltovým recyklátem tl 100 mm</t>
  </si>
  <si>
    <t>-210167273</t>
  </si>
  <si>
    <t>Zpevnění krajnic nebo komunikací pro pěší s rozprostřením a zhutněním, po zhutnění asfaltovým recyklátem tl. 100 mm</t>
  </si>
  <si>
    <t>1490*2*0,5</t>
  </si>
  <si>
    <t>6</t>
  </si>
  <si>
    <t>572141112</t>
  </si>
  <si>
    <t>Vyrovnání povrchu dosavadních krytů asfaltovým betonem ACO tl přes 40 do 60 mm</t>
  </si>
  <si>
    <t>311101802</t>
  </si>
  <si>
    <t>Vyrovnání povrchu dosavadních krytů s rozprostřením hmot a zhutněním asfaltovým betonem ACO tl. přes 40 do 60 mm</t>
  </si>
  <si>
    <t>1490*4,6+240</t>
  </si>
  <si>
    <t>7</t>
  </si>
  <si>
    <t>573231106</t>
  </si>
  <si>
    <t>Postřik živičný spojovací ze silniční emulze v množství 0,30 kg/m2</t>
  </si>
  <si>
    <t>1829578191</t>
  </si>
  <si>
    <t>Postřik spojovací PS bez posypu kamenivem ze silniční emulze, v množství 0,30 kg/m2</t>
  </si>
  <si>
    <t>(7094*2)+(7,5*4*1)</t>
  </si>
  <si>
    <t>8</t>
  </si>
  <si>
    <t>577144121</t>
  </si>
  <si>
    <t>Asfaltový beton vrstva obrusná ACO 11+ tř. I tl 50 mm š přes 3 m z nemodifikovaného asfaltu</t>
  </si>
  <si>
    <t>12801991</t>
  </si>
  <si>
    <t>Asfaltový beton vrstva obrusná ACO 11 z nemodifikovaného asfaltu s rozprostřením a se zhutněním ACO 11+ v pruhu šířky přes 3 m, po zhutnění tl. 50 mm</t>
  </si>
  <si>
    <t>4*7,5*1"napojení v HS</t>
  </si>
  <si>
    <t>9</t>
  </si>
  <si>
    <t>Ostatní konstrukce a práce, bourání</t>
  </si>
  <si>
    <t>915111112</t>
  </si>
  <si>
    <t>Vodorovné dopravní značení dělící čáry souvislé š 125 mm retroreflexní bílá barva</t>
  </si>
  <si>
    <t>m</t>
  </si>
  <si>
    <t>-910489313</t>
  </si>
  <si>
    <t>Vodorovné dopravní značení stříkané barvou dělící čára šířky 125 mm souvislá bílá retroreflexní</t>
  </si>
  <si>
    <t>1490*2</t>
  </si>
  <si>
    <t>10</t>
  </si>
  <si>
    <t>915611111</t>
  </si>
  <si>
    <t>Předznačení vodorovného liniového značení</t>
  </si>
  <si>
    <t>-406730359</t>
  </si>
  <si>
    <t>Předznačení pro vodorovné značení stříkané barvou nebo prováděné z nátěrových hmot liniové dělicí čáry, vodicí proužky</t>
  </si>
  <si>
    <t>11</t>
  </si>
  <si>
    <t>919732211</t>
  </si>
  <si>
    <t>Styčná spára napojení nového živičného povrchu na stávající za tepla š 15 mm hl 25 mm s prořezáním</t>
  </si>
  <si>
    <t>-587480853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</si>
  <si>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</si>
  <si>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4,6"KÚ</t>
  </si>
  <si>
    <t>5+5"ZÚ 2x napojení na silnici III/1774</t>
  </si>
  <si>
    <t>938909311-R</t>
  </si>
  <si>
    <t>Čištění vozovek metením strojně podkladu nebo krytu betonového nebo živičného, včetně odvozu dle možností zhotovitele a případného poplatku za skládku</t>
  </si>
  <si>
    <t>-1110904272</t>
  </si>
  <si>
    <t>Čištění vozovek metením bláta, prachu nebo hlinitého nánosu s odklizením na hromady na vzdálenost do 20 m nebo naložením na dopravní prostředek strojně povrchu podkladu nebo krytu betonového nebo živičného, včetně odvozu dle možností zhotovitele a případného poplatku za skládku</t>
  </si>
  <si>
    <t>13</t>
  </si>
  <si>
    <t>938909611-R</t>
  </si>
  <si>
    <t>Odstranění nánosu na krajnicích tl do 100 mm, včetně odvozu dle možností zhotovitele a případného poplatku za skládku</t>
  </si>
  <si>
    <t>1296319071</t>
  </si>
  <si>
    <t>Čištění krajnic odstraněním nánosu (ulehlého, popř. zaježděného) naneseného vlivem silničního provozu, s přemístěním na hromady na vzdálenost do 50 m nebo s naložením na dopravní prostředek, ale bez složení průměrné tloušťky do 100 mm, včetně odvozu dle možností zhotovitele a případného poplatku za skládku</t>
  </si>
  <si>
    <t>998</t>
  </si>
  <si>
    <t>Přesun hmot</t>
  </si>
  <si>
    <t>14</t>
  </si>
  <si>
    <t>998225111</t>
  </si>
  <si>
    <t>Přesun hmot pro pozemní komunikace s krytem z kamene, monolitickým betonovým nebo živičným</t>
  </si>
  <si>
    <t>t</t>
  </si>
  <si>
    <t>1914864352</t>
  </si>
  <si>
    <t>Přesun hmot pro komunikace s krytem z kameniva, monolitickým betonovým nebo živičným dopravní vzdálenost do 200 m jakékoliv délky objektu</t>
  </si>
  <si>
    <t>347,76</t>
  </si>
  <si>
    <t>02-VRN - III/1775 Olešná - Chválenice, celoplošná oprava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</si>
  <si>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</si>
  <si>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</si>
  <si>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</si>
  <si>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</si>
  <si>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</si>
  <si>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VRN</t>
  </si>
  <si>
    <t>Vedlejší rozpočtové náklady</t>
  </si>
  <si>
    <t>VRN1</t>
  </si>
  <si>
    <t>Průzkumné, zeměměřičské a projektové práce</t>
  </si>
  <si>
    <t>012444000</t>
  </si>
  <si>
    <t>Geodetické měření skutečného provedení stavby</t>
  </si>
  <si>
    <t>KPL</t>
  </si>
  <si>
    <t>1024</t>
  </si>
  <si>
    <t>-1419299682</t>
  </si>
  <si>
    <t>1"geodetické zaměření plochy obrusné vrstvy</t>
  </si>
  <si>
    <t>VRN3</t>
  </si>
  <si>
    <t>Zařízení staveniště</t>
  </si>
  <si>
    <t>030001000</t>
  </si>
  <si>
    <t>1356629471</t>
  </si>
  <si>
    <t>VRN4</t>
  </si>
  <si>
    <t>Inženýrská činnost</t>
  </si>
  <si>
    <t>043002000</t>
  </si>
  <si>
    <t>Zkoušky a ostatní měření</t>
  </si>
  <si>
    <t>803886035</t>
  </si>
  <si>
    <t>VRN7</t>
  </si>
  <si>
    <t>Provozní vlivy</t>
  </si>
  <si>
    <t>072203000</t>
  </si>
  <si>
    <t>Silniční provoz - zajištění DIO (dopravní značení)</t>
  </si>
  <si>
    <t>-1148105934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</si>
</sst>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6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jpg" /><Relationship Id="rId2" Type="http://schemas.openxmlformats.org/officeDocument/2006/relationships/image" Target="../media/image2.jpg" /><Relationship Id="rId3" Type="http://schemas.openxmlformats.org/officeDocument/2006/relationships/hyperlink" Target="https://app.urs.cz/products/kros4" TargetMode="External" /><Relationship Id="rId4" Type="http://schemas.openxmlformats.org/officeDocument/2006/relationships/image" Target="../media/image3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4.jpg" /><Relationship Id="rId2" Type="http://schemas.openxmlformats.org/officeDocument/2006/relationships/image" Target="../media/image5.jpg" /><Relationship Id="rId3" Type="http://schemas.openxmlformats.org/officeDocument/2006/relationships/image" Target="../media/image6.jp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image" Target="../media/image8.jpg" /><Relationship Id="rId2" Type="http://schemas.openxmlformats.org/officeDocument/2006/relationships/image" Target="../media/image9.jpg" /><Relationship Id="rId3" Type="http://schemas.openxmlformats.org/officeDocument/2006/relationships/image" Target="../media/image10.jp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86995</xdr:colOff>
      <xdr:row>3</xdr:row>
      <xdr:rowOff>0</xdr:rowOff>
    </xdr:from>
    <xdr:to>
      <xdr:col>40</xdr:col>
      <xdr:colOff>367665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39</xdr:col>
      <xdr:colOff>225425</xdr:colOff>
      <xdr:row>81</xdr:row>
      <xdr:rowOff>0</xdr:rowOff>
    </xdr:from>
    <xdr:to>
      <xdr:col>41</xdr:col>
      <xdr:colOff>176530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3" tooltip="https://app.urs.cz/products/kros4"/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107</xdr:row>
      <xdr:rowOff>0</xdr:rowOff>
    </xdr:from>
    <xdr:to>
      <xdr:col>9</xdr:col>
      <xdr:colOff>1215390</xdr:colOff>
      <xdr:row>111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107</xdr:row>
      <xdr:rowOff>0</xdr:rowOff>
    </xdr:from>
    <xdr:to>
      <xdr:col>9</xdr:col>
      <xdr:colOff>1215390</xdr:colOff>
      <xdr:row>111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32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31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32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34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35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36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37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38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39</v>
      </c>
      <c r="E29" s="46"/>
      <c r="F29" s="31" t="s">
        <v>40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41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42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43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44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45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46</v>
      </c>
      <c r="U35" s="53"/>
      <c r="V35" s="53"/>
      <c r="W35" s="53"/>
      <c r="X35" s="55" t="s">
        <v>47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48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49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50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51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50</v>
      </c>
      <c r="AI60" s="41"/>
      <c r="AJ60" s="41"/>
      <c r="AK60" s="41"/>
      <c r="AL60" s="41"/>
      <c r="AM60" s="63" t="s">
        <v>51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52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53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50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51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50</v>
      </c>
      <c r="AI75" s="41"/>
      <c r="AJ75" s="41"/>
      <c r="AK75" s="41"/>
      <c r="AL75" s="41"/>
      <c r="AM75" s="63" t="s">
        <v>51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54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43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III/1775 Olešná - Chválenice, celoplošná oprava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Olešná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15. 9. 2025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SÚSPK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30</v>
      </c>
      <c r="AJ89" s="39"/>
      <c r="AK89" s="39"/>
      <c r="AL89" s="39"/>
      <c r="AM89" s="79" t="str">
        <f>IF(E17="","",E17)</f>
        <v xml:space="preserve"> </v>
      </c>
      <c r="AN89" s="70"/>
      <c r="AO89" s="70"/>
      <c r="AP89" s="70"/>
      <c r="AQ89" s="39"/>
      <c r="AR89" s="43"/>
      <c r="AS89" s="80" t="s">
        <v>55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28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33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56</v>
      </c>
      <c r="D92" s="93"/>
      <c r="E92" s="93"/>
      <c r="F92" s="93"/>
      <c r="G92" s="93"/>
      <c r="H92" s="94"/>
      <c r="I92" s="95" t="s">
        <v>57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58</v>
      </c>
      <c r="AH92" s="93"/>
      <c r="AI92" s="93"/>
      <c r="AJ92" s="93"/>
      <c r="AK92" s="93"/>
      <c r="AL92" s="93"/>
      <c r="AM92" s="93"/>
      <c r="AN92" s="95" t="s">
        <v>59</v>
      </c>
      <c r="AO92" s="93"/>
      <c r="AP92" s="97"/>
      <c r="AQ92" s="98" t="s">
        <v>60</v>
      </c>
      <c r="AR92" s="43"/>
      <c r="AS92" s="99" t="s">
        <v>61</v>
      </c>
      <c r="AT92" s="100" t="s">
        <v>62</v>
      </c>
      <c r="AU92" s="100" t="s">
        <v>63</v>
      </c>
      <c r="AV92" s="100" t="s">
        <v>64</v>
      </c>
      <c r="AW92" s="100" t="s">
        <v>65</v>
      </c>
      <c r="AX92" s="100" t="s">
        <v>66</v>
      </c>
      <c r="AY92" s="100" t="s">
        <v>67</v>
      </c>
      <c r="AZ92" s="100" t="s">
        <v>68</v>
      </c>
      <c r="BA92" s="100" t="s">
        <v>69</v>
      </c>
      <c r="BB92" s="100" t="s">
        <v>70</v>
      </c>
      <c r="BC92" s="100" t="s">
        <v>71</v>
      </c>
      <c r="BD92" s="101" t="s">
        <v>72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73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ROUND(SUM(AG95:AG96),2)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ROUND(SUM(AS95:AS96),2)</f>
        <v>0</v>
      </c>
      <c r="AT94" s="113">
        <f>ROUND(SUM(AV94:AW94),2)</f>
        <v>0</v>
      </c>
      <c r="AU94" s="114">
        <f>ROUND(SUM(AU95:AU96),5)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ROUND(SUM(AZ95:AZ96),2)</f>
        <v>0</v>
      </c>
      <c r="BA94" s="113">
        <f>ROUND(SUM(BA95:BA96),2)</f>
        <v>0</v>
      </c>
      <c r="BB94" s="113">
        <f>ROUND(SUM(BB95:BB96),2)</f>
        <v>0</v>
      </c>
      <c r="BC94" s="113">
        <f>ROUND(SUM(BC95:BC96),2)</f>
        <v>0</v>
      </c>
      <c r="BD94" s="115">
        <f>ROUND(SUM(BD95:BD96),2)</f>
        <v>0</v>
      </c>
      <c r="BE94" s="6"/>
      <c r="BS94" s="116" t="s">
        <v>74</v>
      </c>
      <c r="BT94" s="116" t="s">
        <v>75</v>
      </c>
      <c r="BU94" s="117" t="s">
        <v>76</v>
      </c>
      <c r="BV94" s="116" t="s">
        <v>77</v>
      </c>
      <c r="BW94" s="116" t="s">
        <v>5</v>
      </c>
      <c r="BX94" s="116" t="s">
        <v>78</v>
      </c>
      <c r="CL94" s="116" t="s">
        <v>1</v>
      </c>
    </row>
    <row r="95" s="7" customFormat="1" ht="24.75" customHeight="1">
      <c r="A95" s="118" t="s">
        <v>79</v>
      </c>
      <c r="B95" s="119"/>
      <c r="C95" s="120"/>
      <c r="D95" s="121" t="s">
        <v>80</v>
      </c>
      <c r="E95" s="121"/>
      <c r="F95" s="121"/>
      <c r="G95" s="121"/>
      <c r="H95" s="121"/>
      <c r="I95" s="122"/>
      <c r="J95" s="121" t="s">
        <v>17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'01 - III-1775 Olešná - Ch...'!J30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81</v>
      </c>
      <c r="AR95" s="125"/>
      <c r="AS95" s="126">
        <v>0</v>
      </c>
      <c r="AT95" s="127">
        <f>ROUND(SUM(AV95:AW95),2)</f>
        <v>0</v>
      </c>
      <c r="AU95" s="128">
        <f>'01 - III-1775 Olešná - Ch...'!P121</f>
        <v>0</v>
      </c>
      <c r="AV95" s="127">
        <f>'01 - III-1775 Olešná - Ch...'!J33</f>
        <v>0</v>
      </c>
      <c r="AW95" s="127">
        <f>'01 - III-1775 Olešná - Ch...'!J34</f>
        <v>0</v>
      </c>
      <c r="AX95" s="127">
        <f>'01 - III-1775 Olešná - Ch...'!J35</f>
        <v>0</v>
      </c>
      <c r="AY95" s="127">
        <f>'01 - III-1775 Olešná - Ch...'!J36</f>
        <v>0</v>
      </c>
      <c r="AZ95" s="127">
        <f>'01 - III-1775 Olešná - Ch...'!F33</f>
        <v>0</v>
      </c>
      <c r="BA95" s="127">
        <f>'01 - III-1775 Olešná - Ch...'!F34</f>
        <v>0</v>
      </c>
      <c r="BB95" s="127">
        <f>'01 - III-1775 Olešná - Ch...'!F35</f>
        <v>0</v>
      </c>
      <c r="BC95" s="127">
        <f>'01 - III-1775 Olešná - Ch...'!F36</f>
        <v>0</v>
      </c>
      <c r="BD95" s="129">
        <f>'01 - III-1775 Olešná - Ch...'!F37</f>
        <v>0</v>
      </c>
      <c r="BE95" s="7"/>
      <c r="BT95" s="130" t="s">
        <v>82</v>
      </c>
      <c r="BV95" s="130" t="s">
        <v>77</v>
      </c>
      <c r="BW95" s="130" t="s">
        <v>83</v>
      </c>
      <c r="BX95" s="130" t="s">
        <v>5</v>
      </c>
      <c r="CL95" s="130" t="s">
        <v>1</v>
      </c>
      <c r="CM95" s="130" t="s">
        <v>84</v>
      </c>
    </row>
    <row r="96" s="7" customFormat="1" ht="24.75" customHeight="1">
      <c r="A96" s="118" t="s">
        <v>79</v>
      </c>
      <c r="B96" s="119"/>
      <c r="C96" s="120"/>
      <c r="D96" s="121" t="s">
        <v>85</v>
      </c>
      <c r="E96" s="121"/>
      <c r="F96" s="121"/>
      <c r="G96" s="121"/>
      <c r="H96" s="121"/>
      <c r="I96" s="122"/>
      <c r="J96" s="121" t="s">
        <v>17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'02-VRN - III-1775 Olešná ...'!J30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81</v>
      </c>
      <c r="AR96" s="125"/>
      <c r="AS96" s="131">
        <v>0</v>
      </c>
      <c r="AT96" s="132">
        <f>ROUND(SUM(AV96:AW96),2)</f>
        <v>0</v>
      </c>
      <c r="AU96" s="133">
        <f>'02-VRN - III-1775 Olešná ...'!P121</f>
        <v>0</v>
      </c>
      <c r="AV96" s="132">
        <f>'02-VRN - III-1775 Olešná ...'!J33</f>
        <v>0</v>
      </c>
      <c r="AW96" s="132">
        <f>'02-VRN - III-1775 Olešná ...'!J34</f>
        <v>0</v>
      </c>
      <c r="AX96" s="132">
        <f>'02-VRN - III-1775 Olešná ...'!J35</f>
        <v>0</v>
      </c>
      <c r="AY96" s="132">
        <f>'02-VRN - III-1775 Olešná ...'!J36</f>
        <v>0</v>
      </c>
      <c r="AZ96" s="132">
        <f>'02-VRN - III-1775 Olešná ...'!F33</f>
        <v>0</v>
      </c>
      <c r="BA96" s="132">
        <f>'02-VRN - III-1775 Olešná ...'!F34</f>
        <v>0</v>
      </c>
      <c r="BB96" s="132">
        <f>'02-VRN - III-1775 Olešná ...'!F35</f>
        <v>0</v>
      </c>
      <c r="BC96" s="132">
        <f>'02-VRN - III-1775 Olešná ...'!F36</f>
        <v>0</v>
      </c>
      <c r="BD96" s="134">
        <f>'02-VRN - III-1775 Olešná ...'!F37</f>
        <v>0</v>
      </c>
      <c r="BE96" s="7"/>
      <c r="BT96" s="130" t="s">
        <v>82</v>
      </c>
      <c r="BV96" s="130" t="s">
        <v>77</v>
      </c>
      <c r="BW96" s="130" t="s">
        <v>86</v>
      </c>
      <c r="BX96" s="130" t="s">
        <v>5</v>
      </c>
      <c r="CL96" s="130" t="s">
        <v>1</v>
      </c>
      <c r="CM96" s="130" t="s">
        <v>84</v>
      </c>
    </row>
    <row r="97" s="2" customFormat="1" ht="30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  <row r="98" s="2" customFormat="1" ht="6.96" customHeight="1">
      <c r="A98" s="37"/>
      <c r="B98" s="65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43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</row>
  </sheetData>
  <sheetProtection sheet="1" formatColumns="0" formatRows="0" objects="1" scenarios="1" spinCount="100000" saltValue="5uQSG7tTX4EmyqlwXYlbHbhyhb6aEiuENRcnYDc2eERJRpu5K5HttQOEK2YRfY1Cl0RfQufE9t0tIpYDtMSwkQ==" hashValue="dVWIcD0CAW17GGSx11HWpEgbjv0IKaeperj8vuSH28geIniJfDgE8VIaNFVocl/L9558y4NlUGgnndk5DFFCbQ==" algorithmName="SHA-512" password="CC35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01 - III-1775 Olešná - Ch...'!C2" display="/"/>
    <hyperlink ref="A96" location="'02-VRN - III-1775 Olešná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83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84</v>
      </c>
    </row>
    <row r="4" s="1" customFormat="1" ht="24.96" customHeight="1">
      <c r="B4" s="19"/>
      <c r="D4" s="137" t="s">
        <v>87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III/1775 Olešná - Chválenice, celoplošná oprava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88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89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15. 9. 2025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27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27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34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35</v>
      </c>
      <c r="E30" s="37"/>
      <c r="F30" s="37"/>
      <c r="G30" s="37"/>
      <c r="H30" s="37"/>
      <c r="I30" s="37"/>
      <c r="J30" s="150">
        <f>ROUND(J121,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37</v>
      </c>
      <c r="G32" s="37"/>
      <c r="H32" s="37"/>
      <c r="I32" s="151" t="s">
        <v>36</v>
      </c>
      <c r="J32" s="151" t="s">
        <v>38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39</v>
      </c>
      <c r="E33" s="139" t="s">
        <v>40</v>
      </c>
      <c r="F33" s="153">
        <f>ROUND((SUM(BE121:BE185)),  2)</f>
        <v>0</v>
      </c>
      <c r="G33" s="37"/>
      <c r="H33" s="37"/>
      <c r="I33" s="154">
        <v>0.20999999999999999</v>
      </c>
      <c r="J33" s="153">
        <f>ROUND(((SUM(BE121:BE185))*I33),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41</v>
      </c>
      <c r="F34" s="153">
        <f>ROUND((SUM(BF121:BF185)),  2)</f>
        <v>0</v>
      </c>
      <c r="G34" s="37"/>
      <c r="H34" s="37"/>
      <c r="I34" s="154">
        <v>0.12</v>
      </c>
      <c r="J34" s="153">
        <f>ROUND(((SUM(BF121:BF185))*I34),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42</v>
      </c>
      <c r="F35" s="153">
        <f>ROUND((SUM(BG121:BG185)),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43</v>
      </c>
      <c r="F36" s="153">
        <f>ROUND((SUM(BH121:BH185)),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44</v>
      </c>
      <c r="F37" s="153">
        <f>ROUND((SUM(BI121:BI185)),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45</v>
      </c>
      <c r="E39" s="157"/>
      <c r="F39" s="157"/>
      <c r="G39" s="158" t="s">
        <v>46</v>
      </c>
      <c r="H39" s="159" t="s">
        <v>47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48</v>
      </c>
      <c r="E50" s="163"/>
      <c r="F50" s="163"/>
      <c r="G50" s="162" t="s">
        <v>49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50</v>
      </c>
      <c r="E61" s="165"/>
      <c r="F61" s="166" t="s">
        <v>51</v>
      </c>
      <c r="G61" s="164" t="s">
        <v>50</v>
      </c>
      <c r="H61" s="165"/>
      <c r="I61" s="165"/>
      <c r="J61" s="167" t="s">
        <v>51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52</v>
      </c>
      <c r="E65" s="168"/>
      <c r="F65" s="168"/>
      <c r="G65" s="162" t="s">
        <v>53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50</v>
      </c>
      <c r="E76" s="165"/>
      <c r="F76" s="166" t="s">
        <v>51</v>
      </c>
      <c r="G76" s="164" t="s">
        <v>50</v>
      </c>
      <c r="H76" s="165"/>
      <c r="I76" s="165"/>
      <c r="J76" s="167" t="s">
        <v>51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90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III/1775 Olešná - Chválenice, celoplošná oprava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88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01 - III/1775 Olešná - Chválenice, celoplošná oprava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Olešná</v>
      </c>
      <c r="G89" s="39"/>
      <c r="H89" s="39"/>
      <c r="I89" s="31" t="s">
        <v>22</v>
      </c>
      <c r="J89" s="78" t="str">
        <f>IF(J12="","",J12)</f>
        <v>15. 9. 2025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SÚSPK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91</v>
      </c>
      <c r="D94" s="175"/>
      <c r="E94" s="175"/>
      <c r="F94" s="175"/>
      <c r="G94" s="175"/>
      <c r="H94" s="175"/>
      <c r="I94" s="175"/>
      <c r="J94" s="176" t="s">
        <v>92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93</v>
      </c>
      <c r="D96" s="39"/>
      <c r="E96" s="39"/>
      <c r="F96" s="39"/>
      <c r="G96" s="39"/>
      <c r="H96" s="39"/>
      <c r="I96" s="39"/>
      <c r="J96" s="109">
        <f>J121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94</v>
      </c>
    </row>
    <row r="97" s="9" customFormat="1" ht="24.96" customHeight="1">
      <c r="A97" s="9"/>
      <c r="B97" s="178"/>
      <c r="C97" s="179"/>
      <c r="D97" s="180" t="s">
        <v>95</v>
      </c>
      <c r="E97" s="181"/>
      <c r="F97" s="181"/>
      <c r="G97" s="181"/>
      <c r="H97" s="181"/>
      <c r="I97" s="181"/>
      <c r="J97" s="182">
        <f>J122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96</v>
      </c>
      <c r="E98" s="187"/>
      <c r="F98" s="187"/>
      <c r="G98" s="187"/>
      <c r="H98" s="187"/>
      <c r="I98" s="187"/>
      <c r="J98" s="188">
        <f>J123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97</v>
      </c>
      <c r="E99" s="187"/>
      <c r="F99" s="187"/>
      <c r="G99" s="187"/>
      <c r="H99" s="187"/>
      <c r="I99" s="187"/>
      <c r="J99" s="188">
        <f>J137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98</v>
      </c>
      <c r="E100" s="187"/>
      <c r="F100" s="187"/>
      <c r="G100" s="187"/>
      <c r="H100" s="187"/>
      <c r="I100" s="187"/>
      <c r="J100" s="188">
        <f>J159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99</v>
      </c>
      <c r="E101" s="187"/>
      <c r="F101" s="187"/>
      <c r="G101" s="187"/>
      <c r="H101" s="187"/>
      <c r="I101" s="187"/>
      <c r="J101" s="188">
        <f>J181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100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9"/>
      <c r="D111" s="39"/>
      <c r="E111" s="173" t="str">
        <f>E7</f>
        <v>III/1775 Olešná - Chválenice, celoplošná oprava</v>
      </c>
      <c r="F111" s="31"/>
      <c r="G111" s="31"/>
      <c r="H111" s="31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88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75" t="str">
        <f>E9</f>
        <v>01 - III/1775 Olešná - Chválenice, celoplošná oprava</v>
      </c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20</v>
      </c>
      <c r="D115" s="39"/>
      <c r="E115" s="39"/>
      <c r="F115" s="26" t="str">
        <f>F12</f>
        <v>Olešná</v>
      </c>
      <c r="G115" s="39"/>
      <c r="H115" s="39"/>
      <c r="I115" s="31" t="s">
        <v>22</v>
      </c>
      <c r="J115" s="78" t="str">
        <f>IF(J12="","",J12)</f>
        <v>15. 9. 2025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24</v>
      </c>
      <c r="D117" s="39"/>
      <c r="E117" s="39"/>
      <c r="F117" s="26" t="str">
        <f>E15</f>
        <v>SÚSPK</v>
      </c>
      <c r="G117" s="39"/>
      <c r="H117" s="39"/>
      <c r="I117" s="31" t="s">
        <v>30</v>
      </c>
      <c r="J117" s="35" t="str">
        <f>E21</f>
        <v xml:space="preserve"> 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28</v>
      </c>
      <c r="D118" s="39"/>
      <c r="E118" s="39"/>
      <c r="F118" s="26" t="str">
        <f>IF(E18="","",E18)</f>
        <v>Vyplň údaj</v>
      </c>
      <c r="G118" s="39"/>
      <c r="H118" s="39"/>
      <c r="I118" s="31" t="s">
        <v>33</v>
      </c>
      <c r="J118" s="35" t="str">
        <f>E24</f>
        <v xml:space="preserve"> 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190"/>
      <c r="B120" s="191"/>
      <c r="C120" s="192" t="s">
        <v>101</v>
      </c>
      <c r="D120" s="193" t="s">
        <v>60</v>
      </c>
      <c r="E120" s="193" t="s">
        <v>56</v>
      </c>
      <c r="F120" s="193" t="s">
        <v>57</v>
      </c>
      <c r="G120" s="193" t="s">
        <v>102</v>
      </c>
      <c r="H120" s="193" t="s">
        <v>103</v>
      </c>
      <c r="I120" s="193" t="s">
        <v>104</v>
      </c>
      <c r="J120" s="194" t="s">
        <v>92</v>
      </c>
      <c r="K120" s="195" t="s">
        <v>105</v>
      </c>
      <c r="L120" s="196"/>
      <c r="M120" s="99" t="s">
        <v>1</v>
      </c>
      <c r="N120" s="100" t="s">
        <v>39</v>
      </c>
      <c r="O120" s="100" t="s">
        <v>106</v>
      </c>
      <c r="P120" s="100" t="s">
        <v>107</v>
      </c>
      <c r="Q120" s="100" t="s">
        <v>108</v>
      </c>
      <c r="R120" s="100" t="s">
        <v>109</v>
      </c>
      <c r="S120" s="100" t="s">
        <v>110</v>
      </c>
      <c r="T120" s="101" t="s">
        <v>111</v>
      </c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</row>
    <row r="121" s="2" customFormat="1" ht="22.8" customHeight="1">
      <c r="A121" s="37"/>
      <c r="B121" s="38"/>
      <c r="C121" s="106" t="s">
        <v>112</v>
      </c>
      <c r="D121" s="39"/>
      <c r="E121" s="39"/>
      <c r="F121" s="39"/>
      <c r="G121" s="39"/>
      <c r="H121" s="39"/>
      <c r="I121" s="39"/>
      <c r="J121" s="197">
        <f>BK121</f>
        <v>0</v>
      </c>
      <c r="K121" s="39"/>
      <c r="L121" s="43"/>
      <c r="M121" s="102"/>
      <c r="N121" s="198"/>
      <c r="O121" s="103"/>
      <c r="P121" s="199">
        <f>P122</f>
        <v>0</v>
      </c>
      <c r="Q121" s="103"/>
      <c r="R121" s="199">
        <f>R122</f>
        <v>1430.3191360000001</v>
      </c>
      <c r="S121" s="103"/>
      <c r="T121" s="200">
        <f>T122</f>
        <v>329.96500000000003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74</v>
      </c>
      <c r="AU121" s="16" t="s">
        <v>94</v>
      </c>
      <c r="BK121" s="201">
        <f>BK122</f>
        <v>0</v>
      </c>
    </row>
    <row r="122" s="12" customFormat="1" ht="25.92" customHeight="1">
      <c r="A122" s="12"/>
      <c r="B122" s="202"/>
      <c r="C122" s="203"/>
      <c r="D122" s="204" t="s">
        <v>74</v>
      </c>
      <c r="E122" s="205" t="s">
        <v>113</v>
      </c>
      <c r="F122" s="205" t="s">
        <v>114</v>
      </c>
      <c r="G122" s="203"/>
      <c r="H122" s="203"/>
      <c r="I122" s="206"/>
      <c r="J122" s="207">
        <f>BK122</f>
        <v>0</v>
      </c>
      <c r="K122" s="203"/>
      <c r="L122" s="208"/>
      <c r="M122" s="209"/>
      <c r="N122" s="210"/>
      <c r="O122" s="210"/>
      <c r="P122" s="211">
        <f>P123+P137+P159+P181</f>
        <v>0</v>
      </c>
      <c r="Q122" s="210"/>
      <c r="R122" s="211">
        <f>R123+R137+R159+R181</f>
        <v>1430.3191360000001</v>
      </c>
      <c r="S122" s="210"/>
      <c r="T122" s="212">
        <f>T123+T137+T159+T181</f>
        <v>329.96500000000003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82</v>
      </c>
      <c r="AT122" s="214" t="s">
        <v>74</v>
      </c>
      <c r="AU122" s="214" t="s">
        <v>75</v>
      </c>
      <c r="AY122" s="213" t="s">
        <v>115</v>
      </c>
      <c r="BK122" s="215">
        <f>BK123+BK137+BK159+BK181</f>
        <v>0</v>
      </c>
    </row>
    <row r="123" s="12" customFormat="1" ht="22.8" customHeight="1">
      <c r="A123" s="12"/>
      <c r="B123" s="202"/>
      <c r="C123" s="203"/>
      <c r="D123" s="204" t="s">
        <v>74</v>
      </c>
      <c r="E123" s="216" t="s">
        <v>82</v>
      </c>
      <c r="F123" s="216" t="s">
        <v>116</v>
      </c>
      <c r="G123" s="203"/>
      <c r="H123" s="203"/>
      <c r="I123" s="206"/>
      <c r="J123" s="217">
        <f>BK123</f>
        <v>0</v>
      </c>
      <c r="K123" s="203"/>
      <c r="L123" s="208"/>
      <c r="M123" s="209"/>
      <c r="N123" s="210"/>
      <c r="O123" s="210"/>
      <c r="P123" s="211">
        <f>SUM(P124:P136)</f>
        <v>0</v>
      </c>
      <c r="Q123" s="210"/>
      <c r="R123" s="211">
        <f>SUM(R124:R136)</f>
        <v>3.0000000000000004E-05</v>
      </c>
      <c r="S123" s="210"/>
      <c r="T123" s="212">
        <f>SUM(T124:T136)</f>
        <v>0.34500000000000003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82</v>
      </c>
      <c r="AT123" s="214" t="s">
        <v>74</v>
      </c>
      <c r="AU123" s="214" t="s">
        <v>82</v>
      </c>
      <c r="AY123" s="213" t="s">
        <v>115</v>
      </c>
      <c r="BK123" s="215">
        <f>SUM(BK124:BK136)</f>
        <v>0</v>
      </c>
    </row>
    <row r="124" s="2" customFormat="1" ht="49.05" customHeight="1">
      <c r="A124" s="37"/>
      <c r="B124" s="38"/>
      <c r="C124" s="218" t="s">
        <v>82</v>
      </c>
      <c r="D124" s="218" t="s">
        <v>117</v>
      </c>
      <c r="E124" s="219" t="s">
        <v>118</v>
      </c>
      <c r="F124" s="220" t="s">
        <v>119</v>
      </c>
      <c r="G124" s="221" t="s">
        <v>120</v>
      </c>
      <c r="H124" s="222">
        <v>80</v>
      </c>
      <c r="I124" s="223"/>
      <c r="J124" s="224">
        <f>ROUND(I124*H124,2)</f>
        <v>0</v>
      </c>
      <c r="K124" s="225"/>
      <c r="L124" s="43"/>
      <c r="M124" s="226" t="s">
        <v>1</v>
      </c>
      <c r="N124" s="227" t="s">
        <v>40</v>
      </c>
      <c r="O124" s="90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0" t="s">
        <v>121</v>
      </c>
      <c r="AT124" s="230" t="s">
        <v>117</v>
      </c>
      <c r="AU124" s="230" t="s">
        <v>84</v>
      </c>
      <c r="AY124" s="16" t="s">
        <v>115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6" t="s">
        <v>82</v>
      </c>
      <c r="BK124" s="231">
        <f>ROUND(I124*H124,2)</f>
        <v>0</v>
      </c>
      <c r="BL124" s="16" t="s">
        <v>121</v>
      </c>
      <c r="BM124" s="230" t="s">
        <v>122</v>
      </c>
    </row>
    <row r="125" s="2" customFormat="1">
      <c r="A125" s="37"/>
      <c r="B125" s="38"/>
      <c r="C125" s="39"/>
      <c r="D125" s="232" t="s">
        <v>123</v>
      </c>
      <c r="E125" s="39"/>
      <c r="F125" s="233" t="s">
        <v>124</v>
      </c>
      <c r="G125" s="39"/>
      <c r="H125" s="39"/>
      <c r="I125" s="234"/>
      <c r="J125" s="39"/>
      <c r="K125" s="39"/>
      <c r="L125" s="43"/>
      <c r="M125" s="235"/>
      <c r="N125" s="236"/>
      <c r="O125" s="90"/>
      <c r="P125" s="90"/>
      <c r="Q125" s="90"/>
      <c r="R125" s="90"/>
      <c r="S125" s="90"/>
      <c r="T125" s="91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123</v>
      </c>
      <c r="AU125" s="16" t="s">
        <v>84</v>
      </c>
    </row>
    <row r="126" s="13" customFormat="1">
      <c r="A126" s="13"/>
      <c r="B126" s="237"/>
      <c r="C126" s="238"/>
      <c r="D126" s="232" t="s">
        <v>125</v>
      </c>
      <c r="E126" s="239" t="s">
        <v>1</v>
      </c>
      <c r="F126" s="240" t="s">
        <v>126</v>
      </c>
      <c r="G126" s="238"/>
      <c r="H126" s="241">
        <v>80</v>
      </c>
      <c r="I126" s="242"/>
      <c r="J126" s="238"/>
      <c r="K126" s="238"/>
      <c r="L126" s="243"/>
      <c r="M126" s="244"/>
      <c r="N126" s="245"/>
      <c r="O126" s="245"/>
      <c r="P126" s="245"/>
      <c r="Q126" s="245"/>
      <c r="R126" s="245"/>
      <c r="S126" s="245"/>
      <c r="T126" s="246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7" t="s">
        <v>125</v>
      </c>
      <c r="AU126" s="247" t="s">
        <v>84</v>
      </c>
      <c r="AV126" s="13" t="s">
        <v>84</v>
      </c>
      <c r="AW126" s="13" t="s">
        <v>32</v>
      </c>
      <c r="AX126" s="13" t="s">
        <v>75</v>
      </c>
      <c r="AY126" s="247" t="s">
        <v>115</v>
      </c>
    </row>
    <row r="127" s="14" customFormat="1">
      <c r="A127" s="14"/>
      <c r="B127" s="248"/>
      <c r="C127" s="249"/>
      <c r="D127" s="232" t="s">
        <v>125</v>
      </c>
      <c r="E127" s="250" t="s">
        <v>1</v>
      </c>
      <c r="F127" s="251" t="s">
        <v>127</v>
      </c>
      <c r="G127" s="249"/>
      <c r="H127" s="252">
        <v>80</v>
      </c>
      <c r="I127" s="253"/>
      <c r="J127" s="249"/>
      <c r="K127" s="249"/>
      <c r="L127" s="254"/>
      <c r="M127" s="255"/>
      <c r="N127" s="256"/>
      <c r="O127" s="256"/>
      <c r="P127" s="256"/>
      <c r="Q127" s="256"/>
      <c r="R127" s="256"/>
      <c r="S127" s="256"/>
      <c r="T127" s="257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8" t="s">
        <v>125</v>
      </c>
      <c r="AU127" s="258" t="s">
        <v>84</v>
      </c>
      <c r="AV127" s="14" t="s">
        <v>121</v>
      </c>
      <c r="AW127" s="14" t="s">
        <v>32</v>
      </c>
      <c r="AX127" s="14" t="s">
        <v>82</v>
      </c>
      <c r="AY127" s="258" t="s">
        <v>115</v>
      </c>
    </row>
    <row r="128" s="2" customFormat="1" ht="24.15" customHeight="1">
      <c r="A128" s="37"/>
      <c r="B128" s="38"/>
      <c r="C128" s="218" t="s">
        <v>84</v>
      </c>
      <c r="D128" s="218" t="s">
        <v>117</v>
      </c>
      <c r="E128" s="219" t="s">
        <v>128</v>
      </c>
      <c r="F128" s="220" t="s">
        <v>129</v>
      </c>
      <c r="G128" s="221" t="s">
        <v>130</v>
      </c>
      <c r="H128" s="222">
        <v>3</v>
      </c>
      <c r="I128" s="223"/>
      <c r="J128" s="224">
        <f>ROUND(I128*H128,2)</f>
        <v>0</v>
      </c>
      <c r="K128" s="225"/>
      <c r="L128" s="43"/>
      <c r="M128" s="226" t="s">
        <v>1</v>
      </c>
      <c r="N128" s="227" t="s">
        <v>40</v>
      </c>
      <c r="O128" s="90"/>
      <c r="P128" s="228">
        <f>O128*H128</f>
        <v>0</v>
      </c>
      <c r="Q128" s="228">
        <v>1.0000000000000001E-05</v>
      </c>
      <c r="R128" s="228">
        <f>Q128*H128</f>
        <v>3.0000000000000004E-05</v>
      </c>
      <c r="S128" s="228">
        <v>0.11500000000000001</v>
      </c>
      <c r="T128" s="229">
        <f>S128*H128</f>
        <v>0.34500000000000003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30" t="s">
        <v>121</v>
      </c>
      <c r="AT128" s="230" t="s">
        <v>117</v>
      </c>
      <c r="AU128" s="230" t="s">
        <v>84</v>
      </c>
      <c r="AY128" s="16" t="s">
        <v>115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6" t="s">
        <v>82</v>
      </c>
      <c r="BK128" s="231">
        <f>ROUND(I128*H128,2)</f>
        <v>0</v>
      </c>
      <c r="BL128" s="16" t="s">
        <v>121</v>
      </c>
      <c r="BM128" s="230" t="s">
        <v>131</v>
      </c>
    </row>
    <row r="129" s="2" customFormat="1">
      <c r="A129" s="37"/>
      <c r="B129" s="38"/>
      <c r="C129" s="39"/>
      <c r="D129" s="232" t="s">
        <v>123</v>
      </c>
      <c r="E129" s="39"/>
      <c r="F129" s="233" t="s">
        <v>132</v>
      </c>
      <c r="G129" s="39"/>
      <c r="H129" s="39"/>
      <c r="I129" s="234"/>
      <c r="J129" s="39"/>
      <c r="K129" s="39"/>
      <c r="L129" s="43"/>
      <c r="M129" s="235"/>
      <c r="N129" s="236"/>
      <c r="O129" s="90"/>
      <c r="P129" s="90"/>
      <c r="Q129" s="90"/>
      <c r="R129" s="90"/>
      <c r="S129" s="90"/>
      <c r="T129" s="91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6" t="s">
        <v>123</v>
      </c>
      <c r="AU129" s="16" t="s">
        <v>84</v>
      </c>
    </row>
    <row r="130" s="13" customFormat="1">
      <c r="A130" s="13"/>
      <c r="B130" s="237"/>
      <c r="C130" s="238"/>
      <c r="D130" s="232" t="s">
        <v>125</v>
      </c>
      <c r="E130" s="239" t="s">
        <v>1</v>
      </c>
      <c r="F130" s="240" t="s">
        <v>133</v>
      </c>
      <c r="G130" s="238"/>
      <c r="H130" s="241">
        <v>1</v>
      </c>
      <c r="I130" s="242"/>
      <c r="J130" s="238"/>
      <c r="K130" s="238"/>
      <c r="L130" s="243"/>
      <c r="M130" s="244"/>
      <c r="N130" s="245"/>
      <c r="O130" s="245"/>
      <c r="P130" s="245"/>
      <c r="Q130" s="245"/>
      <c r="R130" s="245"/>
      <c r="S130" s="245"/>
      <c r="T130" s="246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7" t="s">
        <v>125</v>
      </c>
      <c r="AU130" s="247" t="s">
        <v>84</v>
      </c>
      <c r="AV130" s="13" t="s">
        <v>84</v>
      </c>
      <c r="AW130" s="13" t="s">
        <v>32</v>
      </c>
      <c r="AX130" s="13" t="s">
        <v>75</v>
      </c>
      <c r="AY130" s="247" t="s">
        <v>115</v>
      </c>
    </row>
    <row r="131" s="13" customFormat="1">
      <c r="A131" s="13"/>
      <c r="B131" s="237"/>
      <c r="C131" s="238"/>
      <c r="D131" s="232" t="s">
        <v>125</v>
      </c>
      <c r="E131" s="239" t="s">
        <v>1</v>
      </c>
      <c r="F131" s="240" t="s">
        <v>134</v>
      </c>
      <c r="G131" s="238"/>
      <c r="H131" s="241">
        <v>2</v>
      </c>
      <c r="I131" s="242"/>
      <c r="J131" s="238"/>
      <c r="K131" s="238"/>
      <c r="L131" s="243"/>
      <c r="M131" s="244"/>
      <c r="N131" s="245"/>
      <c r="O131" s="245"/>
      <c r="P131" s="245"/>
      <c r="Q131" s="245"/>
      <c r="R131" s="245"/>
      <c r="S131" s="245"/>
      <c r="T131" s="246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7" t="s">
        <v>125</v>
      </c>
      <c r="AU131" s="247" t="s">
        <v>84</v>
      </c>
      <c r="AV131" s="13" t="s">
        <v>84</v>
      </c>
      <c r="AW131" s="13" t="s">
        <v>32</v>
      </c>
      <c r="AX131" s="13" t="s">
        <v>75</v>
      </c>
      <c r="AY131" s="247" t="s">
        <v>115</v>
      </c>
    </row>
    <row r="132" s="14" customFormat="1">
      <c r="A132" s="14"/>
      <c r="B132" s="248"/>
      <c r="C132" s="249"/>
      <c r="D132" s="232" t="s">
        <v>125</v>
      </c>
      <c r="E132" s="250" t="s">
        <v>1</v>
      </c>
      <c r="F132" s="251" t="s">
        <v>127</v>
      </c>
      <c r="G132" s="249"/>
      <c r="H132" s="252">
        <v>3</v>
      </c>
      <c r="I132" s="253"/>
      <c r="J132" s="249"/>
      <c r="K132" s="249"/>
      <c r="L132" s="254"/>
      <c r="M132" s="255"/>
      <c r="N132" s="256"/>
      <c r="O132" s="256"/>
      <c r="P132" s="256"/>
      <c r="Q132" s="256"/>
      <c r="R132" s="256"/>
      <c r="S132" s="256"/>
      <c r="T132" s="257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8" t="s">
        <v>125</v>
      </c>
      <c r="AU132" s="258" t="s">
        <v>84</v>
      </c>
      <c r="AV132" s="14" t="s">
        <v>121</v>
      </c>
      <c r="AW132" s="14" t="s">
        <v>32</v>
      </c>
      <c r="AX132" s="14" t="s">
        <v>82</v>
      </c>
      <c r="AY132" s="258" t="s">
        <v>115</v>
      </c>
    </row>
    <row r="133" s="2" customFormat="1" ht="24.15" customHeight="1">
      <c r="A133" s="37"/>
      <c r="B133" s="38"/>
      <c r="C133" s="218" t="s">
        <v>135</v>
      </c>
      <c r="D133" s="218" t="s">
        <v>117</v>
      </c>
      <c r="E133" s="219" t="s">
        <v>136</v>
      </c>
      <c r="F133" s="220" t="s">
        <v>137</v>
      </c>
      <c r="G133" s="221" t="s">
        <v>120</v>
      </c>
      <c r="H133" s="222">
        <v>80</v>
      </c>
      <c r="I133" s="223"/>
      <c r="J133" s="224">
        <f>ROUND(I133*H133,2)</f>
        <v>0</v>
      </c>
      <c r="K133" s="225"/>
      <c r="L133" s="43"/>
      <c r="M133" s="226" t="s">
        <v>1</v>
      </c>
      <c r="N133" s="227" t="s">
        <v>40</v>
      </c>
      <c r="O133" s="90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0" t="s">
        <v>121</v>
      </c>
      <c r="AT133" s="230" t="s">
        <v>117</v>
      </c>
      <c r="AU133" s="230" t="s">
        <v>84</v>
      </c>
      <c r="AY133" s="16" t="s">
        <v>115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6" t="s">
        <v>82</v>
      </c>
      <c r="BK133" s="231">
        <f>ROUND(I133*H133,2)</f>
        <v>0</v>
      </c>
      <c r="BL133" s="16" t="s">
        <v>121</v>
      </c>
      <c r="BM133" s="230" t="s">
        <v>138</v>
      </c>
    </row>
    <row r="134" s="2" customFormat="1">
      <c r="A134" s="37"/>
      <c r="B134" s="38"/>
      <c r="C134" s="39"/>
      <c r="D134" s="232" t="s">
        <v>123</v>
      </c>
      <c r="E134" s="39"/>
      <c r="F134" s="233" t="s">
        <v>139</v>
      </c>
      <c r="G134" s="39"/>
      <c r="H134" s="39"/>
      <c r="I134" s="234"/>
      <c r="J134" s="39"/>
      <c r="K134" s="39"/>
      <c r="L134" s="43"/>
      <c r="M134" s="235"/>
      <c r="N134" s="236"/>
      <c r="O134" s="90"/>
      <c r="P134" s="90"/>
      <c r="Q134" s="90"/>
      <c r="R134" s="90"/>
      <c r="S134" s="90"/>
      <c r="T134" s="91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6" t="s">
        <v>123</v>
      </c>
      <c r="AU134" s="16" t="s">
        <v>84</v>
      </c>
    </row>
    <row r="135" s="13" customFormat="1">
      <c r="A135" s="13"/>
      <c r="B135" s="237"/>
      <c r="C135" s="238"/>
      <c r="D135" s="232" t="s">
        <v>125</v>
      </c>
      <c r="E135" s="239" t="s">
        <v>1</v>
      </c>
      <c r="F135" s="240" t="s">
        <v>140</v>
      </c>
      <c r="G135" s="238"/>
      <c r="H135" s="241">
        <v>80</v>
      </c>
      <c r="I135" s="242"/>
      <c r="J135" s="238"/>
      <c r="K135" s="238"/>
      <c r="L135" s="243"/>
      <c r="M135" s="244"/>
      <c r="N135" s="245"/>
      <c r="O135" s="245"/>
      <c r="P135" s="245"/>
      <c r="Q135" s="245"/>
      <c r="R135" s="245"/>
      <c r="S135" s="245"/>
      <c r="T135" s="246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7" t="s">
        <v>125</v>
      </c>
      <c r="AU135" s="247" t="s">
        <v>84</v>
      </c>
      <c r="AV135" s="13" t="s">
        <v>84</v>
      </c>
      <c r="AW135" s="13" t="s">
        <v>32</v>
      </c>
      <c r="AX135" s="13" t="s">
        <v>75</v>
      </c>
      <c r="AY135" s="247" t="s">
        <v>115</v>
      </c>
    </row>
    <row r="136" s="14" customFormat="1">
      <c r="A136" s="14"/>
      <c r="B136" s="248"/>
      <c r="C136" s="249"/>
      <c r="D136" s="232" t="s">
        <v>125</v>
      </c>
      <c r="E136" s="250" t="s">
        <v>1</v>
      </c>
      <c r="F136" s="251" t="s">
        <v>127</v>
      </c>
      <c r="G136" s="249"/>
      <c r="H136" s="252">
        <v>80</v>
      </c>
      <c r="I136" s="253"/>
      <c r="J136" s="249"/>
      <c r="K136" s="249"/>
      <c r="L136" s="254"/>
      <c r="M136" s="255"/>
      <c r="N136" s="256"/>
      <c r="O136" s="256"/>
      <c r="P136" s="256"/>
      <c r="Q136" s="256"/>
      <c r="R136" s="256"/>
      <c r="S136" s="256"/>
      <c r="T136" s="257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8" t="s">
        <v>125</v>
      </c>
      <c r="AU136" s="258" t="s">
        <v>84</v>
      </c>
      <c r="AV136" s="14" t="s">
        <v>121</v>
      </c>
      <c r="AW136" s="14" t="s">
        <v>32</v>
      </c>
      <c r="AX136" s="14" t="s">
        <v>82</v>
      </c>
      <c r="AY136" s="258" t="s">
        <v>115</v>
      </c>
    </row>
    <row r="137" s="12" customFormat="1" ht="22.8" customHeight="1">
      <c r="A137" s="12"/>
      <c r="B137" s="202"/>
      <c r="C137" s="203"/>
      <c r="D137" s="204" t="s">
        <v>74</v>
      </c>
      <c r="E137" s="216" t="s">
        <v>141</v>
      </c>
      <c r="F137" s="216" t="s">
        <v>142</v>
      </c>
      <c r="G137" s="203"/>
      <c r="H137" s="203"/>
      <c r="I137" s="206"/>
      <c r="J137" s="217">
        <f>BK137</f>
        <v>0</v>
      </c>
      <c r="K137" s="203"/>
      <c r="L137" s="208"/>
      <c r="M137" s="209"/>
      <c r="N137" s="210"/>
      <c r="O137" s="210"/>
      <c r="P137" s="211">
        <f>SUM(P138:P158)</f>
        <v>0</v>
      </c>
      <c r="Q137" s="210"/>
      <c r="R137" s="211">
        <f>SUM(R138:R158)</f>
        <v>1429.9228000000001</v>
      </c>
      <c r="S137" s="210"/>
      <c r="T137" s="212">
        <f>SUM(T138:T158)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13" t="s">
        <v>82</v>
      </c>
      <c r="AT137" s="214" t="s">
        <v>74</v>
      </c>
      <c r="AU137" s="214" t="s">
        <v>82</v>
      </c>
      <c r="AY137" s="213" t="s">
        <v>115</v>
      </c>
      <c r="BK137" s="215">
        <f>SUM(BK138:BK158)</f>
        <v>0</v>
      </c>
    </row>
    <row r="138" s="2" customFormat="1" ht="24.15" customHeight="1">
      <c r="A138" s="37"/>
      <c r="B138" s="38"/>
      <c r="C138" s="218" t="s">
        <v>121</v>
      </c>
      <c r="D138" s="218" t="s">
        <v>117</v>
      </c>
      <c r="E138" s="219" t="s">
        <v>143</v>
      </c>
      <c r="F138" s="220" t="s">
        <v>144</v>
      </c>
      <c r="G138" s="221" t="s">
        <v>120</v>
      </c>
      <c r="H138" s="222">
        <v>80</v>
      </c>
      <c r="I138" s="223"/>
      <c r="J138" s="224">
        <f>ROUND(I138*H138,2)</f>
        <v>0</v>
      </c>
      <c r="K138" s="225"/>
      <c r="L138" s="43"/>
      <c r="M138" s="226" t="s">
        <v>1</v>
      </c>
      <c r="N138" s="227" t="s">
        <v>40</v>
      </c>
      <c r="O138" s="90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0" t="s">
        <v>121</v>
      </c>
      <c r="AT138" s="230" t="s">
        <v>117</v>
      </c>
      <c r="AU138" s="230" t="s">
        <v>84</v>
      </c>
      <c r="AY138" s="16" t="s">
        <v>115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6" t="s">
        <v>82</v>
      </c>
      <c r="BK138" s="231">
        <f>ROUND(I138*H138,2)</f>
        <v>0</v>
      </c>
      <c r="BL138" s="16" t="s">
        <v>121</v>
      </c>
      <c r="BM138" s="230" t="s">
        <v>145</v>
      </c>
    </row>
    <row r="139" s="2" customFormat="1">
      <c r="A139" s="37"/>
      <c r="B139" s="38"/>
      <c r="C139" s="39"/>
      <c r="D139" s="232" t="s">
        <v>123</v>
      </c>
      <c r="E139" s="39"/>
      <c r="F139" s="233" t="s">
        <v>146</v>
      </c>
      <c r="G139" s="39"/>
      <c r="H139" s="39"/>
      <c r="I139" s="234"/>
      <c r="J139" s="39"/>
      <c r="K139" s="39"/>
      <c r="L139" s="43"/>
      <c r="M139" s="235"/>
      <c r="N139" s="236"/>
      <c r="O139" s="90"/>
      <c r="P139" s="90"/>
      <c r="Q139" s="90"/>
      <c r="R139" s="90"/>
      <c r="S139" s="90"/>
      <c r="T139" s="91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6" t="s">
        <v>123</v>
      </c>
      <c r="AU139" s="16" t="s">
        <v>84</v>
      </c>
    </row>
    <row r="140" s="13" customFormat="1">
      <c r="A140" s="13"/>
      <c r="B140" s="237"/>
      <c r="C140" s="238"/>
      <c r="D140" s="232" t="s">
        <v>125</v>
      </c>
      <c r="E140" s="239" t="s">
        <v>1</v>
      </c>
      <c r="F140" s="240" t="s">
        <v>140</v>
      </c>
      <c r="G140" s="238"/>
      <c r="H140" s="241">
        <v>80</v>
      </c>
      <c r="I140" s="242"/>
      <c r="J140" s="238"/>
      <c r="K140" s="238"/>
      <c r="L140" s="243"/>
      <c r="M140" s="244"/>
      <c r="N140" s="245"/>
      <c r="O140" s="245"/>
      <c r="P140" s="245"/>
      <c r="Q140" s="245"/>
      <c r="R140" s="245"/>
      <c r="S140" s="245"/>
      <c r="T140" s="246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7" t="s">
        <v>125</v>
      </c>
      <c r="AU140" s="247" t="s">
        <v>84</v>
      </c>
      <c r="AV140" s="13" t="s">
        <v>84</v>
      </c>
      <c r="AW140" s="13" t="s">
        <v>32</v>
      </c>
      <c r="AX140" s="13" t="s">
        <v>75</v>
      </c>
      <c r="AY140" s="247" t="s">
        <v>115</v>
      </c>
    </row>
    <row r="141" s="14" customFormat="1">
      <c r="A141" s="14"/>
      <c r="B141" s="248"/>
      <c r="C141" s="249"/>
      <c r="D141" s="232" t="s">
        <v>125</v>
      </c>
      <c r="E141" s="250" t="s">
        <v>1</v>
      </c>
      <c r="F141" s="251" t="s">
        <v>127</v>
      </c>
      <c r="G141" s="249"/>
      <c r="H141" s="252">
        <v>80</v>
      </c>
      <c r="I141" s="253"/>
      <c r="J141" s="249"/>
      <c r="K141" s="249"/>
      <c r="L141" s="254"/>
      <c r="M141" s="255"/>
      <c r="N141" s="256"/>
      <c r="O141" s="256"/>
      <c r="P141" s="256"/>
      <c r="Q141" s="256"/>
      <c r="R141" s="256"/>
      <c r="S141" s="256"/>
      <c r="T141" s="257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8" t="s">
        <v>125</v>
      </c>
      <c r="AU141" s="258" t="s">
        <v>84</v>
      </c>
      <c r="AV141" s="14" t="s">
        <v>121</v>
      </c>
      <c r="AW141" s="14" t="s">
        <v>32</v>
      </c>
      <c r="AX141" s="14" t="s">
        <v>82</v>
      </c>
      <c r="AY141" s="258" t="s">
        <v>115</v>
      </c>
    </row>
    <row r="142" s="2" customFormat="1" ht="21.75" customHeight="1">
      <c r="A142" s="37"/>
      <c r="B142" s="38"/>
      <c r="C142" s="218" t="s">
        <v>141</v>
      </c>
      <c r="D142" s="218" t="s">
        <v>117</v>
      </c>
      <c r="E142" s="219" t="s">
        <v>147</v>
      </c>
      <c r="F142" s="220" t="s">
        <v>148</v>
      </c>
      <c r="G142" s="221" t="s">
        <v>120</v>
      </c>
      <c r="H142" s="222">
        <v>1490</v>
      </c>
      <c r="I142" s="223"/>
      <c r="J142" s="224">
        <f>ROUND(I142*H142,2)</f>
        <v>0</v>
      </c>
      <c r="K142" s="225"/>
      <c r="L142" s="43"/>
      <c r="M142" s="226" t="s">
        <v>1</v>
      </c>
      <c r="N142" s="227" t="s">
        <v>40</v>
      </c>
      <c r="O142" s="90"/>
      <c r="P142" s="228">
        <f>O142*H142</f>
        <v>0</v>
      </c>
      <c r="Q142" s="228">
        <v>0.216</v>
      </c>
      <c r="R142" s="228">
        <f>Q142*H142</f>
        <v>321.83999999999997</v>
      </c>
      <c r="S142" s="228">
        <v>0</v>
      </c>
      <c r="T142" s="229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30" t="s">
        <v>121</v>
      </c>
      <c r="AT142" s="230" t="s">
        <v>117</v>
      </c>
      <c r="AU142" s="230" t="s">
        <v>84</v>
      </c>
      <c r="AY142" s="16" t="s">
        <v>115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6" t="s">
        <v>82</v>
      </c>
      <c r="BK142" s="231">
        <f>ROUND(I142*H142,2)</f>
        <v>0</v>
      </c>
      <c r="BL142" s="16" t="s">
        <v>121</v>
      </c>
      <c r="BM142" s="230" t="s">
        <v>149</v>
      </c>
    </row>
    <row r="143" s="2" customFormat="1">
      <c r="A143" s="37"/>
      <c r="B143" s="38"/>
      <c r="C143" s="39"/>
      <c r="D143" s="232" t="s">
        <v>123</v>
      </c>
      <c r="E143" s="39"/>
      <c r="F143" s="233" t="s">
        <v>150</v>
      </c>
      <c r="G143" s="39"/>
      <c r="H143" s="39"/>
      <c r="I143" s="234"/>
      <c r="J143" s="39"/>
      <c r="K143" s="39"/>
      <c r="L143" s="43"/>
      <c r="M143" s="235"/>
      <c r="N143" s="236"/>
      <c r="O143" s="90"/>
      <c r="P143" s="90"/>
      <c r="Q143" s="90"/>
      <c r="R143" s="90"/>
      <c r="S143" s="90"/>
      <c r="T143" s="91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T143" s="16" t="s">
        <v>123</v>
      </c>
      <c r="AU143" s="16" t="s">
        <v>84</v>
      </c>
    </row>
    <row r="144" s="13" customFormat="1">
      <c r="A144" s="13"/>
      <c r="B144" s="237"/>
      <c r="C144" s="238"/>
      <c r="D144" s="232" t="s">
        <v>125</v>
      </c>
      <c r="E144" s="239" t="s">
        <v>1</v>
      </c>
      <c r="F144" s="240" t="s">
        <v>151</v>
      </c>
      <c r="G144" s="238"/>
      <c r="H144" s="241">
        <v>1490</v>
      </c>
      <c r="I144" s="242"/>
      <c r="J144" s="238"/>
      <c r="K144" s="238"/>
      <c r="L144" s="243"/>
      <c r="M144" s="244"/>
      <c r="N144" s="245"/>
      <c r="O144" s="245"/>
      <c r="P144" s="245"/>
      <c r="Q144" s="245"/>
      <c r="R144" s="245"/>
      <c r="S144" s="245"/>
      <c r="T144" s="246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7" t="s">
        <v>125</v>
      </c>
      <c r="AU144" s="247" t="s">
        <v>84</v>
      </c>
      <c r="AV144" s="13" t="s">
        <v>84</v>
      </c>
      <c r="AW144" s="13" t="s">
        <v>32</v>
      </c>
      <c r="AX144" s="13" t="s">
        <v>75</v>
      </c>
      <c r="AY144" s="247" t="s">
        <v>115</v>
      </c>
    </row>
    <row r="145" s="14" customFormat="1">
      <c r="A145" s="14"/>
      <c r="B145" s="248"/>
      <c r="C145" s="249"/>
      <c r="D145" s="232" t="s">
        <v>125</v>
      </c>
      <c r="E145" s="250" t="s">
        <v>1</v>
      </c>
      <c r="F145" s="251" t="s">
        <v>127</v>
      </c>
      <c r="G145" s="249"/>
      <c r="H145" s="252">
        <v>1490</v>
      </c>
      <c r="I145" s="253"/>
      <c r="J145" s="249"/>
      <c r="K145" s="249"/>
      <c r="L145" s="254"/>
      <c r="M145" s="255"/>
      <c r="N145" s="256"/>
      <c r="O145" s="256"/>
      <c r="P145" s="256"/>
      <c r="Q145" s="256"/>
      <c r="R145" s="256"/>
      <c r="S145" s="256"/>
      <c r="T145" s="257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8" t="s">
        <v>125</v>
      </c>
      <c r="AU145" s="258" t="s">
        <v>84</v>
      </c>
      <c r="AV145" s="14" t="s">
        <v>121</v>
      </c>
      <c r="AW145" s="14" t="s">
        <v>32</v>
      </c>
      <c r="AX145" s="14" t="s">
        <v>82</v>
      </c>
      <c r="AY145" s="258" t="s">
        <v>115</v>
      </c>
    </row>
    <row r="146" s="2" customFormat="1" ht="24.15" customHeight="1">
      <c r="A146" s="37"/>
      <c r="B146" s="38"/>
      <c r="C146" s="218" t="s">
        <v>152</v>
      </c>
      <c r="D146" s="218" t="s">
        <v>117</v>
      </c>
      <c r="E146" s="219" t="s">
        <v>153</v>
      </c>
      <c r="F146" s="220" t="s">
        <v>154</v>
      </c>
      <c r="G146" s="221" t="s">
        <v>120</v>
      </c>
      <c r="H146" s="222">
        <v>7094</v>
      </c>
      <c r="I146" s="223"/>
      <c r="J146" s="224">
        <f>ROUND(I146*H146,2)</f>
        <v>0</v>
      </c>
      <c r="K146" s="225"/>
      <c r="L146" s="43"/>
      <c r="M146" s="226" t="s">
        <v>1</v>
      </c>
      <c r="N146" s="227" t="s">
        <v>40</v>
      </c>
      <c r="O146" s="90"/>
      <c r="P146" s="228">
        <f>O146*H146</f>
        <v>0</v>
      </c>
      <c r="Q146" s="228">
        <v>0.15620000000000001</v>
      </c>
      <c r="R146" s="228">
        <f>Q146*H146</f>
        <v>1108.0828000000001</v>
      </c>
      <c r="S146" s="228">
        <v>0</v>
      </c>
      <c r="T146" s="229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30" t="s">
        <v>121</v>
      </c>
      <c r="AT146" s="230" t="s">
        <v>117</v>
      </c>
      <c r="AU146" s="230" t="s">
        <v>84</v>
      </c>
      <c r="AY146" s="16" t="s">
        <v>115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6" t="s">
        <v>82</v>
      </c>
      <c r="BK146" s="231">
        <f>ROUND(I146*H146,2)</f>
        <v>0</v>
      </c>
      <c r="BL146" s="16" t="s">
        <v>121</v>
      </c>
      <c r="BM146" s="230" t="s">
        <v>155</v>
      </c>
    </row>
    <row r="147" s="2" customFormat="1">
      <c r="A147" s="37"/>
      <c r="B147" s="38"/>
      <c r="C147" s="39"/>
      <c r="D147" s="232" t="s">
        <v>123</v>
      </c>
      <c r="E147" s="39"/>
      <c r="F147" s="233" t="s">
        <v>156</v>
      </c>
      <c r="G147" s="39"/>
      <c r="H147" s="39"/>
      <c r="I147" s="234"/>
      <c r="J147" s="39"/>
      <c r="K147" s="39"/>
      <c r="L147" s="43"/>
      <c r="M147" s="235"/>
      <c r="N147" s="236"/>
      <c r="O147" s="90"/>
      <c r="P147" s="90"/>
      <c r="Q147" s="90"/>
      <c r="R147" s="90"/>
      <c r="S147" s="90"/>
      <c r="T147" s="91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T147" s="16" t="s">
        <v>123</v>
      </c>
      <c r="AU147" s="16" t="s">
        <v>84</v>
      </c>
    </row>
    <row r="148" s="13" customFormat="1">
      <c r="A148" s="13"/>
      <c r="B148" s="237"/>
      <c r="C148" s="238"/>
      <c r="D148" s="232" t="s">
        <v>125</v>
      </c>
      <c r="E148" s="239" t="s">
        <v>1</v>
      </c>
      <c r="F148" s="240" t="s">
        <v>157</v>
      </c>
      <c r="G148" s="238"/>
      <c r="H148" s="241">
        <v>7094</v>
      </c>
      <c r="I148" s="242"/>
      <c r="J148" s="238"/>
      <c r="K148" s="238"/>
      <c r="L148" s="243"/>
      <c r="M148" s="244"/>
      <c r="N148" s="245"/>
      <c r="O148" s="245"/>
      <c r="P148" s="245"/>
      <c r="Q148" s="245"/>
      <c r="R148" s="245"/>
      <c r="S148" s="245"/>
      <c r="T148" s="246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7" t="s">
        <v>125</v>
      </c>
      <c r="AU148" s="247" t="s">
        <v>84</v>
      </c>
      <c r="AV148" s="13" t="s">
        <v>84</v>
      </c>
      <c r="AW148" s="13" t="s">
        <v>32</v>
      </c>
      <c r="AX148" s="13" t="s">
        <v>75</v>
      </c>
      <c r="AY148" s="247" t="s">
        <v>115</v>
      </c>
    </row>
    <row r="149" s="14" customFormat="1">
      <c r="A149" s="14"/>
      <c r="B149" s="248"/>
      <c r="C149" s="249"/>
      <c r="D149" s="232" t="s">
        <v>125</v>
      </c>
      <c r="E149" s="250" t="s">
        <v>1</v>
      </c>
      <c r="F149" s="251" t="s">
        <v>127</v>
      </c>
      <c r="G149" s="249"/>
      <c r="H149" s="252">
        <v>7094</v>
      </c>
      <c r="I149" s="253"/>
      <c r="J149" s="249"/>
      <c r="K149" s="249"/>
      <c r="L149" s="254"/>
      <c r="M149" s="255"/>
      <c r="N149" s="256"/>
      <c r="O149" s="256"/>
      <c r="P149" s="256"/>
      <c r="Q149" s="256"/>
      <c r="R149" s="256"/>
      <c r="S149" s="256"/>
      <c r="T149" s="257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8" t="s">
        <v>125</v>
      </c>
      <c r="AU149" s="258" t="s">
        <v>84</v>
      </c>
      <c r="AV149" s="14" t="s">
        <v>121</v>
      </c>
      <c r="AW149" s="14" t="s">
        <v>32</v>
      </c>
      <c r="AX149" s="14" t="s">
        <v>82</v>
      </c>
      <c r="AY149" s="258" t="s">
        <v>115</v>
      </c>
    </row>
    <row r="150" s="2" customFormat="1" ht="24.15" customHeight="1">
      <c r="A150" s="37"/>
      <c r="B150" s="38"/>
      <c r="C150" s="218" t="s">
        <v>158</v>
      </c>
      <c r="D150" s="218" t="s">
        <v>117</v>
      </c>
      <c r="E150" s="219" t="s">
        <v>159</v>
      </c>
      <c r="F150" s="220" t="s">
        <v>160</v>
      </c>
      <c r="G150" s="221" t="s">
        <v>120</v>
      </c>
      <c r="H150" s="222">
        <v>14218</v>
      </c>
      <c r="I150" s="223"/>
      <c r="J150" s="224">
        <f>ROUND(I150*H150,2)</f>
        <v>0</v>
      </c>
      <c r="K150" s="225"/>
      <c r="L150" s="43"/>
      <c r="M150" s="226" t="s">
        <v>1</v>
      </c>
      <c r="N150" s="227" t="s">
        <v>40</v>
      </c>
      <c r="O150" s="90"/>
      <c r="P150" s="228">
        <f>O150*H150</f>
        <v>0</v>
      </c>
      <c r="Q150" s="228">
        <v>0</v>
      </c>
      <c r="R150" s="228">
        <f>Q150*H150</f>
        <v>0</v>
      </c>
      <c r="S150" s="228">
        <v>0</v>
      </c>
      <c r="T150" s="229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30" t="s">
        <v>121</v>
      </c>
      <c r="AT150" s="230" t="s">
        <v>117</v>
      </c>
      <c r="AU150" s="230" t="s">
        <v>84</v>
      </c>
      <c r="AY150" s="16" t="s">
        <v>115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16" t="s">
        <v>82</v>
      </c>
      <c r="BK150" s="231">
        <f>ROUND(I150*H150,2)</f>
        <v>0</v>
      </c>
      <c r="BL150" s="16" t="s">
        <v>121</v>
      </c>
      <c r="BM150" s="230" t="s">
        <v>161</v>
      </c>
    </row>
    <row r="151" s="2" customFormat="1">
      <c r="A151" s="37"/>
      <c r="B151" s="38"/>
      <c r="C151" s="39"/>
      <c r="D151" s="232" t="s">
        <v>123</v>
      </c>
      <c r="E151" s="39"/>
      <c r="F151" s="233" t="s">
        <v>162</v>
      </c>
      <c r="G151" s="39"/>
      <c r="H151" s="39"/>
      <c r="I151" s="234"/>
      <c r="J151" s="39"/>
      <c r="K151" s="39"/>
      <c r="L151" s="43"/>
      <c r="M151" s="235"/>
      <c r="N151" s="236"/>
      <c r="O151" s="90"/>
      <c r="P151" s="90"/>
      <c r="Q151" s="90"/>
      <c r="R151" s="90"/>
      <c r="S151" s="90"/>
      <c r="T151" s="91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T151" s="16" t="s">
        <v>123</v>
      </c>
      <c r="AU151" s="16" t="s">
        <v>84</v>
      </c>
    </row>
    <row r="152" s="13" customFormat="1">
      <c r="A152" s="13"/>
      <c r="B152" s="237"/>
      <c r="C152" s="238"/>
      <c r="D152" s="232" t="s">
        <v>125</v>
      </c>
      <c r="E152" s="239" t="s">
        <v>1</v>
      </c>
      <c r="F152" s="240" t="s">
        <v>163</v>
      </c>
      <c r="G152" s="238"/>
      <c r="H152" s="241">
        <v>14218</v>
      </c>
      <c r="I152" s="242"/>
      <c r="J152" s="238"/>
      <c r="K152" s="238"/>
      <c r="L152" s="243"/>
      <c r="M152" s="244"/>
      <c r="N152" s="245"/>
      <c r="O152" s="245"/>
      <c r="P152" s="245"/>
      <c r="Q152" s="245"/>
      <c r="R152" s="245"/>
      <c r="S152" s="245"/>
      <c r="T152" s="24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7" t="s">
        <v>125</v>
      </c>
      <c r="AU152" s="247" t="s">
        <v>84</v>
      </c>
      <c r="AV152" s="13" t="s">
        <v>84</v>
      </c>
      <c r="AW152" s="13" t="s">
        <v>32</v>
      </c>
      <c r="AX152" s="13" t="s">
        <v>75</v>
      </c>
      <c r="AY152" s="247" t="s">
        <v>115</v>
      </c>
    </row>
    <row r="153" s="14" customFormat="1">
      <c r="A153" s="14"/>
      <c r="B153" s="248"/>
      <c r="C153" s="249"/>
      <c r="D153" s="232" t="s">
        <v>125</v>
      </c>
      <c r="E153" s="250" t="s">
        <v>1</v>
      </c>
      <c r="F153" s="251" t="s">
        <v>127</v>
      </c>
      <c r="G153" s="249"/>
      <c r="H153" s="252">
        <v>14218</v>
      </c>
      <c r="I153" s="253"/>
      <c r="J153" s="249"/>
      <c r="K153" s="249"/>
      <c r="L153" s="254"/>
      <c r="M153" s="255"/>
      <c r="N153" s="256"/>
      <c r="O153" s="256"/>
      <c r="P153" s="256"/>
      <c r="Q153" s="256"/>
      <c r="R153" s="256"/>
      <c r="S153" s="256"/>
      <c r="T153" s="257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8" t="s">
        <v>125</v>
      </c>
      <c r="AU153" s="258" t="s">
        <v>84</v>
      </c>
      <c r="AV153" s="14" t="s">
        <v>121</v>
      </c>
      <c r="AW153" s="14" t="s">
        <v>32</v>
      </c>
      <c r="AX153" s="14" t="s">
        <v>82</v>
      </c>
      <c r="AY153" s="258" t="s">
        <v>115</v>
      </c>
    </row>
    <row r="154" s="2" customFormat="1" ht="24.15" customHeight="1">
      <c r="A154" s="37"/>
      <c r="B154" s="38"/>
      <c r="C154" s="218" t="s">
        <v>164</v>
      </c>
      <c r="D154" s="218" t="s">
        <v>117</v>
      </c>
      <c r="E154" s="219" t="s">
        <v>165</v>
      </c>
      <c r="F154" s="220" t="s">
        <v>166</v>
      </c>
      <c r="G154" s="221" t="s">
        <v>120</v>
      </c>
      <c r="H154" s="222">
        <v>7124</v>
      </c>
      <c r="I154" s="223"/>
      <c r="J154" s="224">
        <f>ROUND(I154*H154,2)</f>
        <v>0</v>
      </c>
      <c r="K154" s="225"/>
      <c r="L154" s="43"/>
      <c r="M154" s="226" t="s">
        <v>1</v>
      </c>
      <c r="N154" s="227" t="s">
        <v>40</v>
      </c>
      <c r="O154" s="90"/>
      <c r="P154" s="228">
        <f>O154*H154</f>
        <v>0</v>
      </c>
      <c r="Q154" s="228">
        <v>0</v>
      </c>
      <c r="R154" s="228">
        <f>Q154*H154</f>
        <v>0</v>
      </c>
      <c r="S154" s="228">
        <v>0</v>
      </c>
      <c r="T154" s="229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30" t="s">
        <v>121</v>
      </c>
      <c r="AT154" s="230" t="s">
        <v>117</v>
      </c>
      <c r="AU154" s="230" t="s">
        <v>84</v>
      </c>
      <c r="AY154" s="16" t="s">
        <v>115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6" t="s">
        <v>82</v>
      </c>
      <c r="BK154" s="231">
        <f>ROUND(I154*H154,2)</f>
        <v>0</v>
      </c>
      <c r="BL154" s="16" t="s">
        <v>121</v>
      </c>
      <c r="BM154" s="230" t="s">
        <v>167</v>
      </c>
    </row>
    <row r="155" s="2" customFormat="1">
      <c r="A155" s="37"/>
      <c r="B155" s="38"/>
      <c r="C155" s="39"/>
      <c r="D155" s="232" t="s">
        <v>123</v>
      </c>
      <c r="E155" s="39"/>
      <c r="F155" s="233" t="s">
        <v>168</v>
      </c>
      <c r="G155" s="39"/>
      <c r="H155" s="39"/>
      <c r="I155" s="234"/>
      <c r="J155" s="39"/>
      <c r="K155" s="39"/>
      <c r="L155" s="43"/>
      <c r="M155" s="235"/>
      <c r="N155" s="236"/>
      <c r="O155" s="90"/>
      <c r="P155" s="90"/>
      <c r="Q155" s="90"/>
      <c r="R155" s="90"/>
      <c r="S155" s="90"/>
      <c r="T155" s="91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T155" s="16" t="s">
        <v>123</v>
      </c>
      <c r="AU155" s="16" t="s">
        <v>84</v>
      </c>
    </row>
    <row r="156" s="13" customFormat="1">
      <c r="A156" s="13"/>
      <c r="B156" s="237"/>
      <c r="C156" s="238"/>
      <c r="D156" s="232" t="s">
        <v>125</v>
      </c>
      <c r="E156" s="239" t="s">
        <v>1</v>
      </c>
      <c r="F156" s="240" t="s">
        <v>157</v>
      </c>
      <c r="G156" s="238"/>
      <c r="H156" s="241">
        <v>7094</v>
      </c>
      <c r="I156" s="242"/>
      <c r="J156" s="238"/>
      <c r="K156" s="238"/>
      <c r="L156" s="243"/>
      <c r="M156" s="244"/>
      <c r="N156" s="245"/>
      <c r="O156" s="245"/>
      <c r="P156" s="245"/>
      <c r="Q156" s="245"/>
      <c r="R156" s="245"/>
      <c r="S156" s="245"/>
      <c r="T156" s="246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7" t="s">
        <v>125</v>
      </c>
      <c r="AU156" s="247" t="s">
        <v>84</v>
      </c>
      <c r="AV156" s="13" t="s">
        <v>84</v>
      </c>
      <c r="AW156" s="13" t="s">
        <v>32</v>
      </c>
      <c r="AX156" s="13" t="s">
        <v>75</v>
      </c>
      <c r="AY156" s="247" t="s">
        <v>115</v>
      </c>
    </row>
    <row r="157" s="13" customFormat="1">
      <c r="A157" s="13"/>
      <c r="B157" s="237"/>
      <c r="C157" s="238"/>
      <c r="D157" s="232" t="s">
        <v>125</v>
      </c>
      <c r="E157" s="239" t="s">
        <v>1</v>
      </c>
      <c r="F157" s="240" t="s">
        <v>169</v>
      </c>
      <c r="G157" s="238"/>
      <c r="H157" s="241">
        <v>30</v>
      </c>
      <c r="I157" s="242"/>
      <c r="J157" s="238"/>
      <c r="K157" s="238"/>
      <c r="L157" s="243"/>
      <c r="M157" s="244"/>
      <c r="N157" s="245"/>
      <c r="O157" s="245"/>
      <c r="P157" s="245"/>
      <c r="Q157" s="245"/>
      <c r="R157" s="245"/>
      <c r="S157" s="245"/>
      <c r="T157" s="246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7" t="s">
        <v>125</v>
      </c>
      <c r="AU157" s="247" t="s">
        <v>84</v>
      </c>
      <c r="AV157" s="13" t="s">
        <v>84</v>
      </c>
      <c r="AW157" s="13" t="s">
        <v>32</v>
      </c>
      <c r="AX157" s="13" t="s">
        <v>75</v>
      </c>
      <c r="AY157" s="247" t="s">
        <v>115</v>
      </c>
    </row>
    <row r="158" s="14" customFormat="1">
      <c r="A158" s="14"/>
      <c r="B158" s="248"/>
      <c r="C158" s="249"/>
      <c r="D158" s="232" t="s">
        <v>125</v>
      </c>
      <c r="E158" s="250" t="s">
        <v>1</v>
      </c>
      <c r="F158" s="251" t="s">
        <v>127</v>
      </c>
      <c r="G158" s="249"/>
      <c r="H158" s="252">
        <v>7124</v>
      </c>
      <c r="I158" s="253"/>
      <c r="J158" s="249"/>
      <c r="K158" s="249"/>
      <c r="L158" s="254"/>
      <c r="M158" s="255"/>
      <c r="N158" s="256"/>
      <c r="O158" s="256"/>
      <c r="P158" s="256"/>
      <c r="Q158" s="256"/>
      <c r="R158" s="256"/>
      <c r="S158" s="256"/>
      <c r="T158" s="257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8" t="s">
        <v>125</v>
      </c>
      <c r="AU158" s="258" t="s">
        <v>84</v>
      </c>
      <c r="AV158" s="14" t="s">
        <v>121</v>
      </c>
      <c r="AW158" s="14" t="s">
        <v>32</v>
      </c>
      <c r="AX158" s="14" t="s">
        <v>82</v>
      </c>
      <c r="AY158" s="258" t="s">
        <v>115</v>
      </c>
    </row>
    <row r="159" s="12" customFormat="1" ht="22.8" customHeight="1">
      <c r="A159" s="12"/>
      <c r="B159" s="202"/>
      <c r="C159" s="203"/>
      <c r="D159" s="204" t="s">
        <v>74</v>
      </c>
      <c r="E159" s="216" t="s">
        <v>170</v>
      </c>
      <c r="F159" s="216" t="s">
        <v>171</v>
      </c>
      <c r="G159" s="203"/>
      <c r="H159" s="203"/>
      <c r="I159" s="206"/>
      <c r="J159" s="217">
        <f>BK159</f>
        <v>0</v>
      </c>
      <c r="K159" s="203"/>
      <c r="L159" s="208"/>
      <c r="M159" s="209"/>
      <c r="N159" s="210"/>
      <c r="O159" s="210"/>
      <c r="P159" s="211">
        <f>SUM(P160:P180)</f>
        <v>0</v>
      </c>
      <c r="Q159" s="210"/>
      <c r="R159" s="211">
        <f>SUM(R160:R180)</f>
        <v>0.39630599999999999</v>
      </c>
      <c r="S159" s="210"/>
      <c r="T159" s="212">
        <f>SUM(T160:T180)</f>
        <v>329.62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13" t="s">
        <v>82</v>
      </c>
      <c r="AT159" s="214" t="s">
        <v>74</v>
      </c>
      <c r="AU159" s="214" t="s">
        <v>82</v>
      </c>
      <c r="AY159" s="213" t="s">
        <v>115</v>
      </c>
      <c r="BK159" s="215">
        <f>SUM(BK160:BK180)</f>
        <v>0</v>
      </c>
    </row>
    <row r="160" s="2" customFormat="1" ht="24.15" customHeight="1">
      <c r="A160" s="37"/>
      <c r="B160" s="38"/>
      <c r="C160" s="218" t="s">
        <v>170</v>
      </c>
      <c r="D160" s="218" t="s">
        <v>117</v>
      </c>
      <c r="E160" s="219" t="s">
        <v>172</v>
      </c>
      <c r="F160" s="220" t="s">
        <v>173</v>
      </c>
      <c r="G160" s="221" t="s">
        <v>174</v>
      </c>
      <c r="H160" s="222">
        <v>2980</v>
      </c>
      <c r="I160" s="223"/>
      <c r="J160" s="224">
        <f>ROUND(I160*H160,2)</f>
        <v>0</v>
      </c>
      <c r="K160" s="225"/>
      <c r="L160" s="43"/>
      <c r="M160" s="226" t="s">
        <v>1</v>
      </c>
      <c r="N160" s="227" t="s">
        <v>40</v>
      </c>
      <c r="O160" s="90"/>
      <c r="P160" s="228">
        <f>O160*H160</f>
        <v>0</v>
      </c>
      <c r="Q160" s="228">
        <v>0.00012999999999999999</v>
      </c>
      <c r="R160" s="228">
        <f>Q160*H160</f>
        <v>0.38739999999999997</v>
      </c>
      <c r="S160" s="228">
        <v>0</v>
      </c>
      <c r="T160" s="229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30" t="s">
        <v>121</v>
      </c>
      <c r="AT160" s="230" t="s">
        <v>117</v>
      </c>
      <c r="AU160" s="230" t="s">
        <v>84</v>
      </c>
      <c r="AY160" s="16" t="s">
        <v>115</v>
      </c>
      <c r="BE160" s="231">
        <f>IF(N160="základní",J160,0)</f>
        <v>0</v>
      </c>
      <c r="BF160" s="231">
        <f>IF(N160="snížená",J160,0)</f>
        <v>0</v>
      </c>
      <c r="BG160" s="231">
        <f>IF(N160="zákl. přenesená",J160,0)</f>
        <v>0</v>
      </c>
      <c r="BH160" s="231">
        <f>IF(N160="sníž. přenesená",J160,0)</f>
        <v>0</v>
      </c>
      <c r="BI160" s="231">
        <f>IF(N160="nulová",J160,0)</f>
        <v>0</v>
      </c>
      <c r="BJ160" s="16" t="s">
        <v>82</v>
      </c>
      <c r="BK160" s="231">
        <f>ROUND(I160*H160,2)</f>
        <v>0</v>
      </c>
      <c r="BL160" s="16" t="s">
        <v>121</v>
      </c>
      <c r="BM160" s="230" t="s">
        <v>175</v>
      </c>
    </row>
    <row r="161" s="2" customFormat="1">
      <c r="A161" s="37"/>
      <c r="B161" s="38"/>
      <c r="C161" s="39"/>
      <c r="D161" s="232" t="s">
        <v>123</v>
      </c>
      <c r="E161" s="39"/>
      <c r="F161" s="233" t="s">
        <v>176</v>
      </c>
      <c r="G161" s="39"/>
      <c r="H161" s="39"/>
      <c r="I161" s="234"/>
      <c r="J161" s="39"/>
      <c r="K161" s="39"/>
      <c r="L161" s="43"/>
      <c r="M161" s="235"/>
      <c r="N161" s="236"/>
      <c r="O161" s="90"/>
      <c r="P161" s="90"/>
      <c r="Q161" s="90"/>
      <c r="R161" s="90"/>
      <c r="S161" s="90"/>
      <c r="T161" s="91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T161" s="16" t="s">
        <v>123</v>
      </c>
      <c r="AU161" s="16" t="s">
        <v>84</v>
      </c>
    </row>
    <row r="162" s="13" customFormat="1">
      <c r="A162" s="13"/>
      <c r="B162" s="237"/>
      <c r="C162" s="238"/>
      <c r="D162" s="232" t="s">
        <v>125</v>
      </c>
      <c r="E162" s="239" t="s">
        <v>1</v>
      </c>
      <c r="F162" s="240" t="s">
        <v>177</v>
      </c>
      <c r="G162" s="238"/>
      <c r="H162" s="241">
        <v>2980</v>
      </c>
      <c r="I162" s="242"/>
      <c r="J162" s="238"/>
      <c r="K162" s="238"/>
      <c r="L162" s="243"/>
      <c r="M162" s="244"/>
      <c r="N162" s="245"/>
      <c r="O162" s="245"/>
      <c r="P162" s="245"/>
      <c r="Q162" s="245"/>
      <c r="R162" s="245"/>
      <c r="S162" s="245"/>
      <c r="T162" s="246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7" t="s">
        <v>125</v>
      </c>
      <c r="AU162" s="247" t="s">
        <v>84</v>
      </c>
      <c r="AV162" s="13" t="s">
        <v>84</v>
      </c>
      <c r="AW162" s="13" t="s">
        <v>32</v>
      </c>
      <c r="AX162" s="13" t="s">
        <v>75</v>
      </c>
      <c r="AY162" s="247" t="s">
        <v>115</v>
      </c>
    </row>
    <row r="163" s="14" customFormat="1">
      <c r="A163" s="14"/>
      <c r="B163" s="248"/>
      <c r="C163" s="249"/>
      <c r="D163" s="232" t="s">
        <v>125</v>
      </c>
      <c r="E163" s="250" t="s">
        <v>1</v>
      </c>
      <c r="F163" s="251" t="s">
        <v>127</v>
      </c>
      <c r="G163" s="249"/>
      <c r="H163" s="252">
        <v>2980</v>
      </c>
      <c r="I163" s="253"/>
      <c r="J163" s="249"/>
      <c r="K163" s="249"/>
      <c r="L163" s="254"/>
      <c r="M163" s="255"/>
      <c r="N163" s="256"/>
      <c r="O163" s="256"/>
      <c r="P163" s="256"/>
      <c r="Q163" s="256"/>
      <c r="R163" s="256"/>
      <c r="S163" s="256"/>
      <c r="T163" s="257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8" t="s">
        <v>125</v>
      </c>
      <c r="AU163" s="258" t="s">
        <v>84</v>
      </c>
      <c r="AV163" s="14" t="s">
        <v>121</v>
      </c>
      <c r="AW163" s="14" t="s">
        <v>32</v>
      </c>
      <c r="AX163" s="14" t="s">
        <v>82</v>
      </c>
      <c r="AY163" s="258" t="s">
        <v>115</v>
      </c>
    </row>
    <row r="164" s="2" customFormat="1" ht="16.5" customHeight="1">
      <c r="A164" s="37"/>
      <c r="B164" s="38"/>
      <c r="C164" s="218" t="s">
        <v>178</v>
      </c>
      <c r="D164" s="218" t="s">
        <v>117</v>
      </c>
      <c r="E164" s="219" t="s">
        <v>179</v>
      </c>
      <c r="F164" s="220" t="s">
        <v>180</v>
      </c>
      <c r="G164" s="221" t="s">
        <v>174</v>
      </c>
      <c r="H164" s="222">
        <v>2980</v>
      </c>
      <c r="I164" s="223"/>
      <c r="J164" s="224">
        <f>ROUND(I164*H164,2)</f>
        <v>0</v>
      </c>
      <c r="K164" s="225"/>
      <c r="L164" s="43"/>
      <c r="M164" s="226" t="s">
        <v>1</v>
      </c>
      <c r="N164" s="227" t="s">
        <v>40</v>
      </c>
      <c r="O164" s="90"/>
      <c r="P164" s="228">
        <f>O164*H164</f>
        <v>0</v>
      </c>
      <c r="Q164" s="228">
        <v>0</v>
      </c>
      <c r="R164" s="228">
        <f>Q164*H164</f>
        <v>0</v>
      </c>
      <c r="S164" s="228">
        <v>0</v>
      </c>
      <c r="T164" s="229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30" t="s">
        <v>121</v>
      </c>
      <c r="AT164" s="230" t="s">
        <v>117</v>
      </c>
      <c r="AU164" s="230" t="s">
        <v>84</v>
      </c>
      <c r="AY164" s="16" t="s">
        <v>115</v>
      </c>
      <c r="BE164" s="231">
        <f>IF(N164="základní",J164,0)</f>
        <v>0</v>
      </c>
      <c r="BF164" s="231">
        <f>IF(N164="snížená",J164,0)</f>
        <v>0</v>
      </c>
      <c r="BG164" s="231">
        <f>IF(N164="zákl. přenesená",J164,0)</f>
        <v>0</v>
      </c>
      <c r="BH164" s="231">
        <f>IF(N164="sníž. přenesená",J164,0)</f>
        <v>0</v>
      </c>
      <c r="BI164" s="231">
        <f>IF(N164="nulová",J164,0)</f>
        <v>0</v>
      </c>
      <c r="BJ164" s="16" t="s">
        <v>82</v>
      </c>
      <c r="BK164" s="231">
        <f>ROUND(I164*H164,2)</f>
        <v>0</v>
      </c>
      <c r="BL164" s="16" t="s">
        <v>121</v>
      </c>
      <c r="BM164" s="230" t="s">
        <v>181</v>
      </c>
    </row>
    <row r="165" s="2" customFormat="1">
      <c r="A165" s="37"/>
      <c r="B165" s="38"/>
      <c r="C165" s="39"/>
      <c r="D165" s="232" t="s">
        <v>123</v>
      </c>
      <c r="E165" s="39"/>
      <c r="F165" s="233" t="s">
        <v>182</v>
      </c>
      <c r="G165" s="39"/>
      <c r="H165" s="39"/>
      <c r="I165" s="234"/>
      <c r="J165" s="39"/>
      <c r="K165" s="39"/>
      <c r="L165" s="43"/>
      <c r="M165" s="235"/>
      <c r="N165" s="236"/>
      <c r="O165" s="90"/>
      <c r="P165" s="90"/>
      <c r="Q165" s="90"/>
      <c r="R165" s="90"/>
      <c r="S165" s="90"/>
      <c r="T165" s="91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T165" s="16" t="s">
        <v>123</v>
      </c>
      <c r="AU165" s="16" t="s">
        <v>84</v>
      </c>
    </row>
    <row r="166" s="13" customFormat="1">
      <c r="A166" s="13"/>
      <c r="B166" s="237"/>
      <c r="C166" s="238"/>
      <c r="D166" s="232" t="s">
        <v>125</v>
      </c>
      <c r="E166" s="239" t="s">
        <v>1</v>
      </c>
      <c r="F166" s="240" t="s">
        <v>177</v>
      </c>
      <c r="G166" s="238"/>
      <c r="H166" s="241">
        <v>2980</v>
      </c>
      <c r="I166" s="242"/>
      <c r="J166" s="238"/>
      <c r="K166" s="238"/>
      <c r="L166" s="243"/>
      <c r="M166" s="244"/>
      <c r="N166" s="245"/>
      <c r="O166" s="245"/>
      <c r="P166" s="245"/>
      <c r="Q166" s="245"/>
      <c r="R166" s="245"/>
      <c r="S166" s="245"/>
      <c r="T166" s="246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7" t="s">
        <v>125</v>
      </c>
      <c r="AU166" s="247" t="s">
        <v>84</v>
      </c>
      <c r="AV166" s="13" t="s">
        <v>84</v>
      </c>
      <c r="AW166" s="13" t="s">
        <v>32</v>
      </c>
      <c r="AX166" s="13" t="s">
        <v>75</v>
      </c>
      <c r="AY166" s="247" t="s">
        <v>115</v>
      </c>
    </row>
    <row r="167" s="14" customFormat="1">
      <c r="A167" s="14"/>
      <c r="B167" s="248"/>
      <c r="C167" s="249"/>
      <c r="D167" s="232" t="s">
        <v>125</v>
      </c>
      <c r="E167" s="250" t="s">
        <v>1</v>
      </c>
      <c r="F167" s="251" t="s">
        <v>127</v>
      </c>
      <c r="G167" s="249"/>
      <c r="H167" s="252">
        <v>2980</v>
      </c>
      <c r="I167" s="253"/>
      <c r="J167" s="249"/>
      <c r="K167" s="249"/>
      <c r="L167" s="254"/>
      <c r="M167" s="255"/>
      <c r="N167" s="256"/>
      <c r="O167" s="256"/>
      <c r="P167" s="256"/>
      <c r="Q167" s="256"/>
      <c r="R167" s="256"/>
      <c r="S167" s="256"/>
      <c r="T167" s="257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8" t="s">
        <v>125</v>
      </c>
      <c r="AU167" s="258" t="s">
        <v>84</v>
      </c>
      <c r="AV167" s="14" t="s">
        <v>121</v>
      </c>
      <c r="AW167" s="14" t="s">
        <v>32</v>
      </c>
      <c r="AX167" s="14" t="s">
        <v>82</v>
      </c>
      <c r="AY167" s="258" t="s">
        <v>115</v>
      </c>
    </row>
    <row r="168" s="2" customFormat="1" ht="33" customHeight="1">
      <c r="A168" s="37"/>
      <c r="B168" s="38"/>
      <c r="C168" s="218" t="s">
        <v>183</v>
      </c>
      <c r="D168" s="218" t="s">
        <v>117</v>
      </c>
      <c r="E168" s="219" t="s">
        <v>184</v>
      </c>
      <c r="F168" s="220" t="s">
        <v>185</v>
      </c>
      <c r="G168" s="221" t="s">
        <v>174</v>
      </c>
      <c r="H168" s="222">
        <v>14.6</v>
      </c>
      <c r="I168" s="223"/>
      <c r="J168" s="224">
        <f>ROUND(I168*H168,2)</f>
        <v>0</v>
      </c>
      <c r="K168" s="225"/>
      <c r="L168" s="43"/>
      <c r="M168" s="226" t="s">
        <v>1</v>
      </c>
      <c r="N168" s="227" t="s">
        <v>40</v>
      </c>
      <c r="O168" s="90"/>
      <c r="P168" s="228">
        <f>O168*H168</f>
        <v>0</v>
      </c>
      <c r="Q168" s="228">
        <v>0.00060999999999999997</v>
      </c>
      <c r="R168" s="228">
        <f>Q168*H168</f>
        <v>0.008905999999999999</v>
      </c>
      <c r="S168" s="228">
        <v>0</v>
      </c>
      <c r="T168" s="229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30" t="s">
        <v>121</v>
      </c>
      <c r="AT168" s="230" t="s">
        <v>117</v>
      </c>
      <c r="AU168" s="230" t="s">
        <v>84</v>
      </c>
      <c r="AY168" s="16" t="s">
        <v>115</v>
      </c>
      <c r="BE168" s="231">
        <f>IF(N168="základní",J168,0)</f>
        <v>0</v>
      </c>
      <c r="BF168" s="231">
        <f>IF(N168="snížená",J168,0)</f>
        <v>0</v>
      </c>
      <c r="BG168" s="231">
        <f>IF(N168="zákl. přenesená",J168,0)</f>
        <v>0</v>
      </c>
      <c r="BH168" s="231">
        <f>IF(N168="sníž. přenesená",J168,0)</f>
        <v>0</v>
      </c>
      <c r="BI168" s="231">
        <f>IF(N168="nulová",J168,0)</f>
        <v>0</v>
      </c>
      <c r="BJ168" s="16" t="s">
        <v>82</v>
      </c>
      <c r="BK168" s="231">
        <f>ROUND(I168*H168,2)</f>
        <v>0</v>
      </c>
      <c r="BL168" s="16" t="s">
        <v>121</v>
      </c>
      <c r="BM168" s="230" t="s">
        <v>186</v>
      </c>
    </row>
    <row r="169" s="2" customFormat="1">
      <c r="A169" s="37"/>
      <c r="B169" s="38"/>
      <c r="C169" s="39"/>
      <c r="D169" s="232" t="s">
        <v>123</v>
      </c>
      <c r="E169" s="39"/>
      <c r="F169" s="233" t="s">
        <v>187</v>
      </c>
      <c r="G169" s="39"/>
      <c r="H169" s="39"/>
      <c r="I169" s="234"/>
      <c r="J169" s="39"/>
      <c r="K169" s="39"/>
      <c r="L169" s="43"/>
      <c r="M169" s="235"/>
      <c r="N169" s="236"/>
      <c r="O169" s="90"/>
      <c r="P169" s="90"/>
      <c r="Q169" s="90"/>
      <c r="R169" s="90"/>
      <c r="S169" s="90"/>
      <c r="T169" s="91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T169" s="16" t="s">
        <v>123</v>
      </c>
      <c r="AU169" s="16" t="s">
        <v>84</v>
      </c>
    </row>
    <row r="170" s="13" customFormat="1">
      <c r="A170" s="13"/>
      <c r="B170" s="237"/>
      <c r="C170" s="238"/>
      <c r="D170" s="232" t="s">
        <v>125</v>
      </c>
      <c r="E170" s="239" t="s">
        <v>1</v>
      </c>
      <c r="F170" s="240" t="s">
        <v>188</v>
      </c>
      <c r="G170" s="238"/>
      <c r="H170" s="241">
        <v>4.5999999999999996</v>
      </c>
      <c r="I170" s="242"/>
      <c r="J170" s="238"/>
      <c r="K170" s="238"/>
      <c r="L170" s="243"/>
      <c r="M170" s="244"/>
      <c r="N170" s="245"/>
      <c r="O170" s="245"/>
      <c r="P170" s="245"/>
      <c r="Q170" s="245"/>
      <c r="R170" s="245"/>
      <c r="S170" s="245"/>
      <c r="T170" s="246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7" t="s">
        <v>125</v>
      </c>
      <c r="AU170" s="247" t="s">
        <v>84</v>
      </c>
      <c r="AV170" s="13" t="s">
        <v>84</v>
      </c>
      <c r="AW170" s="13" t="s">
        <v>32</v>
      </c>
      <c r="AX170" s="13" t="s">
        <v>75</v>
      </c>
      <c r="AY170" s="247" t="s">
        <v>115</v>
      </c>
    </row>
    <row r="171" s="13" customFormat="1">
      <c r="A171" s="13"/>
      <c r="B171" s="237"/>
      <c r="C171" s="238"/>
      <c r="D171" s="232" t="s">
        <v>125</v>
      </c>
      <c r="E171" s="239" t="s">
        <v>1</v>
      </c>
      <c r="F171" s="240" t="s">
        <v>189</v>
      </c>
      <c r="G171" s="238"/>
      <c r="H171" s="241">
        <v>10</v>
      </c>
      <c r="I171" s="242"/>
      <c r="J171" s="238"/>
      <c r="K171" s="238"/>
      <c r="L171" s="243"/>
      <c r="M171" s="244"/>
      <c r="N171" s="245"/>
      <c r="O171" s="245"/>
      <c r="P171" s="245"/>
      <c r="Q171" s="245"/>
      <c r="R171" s="245"/>
      <c r="S171" s="245"/>
      <c r="T171" s="246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7" t="s">
        <v>125</v>
      </c>
      <c r="AU171" s="247" t="s">
        <v>84</v>
      </c>
      <c r="AV171" s="13" t="s">
        <v>84</v>
      </c>
      <c r="AW171" s="13" t="s">
        <v>32</v>
      </c>
      <c r="AX171" s="13" t="s">
        <v>75</v>
      </c>
      <c r="AY171" s="247" t="s">
        <v>115</v>
      </c>
    </row>
    <row r="172" s="14" customFormat="1">
      <c r="A172" s="14"/>
      <c r="B172" s="248"/>
      <c r="C172" s="249"/>
      <c r="D172" s="232" t="s">
        <v>125</v>
      </c>
      <c r="E172" s="250" t="s">
        <v>1</v>
      </c>
      <c r="F172" s="251" t="s">
        <v>127</v>
      </c>
      <c r="G172" s="249"/>
      <c r="H172" s="252">
        <v>14.6</v>
      </c>
      <c r="I172" s="253"/>
      <c r="J172" s="249"/>
      <c r="K172" s="249"/>
      <c r="L172" s="254"/>
      <c r="M172" s="255"/>
      <c r="N172" s="256"/>
      <c r="O172" s="256"/>
      <c r="P172" s="256"/>
      <c r="Q172" s="256"/>
      <c r="R172" s="256"/>
      <c r="S172" s="256"/>
      <c r="T172" s="257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8" t="s">
        <v>125</v>
      </c>
      <c r="AU172" s="258" t="s">
        <v>84</v>
      </c>
      <c r="AV172" s="14" t="s">
        <v>121</v>
      </c>
      <c r="AW172" s="14" t="s">
        <v>32</v>
      </c>
      <c r="AX172" s="14" t="s">
        <v>82</v>
      </c>
      <c r="AY172" s="258" t="s">
        <v>115</v>
      </c>
    </row>
    <row r="173" s="2" customFormat="1" ht="44.25" customHeight="1">
      <c r="A173" s="37"/>
      <c r="B173" s="38"/>
      <c r="C173" s="218" t="s">
        <v>8</v>
      </c>
      <c r="D173" s="218" t="s">
        <v>117</v>
      </c>
      <c r="E173" s="219" t="s">
        <v>190</v>
      </c>
      <c r="F173" s="220" t="s">
        <v>191</v>
      </c>
      <c r="G173" s="221" t="s">
        <v>120</v>
      </c>
      <c r="H173" s="222">
        <v>7094</v>
      </c>
      <c r="I173" s="223"/>
      <c r="J173" s="224">
        <f>ROUND(I173*H173,2)</f>
        <v>0</v>
      </c>
      <c r="K173" s="225"/>
      <c r="L173" s="43"/>
      <c r="M173" s="226" t="s">
        <v>1</v>
      </c>
      <c r="N173" s="227" t="s">
        <v>40</v>
      </c>
      <c r="O173" s="90"/>
      <c r="P173" s="228">
        <f>O173*H173</f>
        <v>0</v>
      </c>
      <c r="Q173" s="228">
        <v>0</v>
      </c>
      <c r="R173" s="228">
        <f>Q173*H173</f>
        <v>0</v>
      </c>
      <c r="S173" s="228">
        <v>0.02</v>
      </c>
      <c r="T173" s="229">
        <f>S173*H173</f>
        <v>141.88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30" t="s">
        <v>121</v>
      </c>
      <c r="AT173" s="230" t="s">
        <v>117</v>
      </c>
      <c r="AU173" s="230" t="s">
        <v>84</v>
      </c>
      <c r="AY173" s="16" t="s">
        <v>115</v>
      </c>
      <c r="BE173" s="231">
        <f>IF(N173="základní",J173,0)</f>
        <v>0</v>
      </c>
      <c r="BF173" s="231">
        <f>IF(N173="snížená",J173,0)</f>
        <v>0</v>
      </c>
      <c r="BG173" s="231">
        <f>IF(N173="zákl. přenesená",J173,0)</f>
        <v>0</v>
      </c>
      <c r="BH173" s="231">
        <f>IF(N173="sníž. přenesená",J173,0)</f>
        <v>0</v>
      </c>
      <c r="BI173" s="231">
        <f>IF(N173="nulová",J173,0)</f>
        <v>0</v>
      </c>
      <c r="BJ173" s="16" t="s">
        <v>82</v>
      </c>
      <c r="BK173" s="231">
        <f>ROUND(I173*H173,2)</f>
        <v>0</v>
      </c>
      <c r="BL173" s="16" t="s">
        <v>121</v>
      </c>
      <c r="BM173" s="230" t="s">
        <v>192</v>
      </c>
    </row>
    <row r="174" s="2" customFormat="1">
      <c r="A174" s="37"/>
      <c r="B174" s="38"/>
      <c r="C174" s="39"/>
      <c r="D174" s="232" t="s">
        <v>123</v>
      </c>
      <c r="E174" s="39"/>
      <c r="F174" s="233" t="s">
        <v>193</v>
      </c>
      <c r="G174" s="39"/>
      <c r="H174" s="39"/>
      <c r="I174" s="234"/>
      <c r="J174" s="39"/>
      <c r="K174" s="39"/>
      <c r="L174" s="43"/>
      <c r="M174" s="235"/>
      <c r="N174" s="236"/>
      <c r="O174" s="90"/>
      <c r="P174" s="90"/>
      <c r="Q174" s="90"/>
      <c r="R174" s="90"/>
      <c r="S174" s="90"/>
      <c r="T174" s="91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T174" s="16" t="s">
        <v>123</v>
      </c>
      <c r="AU174" s="16" t="s">
        <v>84</v>
      </c>
    </row>
    <row r="175" s="13" customFormat="1">
      <c r="A175" s="13"/>
      <c r="B175" s="237"/>
      <c r="C175" s="238"/>
      <c r="D175" s="232" t="s">
        <v>125</v>
      </c>
      <c r="E175" s="239" t="s">
        <v>1</v>
      </c>
      <c r="F175" s="240" t="s">
        <v>157</v>
      </c>
      <c r="G175" s="238"/>
      <c r="H175" s="241">
        <v>7094</v>
      </c>
      <c r="I175" s="242"/>
      <c r="J175" s="238"/>
      <c r="K175" s="238"/>
      <c r="L175" s="243"/>
      <c r="M175" s="244"/>
      <c r="N175" s="245"/>
      <c r="O175" s="245"/>
      <c r="P175" s="245"/>
      <c r="Q175" s="245"/>
      <c r="R175" s="245"/>
      <c r="S175" s="245"/>
      <c r="T175" s="246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7" t="s">
        <v>125</v>
      </c>
      <c r="AU175" s="247" t="s">
        <v>84</v>
      </c>
      <c r="AV175" s="13" t="s">
        <v>84</v>
      </c>
      <c r="AW175" s="13" t="s">
        <v>32</v>
      </c>
      <c r="AX175" s="13" t="s">
        <v>75</v>
      </c>
      <c r="AY175" s="247" t="s">
        <v>115</v>
      </c>
    </row>
    <row r="176" s="14" customFormat="1">
      <c r="A176" s="14"/>
      <c r="B176" s="248"/>
      <c r="C176" s="249"/>
      <c r="D176" s="232" t="s">
        <v>125</v>
      </c>
      <c r="E176" s="250" t="s">
        <v>1</v>
      </c>
      <c r="F176" s="251" t="s">
        <v>127</v>
      </c>
      <c r="G176" s="249"/>
      <c r="H176" s="252">
        <v>7094</v>
      </c>
      <c r="I176" s="253"/>
      <c r="J176" s="249"/>
      <c r="K176" s="249"/>
      <c r="L176" s="254"/>
      <c r="M176" s="255"/>
      <c r="N176" s="256"/>
      <c r="O176" s="256"/>
      <c r="P176" s="256"/>
      <c r="Q176" s="256"/>
      <c r="R176" s="256"/>
      <c r="S176" s="256"/>
      <c r="T176" s="257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8" t="s">
        <v>125</v>
      </c>
      <c r="AU176" s="258" t="s">
        <v>84</v>
      </c>
      <c r="AV176" s="14" t="s">
        <v>121</v>
      </c>
      <c r="AW176" s="14" t="s">
        <v>32</v>
      </c>
      <c r="AX176" s="14" t="s">
        <v>82</v>
      </c>
      <c r="AY176" s="258" t="s">
        <v>115</v>
      </c>
    </row>
    <row r="177" s="2" customFormat="1" ht="37.8" customHeight="1">
      <c r="A177" s="37"/>
      <c r="B177" s="38"/>
      <c r="C177" s="218" t="s">
        <v>194</v>
      </c>
      <c r="D177" s="218" t="s">
        <v>117</v>
      </c>
      <c r="E177" s="219" t="s">
        <v>195</v>
      </c>
      <c r="F177" s="220" t="s">
        <v>196</v>
      </c>
      <c r="G177" s="221" t="s">
        <v>120</v>
      </c>
      <c r="H177" s="222">
        <v>1490</v>
      </c>
      <c r="I177" s="223"/>
      <c r="J177" s="224">
        <f>ROUND(I177*H177,2)</f>
        <v>0</v>
      </c>
      <c r="K177" s="225"/>
      <c r="L177" s="43"/>
      <c r="M177" s="226" t="s">
        <v>1</v>
      </c>
      <c r="N177" s="227" t="s">
        <v>40</v>
      </c>
      <c r="O177" s="90"/>
      <c r="P177" s="228">
        <f>O177*H177</f>
        <v>0</v>
      </c>
      <c r="Q177" s="228">
        <v>0</v>
      </c>
      <c r="R177" s="228">
        <f>Q177*H177</f>
        <v>0</v>
      </c>
      <c r="S177" s="228">
        <v>0.126</v>
      </c>
      <c r="T177" s="229">
        <f>S177*H177</f>
        <v>187.74000000000001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30" t="s">
        <v>121</v>
      </c>
      <c r="AT177" s="230" t="s">
        <v>117</v>
      </c>
      <c r="AU177" s="230" t="s">
        <v>84</v>
      </c>
      <c r="AY177" s="16" t="s">
        <v>115</v>
      </c>
      <c r="BE177" s="231">
        <f>IF(N177="základní",J177,0)</f>
        <v>0</v>
      </c>
      <c r="BF177" s="231">
        <f>IF(N177="snížená",J177,0)</f>
        <v>0</v>
      </c>
      <c r="BG177" s="231">
        <f>IF(N177="zákl. přenesená",J177,0)</f>
        <v>0</v>
      </c>
      <c r="BH177" s="231">
        <f>IF(N177="sníž. přenesená",J177,0)</f>
        <v>0</v>
      </c>
      <c r="BI177" s="231">
        <f>IF(N177="nulová",J177,0)</f>
        <v>0</v>
      </c>
      <c r="BJ177" s="16" t="s">
        <v>82</v>
      </c>
      <c r="BK177" s="231">
        <f>ROUND(I177*H177,2)</f>
        <v>0</v>
      </c>
      <c r="BL177" s="16" t="s">
        <v>121</v>
      </c>
      <c r="BM177" s="230" t="s">
        <v>197</v>
      </c>
    </row>
    <row r="178" s="2" customFormat="1">
      <c r="A178" s="37"/>
      <c r="B178" s="38"/>
      <c r="C178" s="39"/>
      <c r="D178" s="232" t="s">
        <v>123</v>
      </c>
      <c r="E178" s="39"/>
      <c r="F178" s="233" t="s">
        <v>198</v>
      </c>
      <c r="G178" s="39"/>
      <c r="H178" s="39"/>
      <c r="I178" s="234"/>
      <c r="J178" s="39"/>
      <c r="K178" s="39"/>
      <c r="L178" s="43"/>
      <c r="M178" s="235"/>
      <c r="N178" s="236"/>
      <c r="O178" s="90"/>
      <c r="P178" s="90"/>
      <c r="Q178" s="90"/>
      <c r="R178" s="90"/>
      <c r="S178" s="90"/>
      <c r="T178" s="91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T178" s="16" t="s">
        <v>123</v>
      </c>
      <c r="AU178" s="16" t="s">
        <v>84</v>
      </c>
    </row>
    <row r="179" s="13" customFormat="1">
      <c r="A179" s="13"/>
      <c r="B179" s="237"/>
      <c r="C179" s="238"/>
      <c r="D179" s="232" t="s">
        <v>125</v>
      </c>
      <c r="E179" s="239" t="s">
        <v>1</v>
      </c>
      <c r="F179" s="240" t="s">
        <v>151</v>
      </c>
      <c r="G179" s="238"/>
      <c r="H179" s="241">
        <v>1490</v>
      </c>
      <c r="I179" s="242"/>
      <c r="J179" s="238"/>
      <c r="K179" s="238"/>
      <c r="L179" s="243"/>
      <c r="M179" s="244"/>
      <c r="N179" s="245"/>
      <c r="O179" s="245"/>
      <c r="P179" s="245"/>
      <c r="Q179" s="245"/>
      <c r="R179" s="245"/>
      <c r="S179" s="245"/>
      <c r="T179" s="246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7" t="s">
        <v>125</v>
      </c>
      <c r="AU179" s="247" t="s">
        <v>84</v>
      </c>
      <c r="AV179" s="13" t="s">
        <v>84</v>
      </c>
      <c r="AW179" s="13" t="s">
        <v>32</v>
      </c>
      <c r="AX179" s="13" t="s">
        <v>75</v>
      </c>
      <c r="AY179" s="247" t="s">
        <v>115</v>
      </c>
    </row>
    <row r="180" s="14" customFormat="1">
      <c r="A180" s="14"/>
      <c r="B180" s="248"/>
      <c r="C180" s="249"/>
      <c r="D180" s="232" t="s">
        <v>125</v>
      </c>
      <c r="E180" s="250" t="s">
        <v>1</v>
      </c>
      <c r="F180" s="251" t="s">
        <v>127</v>
      </c>
      <c r="G180" s="249"/>
      <c r="H180" s="252">
        <v>1490</v>
      </c>
      <c r="I180" s="253"/>
      <c r="J180" s="249"/>
      <c r="K180" s="249"/>
      <c r="L180" s="254"/>
      <c r="M180" s="255"/>
      <c r="N180" s="256"/>
      <c r="O180" s="256"/>
      <c r="P180" s="256"/>
      <c r="Q180" s="256"/>
      <c r="R180" s="256"/>
      <c r="S180" s="256"/>
      <c r="T180" s="257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8" t="s">
        <v>125</v>
      </c>
      <c r="AU180" s="258" t="s">
        <v>84</v>
      </c>
      <c r="AV180" s="14" t="s">
        <v>121</v>
      </c>
      <c r="AW180" s="14" t="s">
        <v>32</v>
      </c>
      <c r="AX180" s="14" t="s">
        <v>82</v>
      </c>
      <c r="AY180" s="258" t="s">
        <v>115</v>
      </c>
    </row>
    <row r="181" s="12" customFormat="1" ht="22.8" customHeight="1">
      <c r="A181" s="12"/>
      <c r="B181" s="202"/>
      <c r="C181" s="203"/>
      <c r="D181" s="204" t="s">
        <v>74</v>
      </c>
      <c r="E181" s="216" t="s">
        <v>199</v>
      </c>
      <c r="F181" s="216" t="s">
        <v>200</v>
      </c>
      <c r="G181" s="203"/>
      <c r="H181" s="203"/>
      <c r="I181" s="206"/>
      <c r="J181" s="217">
        <f>BK181</f>
        <v>0</v>
      </c>
      <c r="K181" s="203"/>
      <c r="L181" s="208"/>
      <c r="M181" s="209"/>
      <c r="N181" s="210"/>
      <c r="O181" s="210"/>
      <c r="P181" s="211">
        <f>SUM(P182:P185)</f>
        <v>0</v>
      </c>
      <c r="Q181" s="210"/>
      <c r="R181" s="211">
        <f>SUM(R182:R185)</f>
        <v>0</v>
      </c>
      <c r="S181" s="210"/>
      <c r="T181" s="212">
        <f>SUM(T182:T185)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13" t="s">
        <v>82</v>
      </c>
      <c r="AT181" s="214" t="s">
        <v>74</v>
      </c>
      <c r="AU181" s="214" t="s">
        <v>82</v>
      </c>
      <c r="AY181" s="213" t="s">
        <v>115</v>
      </c>
      <c r="BK181" s="215">
        <f>SUM(BK182:BK185)</f>
        <v>0</v>
      </c>
    </row>
    <row r="182" s="2" customFormat="1" ht="33" customHeight="1">
      <c r="A182" s="37"/>
      <c r="B182" s="38"/>
      <c r="C182" s="218" t="s">
        <v>201</v>
      </c>
      <c r="D182" s="218" t="s">
        <v>117</v>
      </c>
      <c r="E182" s="219" t="s">
        <v>202</v>
      </c>
      <c r="F182" s="220" t="s">
        <v>203</v>
      </c>
      <c r="G182" s="221" t="s">
        <v>204</v>
      </c>
      <c r="H182" s="222">
        <v>347.75999999999999</v>
      </c>
      <c r="I182" s="223"/>
      <c r="J182" s="224">
        <f>ROUND(I182*H182,2)</f>
        <v>0</v>
      </c>
      <c r="K182" s="225"/>
      <c r="L182" s="43"/>
      <c r="M182" s="226" t="s">
        <v>1</v>
      </c>
      <c r="N182" s="227" t="s">
        <v>40</v>
      </c>
      <c r="O182" s="90"/>
      <c r="P182" s="228">
        <f>O182*H182</f>
        <v>0</v>
      </c>
      <c r="Q182" s="228">
        <v>0</v>
      </c>
      <c r="R182" s="228">
        <f>Q182*H182</f>
        <v>0</v>
      </c>
      <c r="S182" s="228">
        <v>0</v>
      </c>
      <c r="T182" s="229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30" t="s">
        <v>121</v>
      </c>
      <c r="AT182" s="230" t="s">
        <v>117</v>
      </c>
      <c r="AU182" s="230" t="s">
        <v>84</v>
      </c>
      <c r="AY182" s="16" t="s">
        <v>115</v>
      </c>
      <c r="BE182" s="231">
        <f>IF(N182="základní",J182,0)</f>
        <v>0</v>
      </c>
      <c r="BF182" s="231">
        <f>IF(N182="snížená",J182,0)</f>
        <v>0</v>
      </c>
      <c r="BG182" s="231">
        <f>IF(N182="zákl. přenesená",J182,0)</f>
        <v>0</v>
      </c>
      <c r="BH182" s="231">
        <f>IF(N182="sníž. přenesená",J182,0)</f>
        <v>0</v>
      </c>
      <c r="BI182" s="231">
        <f>IF(N182="nulová",J182,0)</f>
        <v>0</v>
      </c>
      <c r="BJ182" s="16" t="s">
        <v>82</v>
      </c>
      <c r="BK182" s="231">
        <f>ROUND(I182*H182,2)</f>
        <v>0</v>
      </c>
      <c r="BL182" s="16" t="s">
        <v>121</v>
      </c>
      <c r="BM182" s="230" t="s">
        <v>205</v>
      </c>
    </row>
    <row r="183" s="2" customFormat="1">
      <c r="A183" s="37"/>
      <c r="B183" s="38"/>
      <c r="C183" s="39"/>
      <c r="D183" s="232" t="s">
        <v>123</v>
      </c>
      <c r="E183" s="39"/>
      <c r="F183" s="233" t="s">
        <v>206</v>
      </c>
      <c r="G183" s="39"/>
      <c r="H183" s="39"/>
      <c r="I183" s="234"/>
      <c r="J183" s="39"/>
      <c r="K183" s="39"/>
      <c r="L183" s="43"/>
      <c r="M183" s="235"/>
      <c r="N183" s="236"/>
      <c r="O183" s="90"/>
      <c r="P183" s="90"/>
      <c r="Q183" s="90"/>
      <c r="R183" s="90"/>
      <c r="S183" s="90"/>
      <c r="T183" s="91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T183" s="16" t="s">
        <v>123</v>
      </c>
      <c r="AU183" s="16" t="s">
        <v>84</v>
      </c>
    </row>
    <row r="184" s="13" customFormat="1">
      <c r="A184" s="13"/>
      <c r="B184" s="237"/>
      <c r="C184" s="238"/>
      <c r="D184" s="232" t="s">
        <v>125</v>
      </c>
      <c r="E184" s="239" t="s">
        <v>1</v>
      </c>
      <c r="F184" s="240" t="s">
        <v>207</v>
      </c>
      <c r="G184" s="238"/>
      <c r="H184" s="241">
        <v>347.75999999999999</v>
      </c>
      <c r="I184" s="242"/>
      <c r="J184" s="238"/>
      <c r="K184" s="238"/>
      <c r="L184" s="243"/>
      <c r="M184" s="244"/>
      <c r="N184" s="245"/>
      <c r="O184" s="245"/>
      <c r="P184" s="245"/>
      <c r="Q184" s="245"/>
      <c r="R184" s="245"/>
      <c r="S184" s="245"/>
      <c r="T184" s="246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7" t="s">
        <v>125</v>
      </c>
      <c r="AU184" s="247" t="s">
        <v>84</v>
      </c>
      <c r="AV184" s="13" t="s">
        <v>84</v>
      </c>
      <c r="AW184" s="13" t="s">
        <v>32</v>
      </c>
      <c r="AX184" s="13" t="s">
        <v>75</v>
      </c>
      <c r="AY184" s="247" t="s">
        <v>115</v>
      </c>
    </row>
    <row r="185" s="14" customFormat="1">
      <c r="A185" s="14"/>
      <c r="B185" s="248"/>
      <c r="C185" s="249"/>
      <c r="D185" s="232" t="s">
        <v>125</v>
      </c>
      <c r="E185" s="250" t="s">
        <v>1</v>
      </c>
      <c r="F185" s="251" t="s">
        <v>127</v>
      </c>
      <c r="G185" s="249"/>
      <c r="H185" s="252">
        <v>347.75999999999999</v>
      </c>
      <c r="I185" s="253"/>
      <c r="J185" s="249"/>
      <c r="K185" s="249"/>
      <c r="L185" s="254"/>
      <c r="M185" s="259"/>
      <c r="N185" s="260"/>
      <c r="O185" s="260"/>
      <c r="P185" s="260"/>
      <c r="Q185" s="260"/>
      <c r="R185" s="260"/>
      <c r="S185" s="260"/>
      <c r="T185" s="261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8" t="s">
        <v>125</v>
      </c>
      <c r="AU185" s="258" t="s">
        <v>84</v>
      </c>
      <c r="AV185" s="14" t="s">
        <v>121</v>
      </c>
      <c r="AW185" s="14" t="s">
        <v>32</v>
      </c>
      <c r="AX185" s="14" t="s">
        <v>82</v>
      </c>
      <c r="AY185" s="258" t="s">
        <v>115</v>
      </c>
    </row>
    <row r="186" s="2" customFormat="1" ht="6.96" customHeight="1">
      <c r="A186" s="37"/>
      <c r="B186" s="65"/>
      <c r="C186" s="66"/>
      <c r="D186" s="66"/>
      <c r="E186" s="66"/>
      <c r="F186" s="66"/>
      <c r="G186" s="66"/>
      <c r="H186" s="66"/>
      <c r="I186" s="66"/>
      <c r="J186" s="66"/>
      <c r="K186" s="66"/>
      <c r="L186" s="43"/>
      <c r="M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</row>
  </sheetData>
  <sheetProtection sheet="1" autoFilter="0" formatColumns="0" formatRows="0" objects="1" scenarios="1" spinCount="100000" saltValue="sBa4NKcTzuDzgVc0YuPzVJ+XF2fGjcGzjrE6vFdgrY80XYFi+U/NxZMjtpZ6JcH3qTvAzZEPMr4RnlEbPHnY/w==" hashValue="izhQZXYO1R+TxRu3CeD19v8jSa/VpJ1O+ZK8vHyo4aqOcYpJTxH+earfj5Yks7O2GaKD4hCAmwawJdpBARMoGw==" algorithmName="SHA-512" password="CC35"/>
  <autoFilter ref="C120:K185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86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84</v>
      </c>
    </row>
    <row r="4" s="1" customFormat="1" ht="24.96" customHeight="1">
      <c r="B4" s="19"/>
      <c r="D4" s="137" t="s">
        <v>87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III/1775 Olešná - Chválenice, celoplošná oprava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88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208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15. 9. 2025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27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27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34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35</v>
      </c>
      <c r="E30" s="37"/>
      <c r="F30" s="37"/>
      <c r="G30" s="37"/>
      <c r="H30" s="37"/>
      <c r="I30" s="37"/>
      <c r="J30" s="150">
        <f>ROUND(J121,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37</v>
      </c>
      <c r="G32" s="37"/>
      <c r="H32" s="37"/>
      <c r="I32" s="151" t="s">
        <v>36</v>
      </c>
      <c r="J32" s="151" t="s">
        <v>38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39</v>
      </c>
      <c r="E33" s="139" t="s">
        <v>40</v>
      </c>
      <c r="F33" s="153">
        <f>ROUND((SUM(BE121:BE136)),  2)</f>
        <v>0</v>
      </c>
      <c r="G33" s="37"/>
      <c r="H33" s="37"/>
      <c r="I33" s="154">
        <v>0.20999999999999999</v>
      </c>
      <c r="J33" s="153">
        <f>ROUND(((SUM(BE121:BE136))*I33),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41</v>
      </c>
      <c r="F34" s="153">
        <f>ROUND((SUM(BF121:BF136)),  2)</f>
        <v>0</v>
      </c>
      <c r="G34" s="37"/>
      <c r="H34" s="37"/>
      <c r="I34" s="154">
        <v>0.12</v>
      </c>
      <c r="J34" s="153">
        <f>ROUND(((SUM(BF121:BF136))*I34),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42</v>
      </c>
      <c r="F35" s="153">
        <f>ROUND((SUM(BG121:BG136)),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43</v>
      </c>
      <c r="F36" s="153">
        <f>ROUND((SUM(BH121:BH136)),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44</v>
      </c>
      <c r="F37" s="153">
        <f>ROUND((SUM(BI121:BI136)),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45</v>
      </c>
      <c r="E39" s="157"/>
      <c r="F39" s="157"/>
      <c r="G39" s="158" t="s">
        <v>46</v>
      </c>
      <c r="H39" s="159" t="s">
        <v>47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48</v>
      </c>
      <c r="E50" s="163"/>
      <c r="F50" s="163"/>
      <c r="G50" s="162" t="s">
        <v>49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50</v>
      </c>
      <c r="E61" s="165"/>
      <c r="F61" s="166" t="s">
        <v>51</v>
      </c>
      <c r="G61" s="164" t="s">
        <v>50</v>
      </c>
      <c r="H61" s="165"/>
      <c r="I61" s="165"/>
      <c r="J61" s="167" t="s">
        <v>51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52</v>
      </c>
      <c r="E65" s="168"/>
      <c r="F65" s="168"/>
      <c r="G65" s="162" t="s">
        <v>53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50</v>
      </c>
      <c r="E76" s="165"/>
      <c r="F76" s="166" t="s">
        <v>51</v>
      </c>
      <c r="G76" s="164" t="s">
        <v>50</v>
      </c>
      <c r="H76" s="165"/>
      <c r="I76" s="165"/>
      <c r="J76" s="167" t="s">
        <v>51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90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III/1775 Olešná - Chválenice, celoplošná oprava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88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02-VRN - III/1775 Olešná - Chválenice, celoplošná oprava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Olešná</v>
      </c>
      <c r="G89" s="39"/>
      <c r="H89" s="39"/>
      <c r="I89" s="31" t="s">
        <v>22</v>
      </c>
      <c r="J89" s="78" t="str">
        <f>IF(J12="","",J12)</f>
        <v>15. 9. 2025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SÚSPK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91</v>
      </c>
      <c r="D94" s="175"/>
      <c r="E94" s="175"/>
      <c r="F94" s="175"/>
      <c r="G94" s="175"/>
      <c r="H94" s="175"/>
      <c r="I94" s="175"/>
      <c r="J94" s="176" t="s">
        <v>92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93</v>
      </c>
      <c r="D96" s="39"/>
      <c r="E96" s="39"/>
      <c r="F96" s="39"/>
      <c r="G96" s="39"/>
      <c r="H96" s="39"/>
      <c r="I96" s="39"/>
      <c r="J96" s="109">
        <f>J121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94</v>
      </c>
    </row>
    <row r="97" s="9" customFormat="1" ht="24.96" customHeight="1">
      <c r="A97" s="9"/>
      <c r="B97" s="178"/>
      <c r="C97" s="179"/>
      <c r="D97" s="180" t="s">
        <v>209</v>
      </c>
      <c r="E97" s="181"/>
      <c r="F97" s="181"/>
      <c r="G97" s="181"/>
      <c r="H97" s="181"/>
      <c r="I97" s="181"/>
      <c r="J97" s="182">
        <f>J122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210</v>
      </c>
      <c r="E98" s="187"/>
      <c r="F98" s="187"/>
      <c r="G98" s="187"/>
      <c r="H98" s="187"/>
      <c r="I98" s="187"/>
      <c r="J98" s="188">
        <f>J123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211</v>
      </c>
      <c r="E99" s="187"/>
      <c r="F99" s="187"/>
      <c r="G99" s="187"/>
      <c r="H99" s="187"/>
      <c r="I99" s="187"/>
      <c r="J99" s="188">
        <f>J128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212</v>
      </c>
      <c r="E100" s="187"/>
      <c r="F100" s="187"/>
      <c r="G100" s="187"/>
      <c r="H100" s="187"/>
      <c r="I100" s="187"/>
      <c r="J100" s="188">
        <f>J131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213</v>
      </c>
      <c r="E101" s="187"/>
      <c r="F101" s="187"/>
      <c r="G101" s="187"/>
      <c r="H101" s="187"/>
      <c r="I101" s="187"/>
      <c r="J101" s="188">
        <f>J134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100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9"/>
      <c r="D111" s="39"/>
      <c r="E111" s="173" t="str">
        <f>E7</f>
        <v>III/1775 Olešná - Chválenice, celoplošná oprava</v>
      </c>
      <c r="F111" s="31"/>
      <c r="G111" s="31"/>
      <c r="H111" s="31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88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75" t="str">
        <f>E9</f>
        <v>02-VRN - III/1775 Olešná - Chválenice, celoplošná oprava</v>
      </c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20</v>
      </c>
      <c r="D115" s="39"/>
      <c r="E115" s="39"/>
      <c r="F115" s="26" t="str">
        <f>F12</f>
        <v>Olešná</v>
      </c>
      <c r="G115" s="39"/>
      <c r="H115" s="39"/>
      <c r="I115" s="31" t="s">
        <v>22</v>
      </c>
      <c r="J115" s="78" t="str">
        <f>IF(J12="","",J12)</f>
        <v>15. 9. 2025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24</v>
      </c>
      <c r="D117" s="39"/>
      <c r="E117" s="39"/>
      <c r="F117" s="26" t="str">
        <f>E15</f>
        <v>SÚSPK</v>
      </c>
      <c r="G117" s="39"/>
      <c r="H117" s="39"/>
      <c r="I117" s="31" t="s">
        <v>30</v>
      </c>
      <c r="J117" s="35" t="str">
        <f>E21</f>
        <v xml:space="preserve"> 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28</v>
      </c>
      <c r="D118" s="39"/>
      <c r="E118" s="39"/>
      <c r="F118" s="26" t="str">
        <f>IF(E18="","",E18)</f>
        <v>Vyplň údaj</v>
      </c>
      <c r="G118" s="39"/>
      <c r="H118" s="39"/>
      <c r="I118" s="31" t="s">
        <v>33</v>
      </c>
      <c r="J118" s="35" t="str">
        <f>E24</f>
        <v xml:space="preserve"> 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190"/>
      <c r="B120" s="191"/>
      <c r="C120" s="192" t="s">
        <v>101</v>
      </c>
      <c r="D120" s="193" t="s">
        <v>60</v>
      </c>
      <c r="E120" s="193" t="s">
        <v>56</v>
      </c>
      <c r="F120" s="193" t="s">
        <v>57</v>
      </c>
      <c r="G120" s="193" t="s">
        <v>102</v>
      </c>
      <c r="H120" s="193" t="s">
        <v>103</v>
      </c>
      <c r="I120" s="193" t="s">
        <v>104</v>
      </c>
      <c r="J120" s="194" t="s">
        <v>92</v>
      </c>
      <c r="K120" s="195" t="s">
        <v>105</v>
      </c>
      <c r="L120" s="196"/>
      <c r="M120" s="99" t="s">
        <v>1</v>
      </c>
      <c r="N120" s="100" t="s">
        <v>39</v>
      </c>
      <c r="O120" s="100" t="s">
        <v>106</v>
      </c>
      <c r="P120" s="100" t="s">
        <v>107</v>
      </c>
      <c r="Q120" s="100" t="s">
        <v>108</v>
      </c>
      <c r="R120" s="100" t="s">
        <v>109</v>
      </c>
      <c r="S120" s="100" t="s">
        <v>110</v>
      </c>
      <c r="T120" s="101" t="s">
        <v>111</v>
      </c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</row>
    <row r="121" s="2" customFormat="1" ht="22.8" customHeight="1">
      <c r="A121" s="37"/>
      <c r="B121" s="38"/>
      <c r="C121" s="106" t="s">
        <v>112</v>
      </c>
      <c r="D121" s="39"/>
      <c r="E121" s="39"/>
      <c r="F121" s="39"/>
      <c r="G121" s="39"/>
      <c r="H121" s="39"/>
      <c r="I121" s="39"/>
      <c r="J121" s="197">
        <f>BK121</f>
        <v>0</v>
      </c>
      <c r="K121" s="39"/>
      <c r="L121" s="43"/>
      <c r="M121" s="102"/>
      <c r="N121" s="198"/>
      <c r="O121" s="103"/>
      <c r="P121" s="199">
        <f>P122</f>
        <v>0</v>
      </c>
      <c r="Q121" s="103"/>
      <c r="R121" s="199">
        <f>R122</f>
        <v>0</v>
      </c>
      <c r="S121" s="103"/>
      <c r="T121" s="200">
        <f>T122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74</v>
      </c>
      <c r="AU121" s="16" t="s">
        <v>94</v>
      </c>
      <c r="BK121" s="201">
        <f>BK122</f>
        <v>0</v>
      </c>
    </row>
    <row r="122" s="12" customFormat="1" ht="25.92" customHeight="1">
      <c r="A122" s="12"/>
      <c r="B122" s="202"/>
      <c r="C122" s="203"/>
      <c r="D122" s="204" t="s">
        <v>74</v>
      </c>
      <c r="E122" s="205" t="s">
        <v>214</v>
      </c>
      <c r="F122" s="205" t="s">
        <v>215</v>
      </c>
      <c r="G122" s="203"/>
      <c r="H122" s="203"/>
      <c r="I122" s="206"/>
      <c r="J122" s="207">
        <f>BK122</f>
        <v>0</v>
      </c>
      <c r="K122" s="203"/>
      <c r="L122" s="208"/>
      <c r="M122" s="209"/>
      <c r="N122" s="210"/>
      <c r="O122" s="210"/>
      <c r="P122" s="211">
        <f>P123+P128+P131+P134</f>
        <v>0</v>
      </c>
      <c r="Q122" s="210"/>
      <c r="R122" s="211">
        <f>R123+R128+R131+R134</f>
        <v>0</v>
      </c>
      <c r="S122" s="210"/>
      <c r="T122" s="212">
        <f>T123+T128+T131+T134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141</v>
      </c>
      <c r="AT122" s="214" t="s">
        <v>74</v>
      </c>
      <c r="AU122" s="214" t="s">
        <v>75</v>
      </c>
      <c r="AY122" s="213" t="s">
        <v>115</v>
      </c>
      <c r="BK122" s="215">
        <f>BK123+BK128+BK131+BK134</f>
        <v>0</v>
      </c>
    </row>
    <row r="123" s="12" customFormat="1" ht="22.8" customHeight="1">
      <c r="A123" s="12"/>
      <c r="B123" s="202"/>
      <c r="C123" s="203"/>
      <c r="D123" s="204" t="s">
        <v>74</v>
      </c>
      <c r="E123" s="216" t="s">
        <v>216</v>
      </c>
      <c r="F123" s="216" t="s">
        <v>217</v>
      </c>
      <c r="G123" s="203"/>
      <c r="H123" s="203"/>
      <c r="I123" s="206"/>
      <c r="J123" s="217">
        <f>BK123</f>
        <v>0</v>
      </c>
      <c r="K123" s="203"/>
      <c r="L123" s="208"/>
      <c r="M123" s="209"/>
      <c r="N123" s="210"/>
      <c r="O123" s="210"/>
      <c r="P123" s="211">
        <f>SUM(P124:P127)</f>
        <v>0</v>
      </c>
      <c r="Q123" s="210"/>
      <c r="R123" s="211">
        <f>SUM(R124:R127)</f>
        <v>0</v>
      </c>
      <c r="S123" s="210"/>
      <c r="T123" s="212">
        <f>SUM(T124:T127)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141</v>
      </c>
      <c r="AT123" s="214" t="s">
        <v>74</v>
      </c>
      <c r="AU123" s="214" t="s">
        <v>82</v>
      </c>
      <c r="AY123" s="213" t="s">
        <v>115</v>
      </c>
      <c r="BK123" s="215">
        <f>SUM(BK124:BK127)</f>
        <v>0</v>
      </c>
    </row>
    <row r="124" s="2" customFormat="1" ht="16.5" customHeight="1">
      <c r="A124" s="37"/>
      <c r="B124" s="38"/>
      <c r="C124" s="218" t="s">
        <v>82</v>
      </c>
      <c r="D124" s="218" t="s">
        <v>117</v>
      </c>
      <c r="E124" s="219" t="s">
        <v>218</v>
      </c>
      <c r="F124" s="220" t="s">
        <v>219</v>
      </c>
      <c r="G124" s="221" t="s">
        <v>220</v>
      </c>
      <c r="H124" s="222">
        <v>1</v>
      </c>
      <c r="I124" s="223"/>
      <c r="J124" s="224">
        <f>ROUND(I124*H124,2)</f>
        <v>0</v>
      </c>
      <c r="K124" s="225"/>
      <c r="L124" s="43"/>
      <c r="M124" s="226" t="s">
        <v>1</v>
      </c>
      <c r="N124" s="227" t="s">
        <v>40</v>
      </c>
      <c r="O124" s="90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0" t="s">
        <v>221</v>
      </c>
      <c r="AT124" s="230" t="s">
        <v>117</v>
      </c>
      <c r="AU124" s="230" t="s">
        <v>84</v>
      </c>
      <c r="AY124" s="16" t="s">
        <v>115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6" t="s">
        <v>82</v>
      </c>
      <c r="BK124" s="231">
        <f>ROUND(I124*H124,2)</f>
        <v>0</v>
      </c>
      <c r="BL124" s="16" t="s">
        <v>221</v>
      </c>
      <c r="BM124" s="230" t="s">
        <v>222</v>
      </c>
    </row>
    <row r="125" s="2" customFormat="1">
      <c r="A125" s="37"/>
      <c r="B125" s="38"/>
      <c r="C125" s="39"/>
      <c r="D125" s="232" t="s">
        <v>123</v>
      </c>
      <c r="E125" s="39"/>
      <c r="F125" s="233" t="s">
        <v>219</v>
      </c>
      <c r="G125" s="39"/>
      <c r="H125" s="39"/>
      <c r="I125" s="234"/>
      <c r="J125" s="39"/>
      <c r="K125" s="39"/>
      <c r="L125" s="43"/>
      <c r="M125" s="235"/>
      <c r="N125" s="236"/>
      <c r="O125" s="90"/>
      <c r="P125" s="90"/>
      <c r="Q125" s="90"/>
      <c r="R125" s="90"/>
      <c r="S125" s="90"/>
      <c r="T125" s="91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123</v>
      </c>
      <c r="AU125" s="16" t="s">
        <v>84</v>
      </c>
    </row>
    <row r="126" s="13" customFormat="1">
      <c r="A126" s="13"/>
      <c r="B126" s="237"/>
      <c r="C126" s="238"/>
      <c r="D126" s="232" t="s">
        <v>125</v>
      </c>
      <c r="E126" s="239" t="s">
        <v>1</v>
      </c>
      <c r="F126" s="240" t="s">
        <v>223</v>
      </c>
      <c r="G126" s="238"/>
      <c r="H126" s="241">
        <v>1</v>
      </c>
      <c r="I126" s="242"/>
      <c r="J126" s="238"/>
      <c r="K126" s="238"/>
      <c r="L126" s="243"/>
      <c r="M126" s="244"/>
      <c r="N126" s="245"/>
      <c r="O126" s="245"/>
      <c r="P126" s="245"/>
      <c r="Q126" s="245"/>
      <c r="R126" s="245"/>
      <c r="S126" s="245"/>
      <c r="T126" s="246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7" t="s">
        <v>125</v>
      </c>
      <c r="AU126" s="247" t="s">
        <v>84</v>
      </c>
      <c r="AV126" s="13" t="s">
        <v>84</v>
      </c>
      <c r="AW126" s="13" t="s">
        <v>32</v>
      </c>
      <c r="AX126" s="13" t="s">
        <v>75</v>
      </c>
      <c r="AY126" s="247" t="s">
        <v>115</v>
      </c>
    </row>
    <row r="127" s="14" customFormat="1">
      <c r="A127" s="14"/>
      <c r="B127" s="248"/>
      <c r="C127" s="249"/>
      <c r="D127" s="232" t="s">
        <v>125</v>
      </c>
      <c r="E127" s="250" t="s">
        <v>1</v>
      </c>
      <c r="F127" s="251" t="s">
        <v>127</v>
      </c>
      <c r="G127" s="249"/>
      <c r="H127" s="252">
        <v>1</v>
      </c>
      <c r="I127" s="253"/>
      <c r="J127" s="249"/>
      <c r="K127" s="249"/>
      <c r="L127" s="254"/>
      <c r="M127" s="255"/>
      <c r="N127" s="256"/>
      <c r="O127" s="256"/>
      <c r="P127" s="256"/>
      <c r="Q127" s="256"/>
      <c r="R127" s="256"/>
      <c r="S127" s="256"/>
      <c r="T127" s="257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8" t="s">
        <v>125</v>
      </c>
      <c r="AU127" s="258" t="s">
        <v>84</v>
      </c>
      <c r="AV127" s="14" t="s">
        <v>121</v>
      </c>
      <c r="AW127" s="14" t="s">
        <v>32</v>
      </c>
      <c r="AX127" s="14" t="s">
        <v>82</v>
      </c>
      <c r="AY127" s="258" t="s">
        <v>115</v>
      </c>
    </row>
    <row r="128" s="12" customFormat="1" ht="22.8" customHeight="1">
      <c r="A128" s="12"/>
      <c r="B128" s="202"/>
      <c r="C128" s="203"/>
      <c r="D128" s="204" t="s">
        <v>74</v>
      </c>
      <c r="E128" s="216" t="s">
        <v>224</v>
      </c>
      <c r="F128" s="216" t="s">
        <v>225</v>
      </c>
      <c r="G128" s="203"/>
      <c r="H128" s="203"/>
      <c r="I128" s="206"/>
      <c r="J128" s="217">
        <f>BK128</f>
        <v>0</v>
      </c>
      <c r="K128" s="203"/>
      <c r="L128" s="208"/>
      <c r="M128" s="209"/>
      <c r="N128" s="210"/>
      <c r="O128" s="210"/>
      <c r="P128" s="211">
        <f>SUM(P129:P130)</f>
        <v>0</v>
      </c>
      <c r="Q128" s="210"/>
      <c r="R128" s="211">
        <f>SUM(R129:R130)</f>
        <v>0</v>
      </c>
      <c r="S128" s="210"/>
      <c r="T128" s="212">
        <f>SUM(T129:T130)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3" t="s">
        <v>141</v>
      </c>
      <c r="AT128" s="214" t="s">
        <v>74</v>
      </c>
      <c r="AU128" s="214" t="s">
        <v>82</v>
      </c>
      <c r="AY128" s="213" t="s">
        <v>115</v>
      </c>
      <c r="BK128" s="215">
        <f>SUM(BK129:BK130)</f>
        <v>0</v>
      </c>
    </row>
    <row r="129" s="2" customFormat="1" ht="16.5" customHeight="1">
      <c r="A129" s="37"/>
      <c r="B129" s="38"/>
      <c r="C129" s="218" t="s">
        <v>84</v>
      </c>
      <c r="D129" s="218" t="s">
        <v>117</v>
      </c>
      <c r="E129" s="219" t="s">
        <v>226</v>
      </c>
      <c r="F129" s="220" t="s">
        <v>225</v>
      </c>
      <c r="G129" s="221" t="s">
        <v>220</v>
      </c>
      <c r="H129" s="222">
        <v>1</v>
      </c>
      <c r="I129" s="223"/>
      <c r="J129" s="224">
        <f>ROUND(I129*H129,2)</f>
        <v>0</v>
      </c>
      <c r="K129" s="225"/>
      <c r="L129" s="43"/>
      <c r="M129" s="226" t="s">
        <v>1</v>
      </c>
      <c r="N129" s="227" t="s">
        <v>40</v>
      </c>
      <c r="O129" s="90"/>
      <c r="P129" s="228">
        <f>O129*H129</f>
        <v>0</v>
      </c>
      <c r="Q129" s="228">
        <v>0</v>
      </c>
      <c r="R129" s="228">
        <f>Q129*H129</f>
        <v>0</v>
      </c>
      <c r="S129" s="228">
        <v>0</v>
      </c>
      <c r="T129" s="22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0" t="s">
        <v>221</v>
      </c>
      <c r="AT129" s="230" t="s">
        <v>117</v>
      </c>
      <c r="AU129" s="230" t="s">
        <v>84</v>
      </c>
      <c r="AY129" s="16" t="s">
        <v>115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6" t="s">
        <v>82</v>
      </c>
      <c r="BK129" s="231">
        <f>ROUND(I129*H129,2)</f>
        <v>0</v>
      </c>
      <c r="BL129" s="16" t="s">
        <v>221</v>
      </c>
      <c r="BM129" s="230" t="s">
        <v>227</v>
      </c>
    </row>
    <row r="130" s="2" customFormat="1">
      <c r="A130" s="37"/>
      <c r="B130" s="38"/>
      <c r="C130" s="39"/>
      <c r="D130" s="232" t="s">
        <v>123</v>
      </c>
      <c r="E130" s="39"/>
      <c r="F130" s="233" t="s">
        <v>225</v>
      </c>
      <c r="G130" s="39"/>
      <c r="H130" s="39"/>
      <c r="I130" s="234"/>
      <c r="J130" s="39"/>
      <c r="K130" s="39"/>
      <c r="L130" s="43"/>
      <c r="M130" s="235"/>
      <c r="N130" s="236"/>
      <c r="O130" s="90"/>
      <c r="P130" s="90"/>
      <c r="Q130" s="90"/>
      <c r="R130" s="90"/>
      <c r="S130" s="90"/>
      <c r="T130" s="91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16" t="s">
        <v>123</v>
      </c>
      <c r="AU130" s="16" t="s">
        <v>84</v>
      </c>
    </row>
    <row r="131" s="12" customFormat="1" ht="22.8" customHeight="1">
      <c r="A131" s="12"/>
      <c r="B131" s="202"/>
      <c r="C131" s="203"/>
      <c r="D131" s="204" t="s">
        <v>74</v>
      </c>
      <c r="E131" s="216" t="s">
        <v>228</v>
      </c>
      <c r="F131" s="216" t="s">
        <v>229</v>
      </c>
      <c r="G131" s="203"/>
      <c r="H131" s="203"/>
      <c r="I131" s="206"/>
      <c r="J131" s="217">
        <f>BK131</f>
        <v>0</v>
      </c>
      <c r="K131" s="203"/>
      <c r="L131" s="208"/>
      <c r="M131" s="209"/>
      <c r="N131" s="210"/>
      <c r="O131" s="210"/>
      <c r="P131" s="211">
        <f>SUM(P132:P133)</f>
        <v>0</v>
      </c>
      <c r="Q131" s="210"/>
      <c r="R131" s="211">
        <f>SUM(R132:R133)</f>
        <v>0</v>
      </c>
      <c r="S131" s="210"/>
      <c r="T131" s="212">
        <f>SUM(T132:T133)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3" t="s">
        <v>141</v>
      </c>
      <c r="AT131" s="214" t="s">
        <v>74</v>
      </c>
      <c r="AU131" s="214" t="s">
        <v>82</v>
      </c>
      <c r="AY131" s="213" t="s">
        <v>115</v>
      </c>
      <c r="BK131" s="215">
        <f>SUM(BK132:BK133)</f>
        <v>0</v>
      </c>
    </row>
    <row r="132" s="2" customFormat="1" ht="16.5" customHeight="1">
      <c r="A132" s="37"/>
      <c r="B132" s="38"/>
      <c r="C132" s="218" t="s">
        <v>135</v>
      </c>
      <c r="D132" s="218" t="s">
        <v>117</v>
      </c>
      <c r="E132" s="219" t="s">
        <v>230</v>
      </c>
      <c r="F132" s="220" t="s">
        <v>231</v>
      </c>
      <c r="G132" s="221" t="s">
        <v>220</v>
      </c>
      <c r="H132" s="222">
        <v>1</v>
      </c>
      <c r="I132" s="223"/>
      <c r="J132" s="224">
        <f>ROUND(I132*H132,2)</f>
        <v>0</v>
      </c>
      <c r="K132" s="225"/>
      <c r="L132" s="43"/>
      <c r="M132" s="226" t="s">
        <v>1</v>
      </c>
      <c r="N132" s="227" t="s">
        <v>40</v>
      </c>
      <c r="O132" s="90"/>
      <c r="P132" s="228">
        <f>O132*H132</f>
        <v>0</v>
      </c>
      <c r="Q132" s="228">
        <v>0</v>
      </c>
      <c r="R132" s="228">
        <f>Q132*H132</f>
        <v>0</v>
      </c>
      <c r="S132" s="228">
        <v>0</v>
      </c>
      <c r="T132" s="22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0" t="s">
        <v>221</v>
      </c>
      <c r="AT132" s="230" t="s">
        <v>117</v>
      </c>
      <c r="AU132" s="230" t="s">
        <v>84</v>
      </c>
      <c r="AY132" s="16" t="s">
        <v>115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6" t="s">
        <v>82</v>
      </c>
      <c r="BK132" s="231">
        <f>ROUND(I132*H132,2)</f>
        <v>0</v>
      </c>
      <c r="BL132" s="16" t="s">
        <v>221</v>
      </c>
      <c r="BM132" s="230" t="s">
        <v>232</v>
      </c>
    </row>
    <row r="133" s="2" customFormat="1">
      <c r="A133" s="37"/>
      <c r="B133" s="38"/>
      <c r="C133" s="39"/>
      <c r="D133" s="232" t="s">
        <v>123</v>
      </c>
      <c r="E133" s="39"/>
      <c r="F133" s="233" t="s">
        <v>231</v>
      </c>
      <c r="G133" s="39"/>
      <c r="H133" s="39"/>
      <c r="I133" s="234"/>
      <c r="J133" s="39"/>
      <c r="K133" s="39"/>
      <c r="L133" s="43"/>
      <c r="M133" s="235"/>
      <c r="N133" s="236"/>
      <c r="O133" s="90"/>
      <c r="P133" s="90"/>
      <c r="Q133" s="90"/>
      <c r="R133" s="90"/>
      <c r="S133" s="90"/>
      <c r="T133" s="91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6" t="s">
        <v>123</v>
      </c>
      <c r="AU133" s="16" t="s">
        <v>84</v>
      </c>
    </row>
    <row r="134" s="12" customFormat="1" ht="22.8" customHeight="1">
      <c r="A134" s="12"/>
      <c r="B134" s="202"/>
      <c r="C134" s="203"/>
      <c r="D134" s="204" t="s">
        <v>74</v>
      </c>
      <c r="E134" s="216" t="s">
        <v>233</v>
      </c>
      <c r="F134" s="216" t="s">
        <v>234</v>
      </c>
      <c r="G134" s="203"/>
      <c r="H134" s="203"/>
      <c r="I134" s="206"/>
      <c r="J134" s="217">
        <f>BK134</f>
        <v>0</v>
      </c>
      <c r="K134" s="203"/>
      <c r="L134" s="208"/>
      <c r="M134" s="209"/>
      <c r="N134" s="210"/>
      <c r="O134" s="210"/>
      <c r="P134" s="211">
        <f>SUM(P135:P136)</f>
        <v>0</v>
      </c>
      <c r="Q134" s="210"/>
      <c r="R134" s="211">
        <f>SUM(R135:R136)</f>
        <v>0</v>
      </c>
      <c r="S134" s="210"/>
      <c r="T134" s="212">
        <f>SUM(T135:T136)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13" t="s">
        <v>141</v>
      </c>
      <c r="AT134" s="214" t="s">
        <v>74</v>
      </c>
      <c r="AU134" s="214" t="s">
        <v>82</v>
      </c>
      <c r="AY134" s="213" t="s">
        <v>115</v>
      </c>
      <c r="BK134" s="215">
        <f>SUM(BK135:BK136)</f>
        <v>0</v>
      </c>
    </row>
    <row r="135" s="2" customFormat="1" ht="16.5" customHeight="1">
      <c r="A135" s="37"/>
      <c r="B135" s="38"/>
      <c r="C135" s="218" t="s">
        <v>121</v>
      </c>
      <c r="D135" s="218" t="s">
        <v>117</v>
      </c>
      <c r="E135" s="219" t="s">
        <v>235</v>
      </c>
      <c r="F135" s="220" t="s">
        <v>236</v>
      </c>
      <c r="G135" s="221" t="s">
        <v>220</v>
      </c>
      <c r="H135" s="222">
        <v>1</v>
      </c>
      <c r="I135" s="223"/>
      <c r="J135" s="224">
        <f>ROUND(I135*H135,2)</f>
        <v>0</v>
      </c>
      <c r="K135" s="225"/>
      <c r="L135" s="43"/>
      <c r="M135" s="226" t="s">
        <v>1</v>
      </c>
      <c r="N135" s="227" t="s">
        <v>40</v>
      </c>
      <c r="O135" s="90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0" t="s">
        <v>221</v>
      </c>
      <c r="AT135" s="230" t="s">
        <v>117</v>
      </c>
      <c r="AU135" s="230" t="s">
        <v>84</v>
      </c>
      <c r="AY135" s="16" t="s">
        <v>115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6" t="s">
        <v>82</v>
      </c>
      <c r="BK135" s="231">
        <f>ROUND(I135*H135,2)</f>
        <v>0</v>
      </c>
      <c r="BL135" s="16" t="s">
        <v>221</v>
      </c>
      <c r="BM135" s="230" t="s">
        <v>237</v>
      </c>
    </row>
    <row r="136" s="2" customFormat="1">
      <c r="A136" s="37"/>
      <c r="B136" s="38"/>
      <c r="C136" s="39"/>
      <c r="D136" s="232" t="s">
        <v>123</v>
      </c>
      <c r="E136" s="39"/>
      <c r="F136" s="233" t="s">
        <v>236</v>
      </c>
      <c r="G136" s="39"/>
      <c r="H136" s="39"/>
      <c r="I136" s="234"/>
      <c r="J136" s="39"/>
      <c r="K136" s="39"/>
      <c r="L136" s="43"/>
      <c r="M136" s="262"/>
      <c r="N136" s="263"/>
      <c r="O136" s="264"/>
      <c r="P136" s="264"/>
      <c r="Q136" s="264"/>
      <c r="R136" s="264"/>
      <c r="S136" s="264"/>
      <c r="T136" s="265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T136" s="16" t="s">
        <v>123</v>
      </c>
      <c r="AU136" s="16" t="s">
        <v>84</v>
      </c>
    </row>
    <row r="137" s="2" customFormat="1" ht="6.96" customHeight="1">
      <c r="A137" s="37"/>
      <c r="B137" s="65"/>
      <c r="C137" s="66"/>
      <c r="D137" s="66"/>
      <c r="E137" s="66"/>
      <c r="F137" s="66"/>
      <c r="G137" s="66"/>
      <c r="H137" s="66"/>
      <c r="I137" s="66"/>
      <c r="J137" s="66"/>
      <c r="K137" s="66"/>
      <c r="L137" s="43"/>
      <c r="M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</row>
  </sheetData>
  <sheetProtection sheet="1" autoFilter="0" formatColumns="0" formatRows="0" objects="1" scenarios="1" spinCount="100000" saltValue="f5eeT4ReaC0nRxC5Lr2CAurhZl4Xe4Knl6K/nB/X0ko3ETL3iARQRuk1kpcfZQ+j6umxsq96kBk64yVPLKAoqg==" hashValue="+j23z2Bc4eZF1ZDp0AdvTolEBgXjgocAcZBfUm6b3IHZphPAOL7zIBz3kiIpnI2x03wNNdEUagrzMikrz7mu+A==" algorithmName="SHA-512" password="CC35"/>
  <autoFilter ref="C120:K136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Zábranský Ladislav</dc:creator>
  <cp:lastModifiedBy>Zábranský Ladislav</cp:lastModifiedBy>
  <dcterms:created xsi:type="dcterms:W3CDTF">2025-09-15T06:25:06Z</dcterms:created>
  <dcterms:modified xsi:type="dcterms:W3CDTF">2025-09-15T06:25:08Z</dcterms:modified>
</cp:coreProperties>
</file>