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201 37 Sedlec - ..." sheetId="2" r:id="rId2"/>
    <sheet name="02-VRN - III-201 37 Sedle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III-201 37 Sedlec - ...'!$C$120:$K$169</definedName>
    <definedName name="_xlnm.Print_Area" localSheetId="1">'01 - III-201 37 Sedlec - ...'!$C$4:$J$76,'01 - III-201 37 Sedlec - ...'!$C$82:$J$102,'01 - III-201 37 Sedlec - ...'!$C$108:$J$169</definedName>
    <definedName name="_xlnm.Print_Titles" localSheetId="1">'01 - III-201 37 Sedlec - ...'!$120:$120</definedName>
    <definedName name="_xlnm._FilterDatabase" localSheetId="2" hidden="1">'02-VRN - III-201 37 Sedle...'!$C$120:$K$134</definedName>
    <definedName name="_xlnm.Print_Area" localSheetId="2">'02-VRN - III-201 37 Sedle...'!$C$4:$J$76,'02-VRN - III-201 37 Sedle...'!$C$82:$J$102,'02-VRN - III-201 37 Sedle...'!$C$108:$J$134</definedName>
    <definedName name="_xlnm.Print_Titles" localSheetId="2">'02-VRN - III-201 37 Sedle...'!$120:$120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3"/>
  <c r="BH133"/>
  <c r="BG133"/>
  <c r="BF133"/>
  <c r="T133"/>
  <c r="T132"/>
  <c r="R133"/>
  <c r="R132"/>
  <c r="P133"/>
  <c r="P132"/>
  <c r="BI130"/>
  <c r="BH130"/>
  <c r="BG130"/>
  <c r="BF130"/>
  <c r="T130"/>
  <c r="T129"/>
  <c r="R130"/>
  <c r="R129"/>
  <c r="P130"/>
  <c r="P129"/>
  <c r="BI127"/>
  <c r="BH127"/>
  <c r="BG127"/>
  <c r="BF127"/>
  <c r="T127"/>
  <c r="T126"/>
  <c r="R127"/>
  <c r="R126"/>
  <c r="P127"/>
  <c r="P126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92"/>
  <c r="J23"/>
  <c r="J21"/>
  <c r="E21"/>
  <c r="J117"/>
  <c r="J20"/>
  <c r="J18"/>
  <c r="E18"/>
  <c r="F118"/>
  <c r="J17"/>
  <c r="J12"/>
  <c r="J89"/>
  <c r="E7"/>
  <c r="E111"/>
  <c i="2" r="J37"/>
  <c r="J36"/>
  <c i="1" r="AY95"/>
  <c i="2" r="J35"/>
  <c i="1" r="AX95"/>
  <c i="2" r="BI168"/>
  <c r="BH168"/>
  <c r="BG168"/>
  <c r="BF168"/>
  <c r="T168"/>
  <c r="T167"/>
  <c r="R168"/>
  <c r="R167"/>
  <c r="P168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24"/>
  <c r="BH124"/>
  <c r="BG124"/>
  <c r="BF124"/>
  <c r="T124"/>
  <c r="T123"/>
  <c r="R124"/>
  <c r="R123"/>
  <c r="P124"/>
  <c r="P123"/>
  <c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115"/>
  <c r="E7"/>
  <c r="E85"/>
  <c i="1" r="L90"/>
  <c r="AM90"/>
  <c r="AM89"/>
  <c r="L89"/>
  <c r="AM87"/>
  <c r="L87"/>
  <c r="L85"/>
  <c r="L84"/>
  <c i="2" r="BK155"/>
  <c r="BK144"/>
  <c r="BK124"/>
  <c r="J155"/>
  <c i="1" r="AS94"/>
  <c i="2" r="BK133"/>
  <c i="3" r="J133"/>
  <c r="BK133"/>
  <c i="2" r="BK163"/>
  <c r="J141"/>
  <c r="J129"/>
  <c r="BK137"/>
  <c r="J163"/>
  <c r="BK151"/>
  <c r="J144"/>
  <c r="BK129"/>
  <c i="3" r="J130"/>
  <c r="BK130"/>
  <c r="F35"/>
  <c i="2" r="J151"/>
  <c r="J137"/>
  <c r="BK168"/>
  <c r="F35"/>
  <c i="3" r="BK124"/>
  <c i="2" r="J168"/>
  <c r="J147"/>
  <c r="J133"/>
  <c r="BK159"/>
  <c r="J124"/>
  <c r="J159"/>
  <c r="BK147"/>
  <c r="BK141"/>
  <c i="3" r="J124"/>
  <c r="J127"/>
  <c r="BK127"/>
  <c i="2" l="1" r="BK128"/>
  <c r="J128"/>
  <c r="J99"/>
  <c r="BK146"/>
  <c r="J146"/>
  <c r="J100"/>
  <c r="P128"/>
  <c r="P122"/>
  <c r="P121"/>
  <c i="1" r="AU95"/>
  <c i="2" r="P146"/>
  <c r="T128"/>
  <c r="T122"/>
  <c r="T121"/>
  <c r="R146"/>
  <c r="R128"/>
  <c r="R122"/>
  <c r="R121"/>
  <c r="T146"/>
  <c r="BK167"/>
  <c r="J167"/>
  <c r="J101"/>
  <c i="3" r="BK123"/>
  <c r="J123"/>
  <c r="J98"/>
  <c r="BK129"/>
  <c r="J129"/>
  <c r="J100"/>
  <c i="2" r="BK123"/>
  <c r="J123"/>
  <c r="J98"/>
  <c i="3" r="BK126"/>
  <c r="J126"/>
  <c r="J99"/>
  <c r="BK132"/>
  <c r="J132"/>
  <c r="J101"/>
  <c r="F92"/>
  <c r="J118"/>
  <c r="BE130"/>
  <c r="J115"/>
  <c r="BE124"/>
  <c r="BE127"/>
  <c r="BE133"/>
  <c r="E85"/>
  <c r="J91"/>
  <c i="1" r="BB96"/>
  <c i="2" r="J89"/>
  <c r="J91"/>
  <c r="E111"/>
  <c r="F118"/>
  <c r="BE133"/>
  <c r="BE137"/>
  <c r="BE141"/>
  <c r="BE144"/>
  <c r="BE155"/>
  <c r="BE163"/>
  <c r="BE168"/>
  <c r="BE151"/>
  <c r="J92"/>
  <c r="BE124"/>
  <c r="BE129"/>
  <c r="BE147"/>
  <c r="BE159"/>
  <c i="1" r="BB95"/>
  <c i="2" r="F36"/>
  <c i="1" r="BC95"/>
  <c i="3" r="F34"/>
  <c i="1" r="BA96"/>
  <c r="BB94"/>
  <c r="W31"/>
  <c i="2" r="F34"/>
  <c i="1" r="BA95"/>
  <c i="3" r="F37"/>
  <c i="1" r="BD96"/>
  <c i="2" r="F37"/>
  <c i="1" r="BD95"/>
  <c i="3" r="F36"/>
  <c i="1" r="BC96"/>
  <c i="2" r="J34"/>
  <c i="1" r="AW95"/>
  <c i="3" r="J34"/>
  <c i="1" r="AW96"/>
  <c r="AU94"/>
  <c i="2" l="1" r="BK122"/>
  <c r="J122"/>
  <c r="J97"/>
  <c i="3" r="BK122"/>
  <c r="BK121"/>
  <c r="J121"/>
  <c r="J96"/>
  <c i="2" r="F33"/>
  <c i="1" r="AZ95"/>
  <c i="2" r="J33"/>
  <c i="1" r="AV95"/>
  <c r="AT95"/>
  <c r="AX94"/>
  <c i="3" r="J33"/>
  <c i="1" r="AV96"/>
  <c r="AT96"/>
  <c r="BC94"/>
  <c r="W32"/>
  <c r="BA94"/>
  <c r="W30"/>
  <c i="3" r="F33"/>
  <c i="1" r="AZ96"/>
  <c r="BD94"/>
  <c r="W33"/>
  <c i="2" l="1" r="BK121"/>
  <c r="J121"/>
  <c r="J96"/>
  <c i="3" r="J122"/>
  <c r="J97"/>
  <c r="J30"/>
  <c i="1" r="AG96"/>
  <c r="AZ94"/>
  <c r="W29"/>
  <c r="AY94"/>
  <c r="AW94"/>
  <c r="AK30"/>
  <c i="3" l="1" r="J39"/>
  <c i="1" r="AN96"/>
  <c i="2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<sst xmlns="http://schemas.openxmlformats.org/spreadsheetml/2006/main">
  <si>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</si>
  <si>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</si>
  <si>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</si>
  <si>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</si>
  <si>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</si>
  <si>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{a73e848c-0499-49b7-87f0-06a76a7c332d}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</si>
  <si>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</si>
  <si>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</si>
  <si>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</si>
  <si>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</si>
  <si>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</si>
  <si>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</si>
  <si>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</si>
  <si>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</si>
  <si>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</si>
  <si>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</si>
  <si>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</si>
  <si>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III/201 37 Sedlec - z. Trojany, povrchová oprava</t>
  </si>
  <si>
    <t>KSO:</t>
  </si>
  <si>
    <t>CC-CZ:</t>
  </si>
  <si>
    <t>Místo:</t>
  </si>
  <si>
    <t>III/201 37</t>
  </si>
  <si>
    <t>Datum:</t>
  </si>
  <si>
    <t>14. 7. 2025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</si>
  <si>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</si>
  <si>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</si>
  <si>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</si>
  <si>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</si>
  <si>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</si>
  <si>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</si>
  <si>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</si>
  <si>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</si>
  <si>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</si>
  <si>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</si>
  <si>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</si>
  <si>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</si>
  <si>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</si>
  <si>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</si>
  <si>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</si>
  <si>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</si>
  <si>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</si>
  <si>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</si>
  <si>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</si>
  <si>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</si>
  <si>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</si>
  <si>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</si>
  <si>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</si>
  <si>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</si>
  <si>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</si>
  <si>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</si>
  <si>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</si>
  <si>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</si>
  <si>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</si>
  <si>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</si>
  <si>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</si>
  <si>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</si>
  <si>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</si>
  <si>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</si>
  <si>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</si>
  <si>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</si>
  <si>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</si>
  <si>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</si>
  <si>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</si>
  <si>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</si>
  <si>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</si>
  <si>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</si>
  <si>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</si>
  <si>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</si>
  <si>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</si>
  <si>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</si>
  <si>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</si>
  <si>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</si>
  <si>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</si>
  <si>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</si>
  <si>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</si>
  <si>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</si>
  <si>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</si>
  <si>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</si>
  <si>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</si>
  <si>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</si>
  <si>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</si>
  <si>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</si>
  <si>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</si>
  <si>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{e0431184-b963-4acb-bee4-753aa39b291d}</t>
  </si>
  <si>
    <t>2</t>
  </si>
  <si>
    <t>02-VRN</t>
  </si>
  <si>
    <t>{0ad752e0-5a04-4669-8b48-a12622e2a706}</t>
  </si>
  <si>
    <t>KRYCÍ LIST SOUPISU PRACÍ</t>
  </si>
  <si>
    <t>Objekt:</t>
  </si>
  <si>
    <t>01 - III/201 37 Sedlec - z. Trojany, povrchová oprava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</si>
  <si>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</si>
  <si>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</si>
  <si>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</si>
  <si>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</si>
  <si>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</si>
  <si>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</si>
  <si>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</si>
  <si>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</si>
  <si>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</si>
  <si>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</si>
  <si>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</si>
  <si>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</si>
  <si>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</si>
  <si>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</si>
  <si>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</si>
  <si>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</si>
  <si>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</si>
  <si>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</si>
  <si>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</si>
  <si>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</si>
  <si>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</si>
  <si>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</si>
  <si>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</si>
  <si>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</si>
  <si>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</si>
  <si>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</si>
  <si>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</si>
  <si>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</si>
  <si>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113154513-R</t>
  </si>
  <si>
    <t>Frézování živičného krytu, plynulé napojení ZÚ a KÚ</t>
  </si>
  <si>
    <t>KPL</t>
  </si>
  <si>
    <t>4</t>
  </si>
  <si>
    <t>659672991</t>
  </si>
  <si>
    <t>PP</t>
  </si>
  <si>
    <t>Frézování živičného podkladu nebo krytu, plynulé napojení ZÚ a KÚ</t>
  </si>
  <si>
    <t>VV</t>
  </si>
  <si>
    <t>"3x plynulé napojení navazujících okolních komunikací"1</t>
  </si>
  <si>
    <t>Součet</t>
  </si>
  <si>
    <t>5</t>
  </si>
  <si>
    <t>Komunikace pozemní</t>
  </si>
  <si>
    <t>569931132</t>
  </si>
  <si>
    <t>Zpevnění krajnic asfaltovým recyklátem tl 100 mm</t>
  </si>
  <si>
    <t>m2</t>
  </si>
  <si>
    <t>1029027098</t>
  </si>
  <si>
    <t>Zpevnění krajnic nebo komunikací pro pěší s rozprostřením a zhutněním, po zhutnění asfaltovým recyklátem tl. 100 mm</t>
  </si>
  <si>
    <t>2430*2*0,5</t>
  </si>
  <si>
    <t>3</t>
  </si>
  <si>
    <t>572141111</t>
  </si>
  <si>
    <t>Vyrovnání povrchu dosavadních krytů asfaltovým betonem ACO (AB) tl přes 20 do 40 mm</t>
  </si>
  <si>
    <t>151449852</t>
  </si>
  <si>
    <t>Vyrovnání povrchu dosavadních krytů s rozprostřením hmot a zhutněním asfaltovým betonem ACO (AB) tl. od 20 do 40 mm</t>
  </si>
  <si>
    <t>12390*0,1"podbalení (vyrovnání) propadlých míst a krajů vozovky, uvažováno 10 % z celkové ploch</t>
  </si>
  <si>
    <t>572141112</t>
  </si>
  <si>
    <t>Vyrovnání povrchu dosavadních krytů asfaltovým betonem ACO (AB) tl přes 40 do 60 mm</t>
  </si>
  <si>
    <t>897242512</t>
  </si>
  <si>
    <t>Vyrovnání povrchu dosavadních krytů s rozprostřením hmot a zhutněním asfaltovým betonem ACO (AB) tl. přes 40 do 60 mm</t>
  </si>
  <si>
    <t>(220*5,5)+(2100*5,1)+(4*50)+(4,5*60)</t>
  </si>
  <si>
    <t>573231106</t>
  </si>
  <si>
    <t>Postřik živičný spojovací ze silniční emulze v množství 0,30 kg/m2</t>
  </si>
  <si>
    <t>-1327991181</t>
  </si>
  <si>
    <t>Postřik spojovací PS bez posypu kamenivem ze silniční emulze, v množství 0,30 kg/m2</t>
  </si>
  <si>
    <t>(12390*2)+1239</t>
  </si>
  <si>
    <t>6</t>
  </si>
  <si>
    <t>577144121</t>
  </si>
  <si>
    <t>Asfaltový beton vrstva obrusná ACO 11+ (ABS) tř. I tl 50 mm š přes 3 m z nemodifikovaného asfaltu</t>
  </si>
  <si>
    <t>1091003768</t>
  </si>
  <si>
    <t>Asfaltový beton vrstva obrusná ACO 11 (ABS) s rozprostřením a se zhutněním z nemodifikovaného asfaltu v pruhu šířky přes 3 m tř. I (ACO 11+), po zhutnění tl. 50 mm</t>
  </si>
  <si>
    <t>9</t>
  </si>
  <si>
    <t>Ostatní konstrukce a práce, bourání</t>
  </si>
  <si>
    <t>7</t>
  </si>
  <si>
    <t>915211112</t>
  </si>
  <si>
    <t>Vodorovné dopravní značení dělící čáry souvislé š 125 mm retroreflexní bílý plast</t>
  </si>
  <si>
    <t>m</t>
  </si>
  <si>
    <t>-495537627</t>
  </si>
  <si>
    <t>Vodorovné dopravní značení stříkaným plastem dělící čára šířky 125 mm souvislá bílá retroreflexní</t>
  </si>
  <si>
    <t>2430*2</t>
  </si>
  <si>
    <t>8</t>
  </si>
  <si>
    <t>915611111</t>
  </si>
  <si>
    <t>Předznačení vodorovného liniového značení</t>
  </si>
  <si>
    <t>1315668802</t>
  </si>
  <si>
    <t>Předznačení pro vodorovné značení stříkané barvou nebo prováděné z nátěrových hmot liniové dělicí čáry, vodicí proužky</t>
  </si>
  <si>
    <t>919732211</t>
  </si>
  <si>
    <t>Styčná spára napojení nového živičného povrchu na stávající za tepla š 15 mm hl 25 mm s prořezáním</t>
  </si>
  <si>
    <t>-1323346950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</si>
  <si>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</si>
  <si>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4,5+5,5</t>
  </si>
  <si>
    <t>10</t>
  </si>
  <si>
    <t>938909311-R</t>
  </si>
  <si>
    <t>Čištění vozovek metením strojně podkladu nebo krytu betonového nebo živičného, včetně odvozu dle možností zhotovitele a případného polpatku za skládku</t>
  </si>
  <si>
    <t>731926220</t>
  </si>
  <si>
    <t>Čištění vozovek metením bláta, prachu nebo hlinitého nánosu s odklizením na hromady na vzdálenost do 20 m nebo naložením na dopravní prostředek strojně povrchu podkladu nebo krytu betonového nebo živičného, včetně odvozu dle možností zhotovitele a případného poplatku za skládku</t>
  </si>
  <si>
    <t>12390+1239</t>
  </si>
  <si>
    <t>11</t>
  </si>
  <si>
    <t>938909612-R</t>
  </si>
  <si>
    <t>Odstranění nánosu na krajnicích tl do 200 mm, včetně odvozu dle možností zhotovitele a případného poplatku za skládku</t>
  </si>
  <si>
    <t>-1019846433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</si>
  <si>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přes 100 do 200 mm, včetně odvozu dle možností zhotovitele a případného poplatku za skládku</t>
  </si>
  <si>
    <t>998</t>
  </si>
  <si>
    <t>Přesun hmot</t>
  </si>
  <si>
    <t>998225111</t>
  </si>
  <si>
    <t>Přesun hmot pro pozemní komunikace s krytem z kamene, monolitickým betonovým nebo živičným</t>
  </si>
  <si>
    <t>t</t>
  </si>
  <si>
    <t>-2021645517</t>
  </si>
  <si>
    <t>Přesun hmot pro komunikace s krytem z kameniva, monolitickým betonovým nebo živičným dopravní vzdálenost do 200 m jakékoliv délky objektu</t>
  </si>
  <si>
    <t>02-VRN - III/201 37 Sedlec - z. Trojany, povrchová oprava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</si>
  <si>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</si>
  <si>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</si>
  <si>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</si>
  <si>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</si>
  <si>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</si>
  <si>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</si>
  <si>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</si>
  <si>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</si>
  <si>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</si>
  <si>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</si>
  <si>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</si>
  <si>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1024</t>
  </si>
  <si>
    <t>1311846434</t>
  </si>
  <si>
    <t>VRN3</t>
  </si>
  <si>
    <t>Zařízení staveniště</t>
  </si>
  <si>
    <t>030001000</t>
  </si>
  <si>
    <t>-261952787</t>
  </si>
  <si>
    <t>VRN4</t>
  </si>
  <si>
    <t>Inženýrská činnost</t>
  </si>
  <si>
    <t>043002000</t>
  </si>
  <si>
    <t>Zkoušky a ostatní měření</t>
  </si>
  <si>
    <t>30149613</t>
  </si>
  <si>
    <t>VRN7</t>
  </si>
  <si>
    <t>Provozní vlivy</t>
  </si>
  <si>
    <t>072203000</t>
  </si>
  <si>
    <t>Silniční provoz - zajištění DIO (dopravní značení)</t>
  </si>
  <si>
    <t>-1892237950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</si>
</sst>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III/201 37 Sedlec - z. Trojany, povrchová oprava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III/201 37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14. 7. 2025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24.7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III-201 37 Sedlec - 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III-201 37 Sedlec - ...'!P121</f>
        <v>0</v>
      </c>
      <c r="AV95" s="127">
        <f>'01 - III-201 37 Sedlec - ...'!J33</f>
        <v>0</v>
      </c>
      <c r="AW95" s="127">
        <f>'01 - III-201 37 Sedlec - ...'!J34</f>
        <v>0</v>
      </c>
      <c r="AX95" s="127">
        <f>'01 - III-201 37 Sedlec - ...'!J35</f>
        <v>0</v>
      </c>
      <c r="AY95" s="127">
        <f>'01 - III-201 37 Sedlec - ...'!J36</f>
        <v>0</v>
      </c>
      <c r="AZ95" s="127">
        <f>'01 - III-201 37 Sedlec - ...'!F33</f>
        <v>0</v>
      </c>
      <c r="BA95" s="127">
        <f>'01 - III-201 37 Sedlec - ...'!F34</f>
        <v>0</v>
      </c>
      <c r="BB95" s="127">
        <f>'01 - III-201 37 Sedlec - ...'!F35</f>
        <v>0</v>
      </c>
      <c r="BC95" s="127">
        <f>'01 - III-201 37 Sedlec - ...'!F36</f>
        <v>0</v>
      </c>
      <c r="BD95" s="129">
        <f>'01 - III-201 37 Sedlec - ...'!F37</f>
        <v>0</v>
      </c>
      <c r="BE95" s="7"/>
      <c r="BT95" s="130" t="s">
        <v>82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24.75" customHeight="1">
      <c r="A96" s="118" t="s">
        <v>79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17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'02-VRN - III-201 37 Sedle...'!J30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31">
        <v>0</v>
      </c>
      <c r="AT96" s="132">
        <f>ROUND(SUM(AV96:AW96),2)</f>
        <v>0</v>
      </c>
      <c r="AU96" s="133">
        <f>'02-VRN - III-201 37 Sedle...'!P121</f>
        <v>0</v>
      </c>
      <c r="AV96" s="132">
        <f>'02-VRN - III-201 37 Sedle...'!J33</f>
        <v>0</v>
      </c>
      <c r="AW96" s="132">
        <f>'02-VRN - III-201 37 Sedle...'!J34</f>
        <v>0</v>
      </c>
      <c r="AX96" s="132">
        <f>'02-VRN - III-201 37 Sedle...'!J35</f>
        <v>0</v>
      </c>
      <c r="AY96" s="132">
        <f>'02-VRN - III-201 37 Sedle...'!J36</f>
        <v>0</v>
      </c>
      <c r="AZ96" s="132">
        <f>'02-VRN - III-201 37 Sedle...'!F33</f>
        <v>0</v>
      </c>
      <c r="BA96" s="132">
        <f>'02-VRN - III-201 37 Sedle...'!F34</f>
        <v>0</v>
      </c>
      <c r="BB96" s="132">
        <f>'02-VRN - III-201 37 Sedle...'!F35</f>
        <v>0</v>
      </c>
      <c r="BC96" s="132">
        <f>'02-VRN - III-201 37 Sedle...'!F36</f>
        <v>0</v>
      </c>
      <c r="BD96" s="134">
        <f>'02-VRN - III-201 37 Sedle...'!F37</f>
        <v>0</v>
      </c>
      <c r="BE96" s="7"/>
      <c r="BT96" s="130" t="s">
        <v>82</v>
      </c>
      <c r="BV96" s="130" t="s">
        <v>77</v>
      </c>
      <c r="BW96" s="130" t="s">
        <v>86</v>
      </c>
      <c r="BX96" s="130" t="s">
        <v>5</v>
      </c>
      <c r="CL96" s="130" t="s">
        <v>1</v>
      </c>
      <c r="CM96" s="130" t="s">
        <v>84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jx/MiQo2zQM3jAR0/xn0o9YhBUz3hl934IZSqPbDk8wj8g6fXPLKcoAXAawF2FKCfRNcRcSNmQv3hza4VbIBCA==" hashValue="DnwwlLzcBqyyzg5IBKIJvqfiAUNTaKWYxOK+Hb/t5wOzktxuNyvPBLyVZxt8Az5rUNwy+TN3fNv/BQ6tQJahzg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201 37 Sedlec - ...'!C2" display="/"/>
    <hyperlink ref="A96" location="'02-VRN - III-201 37 Sedl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III/201 37 Sedlec - z. Trojany, povrchová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89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14. 7. 2025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ROUND((SUM(BE121:BE169)),  2)</f>
        <v>0</v>
      </c>
      <c r="G33" s="37"/>
      <c r="H33" s="37"/>
      <c r="I33" s="154">
        <v>0.20999999999999999</v>
      </c>
      <c r="J33" s="153">
        <f>ROUND(((SUM(BE121:BE169))*I33),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ROUND((SUM(BF121:BF169)),  2)</f>
        <v>0</v>
      </c>
      <c r="G34" s="37"/>
      <c r="H34" s="37"/>
      <c r="I34" s="154">
        <v>0.12</v>
      </c>
      <c r="J34" s="153">
        <f>ROUND(((SUM(BF121:BF169))*I34),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ROUND((SUM(BG121:BG169)),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ROUND((SUM(BH121:BH169)),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ROUND((SUM(BI121:BI169)),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III/201 37 Sedlec - z. Trojany, povrchová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III/201 37 Sedlec - z. Trojany, povrchová oprava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III/201 37</v>
      </c>
      <c r="G89" s="39"/>
      <c r="H89" s="39"/>
      <c r="I89" s="31" t="s">
        <v>22</v>
      </c>
      <c r="J89" s="78" t="str">
        <f>IF(J12="","",J12)</f>
        <v>14. 7. 2025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95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96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97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98</v>
      </c>
      <c r="E100" s="187"/>
      <c r="F100" s="187"/>
      <c r="G100" s="187"/>
      <c r="H100" s="187"/>
      <c r="I100" s="187"/>
      <c r="J100" s="188">
        <f>J146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99</v>
      </c>
      <c r="E101" s="187"/>
      <c r="F101" s="187"/>
      <c r="G101" s="187"/>
      <c r="H101" s="187"/>
      <c r="I101" s="187"/>
      <c r="J101" s="188">
        <f>J167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III/201 37 Sedlec - z. Trojany, povrchová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01 - III/201 37 Sedlec - z. Trojany, povrchová oprava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III/201 37</v>
      </c>
      <c r="G115" s="39"/>
      <c r="H115" s="39"/>
      <c r="I115" s="31" t="s">
        <v>22</v>
      </c>
      <c r="J115" s="78" t="str">
        <f>IF(J12="","",J12)</f>
        <v>14. 7. 2025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2591.0851700000003</v>
      </c>
      <c r="S121" s="103"/>
      <c r="T121" s="200">
        <f>T122</f>
        <v>885.05500000000006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113</v>
      </c>
      <c r="F122" s="205" t="s">
        <v>114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P123+P128+P146+P167</f>
        <v>0</v>
      </c>
      <c r="Q122" s="210"/>
      <c r="R122" s="211">
        <f>R123+R128+R146+R167</f>
        <v>2591.0851700000003</v>
      </c>
      <c r="S122" s="210"/>
      <c r="T122" s="212">
        <f>T123+T128+T146+T167</f>
        <v>885.05500000000006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82</v>
      </c>
      <c r="AT122" s="214" t="s">
        <v>74</v>
      </c>
      <c r="AU122" s="214" t="s">
        <v>75</v>
      </c>
      <c r="AY122" s="213" t="s">
        <v>115</v>
      </c>
      <c r="BK122" s="215">
        <f>BK123+BK128+BK146+BK167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82</v>
      </c>
      <c r="F123" s="216" t="s">
        <v>116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1.0000000000000001E-05</v>
      </c>
      <c r="S123" s="210"/>
      <c r="T123" s="212">
        <f>SUM(T124:T127)</f>
        <v>0.11500000000000001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82</v>
      </c>
      <c r="AT123" s="214" t="s">
        <v>74</v>
      </c>
      <c r="AU123" s="214" t="s">
        <v>82</v>
      </c>
      <c r="AY123" s="213" t="s">
        <v>115</v>
      </c>
      <c r="BK123" s="215">
        <f>SUM(BK124:BK127)</f>
        <v>0</v>
      </c>
    </row>
    <row r="124" s="2" customFormat="1" ht="21.75" customHeight="1">
      <c r="A124" s="37"/>
      <c r="B124" s="38"/>
      <c r="C124" s="218" t="s">
        <v>82</v>
      </c>
      <c r="D124" s="218" t="s">
        <v>117</v>
      </c>
      <c r="E124" s="219" t="s">
        <v>118</v>
      </c>
      <c r="F124" s="220" t="s">
        <v>119</v>
      </c>
      <c r="G124" s="221" t="s">
        <v>120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1.0000000000000001E-05</v>
      </c>
      <c r="R124" s="228">
        <f>Q124*H124</f>
        <v>1.0000000000000001E-05</v>
      </c>
      <c r="S124" s="228">
        <v>0.11500000000000001</v>
      </c>
      <c r="T124" s="229">
        <f>S124*H124</f>
        <v>0.11500000000000001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121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121</v>
      </c>
      <c r="BM124" s="230" t="s">
        <v>122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124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3" customFormat="1">
      <c r="A126" s="13"/>
      <c r="B126" s="237"/>
      <c r="C126" s="238"/>
      <c r="D126" s="232" t="s">
        <v>125</v>
      </c>
      <c r="E126" s="239" t="s">
        <v>1</v>
      </c>
      <c r="F126" s="240" t="s">
        <v>126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125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115</v>
      </c>
    </row>
    <row r="127" s="14" customFormat="1">
      <c r="A127" s="14"/>
      <c r="B127" s="248"/>
      <c r="C127" s="249"/>
      <c r="D127" s="232" t="s">
        <v>125</v>
      </c>
      <c r="E127" s="250" t="s">
        <v>1</v>
      </c>
      <c r="F127" s="251" t="s">
        <v>127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125</v>
      </c>
      <c r="AU127" s="258" t="s">
        <v>84</v>
      </c>
      <c r="AV127" s="14" t="s">
        <v>121</v>
      </c>
      <c r="AW127" s="14" t="s">
        <v>32</v>
      </c>
      <c r="AX127" s="14" t="s">
        <v>82</v>
      </c>
      <c r="AY127" s="258" t="s">
        <v>115</v>
      </c>
    </row>
    <row r="128" s="12" customFormat="1" ht="22.8" customHeight="1">
      <c r="A128" s="12"/>
      <c r="B128" s="202"/>
      <c r="C128" s="203"/>
      <c r="D128" s="204" t="s">
        <v>74</v>
      </c>
      <c r="E128" s="216" t="s">
        <v>128</v>
      </c>
      <c r="F128" s="216" t="s">
        <v>129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SUM(P129:P145)</f>
        <v>0</v>
      </c>
      <c r="Q128" s="210"/>
      <c r="R128" s="211">
        <f>SUM(R129:R145)</f>
        <v>2589.4752600000002</v>
      </c>
      <c r="S128" s="210"/>
      <c r="T128" s="212">
        <f>SUM(T129:T145)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82</v>
      </c>
      <c r="AT128" s="214" t="s">
        <v>74</v>
      </c>
      <c r="AU128" s="214" t="s">
        <v>82</v>
      </c>
      <c r="AY128" s="213" t="s">
        <v>115</v>
      </c>
      <c r="BK128" s="215">
        <f>SUM(BK129:BK145)</f>
        <v>0</v>
      </c>
    </row>
    <row r="129" s="2" customFormat="1" ht="21.75" customHeight="1">
      <c r="A129" s="37"/>
      <c r="B129" s="38"/>
      <c r="C129" s="218" t="s">
        <v>84</v>
      </c>
      <c r="D129" s="218" t="s">
        <v>117</v>
      </c>
      <c r="E129" s="219" t="s">
        <v>130</v>
      </c>
      <c r="F129" s="220" t="s">
        <v>131</v>
      </c>
      <c r="G129" s="221" t="s">
        <v>132</v>
      </c>
      <c r="H129" s="222">
        <v>2430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0.216</v>
      </c>
      <c r="R129" s="228">
        <f>Q129*H129</f>
        <v>524.88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121</v>
      </c>
      <c r="AT129" s="230" t="s">
        <v>117</v>
      </c>
      <c r="AU129" s="230" t="s">
        <v>84</v>
      </c>
      <c r="AY129" s="16" t="s">
        <v>115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82</v>
      </c>
      <c r="BK129" s="231">
        <f>ROUND(I129*H129,2)</f>
        <v>0</v>
      </c>
      <c r="BL129" s="16" t="s">
        <v>121</v>
      </c>
      <c r="BM129" s="230" t="s">
        <v>133</v>
      </c>
    </row>
    <row r="130" s="2" customFormat="1">
      <c r="A130" s="37"/>
      <c r="B130" s="38"/>
      <c r="C130" s="39"/>
      <c r="D130" s="232" t="s">
        <v>123</v>
      </c>
      <c r="E130" s="39"/>
      <c r="F130" s="233" t="s">
        <v>134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123</v>
      </c>
      <c r="AU130" s="16" t="s">
        <v>84</v>
      </c>
    </row>
    <row r="131" s="13" customFormat="1">
      <c r="A131" s="13"/>
      <c r="B131" s="237"/>
      <c r="C131" s="238"/>
      <c r="D131" s="232" t="s">
        <v>125</v>
      </c>
      <c r="E131" s="239" t="s">
        <v>1</v>
      </c>
      <c r="F131" s="240" t="s">
        <v>135</v>
      </c>
      <c r="G131" s="238"/>
      <c r="H131" s="241">
        <v>2430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125</v>
      </c>
      <c r="AU131" s="247" t="s">
        <v>84</v>
      </c>
      <c r="AV131" s="13" t="s">
        <v>84</v>
      </c>
      <c r="AW131" s="13" t="s">
        <v>32</v>
      </c>
      <c r="AX131" s="13" t="s">
        <v>75</v>
      </c>
      <c r="AY131" s="247" t="s">
        <v>115</v>
      </c>
    </row>
    <row r="132" s="14" customFormat="1">
      <c r="A132" s="14"/>
      <c r="B132" s="248"/>
      <c r="C132" s="249"/>
      <c r="D132" s="232" t="s">
        <v>125</v>
      </c>
      <c r="E132" s="250" t="s">
        <v>1</v>
      </c>
      <c r="F132" s="251" t="s">
        <v>127</v>
      </c>
      <c r="G132" s="249"/>
      <c r="H132" s="252">
        <v>2430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125</v>
      </c>
      <c r="AU132" s="258" t="s">
        <v>84</v>
      </c>
      <c r="AV132" s="14" t="s">
        <v>121</v>
      </c>
      <c r="AW132" s="14" t="s">
        <v>32</v>
      </c>
      <c r="AX132" s="14" t="s">
        <v>82</v>
      </c>
      <c r="AY132" s="258" t="s">
        <v>115</v>
      </c>
    </row>
    <row r="133" s="2" customFormat="1" ht="24.15" customHeight="1">
      <c r="A133" s="37"/>
      <c r="B133" s="38"/>
      <c r="C133" s="218" t="s">
        <v>136</v>
      </c>
      <c r="D133" s="218" t="s">
        <v>117</v>
      </c>
      <c r="E133" s="219" t="s">
        <v>137</v>
      </c>
      <c r="F133" s="220" t="s">
        <v>138</v>
      </c>
      <c r="G133" s="221" t="s">
        <v>132</v>
      </c>
      <c r="H133" s="222">
        <v>1239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0.10434</v>
      </c>
      <c r="R133" s="228">
        <f>Q133*H133</f>
        <v>129.27726000000001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121</v>
      </c>
      <c r="AT133" s="230" t="s">
        <v>117</v>
      </c>
      <c r="AU133" s="230" t="s">
        <v>84</v>
      </c>
      <c r="AY133" s="16" t="s">
        <v>115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121</v>
      </c>
      <c r="BM133" s="230" t="s">
        <v>139</v>
      </c>
    </row>
    <row r="134" s="2" customFormat="1">
      <c r="A134" s="37"/>
      <c r="B134" s="38"/>
      <c r="C134" s="39"/>
      <c r="D134" s="232" t="s">
        <v>123</v>
      </c>
      <c r="E134" s="39"/>
      <c r="F134" s="233" t="s">
        <v>140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123</v>
      </c>
      <c r="AU134" s="16" t="s">
        <v>84</v>
      </c>
    </row>
    <row r="135" s="13" customFormat="1">
      <c r="A135" s="13"/>
      <c r="B135" s="237"/>
      <c r="C135" s="238"/>
      <c r="D135" s="232" t="s">
        <v>125</v>
      </c>
      <c r="E135" s="239" t="s">
        <v>1</v>
      </c>
      <c r="F135" s="240" t="s">
        <v>141</v>
      </c>
      <c r="G135" s="238"/>
      <c r="H135" s="241">
        <v>1239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125</v>
      </c>
      <c r="AU135" s="247" t="s">
        <v>84</v>
      </c>
      <c r="AV135" s="13" t="s">
        <v>84</v>
      </c>
      <c r="AW135" s="13" t="s">
        <v>32</v>
      </c>
      <c r="AX135" s="13" t="s">
        <v>75</v>
      </c>
      <c r="AY135" s="247" t="s">
        <v>115</v>
      </c>
    </row>
    <row r="136" s="14" customFormat="1">
      <c r="A136" s="14"/>
      <c r="B136" s="248"/>
      <c r="C136" s="249"/>
      <c r="D136" s="232" t="s">
        <v>125</v>
      </c>
      <c r="E136" s="250" t="s">
        <v>1</v>
      </c>
      <c r="F136" s="251" t="s">
        <v>127</v>
      </c>
      <c r="G136" s="249"/>
      <c r="H136" s="252">
        <v>1239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125</v>
      </c>
      <c r="AU136" s="258" t="s">
        <v>84</v>
      </c>
      <c r="AV136" s="14" t="s">
        <v>121</v>
      </c>
      <c r="AW136" s="14" t="s">
        <v>32</v>
      </c>
      <c r="AX136" s="14" t="s">
        <v>82</v>
      </c>
      <c r="AY136" s="258" t="s">
        <v>115</v>
      </c>
    </row>
    <row r="137" s="2" customFormat="1" ht="24.15" customHeight="1">
      <c r="A137" s="37"/>
      <c r="B137" s="38"/>
      <c r="C137" s="218" t="s">
        <v>121</v>
      </c>
      <c r="D137" s="218" t="s">
        <v>117</v>
      </c>
      <c r="E137" s="219" t="s">
        <v>142</v>
      </c>
      <c r="F137" s="220" t="s">
        <v>143</v>
      </c>
      <c r="G137" s="221" t="s">
        <v>132</v>
      </c>
      <c r="H137" s="222">
        <v>12390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40</v>
      </c>
      <c r="O137" s="90"/>
      <c r="P137" s="228">
        <f>O137*H137</f>
        <v>0</v>
      </c>
      <c r="Q137" s="228">
        <v>0.15620000000000001</v>
      </c>
      <c r="R137" s="228">
        <f>Q137*H137</f>
        <v>1935.318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121</v>
      </c>
      <c r="AT137" s="230" t="s">
        <v>117</v>
      </c>
      <c r="AU137" s="230" t="s">
        <v>84</v>
      </c>
      <c r="AY137" s="16" t="s">
        <v>115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82</v>
      </c>
      <c r="BK137" s="231">
        <f>ROUND(I137*H137,2)</f>
        <v>0</v>
      </c>
      <c r="BL137" s="16" t="s">
        <v>121</v>
      </c>
      <c r="BM137" s="230" t="s">
        <v>144</v>
      </c>
    </row>
    <row r="138" s="2" customFormat="1">
      <c r="A138" s="37"/>
      <c r="B138" s="38"/>
      <c r="C138" s="39"/>
      <c r="D138" s="232" t="s">
        <v>123</v>
      </c>
      <c r="E138" s="39"/>
      <c r="F138" s="233" t="s">
        <v>145</v>
      </c>
      <c r="G138" s="39"/>
      <c r="H138" s="39"/>
      <c r="I138" s="234"/>
      <c r="J138" s="39"/>
      <c r="K138" s="39"/>
      <c r="L138" s="43"/>
      <c r="M138" s="235"/>
      <c r="N138" s="236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123</v>
      </c>
      <c r="AU138" s="16" t="s">
        <v>84</v>
      </c>
    </row>
    <row r="139" s="13" customFormat="1">
      <c r="A139" s="13"/>
      <c r="B139" s="237"/>
      <c r="C139" s="238"/>
      <c r="D139" s="232" t="s">
        <v>125</v>
      </c>
      <c r="E139" s="239" t="s">
        <v>1</v>
      </c>
      <c r="F139" s="240" t="s">
        <v>146</v>
      </c>
      <c r="G139" s="238"/>
      <c r="H139" s="241">
        <v>12390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125</v>
      </c>
      <c r="AU139" s="247" t="s">
        <v>84</v>
      </c>
      <c r="AV139" s="13" t="s">
        <v>84</v>
      </c>
      <c r="AW139" s="13" t="s">
        <v>32</v>
      </c>
      <c r="AX139" s="13" t="s">
        <v>75</v>
      </c>
      <c r="AY139" s="247" t="s">
        <v>115</v>
      </c>
    </row>
    <row r="140" s="14" customFormat="1">
      <c r="A140" s="14"/>
      <c r="B140" s="248"/>
      <c r="C140" s="249"/>
      <c r="D140" s="232" t="s">
        <v>125</v>
      </c>
      <c r="E140" s="250" t="s">
        <v>1</v>
      </c>
      <c r="F140" s="251" t="s">
        <v>127</v>
      </c>
      <c r="G140" s="249"/>
      <c r="H140" s="252">
        <v>12390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125</v>
      </c>
      <c r="AU140" s="258" t="s">
        <v>84</v>
      </c>
      <c r="AV140" s="14" t="s">
        <v>121</v>
      </c>
      <c r="AW140" s="14" t="s">
        <v>32</v>
      </c>
      <c r="AX140" s="14" t="s">
        <v>82</v>
      </c>
      <c r="AY140" s="258" t="s">
        <v>115</v>
      </c>
    </row>
    <row r="141" s="2" customFormat="1" ht="24.15" customHeight="1">
      <c r="A141" s="37"/>
      <c r="B141" s="38"/>
      <c r="C141" s="218" t="s">
        <v>128</v>
      </c>
      <c r="D141" s="218" t="s">
        <v>117</v>
      </c>
      <c r="E141" s="219" t="s">
        <v>147</v>
      </c>
      <c r="F141" s="220" t="s">
        <v>148</v>
      </c>
      <c r="G141" s="221" t="s">
        <v>132</v>
      </c>
      <c r="H141" s="222">
        <v>26019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40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121</v>
      </c>
      <c r="AT141" s="230" t="s">
        <v>117</v>
      </c>
      <c r="AU141" s="230" t="s">
        <v>84</v>
      </c>
      <c r="AY141" s="16" t="s">
        <v>115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82</v>
      </c>
      <c r="BK141" s="231">
        <f>ROUND(I141*H141,2)</f>
        <v>0</v>
      </c>
      <c r="BL141" s="16" t="s">
        <v>121</v>
      </c>
      <c r="BM141" s="230" t="s">
        <v>149</v>
      </c>
    </row>
    <row r="142" s="2" customFormat="1">
      <c r="A142" s="37"/>
      <c r="B142" s="38"/>
      <c r="C142" s="39"/>
      <c r="D142" s="232" t="s">
        <v>123</v>
      </c>
      <c r="E142" s="39"/>
      <c r="F142" s="233" t="s">
        <v>150</v>
      </c>
      <c r="G142" s="39"/>
      <c r="H142" s="39"/>
      <c r="I142" s="234"/>
      <c r="J142" s="39"/>
      <c r="K142" s="39"/>
      <c r="L142" s="43"/>
      <c r="M142" s="235"/>
      <c r="N142" s="236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123</v>
      </c>
      <c r="AU142" s="16" t="s">
        <v>84</v>
      </c>
    </row>
    <row r="143" s="13" customFormat="1">
      <c r="A143" s="13"/>
      <c r="B143" s="237"/>
      <c r="C143" s="238"/>
      <c r="D143" s="232" t="s">
        <v>125</v>
      </c>
      <c r="E143" s="239" t="s">
        <v>1</v>
      </c>
      <c r="F143" s="240" t="s">
        <v>151</v>
      </c>
      <c r="G143" s="238"/>
      <c r="H143" s="241">
        <v>26019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125</v>
      </c>
      <c r="AU143" s="247" t="s">
        <v>84</v>
      </c>
      <c r="AV143" s="13" t="s">
        <v>84</v>
      </c>
      <c r="AW143" s="13" t="s">
        <v>32</v>
      </c>
      <c r="AX143" s="13" t="s">
        <v>82</v>
      </c>
      <c r="AY143" s="247" t="s">
        <v>115</v>
      </c>
    </row>
    <row r="144" s="2" customFormat="1" ht="33" customHeight="1">
      <c r="A144" s="37"/>
      <c r="B144" s="38"/>
      <c r="C144" s="218" t="s">
        <v>152</v>
      </c>
      <c r="D144" s="218" t="s">
        <v>117</v>
      </c>
      <c r="E144" s="219" t="s">
        <v>153</v>
      </c>
      <c r="F144" s="220" t="s">
        <v>154</v>
      </c>
      <c r="G144" s="221" t="s">
        <v>132</v>
      </c>
      <c r="H144" s="222">
        <v>12390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40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121</v>
      </c>
      <c r="AT144" s="230" t="s">
        <v>117</v>
      </c>
      <c r="AU144" s="230" t="s">
        <v>84</v>
      </c>
      <c r="AY144" s="16" t="s">
        <v>115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82</v>
      </c>
      <c r="BK144" s="231">
        <f>ROUND(I144*H144,2)</f>
        <v>0</v>
      </c>
      <c r="BL144" s="16" t="s">
        <v>121</v>
      </c>
      <c r="BM144" s="230" t="s">
        <v>155</v>
      </c>
    </row>
    <row r="145" s="2" customFormat="1">
      <c r="A145" s="37"/>
      <c r="B145" s="38"/>
      <c r="C145" s="39"/>
      <c r="D145" s="232" t="s">
        <v>123</v>
      </c>
      <c r="E145" s="39"/>
      <c r="F145" s="233" t="s">
        <v>156</v>
      </c>
      <c r="G145" s="39"/>
      <c r="H145" s="39"/>
      <c r="I145" s="234"/>
      <c r="J145" s="39"/>
      <c r="K145" s="39"/>
      <c r="L145" s="43"/>
      <c r="M145" s="235"/>
      <c r="N145" s="236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123</v>
      </c>
      <c r="AU145" s="16" t="s">
        <v>84</v>
      </c>
    </row>
    <row r="146" s="12" customFormat="1" ht="22.8" customHeight="1">
      <c r="A146" s="12"/>
      <c r="B146" s="202"/>
      <c r="C146" s="203"/>
      <c r="D146" s="204" t="s">
        <v>74</v>
      </c>
      <c r="E146" s="216" t="s">
        <v>157</v>
      </c>
      <c r="F146" s="216" t="s">
        <v>158</v>
      </c>
      <c r="G146" s="203"/>
      <c r="H146" s="203"/>
      <c r="I146" s="206"/>
      <c r="J146" s="217">
        <f>BK146</f>
        <v>0</v>
      </c>
      <c r="K146" s="203"/>
      <c r="L146" s="208"/>
      <c r="M146" s="209"/>
      <c r="N146" s="210"/>
      <c r="O146" s="210"/>
      <c r="P146" s="211">
        <f>SUM(P147:P166)</f>
        <v>0</v>
      </c>
      <c r="Q146" s="210"/>
      <c r="R146" s="211">
        <f>SUM(R147:R166)</f>
        <v>1.6098999999999999</v>
      </c>
      <c r="S146" s="210"/>
      <c r="T146" s="212">
        <f>SUM(T147:T166)</f>
        <v>884.94000000000005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3" t="s">
        <v>82</v>
      </c>
      <c r="AT146" s="214" t="s">
        <v>74</v>
      </c>
      <c r="AU146" s="214" t="s">
        <v>82</v>
      </c>
      <c r="AY146" s="213" t="s">
        <v>115</v>
      </c>
      <c r="BK146" s="215">
        <f>SUM(BK147:BK166)</f>
        <v>0</v>
      </c>
    </row>
    <row r="147" s="2" customFormat="1" ht="24.15" customHeight="1">
      <c r="A147" s="37"/>
      <c r="B147" s="38"/>
      <c r="C147" s="218" t="s">
        <v>159</v>
      </c>
      <c r="D147" s="218" t="s">
        <v>117</v>
      </c>
      <c r="E147" s="219" t="s">
        <v>160</v>
      </c>
      <c r="F147" s="220" t="s">
        <v>161</v>
      </c>
      <c r="G147" s="221" t="s">
        <v>162</v>
      </c>
      <c r="H147" s="222">
        <v>4860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40</v>
      </c>
      <c r="O147" s="90"/>
      <c r="P147" s="228">
        <f>O147*H147</f>
        <v>0</v>
      </c>
      <c r="Q147" s="228">
        <v>0.00033</v>
      </c>
      <c r="R147" s="228">
        <f>Q147*H147</f>
        <v>1.6037999999999999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121</v>
      </c>
      <c r="AT147" s="230" t="s">
        <v>117</v>
      </c>
      <c r="AU147" s="230" t="s">
        <v>84</v>
      </c>
      <c r="AY147" s="16" t="s">
        <v>115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82</v>
      </c>
      <c r="BK147" s="231">
        <f>ROUND(I147*H147,2)</f>
        <v>0</v>
      </c>
      <c r="BL147" s="16" t="s">
        <v>121</v>
      </c>
      <c r="BM147" s="230" t="s">
        <v>163</v>
      </c>
    </row>
    <row r="148" s="2" customFormat="1">
      <c r="A148" s="37"/>
      <c r="B148" s="38"/>
      <c r="C148" s="39"/>
      <c r="D148" s="232" t="s">
        <v>123</v>
      </c>
      <c r="E148" s="39"/>
      <c r="F148" s="233" t="s">
        <v>164</v>
      </c>
      <c r="G148" s="39"/>
      <c r="H148" s="39"/>
      <c r="I148" s="234"/>
      <c r="J148" s="39"/>
      <c r="K148" s="39"/>
      <c r="L148" s="43"/>
      <c r="M148" s="235"/>
      <c r="N148" s="236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123</v>
      </c>
      <c r="AU148" s="16" t="s">
        <v>84</v>
      </c>
    </row>
    <row r="149" s="13" customFormat="1">
      <c r="A149" s="13"/>
      <c r="B149" s="237"/>
      <c r="C149" s="238"/>
      <c r="D149" s="232" t="s">
        <v>125</v>
      </c>
      <c r="E149" s="239" t="s">
        <v>1</v>
      </c>
      <c r="F149" s="240" t="s">
        <v>165</v>
      </c>
      <c r="G149" s="238"/>
      <c r="H149" s="241">
        <v>4860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125</v>
      </c>
      <c r="AU149" s="247" t="s">
        <v>84</v>
      </c>
      <c r="AV149" s="13" t="s">
        <v>84</v>
      </c>
      <c r="AW149" s="13" t="s">
        <v>32</v>
      </c>
      <c r="AX149" s="13" t="s">
        <v>75</v>
      </c>
      <c r="AY149" s="247" t="s">
        <v>115</v>
      </c>
    </row>
    <row r="150" s="14" customFormat="1">
      <c r="A150" s="14"/>
      <c r="B150" s="248"/>
      <c r="C150" s="249"/>
      <c r="D150" s="232" t="s">
        <v>125</v>
      </c>
      <c r="E150" s="250" t="s">
        <v>1</v>
      </c>
      <c r="F150" s="251" t="s">
        <v>127</v>
      </c>
      <c r="G150" s="249"/>
      <c r="H150" s="252">
        <v>4860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125</v>
      </c>
      <c r="AU150" s="258" t="s">
        <v>84</v>
      </c>
      <c r="AV150" s="14" t="s">
        <v>121</v>
      </c>
      <c r="AW150" s="14" t="s">
        <v>32</v>
      </c>
      <c r="AX150" s="14" t="s">
        <v>82</v>
      </c>
      <c r="AY150" s="258" t="s">
        <v>115</v>
      </c>
    </row>
    <row r="151" s="2" customFormat="1" ht="16.5" customHeight="1">
      <c r="A151" s="37"/>
      <c r="B151" s="38"/>
      <c r="C151" s="218" t="s">
        <v>166</v>
      </c>
      <c r="D151" s="218" t="s">
        <v>117</v>
      </c>
      <c r="E151" s="219" t="s">
        <v>167</v>
      </c>
      <c r="F151" s="220" t="s">
        <v>168</v>
      </c>
      <c r="G151" s="221" t="s">
        <v>162</v>
      </c>
      <c r="H151" s="222">
        <v>4860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40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121</v>
      </c>
      <c r="AT151" s="230" t="s">
        <v>117</v>
      </c>
      <c r="AU151" s="230" t="s">
        <v>84</v>
      </c>
      <c r="AY151" s="16" t="s">
        <v>115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82</v>
      </c>
      <c r="BK151" s="231">
        <f>ROUND(I151*H151,2)</f>
        <v>0</v>
      </c>
      <c r="BL151" s="16" t="s">
        <v>121</v>
      </c>
      <c r="BM151" s="230" t="s">
        <v>169</v>
      </c>
    </row>
    <row r="152" s="2" customFormat="1">
      <c r="A152" s="37"/>
      <c r="B152" s="38"/>
      <c r="C152" s="39"/>
      <c r="D152" s="232" t="s">
        <v>123</v>
      </c>
      <c r="E152" s="39"/>
      <c r="F152" s="233" t="s">
        <v>170</v>
      </c>
      <c r="G152" s="39"/>
      <c r="H152" s="39"/>
      <c r="I152" s="234"/>
      <c r="J152" s="39"/>
      <c r="K152" s="39"/>
      <c r="L152" s="43"/>
      <c r="M152" s="235"/>
      <c r="N152" s="236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123</v>
      </c>
      <c r="AU152" s="16" t="s">
        <v>84</v>
      </c>
    </row>
    <row r="153" s="13" customFormat="1">
      <c r="A153" s="13"/>
      <c r="B153" s="237"/>
      <c r="C153" s="238"/>
      <c r="D153" s="232" t="s">
        <v>125</v>
      </c>
      <c r="E153" s="239" t="s">
        <v>1</v>
      </c>
      <c r="F153" s="240" t="s">
        <v>165</v>
      </c>
      <c r="G153" s="238"/>
      <c r="H153" s="241">
        <v>4860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125</v>
      </c>
      <c r="AU153" s="247" t="s">
        <v>84</v>
      </c>
      <c r="AV153" s="13" t="s">
        <v>84</v>
      </c>
      <c r="AW153" s="13" t="s">
        <v>32</v>
      </c>
      <c r="AX153" s="13" t="s">
        <v>75</v>
      </c>
      <c r="AY153" s="247" t="s">
        <v>115</v>
      </c>
    </row>
    <row r="154" s="14" customFormat="1">
      <c r="A154" s="14"/>
      <c r="B154" s="248"/>
      <c r="C154" s="249"/>
      <c r="D154" s="232" t="s">
        <v>125</v>
      </c>
      <c r="E154" s="250" t="s">
        <v>1</v>
      </c>
      <c r="F154" s="251" t="s">
        <v>127</v>
      </c>
      <c r="G154" s="249"/>
      <c r="H154" s="252">
        <v>4860</v>
      </c>
      <c r="I154" s="253"/>
      <c r="J154" s="249"/>
      <c r="K154" s="249"/>
      <c r="L154" s="254"/>
      <c r="M154" s="255"/>
      <c r="N154" s="256"/>
      <c r="O154" s="256"/>
      <c r="P154" s="256"/>
      <c r="Q154" s="256"/>
      <c r="R154" s="256"/>
      <c r="S154" s="256"/>
      <c r="T154" s="25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8" t="s">
        <v>125</v>
      </c>
      <c r="AU154" s="258" t="s">
        <v>84</v>
      </c>
      <c r="AV154" s="14" t="s">
        <v>121</v>
      </c>
      <c r="AW154" s="14" t="s">
        <v>32</v>
      </c>
      <c r="AX154" s="14" t="s">
        <v>82</v>
      </c>
      <c r="AY154" s="258" t="s">
        <v>115</v>
      </c>
    </row>
    <row r="155" s="2" customFormat="1" ht="33" customHeight="1">
      <c r="A155" s="37"/>
      <c r="B155" s="38"/>
      <c r="C155" s="218" t="s">
        <v>157</v>
      </c>
      <c r="D155" s="218" t="s">
        <v>117</v>
      </c>
      <c r="E155" s="219" t="s">
        <v>171</v>
      </c>
      <c r="F155" s="220" t="s">
        <v>172</v>
      </c>
      <c r="G155" s="221" t="s">
        <v>162</v>
      </c>
      <c r="H155" s="222">
        <v>10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40</v>
      </c>
      <c r="O155" s="90"/>
      <c r="P155" s="228">
        <f>O155*H155</f>
        <v>0</v>
      </c>
      <c r="Q155" s="228">
        <v>0.00060999999999999997</v>
      </c>
      <c r="R155" s="228">
        <f>Q155*H155</f>
        <v>0.0060999999999999995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121</v>
      </c>
      <c r="AT155" s="230" t="s">
        <v>117</v>
      </c>
      <c r="AU155" s="230" t="s">
        <v>84</v>
      </c>
      <c r="AY155" s="16" t="s">
        <v>115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82</v>
      </c>
      <c r="BK155" s="231">
        <f>ROUND(I155*H155,2)</f>
        <v>0</v>
      </c>
      <c r="BL155" s="16" t="s">
        <v>121</v>
      </c>
      <c r="BM155" s="230" t="s">
        <v>173</v>
      </c>
    </row>
    <row r="156" s="2" customFormat="1">
      <c r="A156" s="37"/>
      <c r="B156" s="38"/>
      <c r="C156" s="39"/>
      <c r="D156" s="232" t="s">
        <v>123</v>
      </c>
      <c r="E156" s="39"/>
      <c r="F156" s="233" t="s">
        <v>174</v>
      </c>
      <c r="G156" s="39"/>
      <c r="H156" s="39"/>
      <c r="I156" s="234"/>
      <c r="J156" s="39"/>
      <c r="K156" s="39"/>
      <c r="L156" s="43"/>
      <c r="M156" s="235"/>
      <c r="N156" s="236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123</v>
      </c>
      <c r="AU156" s="16" t="s">
        <v>84</v>
      </c>
    </row>
    <row r="157" s="13" customFormat="1">
      <c r="A157" s="13"/>
      <c r="B157" s="237"/>
      <c r="C157" s="238"/>
      <c r="D157" s="232" t="s">
        <v>125</v>
      </c>
      <c r="E157" s="239" t="s">
        <v>1</v>
      </c>
      <c r="F157" s="240" t="s">
        <v>175</v>
      </c>
      <c r="G157" s="238"/>
      <c r="H157" s="241">
        <v>10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125</v>
      </c>
      <c r="AU157" s="247" t="s">
        <v>84</v>
      </c>
      <c r="AV157" s="13" t="s">
        <v>84</v>
      </c>
      <c r="AW157" s="13" t="s">
        <v>32</v>
      </c>
      <c r="AX157" s="13" t="s">
        <v>75</v>
      </c>
      <c r="AY157" s="247" t="s">
        <v>115</v>
      </c>
    </row>
    <row r="158" s="14" customFormat="1">
      <c r="A158" s="14"/>
      <c r="B158" s="248"/>
      <c r="C158" s="249"/>
      <c r="D158" s="232" t="s">
        <v>125</v>
      </c>
      <c r="E158" s="250" t="s">
        <v>1</v>
      </c>
      <c r="F158" s="251" t="s">
        <v>127</v>
      </c>
      <c r="G158" s="249"/>
      <c r="H158" s="252">
        <v>10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125</v>
      </c>
      <c r="AU158" s="258" t="s">
        <v>84</v>
      </c>
      <c r="AV158" s="14" t="s">
        <v>121</v>
      </c>
      <c r="AW158" s="14" t="s">
        <v>32</v>
      </c>
      <c r="AX158" s="14" t="s">
        <v>82</v>
      </c>
      <c r="AY158" s="258" t="s">
        <v>115</v>
      </c>
    </row>
    <row r="159" s="2" customFormat="1" ht="44.25" customHeight="1">
      <c r="A159" s="37"/>
      <c r="B159" s="38"/>
      <c r="C159" s="218" t="s">
        <v>176</v>
      </c>
      <c r="D159" s="218" t="s">
        <v>117</v>
      </c>
      <c r="E159" s="219" t="s">
        <v>177</v>
      </c>
      <c r="F159" s="220" t="s">
        <v>178</v>
      </c>
      <c r="G159" s="221" t="s">
        <v>132</v>
      </c>
      <c r="H159" s="222">
        <v>13629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40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0.02</v>
      </c>
      <c r="T159" s="229">
        <f>S159*H159</f>
        <v>272.57999999999998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121</v>
      </c>
      <c r="AT159" s="230" t="s">
        <v>117</v>
      </c>
      <c r="AU159" s="230" t="s">
        <v>84</v>
      </c>
      <c r="AY159" s="16" t="s">
        <v>115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82</v>
      </c>
      <c r="BK159" s="231">
        <f>ROUND(I159*H159,2)</f>
        <v>0</v>
      </c>
      <c r="BL159" s="16" t="s">
        <v>121</v>
      </c>
      <c r="BM159" s="230" t="s">
        <v>179</v>
      </c>
    </row>
    <row r="160" s="2" customFormat="1">
      <c r="A160" s="37"/>
      <c r="B160" s="38"/>
      <c r="C160" s="39"/>
      <c r="D160" s="232" t="s">
        <v>123</v>
      </c>
      <c r="E160" s="39"/>
      <c r="F160" s="233" t="s">
        <v>180</v>
      </c>
      <c r="G160" s="39"/>
      <c r="H160" s="39"/>
      <c r="I160" s="234"/>
      <c r="J160" s="39"/>
      <c r="K160" s="39"/>
      <c r="L160" s="43"/>
      <c r="M160" s="235"/>
      <c r="N160" s="236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123</v>
      </c>
      <c r="AU160" s="16" t="s">
        <v>84</v>
      </c>
    </row>
    <row r="161" s="13" customFormat="1">
      <c r="A161" s="13"/>
      <c r="B161" s="237"/>
      <c r="C161" s="238"/>
      <c r="D161" s="232" t="s">
        <v>125</v>
      </c>
      <c r="E161" s="239" t="s">
        <v>1</v>
      </c>
      <c r="F161" s="240" t="s">
        <v>181</v>
      </c>
      <c r="G161" s="238"/>
      <c r="H161" s="241">
        <v>13629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125</v>
      </c>
      <c r="AU161" s="247" t="s">
        <v>84</v>
      </c>
      <c r="AV161" s="13" t="s">
        <v>84</v>
      </c>
      <c r="AW161" s="13" t="s">
        <v>32</v>
      </c>
      <c r="AX161" s="13" t="s">
        <v>75</v>
      </c>
      <c r="AY161" s="247" t="s">
        <v>115</v>
      </c>
    </row>
    <row r="162" s="14" customFormat="1">
      <c r="A162" s="14"/>
      <c r="B162" s="248"/>
      <c r="C162" s="249"/>
      <c r="D162" s="232" t="s">
        <v>125</v>
      </c>
      <c r="E162" s="250" t="s">
        <v>1</v>
      </c>
      <c r="F162" s="251" t="s">
        <v>127</v>
      </c>
      <c r="G162" s="249"/>
      <c r="H162" s="252">
        <v>13629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8" t="s">
        <v>125</v>
      </c>
      <c r="AU162" s="258" t="s">
        <v>84</v>
      </c>
      <c r="AV162" s="14" t="s">
        <v>121</v>
      </c>
      <c r="AW162" s="14" t="s">
        <v>32</v>
      </c>
      <c r="AX162" s="14" t="s">
        <v>82</v>
      </c>
      <c r="AY162" s="258" t="s">
        <v>115</v>
      </c>
    </row>
    <row r="163" s="2" customFormat="1" ht="37.8" customHeight="1">
      <c r="A163" s="37"/>
      <c r="B163" s="38"/>
      <c r="C163" s="218" t="s">
        <v>182</v>
      </c>
      <c r="D163" s="218" t="s">
        <v>117</v>
      </c>
      <c r="E163" s="219" t="s">
        <v>183</v>
      </c>
      <c r="F163" s="220" t="s">
        <v>184</v>
      </c>
      <c r="G163" s="221" t="s">
        <v>132</v>
      </c>
      <c r="H163" s="222">
        <v>2430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40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0.252</v>
      </c>
      <c r="T163" s="229">
        <f>S163*H163</f>
        <v>612.36000000000001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121</v>
      </c>
      <c r="AT163" s="230" t="s">
        <v>117</v>
      </c>
      <c r="AU163" s="230" t="s">
        <v>84</v>
      </c>
      <c r="AY163" s="16" t="s">
        <v>115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82</v>
      </c>
      <c r="BK163" s="231">
        <f>ROUND(I163*H163,2)</f>
        <v>0</v>
      </c>
      <c r="BL163" s="16" t="s">
        <v>121</v>
      </c>
      <c r="BM163" s="230" t="s">
        <v>185</v>
      </c>
    </row>
    <row r="164" s="2" customFormat="1">
      <c r="A164" s="37"/>
      <c r="B164" s="38"/>
      <c r="C164" s="39"/>
      <c r="D164" s="232" t="s">
        <v>123</v>
      </c>
      <c r="E164" s="39"/>
      <c r="F164" s="233" t="s">
        <v>186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123</v>
      </c>
      <c r="AU164" s="16" t="s">
        <v>84</v>
      </c>
    </row>
    <row r="165" s="13" customFormat="1">
      <c r="A165" s="13"/>
      <c r="B165" s="237"/>
      <c r="C165" s="238"/>
      <c r="D165" s="232" t="s">
        <v>125</v>
      </c>
      <c r="E165" s="239" t="s">
        <v>1</v>
      </c>
      <c r="F165" s="240" t="s">
        <v>135</v>
      </c>
      <c r="G165" s="238"/>
      <c r="H165" s="241">
        <v>2430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125</v>
      </c>
      <c r="AU165" s="247" t="s">
        <v>84</v>
      </c>
      <c r="AV165" s="13" t="s">
        <v>84</v>
      </c>
      <c r="AW165" s="13" t="s">
        <v>32</v>
      </c>
      <c r="AX165" s="13" t="s">
        <v>75</v>
      </c>
      <c r="AY165" s="247" t="s">
        <v>115</v>
      </c>
    </row>
    <row r="166" s="14" customFormat="1">
      <c r="A166" s="14"/>
      <c r="B166" s="248"/>
      <c r="C166" s="249"/>
      <c r="D166" s="232" t="s">
        <v>125</v>
      </c>
      <c r="E166" s="250" t="s">
        <v>1</v>
      </c>
      <c r="F166" s="251" t="s">
        <v>127</v>
      </c>
      <c r="G166" s="249"/>
      <c r="H166" s="252">
        <v>2430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125</v>
      </c>
      <c r="AU166" s="258" t="s">
        <v>84</v>
      </c>
      <c r="AV166" s="14" t="s">
        <v>121</v>
      </c>
      <c r="AW166" s="14" t="s">
        <v>32</v>
      </c>
      <c r="AX166" s="14" t="s">
        <v>82</v>
      </c>
      <c r="AY166" s="258" t="s">
        <v>115</v>
      </c>
    </row>
    <row r="167" s="12" customFormat="1" ht="22.8" customHeight="1">
      <c r="A167" s="12"/>
      <c r="B167" s="202"/>
      <c r="C167" s="203"/>
      <c r="D167" s="204" t="s">
        <v>74</v>
      </c>
      <c r="E167" s="216" t="s">
        <v>187</v>
      </c>
      <c r="F167" s="216" t="s">
        <v>188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SUM(P168:P169)</f>
        <v>0</v>
      </c>
      <c r="Q167" s="210"/>
      <c r="R167" s="211">
        <f>SUM(R168:R169)</f>
        <v>0</v>
      </c>
      <c r="S167" s="210"/>
      <c r="T167" s="212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82</v>
      </c>
      <c r="AT167" s="214" t="s">
        <v>74</v>
      </c>
      <c r="AU167" s="214" t="s">
        <v>82</v>
      </c>
      <c r="AY167" s="213" t="s">
        <v>115</v>
      </c>
      <c r="BK167" s="215">
        <f>SUM(BK168:BK169)</f>
        <v>0</v>
      </c>
    </row>
    <row r="168" s="2" customFormat="1" ht="33" customHeight="1">
      <c r="A168" s="37"/>
      <c r="B168" s="38"/>
      <c r="C168" s="218" t="s">
        <v>8</v>
      </c>
      <c r="D168" s="218" t="s">
        <v>117</v>
      </c>
      <c r="E168" s="219" t="s">
        <v>189</v>
      </c>
      <c r="F168" s="220" t="s">
        <v>190</v>
      </c>
      <c r="G168" s="221" t="s">
        <v>191</v>
      </c>
      <c r="H168" s="222">
        <v>524.88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40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121</v>
      </c>
      <c r="AT168" s="230" t="s">
        <v>117</v>
      </c>
      <c r="AU168" s="230" t="s">
        <v>84</v>
      </c>
      <c r="AY168" s="16" t="s">
        <v>115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82</v>
      </c>
      <c r="BK168" s="231">
        <f>ROUND(I168*H168,2)</f>
        <v>0</v>
      </c>
      <c r="BL168" s="16" t="s">
        <v>121</v>
      </c>
      <c r="BM168" s="230" t="s">
        <v>192</v>
      </c>
    </row>
    <row r="169" s="2" customFormat="1">
      <c r="A169" s="37"/>
      <c r="B169" s="38"/>
      <c r="C169" s="39"/>
      <c r="D169" s="232" t="s">
        <v>123</v>
      </c>
      <c r="E169" s="39"/>
      <c r="F169" s="233" t="s">
        <v>193</v>
      </c>
      <c r="G169" s="39"/>
      <c r="H169" s="39"/>
      <c r="I169" s="234"/>
      <c r="J169" s="39"/>
      <c r="K169" s="39"/>
      <c r="L169" s="43"/>
      <c r="M169" s="259"/>
      <c r="N169" s="260"/>
      <c r="O169" s="261"/>
      <c r="P169" s="261"/>
      <c r="Q169" s="261"/>
      <c r="R169" s="261"/>
      <c r="S169" s="261"/>
      <c r="T169" s="262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123</v>
      </c>
      <c r="AU169" s="16" t="s">
        <v>84</v>
      </c>
    </row>
    <row r="170" s="2" customFormat="1" ht="6.96" customHeight="1">
      <c r="A170" s="37"/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43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sheet="1" autoFilter="0" formatColumns="0" formatRows="0" objects="1" scenarios="1" spinCount="100000" saltValue="VdZePWQhz7dnf44I2U4FvQh9DS4DX6tT8LfrQhotUtivBpSXS3dixEVFpPQMfLpKqCvH4oOHZsl1Hd36ZM209Q==" hashValue="WfIBVMIsaRQ0fgvNAJwQdgOYwUwrwVqNaamLMsBMskvwurN7JP9LoqaEIpXsTqKr1wEDx/MxNu6cI9Ys5O5T3g==" algorithmName="SHA-512" password="CC35"/>
  <autoFilter ref="C120:K16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III/201 37 Sedlec - z. Trojany, povrchová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194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14. 7. 2025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ROUND((SUM(BE121:BE134)),  2)</f>
        <v>0</v>
      </c>
      <c r="G33" s="37"/>
      <c r="H33" s="37"/>
      <c r="I33" s="154">
        <v>0.20999999999999999</v>
      </c>
      <c r="J33" s="153">
        <f>ROUND(((SUM(BE121:BE134))*I33),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ROUND((SUM(BF121:BF134)),  2)</f>
        <v>0</v>
      </c>
      <c r="G34" s="37"/>
      <c r="H34" s="37"/>
      <c r="I34" s="154">
        <v>0.12</v>
      </c>
      <c r="J34" s="153">
        <f>ROUND(((SUM(BF121:BF134))*I34),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ROUND((SUM(BG121:BG134)),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ROUND((SUM(BH121:BH134)),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ROUND((SUM(BI121:BI134)),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III/201 37 Sedlec - z. Trojany, povrchová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02-VRN - III/201 37 Sedlec - z. Trojany, povrchová oprava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III/201 37</v>
      </c>
      <c r="G89" s="39"/>
      <c r="H89" s="39"/>
      <c r="I89" s="31" t="s">
        <v>22</v>
      </c>
      <c r="J89" s="78" t="str">
        <f>IF(J12="","",J12)</f>
        <v>14. 7. 2025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195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196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197</v>
      </c>
      <c r="E99" s="187"/>
      <c r="F99" s="187"/>
      <c r="G99" s="187"/>
      <c r="H99" s="187"/>
      <c r="I99" s="187"/>
      <c r="J99" s="188">
        <f>J126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198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199</v>
      </c>
      <c r="E101" s="187"/>
      <c r="F101" s="187"/>
      <c r="G101" s="187"/>
      <c r="H101" s="187"/>
      <c r="I101" s="187"/>
      <c r="J101" s="188">
        <f>J132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III/201 37 Sedlec - z. Trojany, povrchová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02-VRN - III/201 37 Sedlec - z. Trojany, povrchová oprava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III/201 37</v>
      </c>
      <c r="G115" s="39"/>
      <c r="H115" s="39"/>
      <c r="I115" s="31" t="s">
        <v>22</v>
      </c>
      <c r="J115" s="78" t="str">
        <f>IF(J12="","",J12)</f>
        <v>14. 7. 2025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200</v>
      </c>
      <c r="F122" s="205" t="s">
        <v>201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P123+P126+P129+P132</f>
        <v>0</v>
      </c>
      <c r="Q122" s="210"/>
      <c r="R122" s="211">
        <f>R123+R126+R129+R132</f>
        <v>0</v>
      </c>
      <c r="S122" s="210"/>
      <c r="T122" s="212">
        <f>T123+T126+T129+T132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128</v>
      </c>
      <c r="AT122" s="214" t="s">
        <v>74</v>
      </c>
      <c r="AU122" s="214" t="s">
        <v>75</v>
      </c>
      <c r="AY122" s="213" t="s">
        <v>115</v>
      </c>
      <c r="BK122" s="215">
        <f>BK123+BK126+BK129+BK132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202</v>
      </c>
      <c r="F123" s="216" t="s">
        <v>203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SUM(P124:P125)</f>
        <v>0</v>
      </c>
      <c r="Q123" s="210"/>
      <c r="R123" s="211">
        <f>SUM(R124:R125)</f>
        <v>0</v>
      </c>
      <c r="S123" s="210"/>
      <c r="T123" s="212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128</v>
      </c>
      <c r="AT123" s="214" t="s">
        <v>74</v>
      </c>
      <c r="AU123" s="214" t="s">
        <v>82</v>
      </c>
      <c r="AY123" s="213" t="s">
        <v>115</v>
      </c>
      <c r="BK123" s="215">
        <f>SUM(BK124:BK125)</f>
        <v>0</v>
      </c>
    </row>
    <row r="124" s="2" customFormat="1" ht="16.5" customHeight="1">
      <c r="A124" s="37"/>
      <c r="B124" s="38"/>
      <c r="C124" s="218" t="s">
        <v>82</v>
      </c>
      <c r="D124" s="218" t="s">
        <v>117</v>
      </c>
      <c r="E124" s="219" t="s">
        <v>204</v>
      </c>
      <c r="F124" s="220" t="s">
        <v>205</v>
      </c>
      <c r="G124" s="221" t="s">
        <v>120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206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206</v>
      </c>
      <c r="BM124" s="230" t="s">
        <v>207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205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2" customFormat="1" ht="22.8" customHeight="1">
      <c r="A126" s="12"/>
      <c r="B126" s="202"/>
      <c r="C126" s="203"/>
      <c r="D126" s="204" t="s">
        <v>74</v>
      </c>
      <c r="E126" s="216" t="s">
        <v>208</v>
      </c>
      <c r="F126" s="216" t="s">
        <v>209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SUM(P127:P128)</f>
        <v>0</v>
      </c>
      <c r="Q126" s="210"/>
      <c r="R126" s="211">
        <f>SUM(R127:R128)</f>
        <v>0</v>
      </c>
      <c r="S126" s="210"/>
      <c r="T126" s="212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128</v>
      </c>
      <c r="AT126" s="214" t="s">
        <v>74</v>
      </c>
      <c r="AU126" s="214" t="s">
        <v>82</v>
      </c>
      <c r="AY126" s="213" t="s">
        <v>115</v>
      </c>
      <c r="BK126" s="215">
        <f>SUM(BK127:BK128)</f>
        <v>0</v>
      </c>
    </row>
    <row r="127" s="2" customFormat="1" ht="16.5" customHeight="1">
      <c r="A127" s="37"/>
      <c r="B127" s="38"/>
      <c r="C127" s="218" t="s">
        <v>84</v>
      </c>
      <c r="D127" s="218" t="s">
        <v>117</v>
      </c>
      <c r="E127" s="219" t="s">
        <v>210</v>
      </c>
      <c r="F127" s="220" t="s">
        <v>209</v>
      </c>
      <c r="G127" s="221" t="s">
        <v>120</v>
      </c>
      <c r="H127" s="222">
        <v>1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40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206</v>
      </c>
      <c r="AT127" s="230" t="s">
        <v>117</v>
      </c>
      <c r="AU127" s="230" t="s">
        <v>84</v>
      </c>
      <c r="AY127" s="16" t="s">
        <v>115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82</v>
      </c>
      <c r="BK127" s="231">
        <f>ROUND(I127*H127,2)</f>
        <v>0</v>
      </c>
      <c r="BL127" s="16" t="s">
        <v>206</v>
      </c>
      <c r="BM127" s="230" t="s">
        <v>211</v>
      </c>
    </row>
    <row r="128" s="2" customFormat="1">
      <c r="A128" s="37"/>
      <c r="B128" s="38"/>
      <c r="C128" s="39"/>
      <c r="D128" s="232" t="s">
        <v>123</v>
      </c>
      <c r="E128" s="39"/>
      <c r="F128" s="233" t="s">
        <v>209</v>
      </c>
      <c r="G128" s="39"/>
      <c r="H128" s="39"/>
      <c r="I128" s="234"/>
      <c r="J128" s="39"/>
      <c r="K128" s="39"/>
      <c r="L128" s="43"/>
      <c r="M128" s="235"/>
      <c r="N128" s="236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123</v>
      </c>
      <c r="AU128" s="16" t="s">
        <v>84</v>
      </c>
    </row>
    <row r="129" s="12" customFormat="1" ht="22.8" customHeight="1">
      <c r="A129" s="12"/>
      <c r="B129" s="202"/>
      <c r="C129" s="203"/>
      <c r="D129" s="204" t="s">
        <v>74</v>
      </c>
      <c r="E129" s="216" t="s">
        <v>212</v>
      </c>
      <c r="F129" s="216" t="s">
        <v>213</v>
      </c>
      <c r="G129" s="203"/>
      <c r="H129" s="203"/>
      <c r="I129" s="206"/>
      <c r="J129" s="217">
        <f>BK129</f>
        <v>0</v>
      </c>
      <c r="K129" s="203"/>
      <c r="L129" s="208"/>
      <c r="M129" s="209"/>
      <c r="N129" s="210"/>
      <c r="O129" s="210"/>
      <c r="P129" s="211">
        <f>SUM(P130:P131)</f>
        <v>0</v>
      </c>
      <c r="Q129" s="210"/>
      <c r="R129" s="211">
        <f>SUM(R130:R131)</f>
        <v>0</v>
      </c>
      <c r="S129" s="210"/>
      <c r="T129" s="212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128</v>
      </c>
      <c r="AT129" s="214" t="s">
        <v>74</v>
      </c>
      <c r="AU129" s="214" t="s">
        <v>82</v>
      </c>
      <c r="AY129" s="213" t="s">
        <v>115</v>
      </c>
      <c r="BK129" s="215">
        <f>SUM(BK130:BK131)</f>
        <v>0</v>
      </c>
    </row>
    <row r="130" s="2" customFormat="1" ht="16.5" customHeight="1">
      <c r="A130" s="37"/>
      <c r="B130" s="38"/>
      <c r="C130" s="218" t="s">
        <v>136</v>
      </c>
      <c r="D130" s="218" t="s">
        <v>117</v>
      </c>
      <c r="E130" s="219" t="s">
        <v>214</v>
      </c>
      <c r="F130" s="220" t="s">
        <v>215</v>
      </c>
      <c r="G130" s="221" t="s">
        <v>120</v>
      </c>
      <c r="H130" s="222">
        <v>1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40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206</v>
      </c>
      <c r="AT130" s="230" t="s">
        <v>117</v>
      </c>
      <c r="AU130" s="230" t="s">
        <v>84</v>
      </c>
      <c r="AY130" s="16" t="s">
        <v>115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82</v>
      </c>
      <c r="BK130" s="231">
        <f>ROUND(I130*H130,2)</f>
        <v>0</v>
      </c>
      <c r="BL130" s="16" t="s">
        <v>206</v>
      </c>
      <c r="BM130" s="230" t="s">
        <v>216</v>
      </c>
    </row>
    <row r="131" s="2" customFormat="1">
      <c r="A131" s="37"/>
      <c r="B131" s="38"/>
      <c r="C131" s="39"/>
      <c r="D131" s="232" t="s">
        <v>123</v>
      </c>
      <c r="E131" s="39"/>
      <c r="F131" s="233" t="s">
        <v>215</v>
      </c>
      <c r="G131" s="39"/>
      <c r="H131" s="39"/>
      <c r="I131" s="234"/>
      <c r="J131" s="39"/>
      <c r="K131" s="39"/>
      <c r="L131" s="43"/>
      <c r="M131" s="235"/>
      <c r="N131" s="236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123</v>
      </c>
      <c r="AU131" s="16" t="s">
        <v>84</v>
      </c>
    </row>
    <row r="132" s="12" customFormat="1" ht="22.8" customHeight="1">
      <c r="A132" s="12"/>
      <c r="B132" s="202"/>
      <c r="C132" s="203"/>
      <c r="D132" s="204" t="s">
        <v>74</v>
      </c>
      <c r="E132" s="216" t="s">
        <v>217</v>
      </c>
      <c r="F132" s="216" t="s">
        <v>218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SUM(P133:P134)</f>
        <v>0</v>
      </c>
      <c r="Q132" s="210"/>
      <c r="R132" s="211">
        <f>SUM(R133:R134)</f>
        <v>0</v>
      </c>
      <c r="S132" s="210"/>
      <c r="T132" s="212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128</v>
      </c>
      <c r="AT132" s="214" t="s">
        <v>74</v>
      </c>
      <c r="AU132" s="214" t="s">
        <v>82</v>
      </c>
      <c r="AY132" s="213" t="s">
        <v>115</v>
      </c>
      <c r="BK132" s="215">
        <f>SUM(BK133:BK134)</f>
        <v>0</v>
      </c>
    </row>
    <row r="133" s="2" customFormat="1" ht="16.5" customHeight="1">
      <c r="A133" s="37"/>
      <c r="B133" s="38"/>
      <c r="C133" s="218" t="s">
        <v>121</v>
      </c>
      <c r="D133" s="218" t="s">
        <v>117</v>
      </c>
      <c r="E133" s="219" t="s">
        <v>219</v>
      </c>
      <c r="F133" s="220" t="s">
        <v>220</v>
      </c>
      <c r="G133" s="221" t="s">
        <v>120</v>
      </c>
      <c r="H133" s="222">
        <v>1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206</v>
      </c>
      <c r="AT133" s="230" t="s">
        <v>117</v>
      </c>
      <c r="AU133" s="230" t="s">
        <v>84</v>
      </c>
      <c r="AY133" s="16" t="s">
        <v>115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206</v>
      </c>
      <c r="BM133" s="230" t="s">
        <v>221</v>
      </c>
    </row>
    <row r="134" s="2" customFormat="1">
      <c r="A134" s="37"/>
      <c r="B134" s="38"/>
      <c r="C134" s="39"/>
      <c r="D134" s="232" t="s">
        <v>123</v>
      </c>
      <c r="E134" s="39"/>
      <c r="F134" s="233" t="s">
        <v>220</v>
      </c>
      <c r="G134" s="39"/>
      <c r="H134" s="39"/>
      <c r="I134" s="234"/>
      <c r="J134" s="39"/>
      <c r="K134" s="39"/>
      <c r="L134" s="43"/>
      <c r="M134" s="259"/>
      <c r="N134" s="260"/>
      <c r="O134" s="261"/>
      <c r="P134" s="261"/>
      <c r="Q134" s="261"/>
      <c r="R134" s="261"/>
      <c r="S134" s="261"/>
      <c r="T134" s="262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123</v>
      </c>
      <c r="AU134" s="16" t="s">
        <v>84</v>
      </c>
    </row>
    <row r="135" s="2" customFormat="1" ht="6.96" customHeight="1">
      <c r="A135" s="37"/>
      <c r="B135" s="65"/>
      <c r="C135" s="66"/>
      <c r="D135" s="66"/>
      <c r="E135" s="66"/>
      <c r="F135" s="66"/>
      <c r="G135" s="66"/>
      <c r="H135" s="66"/>
      <c r="I135" s="66"/>
      <c r="J135" s="66"/>
      <c r="K135" s="66"/>
      <c r="L135" s="43"/>
      <c r="M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</sheetData>
  <sheetProtection sheet="1" autoFilter="0" formatColumns="0" formatRows="0" objects="1" scenarios="1" spinCount="100000" saltValue="xBx7j7WhPyMl8xCug7iG/RPRf+KvOL7iz5s2emizC2gijATS3GzlRh5Ca3z3dIiLhweAynnftSyO7Y8Tszl++g==" hashValue="ZCKekxKJ2x2BPebrtyWPOdmRKdeY2Nv6BCG6SnbP0TzF7D2j1GdWhfWwpsZZnY0dZq+A1XwQ9BD0NQf+pZzfMg==" algorithmName="SHA-512" password="CC35"/>
  <autoFilter ref="C120:K13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2025-07-18T12:23:59Z</dcterms:created>
  <dcterms:modified xsi:type="dcterms:W3CDTF">2025-07-18T12:24:01Z</dcterms:modified>
</cp:coreProperties>
</file>