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Aktuální zakázky\Fasáda budovy č.p.146\Spis\Zadávací dokumentace\"/>
    </mc:Choice>
  </mc:AlternateContent>
  <bookViews>
    <workbookView xWindow="-105" yWindow="-105" windowWidth="23250" windowHeight="12450" activeTab="1"/>
  </bookViews>
  <sheets>
    <sheet name="Rekapitulace stavby" sheetId="1" r:id="rId1"/>
    <sheet name="Objekt1 - Kašperské H..." sheetId="2" r:id="rId2"/>
  </sheets>
  <definedNames>
    <definedName name="_xlnm._FilterDatabase" localSheetId="1" hidden="1">'Objekt1 - Kašperské H...'!$C$124:$K$156</definedName>
    <definedName name="_xlnm.Print_Titles" localSheetId="1">'Objekt1 - Kašperské H...'!$124:$124</definedName>
    <definedName name="_xlnm.Print_Titles" localSheetId="0">'Rekapitulace stavby'!$92:$92</definedName>
    <definedName name="_xlnm.Print_Area" localSheetId="1">'Objekt1 - Kašperské H...'!$C$4:$J$76,'Objekt1 - Kašperské H...'!$C$82:$J$106,'Objekt1 - Kašperské H...'!$C$112:$K$156</definedName>
    <definedName name="_xlnm.Print_Area" localSheetId="0">'Rekapitulace stavby'!$D$4:$AO$76,'Rekapitulace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T146" i="2"/>
  <c r="R147" i="2"/>
  <c r="R146" i="2" s="1"/>
  <c r="P147" i="2"/>
  <c r="P146" i="2" s="1"/>
  <c r="BI145" i="2"/>
  <c r="BH145" i="2"/>
  <c r="BG145" i="2"/>
  <c r="BE145" i="2"/>
  <c r="T145" i="2"/>
  <c r="T144" i="2" s="1"/>
  <c r="R145" i="2"/>
  <c r="R144" i="2"/>
  <c r="P145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T137" i="2"/>
  <c r="R138" i="2"/>
  <c r="R137" i="2" s="1"/>
  <c r="P138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F119" i="2"/>
  <c r="E117" i="2"/>
  <c r="F89" i="2"/>
  <c r="E87" i="2"/>
  <c r="J24" i="2"/>
  <c r="E24" i="2"/>
  <c r="J122" i="2" s="1"/>
  <c r="J23" i="2"/>
  <c r="J21" i="2"/>
  <c r="E21" i="2"/>
  <c r="J91" i="2"/>
  <c r="J20" i="2"/>
  <c r="J18" i="2"/>
  <c r="E18" i="2"/>
  <c r="F122" i="2" s="1"/>
  <c r="J17" i="2"/>
  <c r="J15" i="2"/>
  <c r="E15" i="2"/>
  <c r="F121" i="2"/>
  <c r="J14" i="2"/>
  <c r="J89" i="2"/>
  <c r="E7" i="2"/>
  <c r="E115" i="2"/>
  <c r="L90" i="1"/>
  <c r="AM90" i="1"/>
  <c r="AM89" i="1"/>
  <c r="L89" i="1"/>
  <c r="AM87" i="1"/>
  <c r="L87" i="1"/>
  <c r="L85" i="1"/>
  <c r="BK131" i="2"/>
  <c r="BK156" i="2"/>
  <c r="BK149" i="2"/>
  <c r="BK142" i="2"/>
  <c r="J135" i="2"/>
  <c r="J138" i="2"/>
  <c r="BK143" i="2"/>
  <c r="BK135" i="2"/>
  <c r="BK154" i="2"/>
  <c r="J155" i="2"/>
  <c r="J151" i="2"/>
  <c r="J143" i="2"/>
  <c r="BK133" i="2"/>
  <c r="BK147" i="2"/>
  <c r="J134" i="2"/>
  <c r="BK138" i="2"/>
  <c r="J145" i="2"/>
  <c r="J149" i="2"/>
  <c r="BK141" i="2"/>
  <c r="BK150" i="2"/>
  <c r="J156" i="2"/>
  <c r="J147" i="2"/>
  <c r="J153" i="2"/>
  <c r="AS94" i="1"/>
  <c r="BK155" i="2"/>
  <c r="J131" i="2"/>
  <c r="J154" i="2"/>
  <c r="BK136" i="2"/>
  <c r="BK129" i="2"/>
  <c r="BK134" i="2"/>
  <c r="J150" i="2"/>
  <c r="BK132" i="2"/>
  <c r="J129" i="2"/>
  <c r="J128" i="2"/>
  <c r="BK128" i="2"/>
  <c r="J140" i="2"/>
  <c r="BK145" i="2"/>
  <c r="BK151" i="2"/>
  <c r="BK153" i="2"/>
  <c r="BK140" i="2"/>
  <c r="J132" i="2"/>
  <c r="J136" i="2"/>
  <c r="J141" i="2"/>
  <c r="J142" i="2"/>
  <c r="J133" i="2"/>
  <c r="BK127" i="2" l="1"/>
  <c r="J127" i="2" s="1"/>
  <c r="J98" i="2" s="1"/>
  <c r="T130" i="2"/>
  <c r="BK148" i="2"/>
  <c r="J148" i="2"/>
  <c r="J104" i="2" s="1"/>
  <c r="BK130" i="2"/>
  <c r="J130" i="2" s="1"/>
  <c r="J99" i="2" s="1"/>
  <c r="BK139" i="2"/>
  <c r="J139" i="2"/>
  <c r="J101" i="2"/>
  <c r="T148" i="2"/>
  <c r="T127" i="2"/>
  <c r="T139" i="2"/>
  <c r="BK152" i="2"/>
  <c r="J152" i="2" s="1"/>
  <c r="J105" i="2" s="1"/>
  <c r="P152" i="2"/>
  <c r="P127" i="2"/>
  <c r="P126" i="2"/>
  <c r="P125" i="2" s="1"/>
  <c r="AU95" i="1" s="1"/>
  <c r="AU94" i="1" s="1"/>
  <c r="P130" i="2"/>
  <c r="P139" i="2"/>
  <c r="R148" i="2"/>
  <c r="R152" i="2"/>
  <c r="R127" i="2"/>
  <c r="R130" i="2"/>
  <c r="R126" i="2" s="1"/>
  <c r="R125" i="2" s="1"/>
  <c r="R139" i="2"/>
  <c r="P148" i="2"/>
  <c r="T152" i="2"/>
  <c r="BK137" i="2"/>
  <c r="J137" i="2"/>
  <c r="J100" i="2"/>
  <c r="BK146" i="2"/>
  <c r="J146" i="2"/>
  <c r="J103" i="2" s="1"/>
  <c r="BK144" i="2"/>
  <c r="J144" i="2"/>
  <c r="J102" i="2"/>
  <c r="F91" i="2"/>
  <c r="J92" i="2"/>
  <c r="J121" i="2"/>
  <c r="BF131" i="2"/>
  <c r="BF140" i="2"/>
  <c r="BF141" i="2"/>
  <c r="BF142" i="2"/>
  <c r="BF143" i="2"/>
  <c r="BF129" i="2"/>
  <c r="BF135" i="2"/>
  <c r="BF145" i="2"/>
  <c r="BF153" i="2"/>
  <c r="E85" i="2"/>
  <c r="J119" i="2"/>
  <c r="BF128" i="2"/>
  <c r="BF136" i="2"/>
  <c r="BF154" i="2"/>
  <c r="BF134" i="2"/>
  <c r="BF147" i="2"/>
  <c r="BF149" i="2"/>
  <c r="BF155" i="2"/>
  <c r="BF156" i="2"/>
  <c r="BF150" i="2"/>
  <c r="F92" i="2"/>
  <c r="BF132" i="2"/>
  <c r="BF133" i="2"/>
  <c r="BF138" i="2"/>
  <c r="BF151" i="2"/>
  <c r="J33" i="2"/>
  <c r="AV95" i="1" s="1"/>
  <c r="F35" i="2"/>
  <c r="BB95" i="1" s="1"/>
  <c r="BB94" i="1" s="1"/>
  <c r="AX94" i="1" s="1"/>
  <c r="F37" i="2"/>
  <c r="BD95" i="1" s="1"/>
  <c r="BD94" i="1" s="1"/>
  <c r="W33" i="1" s="1"/>
  <c r="F36" i="2"/>
  <c r="BC95" i="1" s="1"/>
  <c r="BC94" i="1" s="1"/>
  <c r="AY94" i="1" s="1"/>
  <c r="F33" i="2"/>
  <c r="AZ95" i="1" s="1"/>
  <c r="AZ94" i="1" s="1"/>
  <c r="W29" i="1" s="1"/>
  <c r="T126" i="2" l="1"/>
  <c r="T125" i="2"/>
  <c r="BK126" i="2"/>
  <c r="BK125" i="2"/>
  <c r="J125" i="2" s="1"/>
  <c r="J30" i="2" s="1"/>
  <c r="AG95" i="1" s="1"/>
  <c r="AV94" i="1"/>
  <c r="AK29" i="1" s="1"/>
  <c r="W31" i="1"/>
  <c r="W32" i="1"/>
  <c r="J34" i="2"/>
  <c r="AW95" i="1" s="1"/>
  <c r="AT95" i="1" s="1"/>
  <c r="F34" i="2"/>
  <c r="BA95" i="1" s="1"/>
  <c r="BA94" i="1" s="1"/>
  <c r="AW94" i="1" s="1"/>
  <c r="AK30" i="1" s="1"/>
  <c r="AG94" i="1" l="1"/>
  <c r="AK26" i="1" s="1"/>
  <c r="AN95" i="1"/>
  <c r="J96" i="2"/>
  <c r="J126" i="2"/>
  <c r="J97" i="2" s="1"/>
  <c r="AK35" i="1"/>
  <c r="J39" i="2"/>
  <c r="W30" i="1"/>
  <c r="AT94" i="1"/>
  <c r="AN94" i="1" s="1"/>
</calcChain>
</file>

<file path=xl/sharedStrings.xml><?xml version="1.0" encoding="utf-8"?>
<sst xmlns="http://schemas.openxmlformats.org/spreadsheetml/2006/main" count="637" uniqueCount="206">
  <si>
    <t>Export Komplet</t>
  </si>
  <si>
    <t/>
  </si>
  <si>
    <t>2.0</t>
  </si>
  <si>
    <t>False</t>
  </si>
  <si>
    <t>{a384f08c-3a7b-4908-a2c9-d587cb7adbdf}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</si>
  <si>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</si>
  <si>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</si>
  <si>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</si>
  <si>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</si>
  <si>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</si>
  <si>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</si>
  <si>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</si>
  <si>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</si>
  <si>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IMPORT</t>
  </si>
  <si>
    <t>Stavba:</t>
  </si>
  <si>
    <t>Vykaz vymer - Kasperske Hory DD - oprava fasady hlavni budovy cp.146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</si>
  <si>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</si>
  <si>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</si>
  <si>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</si>
  <si>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</si>
  <si>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</si>
  <si>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</si>
  <si>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</si>
  <si>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</si>
  <si>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</si>
  <si>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</si>
  <si>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</si>
  <si>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</si>
  <si>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</si>
  <si>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</si>
  <si>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</si>
  <si>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</si>
  <si>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</si>
  <si>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</si>
  <si>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</si>
  <si>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</si>
  <si>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</si>
  <si>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</si>
  <si>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</si>
  <si>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</si>
  <si>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</si>
  <si>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</si>
  <si>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</si>
  <si>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</si>
  <si>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</si>
  <si>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</si>
  <si>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</si>
  <si>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</si>
  <si>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</si>
  <si>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</si>
  <si>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</si>
  <si>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</si>
  <si>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</si>
  <si>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</si>
  <si>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</si>
  <si>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</si>
  <si>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</si>
  <si>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</si>
  <si>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</si>
  <si>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</si>
  <si>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</si>
  <si>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</si>
  <si>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</si>
  <si>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</si>
  <si>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</si>
  <si>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</si>
  <si>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</si>
  <si>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</si>
  <si>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</si>
  <si>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</si>
  <si>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</si>
  <si>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</si>
  <si>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</si>
  <si>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Objekt1</t>
  </si>
  <si>
    <t>Kašperské H...</t>
  </si>
  <si>
    <t>STA</t>
  </si>
  <si>
    <t>1</t>
  </si>
  <si>
    <t>{161264d1-63ad-4f97-84bb-3177dbbfa5cf}</t>
  </si>
  <si>
    <t>2</t>
  </si>
  <si>
    <t>KRYCÍ LIST SOUPISU PRACÍ</t>
  </si>
  <si>
    <t>Objekt:</t>
  </si>
  <si>
    <t>Objekt1 - Kašperské H...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</si>
  <si>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</si>
  <si>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</si>
  <si>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</si>
  <si>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</si>
  <si>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</si>
  <si>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SO01 - Oprava západní a východní fasády hlavní budovy čp.146 </t>
  </si>
  <si>
    <t xml:space="preserve">    6 - Úpravy povrchů, podlahy a osazování výplní</t>
  </si>
  <si>
    <t xml:space="preserve">    94 - Lešení a stavební výtahy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</si>
  <si>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</si>
  <si>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</si>
  <si>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</si>
  <si>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 xml:space="preserve">    764 - Konstrukce klempířské</t>
  </si>
  <si>
    <t xml:space="preserve">    783 - Dokončovací práce - nátěry</t>
  </si>
  <si>
    <t xml:space="preserve">    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</si>
  <si>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</si>
  <si>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</si>
  <si>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</si>
  <si>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</si>
  <si>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</si>
  <si>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</si>
  <si>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</si>
  <si>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</si>
  <si>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</si>
  <si>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</si>
  <si>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</si>
  <si>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</si>
  <si>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</si>
  <si>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SO01</t>
  </si>
  <si>
    <t xml:space="preserve">Oprava západní a východní fasády hlavní budovy čp.146 </t>
  </si>
  <si>
    <t>ROZPOCET</t>
  </si>
  <si>
    <t>6</t>
  </si>
  <si>
    <t>Úpravy povrchů, podlahy a osazování výplní</t>
  </si>
  <si>
    <t>K</t>
  </si>
  <si>
    <t>622326357</t>
  </si>
  <si>
    <t>Oprava vnější vápenocementové omítky s celoplošným přeštukováním členitosti 2 v rozsahu přes 50 do 65 %</t>
  </si>
  <si>
    <t>m2</t>
  </si>
  <si>
    <t>CS ÚRS 2025 01</t>
  </si>
  <si>
    <t>4</t>
  </si>
  <si>
    <t>629991011</t>
  </si>
  <si>
    <t>Zakrytí výplní otvorů a svislých ploch fólií přilepenou lepící páskou</t>
  </si>
  <si>
    <t>94</t>
  </si>
  <si>
    <t>Lešení a stavební výtahy</t>
  </si>
  <si>
    <t>5</t>
  </si>
  <si>
    <t>941211112</t>
  </si>
  <si>
    <t>Montáž lešení řadového rámového lehkého zatížení do 200 kg/m2 š od 0,6 do 0,9 m v přes 10 do 25 m včetně demnntáže a zpětné montáže části střechy přístřešku a uhelny</t>
  </si>
  <si>
    <t>941211212</t>
  </si>
  <si>
    <t>Příplatek k lešení řadovému rámovému lehkému do 200 kg/m2 š od 0,6 do 0,9 m v přes 10 do 25 m za každý den použití</t>
  </si>
  <si>
    <t>8</t>
  </si>
  <si>
    <t>7</t>
  </si>
  <si>
    <t>941211812</t>
  </si>
  <si>
    <t>Demontáž lešení řadového rámového lehkého zatížení do 200 kg/m2 š od 0,6 do 0,9 m v přes 10 do 25 m</t>
  </si>
  <si>
    <t>10</t>
  </si>
  <si>
    <t>944511111</t>
  </si>
  <si>
    <t>Montáž ochranné sítě z textilie z umělých vláken</t>
  </si>
  <si>
    <t>9</t>
  </si>
  <si>
    <t>944511211</t>
  </si>
  <si>
    <t>Příplatek k ochranné síti za každý den použití</t>
  </si>
  <si>
    <t>14</t>
  </si>
  <si>
    <t>944511811</t>
  </si>
  <si>
    <t>Demontáž ochranné sítě z textilie z umělých vláken</t>
  </si>
  <si>
    <t>16</t>
  </si>
  <si>
    <t>Ostatní konstrukce a práce, bourání</t>
  </si>
  <si>
    <t>11</t>
  </si>
  <si>
    <t>978015371</t>
  </si>
  <si>
    <t>Otlučení (osekání) vnější vápenné nebo vápenocementové omítky stupně členitosti 1 a 2 v rozsahu přes 50 do 65 %</t>
  </si>
  <si>
    <t>18</t>
  </si>
  <si>
    <t>997</t>
  </si>
  <si>
    <t>Doprava suti a vybouraných hmot</t>
  </si>
  <si>
    <t>997002611</t>
  </si>
  <si>
    <t>Nakládání suti a vybouraných hmot</t>
  </si>
  <si>
    <t>t</t>
  </si>
  <si>
    <t>20</t>
  </si>
  <si>
    <t>13</t>
  </si>
  <si>
    <t>997013501</t>
  </si>
  <si>
    <t>Odvoz suti a vybouraných hmot na skládku nebo meziskládku do 1 km se složením</t>
  </si>
  <si>
    <t>22</t>
  </si>
  <si>
    <t>997013509</t>
  </si>
  <si>
    <t>Příplatek k odvozu suti a vybouraných hmot na skládku ZKD 1 km přes 1 km</t>
  </si>
  <si>
    <t>24</t>
  </si>
  <si>
    <t>15</t>
  </si>
  <si>
    <t>997013631</t>
  </si>
  <si>
    <t>Poplatek za uložení na skládce (skládkovné) stavebního odpadu směsného kód odpadu 17 09 04</t>
  </si>
  <si>
    <t>26</t>
  </si>
  <si>
    <t>998</t>
  </si>
  <si>
    <t>Přesun hmot</t>
  </si>
  <si>
    <t>998011003</t>
  </si>
  <si>
    <t>Přesun hmot pro budovy zděné v přes 12 do 24 m</t>
  </si>
  <si>
    <t>28</t>
  </si>
  <si>
    <t>764</t>
  </si>
  <si>
    <t>Konstrukce klempířské</t>
  </si>
  <si>
    <t>17</t>
  </si>
  <si>
    <t>76423840R</t>
  </si>
  <si>
    <t>Lokální opravy měděného oplechování</t>
  </si>
  <si>
    <t>kpl</t>
  </si>
  <si>
    <t>R položka</t>
  </si>
  <si>
    <t>30</t>
  </si>
  <si>
    <t>783</t>
  </si>
  <si>
    <t>Dokončovací práce - nátěry</t>
  </si>
  <si>
    <t>783801403</t>
  </si>
  <si>
    <t>Oprášení omítek před provedením nátěru</t>
  </si>
  <si>
    <t>32</t>
  </si>
  <si>
    <t>19</t>
  </si>
  <si>
    <t>783823137</t>
  </si>
  <si>
    <t>Penetrační vápenný nátěr hladkých nebo štukových omítek</t>
  </si>
  <si>
    <t>34</t>
  </si>
  <si>
    <t>783827427</t>
  </si>
  <si>
    <t>Krycí dvojnásobný vápenný nátěr omítek stupně členitosti 1 a 2</t>
  </si>
  <si>
    <t>36</t>
  </si>
  <si>
    <t>VRN</t>
  </si>
  <si>
    <t>Vedlejší rozpočtové náklady</t>
  </si>
  <si>
    <t>031002000</t>
  </si>
  <si>
    <t>%</t>
  </si>
  <si>
    <t>38</t>
  </si>
  <si>
    <t>23</t>
  </si>
  <si>
    <t>091403000</t>
  </si>
  <si>
    <t>Práce na památkovém objektu</t>
  </si>
  <si>
    <t>40</t>
  </si>
  <si>
    <t>091803000</t>
  </si>
  <si>
    <t>Ostatní náklady ( vybavení BOZP objektu, informační tabule, apod.)</t>
  </si>
  <si>
    <t>42</t>
  </si>
  <si>
    <t>25</t>
  </si>
  <si>
    <t>072203000</t>
  </si>
  <si>
    <t>Silniční provoz - zajištění DIO (dopravní značení)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</si>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</sst>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/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Protection="1">
      <protection locked="0"/>
    </xf>
    <xf numFmtId="0" fontId="17" fillId="0" borderId="22" xfId="0" applyFont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167" fontId="17" fillId="0" borderId="22" xfId="0" applyNumberFormat="1" applyFont="1" applyBorder="1" applyAlignment="1" applyProtection="1">
      <alignment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4" fontId="17" fillId="0" borderId="22" xfId="0" applyNumberFormat="1" applyFont="1" applyBorder="1" applyAlignment="1" applyProtection="1">
      <alignment vertical="center"/>
    </xf>
    <xf numFmtId="4" fontId="7" fillId="0" borderId="0" xfId="0" applyNumberFormat="1" applyFont="1" applyProtection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111</xdr:row>
      <xdr:rowOff>0</xdr:rowOff>
    </xdr:from>
    <xdr:to>
      <xdr:col>9</xdr:col>
      <xdr:colOff>1216025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6" workbookViewId="0">
      <selection activeCell="AN9" sqref="AN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49" t="s">
        <v>5</v>
      </c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33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R5" s="16"/>
      <c r="BS5" s="13" t="s">
        <v>6</v>
      </c>
    </row>
    <row r="6" spans="1:74" ht="36.950000000000003" customHeight="1">
      <c r="B6" s="16"/>
      <c r="D6" s="21" t="s">
        <v>14</v>
      </c>
      <c r="K6" s="135" t="s">
        <v>15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132">
        <v>45854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19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19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19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27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19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16.5" customHeight="1">
      <c r="B23" s="16"/>
      <c r="E23" s="137" t="s">
        <v>1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38">
        <f>ROUND(AG94,2)</f>
        <v>0</v>
      </c>
      <c r="AL26" s="139"/>
      <c r="AM26" s="139"/>
      <c r="AN26" s="139"/>
      <c r="AO26" s="139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40" t="s">
        <v>30</v>
      </c>
      <c r="M28" s="140"/>
      <c r="N28" s="140"/>
      <c r="O28" s="140"/>
      <c r="P28" s="140"/>
      <c r="W28" s="140" t="s">
        <v>31</v>
      </c>
      <c r="X28" s="140"/>
      <c r="Y28" s="140"/>
      <c r="Z28" s="140"/>
      <c r="AA28" s="140"/>
      <c r="AB28" s="140"/>
      <c r="AC28" s="140"/>
      <c r="AD28" s="140"/>
      <c r="AE28" s="140"/>
      <c r="AK28" s="140" t="s">
        <v>32</v>
      </c>
      <c r="AL28" s="140"/>
      <c r="AM28" s="140"/>
      <c r="AN28" s="140"/>
      <c r="AO28" s="140"/>
      <c r="AR28" s="25"/>
    </row>
    <row r="29" spans="2:71" s="2" customFormat="1" ht="14.45" customHeight="1">
      <c r="B29" s="29"/>
      <c r="D29" s="22" t="s">
        <v>33</v>
      </c>
      <c r="F29" s="22" t="s">
        <v>34</v>
      </c>
      <c r="L29" s="143">
        <v>0.21</v>
      </c>
      <c r="M29" s="142"/>
      <c r="N29" s="142"/>
      <c r="O29" s="142"/>
      <c r="P29" s="142"/>
      <c r="W29" s="141">
        <f>ROUND(AZ94, 2)</f>
        <v>0</v>
      </c>
      <c r="X29" s="142"/>
      <c r="Y29" s="142"/>
      <c r="Z29" s="142"/>
      <c r="AA29" s="142"/>
      <c r="AB29" s="142"/>
      <c r="AC29" s="142"/>
      <c r="AD29" s="142"/>
      <c r="AE29" s="142"/>
      <c r="AK29" s="141">
        <f>ROUND(AV94, 2)</f>
        <v>0</v>
      </c>
      <c r="AL29" s="142"/>
      <c r="AM29" s="142"/>
      <c r="AN29" s="142"/>
      <c r="AO29" s="142"/>
      <c r="AR29" s="29"/>
    </row>
    <row r="30" spans="2:71" s="2" customFormat="1" ht="14.45" customHeight="1">
      <c r="B30" s="29"/>
      <c r="F30" s="22" t="s">
        <v>35</v>
      </c>
      <c r="L30" s="143">
        <v>0.12</v>
      </c>
      <c r="M30" s="142"/>
      <c r="N30" s="142"/>
      <c r="O30" s="142"/>
      <c r="P30" s="142"/>
      <c r="W30" s="141">
        <f>ROUND(BA94, 2)</f>
        <v>0</v>
      </c>
      <c r="X30" s="142"/>
      <c r="Y30" s="142"/>
      <c r="Z30" s="142"/>
      <c r="AA30" s="142"/>
      <c r="AB30" s="142"/>
      <c r="AC30" s="142"/>
      <c r="AD30" s="142"/>
      <c r="AE30" s="142"/>
      <c r="AK30" s="141">
        <f>ROUND(AW94, 2)</f>
        <v>0</v>
      </c>
      <c r="AL30" s="142"/>
      <c r="AM30" s="142"/>
      <c r="AN30" s="142"/>
      <c r="AO30" s="142"/>
      <c r="AR30" s="29"/>
    </row>
    <row r="31" spans="2:71" s="2" customFormat="1" ht="14.45" hidden="1" customHeight="1">
      <c r="B31" s="29"/>
      <c r="F31" s="22" t="s">
        <v>36</v>
      </c>
      <c r="L31" s="143">
        <v>0.21</v>
      </c>
      <c r="M31" s="142"/>
      <c r="N31" s="142"/>
      <c r="O31" s="142"/>
      <c r="P31" s="142"/>
      <c r="W31" s="141">
        <f>ROUND(BB94, 2)</f>
        <v>0</v>
      </c>
      <c r="X31" s="142"/>
      <c r="Y31" s="142"/>
      <c r="Z31" s="142"/>
      <c r="AA31" s="142"/>
      <c r="AB31" s="142"/>
      <c r="AC31" s="142"/>
      <c r="AD31" s="142"/>
      <c r="AE31" s="142"/>
      <c r="AK31" s="141">
        <v>0</v>
      </c>
      <c r="AL31" s="142"/>
      <c r="AM31" s="142"/>
      <c r="AN31" s="142"/>
      <c r="AO31" s="142"/>
      <c r="AR31" s="29"/>
    </row>
    <row r="32" spans="2:71" s="2" customFormat="1" ht="14.45" hidden="1" customHeight="1">
      <c r="B32" s="29"/>
      <c r="F32" s="22" t="s">
        <v>37</v>
      </c>
      <c r="L32" s="143">
        <v>0.12</v>
      </c>
      <c r="M32" s="142"/>
      <c r="N32" s="142"/>
      <c r="O32" s="142"/>
      <c r="P32" s="142"/>
      <c r="W32" s="141">
        <f>ROUND(BC94, 2)</f>
        <v>0</v>
      </c>
      <c r="X32" s="142"/>
      <c r="Y32" s="142"/>
      <c r="Z32" s="142"/>
      <c r="AA32" s="142"/>
      <c r="AB32" s="142"/>
      <c r="AC32" s="142"/>
      <c r="AD32" s="142"/>
      <c r="AE32" s="142"/>
      <c r="AK32" s="141">
        <v>0</v>
      </c>
      <c r="AL32" s="142"/>
      <c r="AM32" s="142"/>
      <c r="AN32" s="142"/>
      <c r="AO32" s="142"/>
      <c r="AR32" s="29"/>
    </row>
    <row r="33" spans="2:44" s="2" customFormat="1" ht="14.45" hidden="1" customHeight="1">
      <c r="B33" s="29"/>
      <c r="F33" s="22" t="s">
        <v>38</v>
      </c>
      <c r="L33" s="143">
        <v>0</v>
      </c>
      <c r="M33" s="142"/>
      <c r="N33" s="142"/>
      <c r="O33" s="142"/>
      <c r="P33" s="142"/>
      <c r="W33" s="141">
        <f>ROUND(BD94, 2)</f>
        <v>0</v>
      </c>
      <c r="X33" s="142"/>
      <c r="Y33" s="142"/>
      <c r="Z33" s="142"/>
      <c r="AA33" s="142"/>
      <c r="AB33" s="142"/>
      <c r="AC33" s="142"/>
      <c r="AD33" s="142"/>
      <c r="AE33" s="142"/>
      <c r="AK33" s="141">
        <v>0</v>
      </c>
      <c r="AL33" s="142"/>
      <c r="AM33" s="142"/>
      <c r="AN33" s="142"/>
      <c r="AO33" s="142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164" t="s">
        <v>41</v>
      </c>
      <c r="Y35" s="165"/>
      <c r="Z35" s="165"/>
      <c r="AA35" s="165"/>
      <c r="AB35" s="165"/>
      <c r="AC35" s="32"/>
      <c r="AD35" s="32"/>
      <c r="AE35" s="32"/>
      <c r="AF35" s="32"/>
      <c r="AG35" s="32"/>
      <c r="AH35" s="32"/>
      <c r="AI35" s="32"/>
      <c r="AJ35" s="32"/>
      <c r="AK35" s="166">
        <f>SUM(AK26:AK33)</f>
        <v>0</v>
      </c>
      <c r="AL35" s="165"/>
      <c r="AM35" s="165"/>
      <c r="AN35" s="165"/>
      <c r="AO35" s="167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48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AR84" s="41"/>
    </row>
    <row r="85" spans="1:91" s="4" customFormat="1" ht="36.950000000000003" customHeight="1">
      <c r="B85" s="42"/>
      <c r="C85" s="43" t="s">
        <v>14</v>
      </c>
      <c r="L85" s="155" t="str">
        <f>K6</f>
        <v>Vykaz vymer - Kasperske Hory DD - oprava fasady hlavni budovy cp.146</v>
      </c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57">
        <f>IF(AN8= "","",AN8)</f>
        <v>45854</v>
      </c>
      <c r="AN87" s="157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21</v>
      </c>
      <c r="L89" s="3" t="str">
        <f>IF(E11= "","",E11)</f>
        <v xml:space="preserve"> </v>
      </c>
      <c r="AI89" s="22" t="s">
        <v>25</v>
      </c>
      <c r="AM89" s="158" t="str">
        <f>IF(E17="","",E17)</f>
        <v xml:space="preserve"> </v>
      </c>
      <c r="AN89" s="159"/>
      <c r="AO89" s="159"/>
      <c r="AP89" s="159"/>
      <c r="AR89" s="25"/>
      <c r="AS89" s="160" t="s">
        <v>49</v>
      </c>
      <c r="AT89" s="161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58" t="str">
        <f>IF(E20="","",E20)</f>
        <v xml:space="preserve"> </v>
      </c>
      <c r="AN90" s="159"/>
      <c r="AO90" s="159"/>
      <c r="AP90" s="159"/>
      <c r="AR90" s="25"/>
      <c r="AS90" s="162"/>
      <c r="AT90" s="163"/>
      <c r="BD90" s="49"/>
    </row>
    <row r="91" spans="1:91" s="1" customFormat="1" ht="10.9" customHeight="1">
      <c r="B91" s="25"/>
      <c r="AR91" s="25"/>
      <c r="AS91" s="162"/>
      <c r="AT91" s="163"/>
      <c r="BD91" s="49"/>
    </row>
    <row r="92" spans="1:91" s="1" customFormat="1" ht="29.25" customHeight="1">
      <c r="B92" s="25"/>
      <c r="C92" s="150" t="s">
        <v>50</v>
      </c>
      <c r="D92" s="151"/>
      <c r="E92" s="151"/>
      <c r="F92" s="151"/>
      <c r="G92" s="151"/>
      <c r="H92" s="50"/>
      <c r="I92" s="152" t="s">
        <v>51</v>
      </c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3" t="s">
        <v>52</v>
      </c>
      <c r="AH92" s="151"/>
      <c r="AI92" s="151"/>
      <c r="AJ92" s="151"/>
      <c r="AK92" s="151"/>
      <c r="AL92" s="151"/>
      <c r="AM92" s="151"/>
      <c r="AN92" s="152" t="s">
        <v>53</v>
      </c>
      <c r="AO92" s="151"/>
      <c r="AP92" s="154"/>
      <c r="AQ92" s="51" t="s">
        <v>54</v>
      </c>
      <c r="AR92" s="25"/>
      <c r="AS92" s="52" t="s">
        <v>55</v>
      </c>
      <c r="AT92" s="53" t="s">
        <v>56</v>
      </c>
      <c r="AU92" s="53" t="s">
        <v>57</v>
      </c>
      <c r="AV92" s="53" t="s">
        <v>58</v>
      </c>
      <c r="AW92" s="53" t="s">
        <v>59</v>
      </c>
      <c r="AX92" s="53" t="s">
        <v>60</v>
      </c>
      <c r="AY92" s="53" t="s">
        <v>61</v>
      </c>
      <c r="AZ92" s="53" t="s">
        <v>62</v>
      </c>
      <c r="BA92" s="53" t="s">
        <v>63</v>
      </c>
      <c r="BB92" s="53" t="s">
        <v>64</v>
      </c>
      <c r="BC92" s="53" t="s">
        <v>65</v>
      </c>
      <c r="BD92" s="54" t="s">
        <v>66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67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47">
        <f>ROUND(AG95,2)</f>
        <v>0</v>
      </c>
      <c r="AH94" s="147"/>
      <c r="AI94" s="147"/>
      <c r="AJ94" s="147"/>
      <c r="AK94" s="147"/>
      <c r="AL94" s="147"/>
      <c r="AM94" s="147"/>
      <c r="AN94" s="148">
        <f>SUM(AG94,AT94)</f>
        <v>0</v>
      </c>
      <c r="AO94" s="148"/>
      <c r="AP94" s="148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0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68</v>
      </c>
      <c r="BT94" s="65" t="s">
        <v>69</v>
      </c>
      <c r="BU94" s="66" t="s">
        <v>70</v>
      </c>
      <c r="BV94" s="65" t="s">
        <v>13</v>
      </c>
      <c r="BW94" s="65" t="s">
        <v>4</v>
      </c>
      <c r="BX94" s="65" t="s">
        <v>71</v>
      </c>
      <c r="CL94" s="65" t="s">
        <v>1</v>
      </c>
    </row>
    <row r="95" spans="1:91" s="6" customFormat="1" ht="16.5" customHeight="1">
      <c r="A95" s="67" t="s">
        <v>72</v>
      </c>
      <c r="B95" s="68"/>
      <c r="C95" s="69"/>
      <c r="D95" s="146" t="s">
        <v>73</v>
      </c>
      <c r="E95" s="146"/>
      <c r="F95" s="146"/>
      <c r="G95" s="146"/>
      <c r="H95" s="146"/>
      <c r="I95" s="70"/>
      <c r="J95" s="146" t="s">
        <v>74</v>
      </c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4">
        <f>'Objekt1 - Kašperské H...'!J30</f>
        <v>0</v>
      </c>
      <c r="AH95" s="145"/>
      <c r="AI95" s="145"/>
      <c r="AJ95" s="145"/>
      <c r="AK95" s="145"/>
      <c r="AL95" s="145"/>
      <c r="AM95" s="145"/>
      <c r="AN95" s="144">
        <f>SUM(AG95,AT95)</f>
        <v>0</v>
      </c>
      <c r="AO95" s="145"/>
      <c r="AP95" s="145"/>
      <c r="AQ95" s="71" t="s">
        <v>75</v>
      </c>
      <c r="AR95" s="68"/>
      <c r="AS95" s="72">
        <v>0</v>
      </c>
      <c r="AT95" s="73">
        <f>ROUND(SUM(AV95:AW95),2)</f>
        <v>0</v>
      </c>
      <c r="AU95" s="74">
        <f>'Objekt1 - Kašperské H...'!P125</f>
        <v>0</v>
      </c>
      <c r="AV95" s="73">
        <f>'Objekt1 - Kašperské H...'!J33</f>
        <v>0</v>
      </c>
      <c r="AW95" s="73">
        <f>'Objekt1 - Kašperské H...'!J34</f>
        <v>0</v>
      </c>
      <c r="AX95" s="73">
        <f>'Objekt1 - Kašperské H...'!J35</f>
        <v>0</v>
      </c>
      <c r="AY95" s="73">
        <f>'Objekt1 - Kašperské H...'!J36</f>
        <v>0</v>
      </c>
      <c r="AZ95" s="73">
        <f>'Objekt1 - Kašperské H...'!F33</f>
        <v>0</v>
      </c>
      <c r="BA95" s="73">
        <f>'Objekt1 - Kašperské H...'!F34</f>
        <v>0</v>
      </c>
      <c r="BB95" s="73">
        <f>'Objekt1 - Kašperské H...'!F35</f>
        <v>0</v>
      </c>
      <c r="BC95" s="73">
        <f>'Objekt1 - Kašperské H...'!F36</f>
        <v>0</v>
      </c>
      <c r="BD95" s="75">
        <f>'Objekt1 - Kašperské H...'!F37</f>
        <v>0</v>
      </c>
      <c r="BT95" s="76" t="s">
        <v>76</v>
      </c>
      <c r="BV95" s="76" t="s">
        <v>13</v>
      </c>
      <c r="BW95" s="76" t="s">
        <v>77</v>
      </c>
      <c r="BX95" s="76" t="s">
        <v>4</v>
      </c>
      <c r="CL95" s="76" t="s">
        <v>1</v>
      </c>
      <c r="CM95" s="76" t="s">
        <v>78</v>
      </c>
    </row>
    <row r="96" spans="1:91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Objekt1 - Kašperské H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7"/>
  <sheetViews>
    <sheetView showGridLines="0" tabSelected="1" topLeftCell="A116" workbookViewId="0">
      <selection activeCell="I128" sqref="I12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9" t="s">
        <v>5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AT2" s="13" t="s">
        <v>77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79</v>
      </c>
      <c r="L4" s="16"/>
      <c r="M4" s="77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69" t="str">
        <f>'Rekapitulace stavby'!K6</f>
        <v>Vykaz vymer - Kasperske Hory DD - oprava fasady hlavni budovy cp.146</v>
      </c>
      <c r="F7" s="170"/>
      <c r="G7" s="170"/>
      <c r="H7" s="170"/>
      <c r="L7" s="16"/>
    </row>
    <row r="8" spans="2:46" s="1" customFormat="1" ht="12" customHeight="1">
      <c r="B8" s="25"/>
      <c r="D8" s="22" t="s">
        <v>80</v>
      </c>
      <c r="L8" s="25"/>
    </row>
    <row r="9" spans="2:46" s="1" customFormat="1" ht="16.5" customHeight="1">
      <c r="B9" s="25"/>
      <c r="E9" s="155" t="s">
        <v>81</v>
      </c>
      <c r="F9" s="168"/>
      <c r="G9" s="168"/>
      <c r="H9" s="168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>
        <v>45854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1" t="str">
        <f>'Rekapitulace stavby'!E14</f>
        <v xml:space="preserve"> </v>
      </c>
      <c r="F18" s="171"/>
      <c r="G18" s="171"/>
      <c r="H18" s="171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78"/>
      <c r="E27" s="137" t="s">
        <v>1</v>
      </c>
      <c r="F27" s="137"/>
      <c r="G27" s="137"/>
      <c r="H27" s="137"/>
      <c r="L27" s="78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9" t="s">
        <v>29</v>
      </c>
      <c r="J30" s="59">
        <f>ROUND(J125,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48" t="s">
        <v>33</v>
      </c>
      <c r="E33" s="22" t="s">
        <v>34</v>
      </c>
      <c r="F33" s="80">
        <f>ROUND((SUM(BE125:BE156)),  2)</f>
        <v>0</v>
      </c>
      <c r="I33" s="81">
        <v>0.21</v>
      </c>
      <c r="J33" s="80">
        <f>ROUND(((SUM(BE125:BE156))*I33),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ROUND((SUM(BF125:BF156)),  2)</f>
        <v>0</v>
      </c>
      <c r="I34" s="81">
        <v>0.12</v>
      </c>
      <c r="J34" s="80">
        <f>ROUND(((SUM(BF125:BF156))*I34),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ROUND((SUM(BG125:BG156)),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ROUND((SUM(BH125:BH156)),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ROUND((SUM(BI125:BI156)),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50"/>
      <c r="F39" s="50"/>
      <c r="G39" s="84" t="s">
        <v>40</v>
      </c>
      <c r="H39" s="85" t="s">
        <v>41</v>
      </c>
      <c r="I39" s="50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169" t="str">
        <f>E7</f>
        <v>Vykaz vymer - Kasperske Hory DD - oprava fasady hlavni budovy cp.146</v>
      </c>
      <c r="F85" s="170"/>
      <c r="G85" s="170"/>
      <c r="H85" s="170"/>
      <c r="L85" s="25"/>
    </row>
    <row r="86" spans="2:47" s="1" customFormat="1" ht="12" customHeight="1">
      <c r="B86" s="25"/>
      <c r="C86" s="22" t="s">
        <v>80</v>
      </c>
      <c r="L86" s="25"/>
    </row>
    <row r="87" spans="2:47" s="1" customFormat="1" ht="16.5" customHeight="1">
      <c r="B87" s="25"/>
      <c r="E87" s="155" t="str">
        <f>E9</f>
        <v>Objekt1 - Kašperské H...</v>
      </c>
      <c r="F87" s="168"/>
      <c r="G87" s="168"/>
      <c r="H87" s="16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>
        <f>IF(J12="","",J12)</f>
        <v>45854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83</v>
      </c>
      <c r="D94" s="82"/>
      <c r="E94" s="82"/>
      <c r="F94" s="82"/>
      <c r="G94" s="82"/>
      <c r="H94" s="82"/>
      <c r="I94" s="82"/>
      <c r="J94" s="91" t="s">
        <v>84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85</v>
      </c>
      <c r="J96" s="59">
        <f>J125</f>
        <v>0</v>
      </c>
      <c r="L96" s="25"/>
      <c r="AU96" s="13" t="s">
        <v>86</v>
      </c>
    </row>
    <row r="97" spans="2:12" s="8" customFormat="1" ht="24.95" customHeight="1">
      <c r="B97" s="93"/>
      <c r="D97" s="94" t="s">
        <v>87</v>
      </c>
      <c r="E97" s="95"/>
      <c r="F97" s="95"/>
      <c r="G97" s="95"/>
      <c r="H97" s="95"/>
      <c r="I97" s="95"/>
      <c r="J97" s="96">
        <f>J126</f>
        <v>0</v>
      </c>
      <c r="L97" s="93"/>
    </row>
    <row r="98" spans="2:12" s="9" customFormat="1" ht="19.899999999999999" customHeight="1">
      <c r="B98" s="97"/>
      <c r="D98" s="98" t="s">
        <v>88</v>
      </c>
      <c r="E98" s="99"/>
      <c r="F98" s="99"/>
      <c r="G98" s="99"/>
      <c r="H98" s="99"/>
      <c r="I98" s="99"/>
      <c r="J98" s="100">
        <f>J127</f>
        <v>0</v>
      </c>
      <c r="L98" s="97"/>
    </row>
    <row r="99" spans="2:12" s="9" customFormat="1" ht="19.899999999999999" customHeight="1">
      <c r="B99" s="97"/>
      <c r="D99" s="98" t="s">
        <v>89</v>
      </c>
      <c r="E99" s="99"/>
      <c r="F99" s="99"/>
      <c r="G99" s="99"/>
      <c r="H99" s="99"/>
      <c r="I99" s="99"/>
      <c r="J99" s="100">
        <f>J130</f>
        <v>0</v>
      </c>
      <c r="L99" s="97"/>
    </row>
    <row r="100" spans="2:12" s="9" customFormat="1" ht="19.899999999999999" customHeight="1">
      <c r="B100" s="97"/>
      <c r="D100" s="98" t="s">
        <v>90</v>
      </c>
      <c r="E100" s="99"/>
      <c r="F100" s="99"/>
      <c r="G100" s="99"/>
      <c r="H100" s="99"/>
      <c r="I100" s="99"/>
      <c r="J100" s="100">
        <f>J137</f>
        <v>0</v>
      </c>
      <c r="L100" s="97"/>
    </row>
    <row r="101" spans="2:12" s="9" customFormat="1" ht="19.899999999999999" customHeight="1">
      <c r="B101" s="97"/>
      <c r="D101" s="98" t="s">
        <v>91</v>
      </c>
      <c r="E101" s="99"/>
      <c r="F101" s="99"/>
      <c r="G101" s="99"/>
      <c r="H101" s="99"/>
      <c r="I101" s="99"/>
      <c r="J101" s="100">
        <f>J139</f>
        <v>0</v>
      </c>
      <c r="L101" s="97"/>
    </row>
    <row r="102" spans="2:12" s="9" customFormat="1" ht="19.899999999999999" customHeight="1">
      <c r="B102" s="97"/>
      <c r="D102" s="98" t="s">
        <v>92</v>
      </c>
      <c r="E102" s="99"/>
      <c r="F102" s="99"/>
      <c r="G102" s="99"/>
      <c r="H102" s="99"/>
      <c r="I102" s="99"/>
      <c r="J102" s="100">
        <f>J144</f>
        <v>0</v>
      </c>
      <c r="L102" s="97"/>
    </row>
    <row r="103" spans="2:12" s="9" customFormat="1" ht="19.899999999999999" customHeight="1">
      <c r="B103" s="97"/>
      <c r="D103" s="98" t="s">
        <v>93</v>
      </c>
      <c r="E103" s="99"/>
      <c r="F103" s="99"/>
      <c r="G103" s="99"/>
      <c r="H103" s="99"/>
      <c r="I103" s="99"/>
      <c r="J103" s="100">
        <f>J146</f>
        <v>0</v>
      </c>
      <c r="L103" s="97"/>
    </row>
    <row r="104" spans="2:12" s="9" customFormat="1" ht="19.899999999999999" customHeight="1">
      <c r="B104" s="97"/>
      <c r="D104" s="98" t="s">
        <v>94</v>
      </c>
      <c r="E104" s="99"/>
      <c r="F104" s="99"/>
      <c r="G104" s="99"/>
      <c r="H104" s="99"/>
      <c r="I104" s="99"/>
      <c r="J104" s="100">
        <f>J148</f>
        <v>0</v>
      </c>
      <c r="L104" s="97"/>
    </row>
    <row r="105" spans="2:12" s="9" customFormat="1" ht="19.899999999999999" customHeight="1">
      <c r="B105" s="97"/>
      <c r="D105" s="98" t="s">
        <v>95</v>
      </c>
      <c r="E105" s="99"/>
      <c r="F105" s="99"/>
      <c r="G105" s="99"/>
      <c r="H105" s="99"/>
      <c r="I105" s="99"/>
      <c r="J105" s="100">
        <f>J152</f>
        <v>0</v>
      </c>
      <c r="L105" s="97"/>
    </row>
    <row r="106" spans="2:12" s="1" customFormat="1" ht="21.75" customHeight="1">
      <c r="B106" s="25"/>
      <c r="L106" s="25"/>
    </row>
    <row r="107" spans="2:12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5" customHeight="1">
      <c r="B112" s="25"/>
      <c r="C112" s="17" t="s">
        <v>96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26.25" customHeight="1">
      <c r="B115" s="25"/>
      <c r="E115" s="169" t="str">
        <f>E7</f>
        <v>Vykaz vymer - Kasperske Hory DD - oprava fasady hlavni budovy cp.146</v>
      </c>
      <c r="F115" s="170"/>
      <c r="G115" s="170"/>
      <c r="H115" s="170"/>
      <c r="L115" s="25"/>
    </row>
    <row r="116" spans="2:65" s="1" customFormat="1" ht="12" customHeight="1">
      <c r="B116" s="25"/>
      <c r="C116" s="22" t="s">
        <v>80</v>
      </c>
      <c r="L116" s="25"/>
    </row>
    <row r="117" spans="2:65" s="1" customFormat="1" ht="16.5" customHeight="1">
      <c r="B117" s="25"/>
      <c r="E117" s="155" t="str">
        <f>E9</f>
        <v>Objekt1 - Kašperské H...</v>
      </c>
      <c r="F117" s="168"/>
      <c r="G117" s="168"/>
      <c r="H117" s="168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 xml:space="preserve"> </v>
      </c>
      <c r="I119" s="22" t="s">
        <v>20</v>
      </c>
      <c r="J119" s="45">
        <f>IF(J12="","",J12)</f>
        <v>45854</v>
      </c>
      <c r="L119" s="25"/>
    </row>
    <row r="120" spans="2:65" s="1" customFormat="1" ht="6.95" customHeight="1">
      <c r="B120" s="25"/>
      <c r="L120" s="25"/>
    </row>
    <row r="121" spans="2:65" s="1" customFormat="1" ht="15.2" customHeight="1">
      <c r="B121" s="25"/>
      <c r="C121" s="22" t="s">
        <v>21</v>
      </c>
      <c r="F121" s="20" t="str">
        <f>E15</f>
        <v xml:space="preserve"> </v>
      </c>
      <c r="I121" s="22" t="s">
        <v>25</v>
      </c>
      <c r="J121" s="23" t="str">
        <f>E21</f>
        <v xml:space="preserve"> </v>
      </c>
      <c r="L121" s="25"/>
    </row>
    <row r="122" spans="2:65" s="1" customFormat="1" ht="15.2" customHeight="1">
      <c r="B122" s="25"/>
      <c r="C122" s="22" t="s">
        <v>24</v>
      </c>
      <c r="F122" s="20" t="str">
        <f>IF(E18="","",E18)</f>
        <v xml:space="preserve"> </v>
      </c>
      <c r="I122" s="22" t="s">
        <v>27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1"/>
      <c r="C124" s="102" t="s">
        <v>97</v>
      </c>
      <c r="D124" s="103" t="s">
        <v>54</v>
      </c>
      <c r="E124" s="103" t="s">
        <v>50</v>
      </c>
      <c r="F124" s="103" t="s">
        <v>51</v>
      </c>
      <c r="G124" s="103" t="s">
        <v>98</v>
      </c>
      <c r="H124" s="103" t="s">
        <v>99</v>
      </c>
      <c r="I124" s="103" t="s">
        <v>100</v>
      </c>
      <c r="J124" s="103" t="s">
        <v>84</v>
      </c>
      <c r="K124" s="104" t="s">
        <v>101</v>
      </c>
      <c r="L124" s="101"/>
      <c r="M124" s="52" t="s">
        <v>1</v>
      </c>
      <c r="N124" s="53" t="s">
        <v>33</v>
      </c>
      <c r="O124" s="53" t="s">
        <v>102</v>
      </c>
      <c r="P124" s="53" t="s">
        <v>103</v>
      </c>
      <c r="Q124" s="53" t="s">
        <v>104</v>
      </c>
      <c r="R124" s="53" t="s">
        <v>105</v>
      </c>
      <c r="S124" s="53" t="s">
        <v>106</v>
      </c>
      <c r="T124" s="54" t="s">
        <v>107</v>
      </c>
    </row>
    <row r="125" spans="2:65" s="1" customFormat="1" ht="22.9" customHeight="1">
      <c r="B125" s="25"/>
      <c r="C125" s="57" t="s">
        <v>108</v>
      </c>
      <c r="J125" s="105">
        <f>BK125</f>
        <v>0</v>
      </c>
      <c r="L125" s="25"/>
      <c r="M125" s="55"/>
      <c r="N125" s="46"/>
      <c r="O125" s="46"/>
      <c r="P125" s="106">
        <f>P126</f>
        <v>0</v>
      </c>
      <c r="Q125" s="46"/>
      <c r="R125" s="106">
        <f>R126</f>
        <v>0</v>
      </c>
      <c r="S125" s="46"/>
      <c r="T125" s="107">
        <f>T126</f>
        <v>0</v>
      </c>
      <c r="AT125" s="13" t="s">
        <v>68</v>
      </c>
      <c r="AU125" s="13" t="s">
        <v>86</v>
      </c>
      <c r="BK125" s="108">
        <f>BK126</f>
        <v>0</v>
      </c>
    </row>
    <row r="126" spans="2:65" s="11" customFormat="1" ht="25.9" customHeight="1">
      <c r="B126" s="109"/>
      <c r="D126" s="110" t="s">
        <v>68</v>
      </c>
      <c r="E126" s="111" t="s">
        <v>109</v>
      </c>
      <c r="F126" s="111" t="s">
        <v>110</v>
      </c>
      <c r="J126" s="112">
        <f>BK126</f>
        <v>0</v>
      </c>
      <c r="L126" s="109"/>
      <c r="M126" s="113"/>
      <c r="P126" s="114">
        <f>P127+P130+P137+P139+P144+P146+P148+P152</f>
        <v>0</v>
      </c>
      <c r="R126" s="114">
        <f>R127+R130+R137+R139+R144+R146+R148+R152</f>
        <v>0</v>
      </c>
      <c r="T126" s="115">
        <f>T127+T130+T137+T139+T144+T146+T148+T152</f>
        <v>0</v>
      </c>
      <c r="AR126" s="110" t="s">
        <v>76</v>
      </c>
      <c r="AT126" s="116" t="s">
        <v>68</v>
      </c>
      <c r="AU126" s="116" t="s">
        <v>69</v>
      </c>
      <c r="AY126" s="110" t="s">
        <v>111</v>
      </c>
      <c r="BK126" s="117">
        <f>BK127+BK130+BK137+BK139+BK144+BK146+BK148+BK152</f>
        <v>0</v>
      </c>
    </row>
    <row r="127" spans="2:65" s="11" customFormat="1" ht="22.9" customHeight="1">
      <c r="B127" s="109"/>
      <c r="D127" s="110" t="s">
        <v>68</v>
      </c>
      <c r="E127" s="118" t="s">
        <v>112</v>
      </c>
      <c r="F127" s="118" t="s">
        <v>113</v>
      </c>
      <c r="J127" s="119">
        <f>BK127</f>
        <v>0</v>
      </c>
      <c r="L127" s="109"/>
      <c r="M127" s="113"/>
      <c r="P127" s="114">
        <f>SUM(P128:P129)</f>
        <v>0</v>
      </c>
      <c r="R127" s="114">
        <f>SUM(R128:R129)</f>
        <v>0</v>
      </c>
      <c r="T127" s="115">
        <f>SUM(T128:T129)</f>
        <v>0</v>
      </c>
      <c r="AR127" s="110" t="s">
        <v>76</v>
      </c>
      <c r="AT127" s="116" t="s">
        <v>68</v>
      </c>
      <c r="AU127" s="116" t="s">
        <v>76</v>
      </c>
      <c r="AY127" s="110" t="s">
        <v>111</v>
      </c>
      <c r="BK127" s="117">
        <f>SUM(BK128:BK129)</f>
        <v>0</v>
      </c>
    </row>
    <row r="128" spans="2:65" s="1" customFormat="1" ht="33" customHeight="1">
      <c r="B128" s="120"/>
      <c r="C128" s="173" t="s">
        <v>76</v>
      </c>
      <c r="D128" s="173" t="s">
        <v>114</v>
      </c>
      <c r="E128" s="174" t="s">
        <v>115</v>
      </c>
      <c r="F128" s="175" t="s">
        <v>116</v>
      </c>
      <c r="G128" s="176" t="s">
        <v>117</v>
      </c>
      <c r="H128" s="177">
        <v>514</v>
      </c>
      <c r="I128" s="121">
        <v>0</v>
      </c>
      <c r="J128" s="181">
        <f>ROUND(I128*H128,2)</f>
        <v>0</v>
      </c>
      <c r="K128" s="175" t="s">
        <v>118</v>
      </c>
      <c r="L128" s="25"/>
      <c r="M128" s="122" t="s">
        <v>1</v>
      </c>
      <c r="N128" s="123" t="s">
        <v>35</v>
      </c>
      <c r="O128" s="124">
        <v>0</v>
      </c>
      <c r="P128" s="124">
        <f>O128*H128</f>
        <v>0</v>
      </c>
      <c r="Q128" s="124">
        <v>0</v>
      </c>
      <c r="R128" s="124">
        <f>Q128*H128</f>
        <v>0</v>
      </c>
      <c r="S128" s="124">
        <v>0</v>
      </c>
      <c r="T128" s="125">
        <f>S128*H128</f>
        <v>0</v>
      </c>
      <c r="AR128" s="126" t="s">
        <v>119</v>
      </c>
      <c r="AT128" s="126" t="s">
        <v>114</v>
      </c>
      <c r="AU128" s="126" t="s">
        <v>78</v>
      </c>
      <c r="AY128" s="13" t="s">
        <v>111</v>
      </c>
      <c r="BE128" s="127">
        <f>IF(N128="základní",J128,0)</f>
        <v>0</v>
      </c>
      <c r="BF128" s="127">
        <f>IF(N128="snížená",J128,0)</f>
        <v>0</v>
      </c>
      <c r="BG128" s="127">
        <f>IF(N128="zákl. přenesená",J128,0)</f>
        <v>0</v>
      </c>
      <c r="BH128" s="127">
        <f>IF(N128="sníž. přenesená",J128,0)</f>
        <v>0</v>
      </c>
      <c r="BI128" s="127">
        <f>IF(N128="nulová",J128,0)</f>
        <v>0</v>
      </c>
      <c r="BJ128" s="13" t="s">
        <v>78</v>
      </c>
      <c r="BK128" s="127">
        <f>ROUND(I128*H128,2)</f>
        <v>0</v>
      </c>
      <c r="BL128" s="13" t="s">
        <v>119</v>
      </c>
      <c r="BM128" s="126" t="s">
        <v>78</v>
      </c>
    </row>
    <row r="129" spans="2:65" s="1" customFormat="1" ht="24.2" customHeight="1">
      <c r="B129" s="120"/>
      <c r="C129" s="173" t="s">
        <v>119</v>
      </c>
      <c r="D129" s="173" t="s">
        <v>114</v>
      </c>
      <c r="E129" s="174" t="s">
        <v>120</v>
      </c>
      <c r="F129" s="175" t="s">
        <v>121</v>
      </c>
      <c r="G129" s="176" t="s">
        <v>117</v>
      </c>
      <c r="H129" s="177">
        <v>38</v>
      </c>
      <c r="I129" s="121">
        <v>0</v>
      </c>
      <c r="J129" s="181">
        <f>ROUND(I129*H129,2)</f>
        <v>0</v>
      </c>
      <c r="K129" s="175" t="s">
        <v>118</v>
      </c>
      <c r="L129" s="25"/>
      <c r="M129" s="122" t="s">
        <v>1</v>
      </c>
      <c r="N129" s="123" t="s">
        <v>35</v>
      </c>
      <c r="O129" s="124">
        <v>0</v>
      </c>
      <c r="P129" s="124">
        <f>O129*H129</f>
        <v>0</v>
      </c>
      <c r="Q129" s="124">
        <v>0</v>
      </c>
      <c r="R129" s="124">
        <f>Q129*H129</f>
        <v>0</v>
      </c>
      <c r="S129" s="124">
        <v>0</v>
      </c>
      <c r="T129" s="125">
        <f>S129*H129</f>
        <v>0</v>
      </c>
      <c r="AR129" s="126" t="s">
        <v>119</v>
      </c>
      <c r="AT129" s="126" t="s">
        <v>114</v>
      </c>
      <c r="AU129" s="126" t="s">
        <v>78</v>
      </c>
      <c r="AY129" s="13" t="s">
        <v>111</v>
      </c>
      <c r="BE129" s="127">
        <f>IF(N129="základní",J129,0)</f>
        <v>0</v>
      </c>
      <c r="BF129" s="127">
        <f>IF(N129="snížená",J129,0)</f>
        <v>0</v>
      </c>
      <c r="BG129" s="127">
        <f>IF(N129="zákl. přenesená",J129,0)</f>
        <v>0</v>
      </c>
      <c r="BH129" s="127">
        <f>IF(N129="sníž. přenesená",J129,0)</f>
        <v>0</v>
      </c>
      <c r="BI129" s="127">
        <f>IF(N129="nulová",J129,0)</f>
        <v>0</v>
      </c>
      <c r="BJ129" s="13" t="s">
        <v>78</v>
      </c>
      <c r="BK129" s="127">
        <f>ROUND(I129*H129,2)</f>
        <v>0</v>
      </c>
      <c r="BL129" s="13" t="s">
        <v>119</v>
      </c>
      <c r="BM129" s="126" t="s">
        <v>119</v>
      </c>
    </row>
    <row r="130" spans="2:65" s="11" customFormat="1" ht="22.9" customHeight="1">
      <c r="B130" s="109"/>
      <c r="C130" s="178"/>
      <c r="D130" s="179" t="s">
        <v>68</v>
      </c>
      <c r="E130" s="180" t="s">
        <v>122</v>
      </c>
      <c r="F130" s="180" t="s">
        <v>123</v>
      </c>
      <c r="G130" s="178"/>
      <c r="H130" s="178"/>
      <c r="I130" s="172"/>
      <c r="J130" s="182">
        <f>BK130</f>
        <v>0</v>
      </c>
      <c r="K130" s="178"/>
      <c r="L130" s="109"/>
      <c r="M130" s="113"/>
      <c r="P130" s="114">
        <f>SUM(P131:P136)</f>
        <v>0</v>
      </c>
      <c r="R130" s="114">
        <f>SUM(R131:R136)</f>
        <v>0</v>
      </c>
      <c r="T130" s="115">
        <f>SUM(T131:T136)</f>
        <v>0</v>
      </c>
      <c r="AR130" s="110" t="s">
        <v>76</v>
      </c>
      <c r="AT130" s="116" t="s">
        <v>68</v>
      </c>
      <c r="AU130" s="116" t="s">
        <v>76</v>
      </c>
      <c r="AY130" s="110" t="s">
        <v>111</v>
      </c>
      <c r="BK130" s="117">
        <f>SUM(BK131:BK136)</f>
        <v>0</v>
      </c>
    </row>
    <row r="131" spans="2:65" s="1" customFormat="1" ht="49.15" customHeight="1">
      <c r="B131" s="120"/>
      <c r="C131" s="173" t="s">
        <v>124</v>
      </c>
      <c r="D131" s="173" t="s">
        <v>114</v>
      </c>
      <c r="E131" s="174" t="s">
        <v>125</v>
      </c>
      <c r="F131" s="175" t="s">
        <v>126</v>
      </c>
      <c r="G131" s="176" t="s">
        <v>117</v>
      </c>
      <c r="H131" s="177">
        <v>590</v>
      </c>
      <c r="I131" s="121">
        <v>0</v>
      </c>
      <c r="J131" s="181">
        <f t="shared" ref="J131:J136" si="0">ROUND(I131*H131,2)</f>
        <v>0</v>
      </c>
      <c r="K131" s="175" t="s">
        <v>118</v>
      </c>
      <c r="L131" s="25"/>
      <c r="M131" s="122" t="s">
        <v>1</v>
      </c>
      <c r="N131" s="123" t="s">
        <v>35</v>
      </c>
      <c r="O131" s="124">
        <v>0</v>
      </c>
      <c r="P131" s="124">
        <f t="shared" ref="P131:P136" si="1">O131*H131</f>
        <v>0</v>
      </c>
      <c r="Q131" s="124">
        <v>0</v>
      </c>
      <c r="R131" s="124">
        <f t="shared" ref="R131:R136" si="2">Q131*H131</f>
        <v>0</v>
      </c>
      <c r="S131" s="124">
        <v>0</v>
      </c>
      <c r="T131" s="125">
        <f t="shared" ref="T131:T136" si="3">S131*H131</f>
        <v>0</v>
      </c>
      <c r="AR131" s="126" t="s">
        <v>119</v>
      </c>
      <c r="AT131" s="126" t="s">
        <v>114</v>
      </c>
      <c r="AU131" s="126" t="s">
        <v>78</v>
      </c>
      <c r="AY131" s="13" t="s">
        <v>111</v>
      </c>
      <c r="BE131" s="127">
        <f t="shared" ref="BE131:BE136" si="4">IF(N131="základní",J131,0)</f>
        <v>0</v>
      </c>
      <c r="BF131" s="127">
        <f t="shared" ref="BF131:BF136" si="5">IF(N131="snížená",J131,0)</f>
        <v>0</v>
      </c>
      <c r="BG131" s="127">
        <f t="shared" ref="BG131:BG136" si="6">IF(N131="zákl. přenesená",J131,0)</f>
        <v>0</v>
      </c>
      <c r="BH131" s="127">
        <f t="shared" ref="BH131:BH136" si="7">IF(N131="sníž. přenesená",J131,0)</f>
        <v>0</v>
      </c>
      <c r="BI131" s="127">
        <f t="shared" ref="BI131:BI136" si="8">IF(N131="nulová",J131,0)</f>
        <v>0</v>
      </c>
      <c r="BJ131" s="13" t="s">
        <v>78</v>
      </c>
      <c r="BK131" s="127">
        <f t="shared" ref="BK131:BK136" si="9">ROUND(I131*H131,2)</f>
        <v>0</v>
      </c>
      <c r="BL131" s="13" t="s">
        <v>119</v>
      </c>
      <c r="BM131" s="126" t="s">
        <v>112</v>
      </c>
    </row>
    <row r="132" spans="2:65" s="1" customFormat="1" ht="37.9" customHeight="1">
      <c r="B132" s="120"/>
      <c r="C132" s="173" t="s">
        <v>112</v>
      </c>
      <c r="D132" s="173" t="s">
        <v>114</v>
      </c>
      <c r="E132" s="174" t="s">
        <v>127</v>
      </c>
      <c r="F132" s="175" t="s">
        <v>128</v>
      </c>
      <c r="G132" s="176" t="s">
        <v>117</v>
      </c>
      <c r="H132" s="177">
        <v>29500</v>
      </c>
      <c r="I132" s="121">
        <v>0</v>
      </c>
      <c r="J132" s="181">
        <f t="shared" si="0"/>
        <v>0</v>
      </c>
      <c r="K132" s="175" t="s">
        <v>118</v>
      </c>
      <c r="L132" s="25"/>
      <c r="M132" s="122" t="s">
        <v>1</v>
      </c>
      <c r="N132" s="123" t="s">
        <v>35</v>
      </c>
      <c r="O132" s="124">
        <v>0</v>
      </c>
      <c r="P132" s="124">
        <f t="shared" si="1"/>
        <v>0</v>
      </c>
      <c r="Q132" s="124">
        <v>0</v>
      </c>
      <c r="R132" s="124">
        <f t="shared" si="2"/>
        <v>0</v>
      </c>
      <c r="S132" s="124">
        <v>0</v>
      </c>
      <c r="T132" s="125">
        <f t="shared" si="3"/>
        <v>0</v>
      </c>
      <c r="AR132" s="126" t="s">
        <v>119</v>
      </c>
      <c r="AT132" s="126" t="s">
        <v>114</v>
      </c>
      <c r="AU132" s="126" t="s">
        <v>78</v>
      </c>
      <c r="AY132" s="13" t="s">
        <v>111</v>
      </c>
      <c r="BE132" s="127">
        <f t="shared" si="4"/>
        <v>0</v>
      </c>
      <c r="BF132" s="127">
        <f t="shared" si="5"/>
        <v>0</v>
      </c>
      <c r="BG132" s="127">
        <f t="shared" si="6"/>
        <v>0</v>
      </c>
      <c r="BH132" s="127">
        <f t="shared" si="7"/>
        <v>0</v>
      </c>
      <c r="BI132" s="127">
        <f t="shared" si="8"/>
        <v>0</v>
      </c>
      <c r="BJ132" s="13" t="s">
        <v>78</v>
      </c>
      <c r="BK132" s="127">
        <f t="shared" si="9"/>
        <v>0</v>
      </c>
      <c r="BL132" s="13" t="s">
        <v>119</v>
      </c>
      <c r="BM132" s="126" t="s">
        <v>129</v>
      </c>
    </row>
    <row r="133" spans="2:65" s="1" customFormat="1" ht="33" customHeight="1">
      <c r="B133" s="120"/>
      <c r="C133" s="173" t="s">
        <v>130</v>
      </c>
      <c r="D133" s="173" t="s">
        <v>114</v>
      </c>
      <c r="E133" s="174" t="s">
        <v>131</v>
      </c>
      <c r="F133" s="175" t="s">
        <v>132</v>
      </c>
      <c r="G133" s="176" t="s">
        <v>117</v>
      </c>
      <c r="H133" s="177">
        <v>590</v>
      </c>
      <c r="I133" s="121">
        <v>0</v>
      </c>
      <c r="J133" s="181">
        <f t="shared" si="0"/>
        <v>0</v>
      </c>
      <c r="K133" s="175" t="s">
        <v>118</v>
      </c>
      <c r="L133" s="25"/>
      <c r="M133" s="122" t="s">
        <v>1</v>
      </c>
      <c r="N133" s="123" t="s">
        <v>35</v>
      </c>
      <c r="O133" s="124">
        <v>0</v>
      </c>
      <c r="P133" s="124">
        <f t="shared" si="1"/>
        <v>0</v>
      </c>
      <c r="Q133" s="124">
        <v>0</v>
      </c>
      <c r="R133" s="124">
        <f t="shared" si="2"/>
        <v>0</v>
      </c>
      <c r="S133" s="124">
        <v>0</v>
      </c>
      <c r="T133" s="125">
        <f t="shared" si="3"/>
        <v>0</v>
      </c>
      <c r="AR133" s="126" t="s">
        <v>119</v>
      </c>
      <c r="AT133" s="126" t="s">
        <v>114</v>
      </c>
      <c r="AU133" s="126" t="s">
        <v>78</v>
      </c>
      <c r="AY133" s="13" t="s">
        <v>111</v>
      </c>
      <c r="BE133" s="127">
        <f t="shared" si="4"/>
        <v>0</v>
      </c>
      <c r="BF133" s="127">
        <f t="shared" si="5"/>
        <v>0</v>
      </c>
      <c r="BG133" s="127">
        <f t="shared" si="6"/>
        <v>0</v>
      </c>
      <c r="BH133" s="127">
        <f t="shared" si="7"/>
        <v>0</v>
      </c>
      <c r="BI133" s="127">
        <f t="shared" si="8"/>
        <v>0</v>
      </c>
      <c r="BJ133" s="13" t="s">
        <v>78</v>
      </c>
      <c r="BK133" s="127">
        <f t="shared" si="9"/>
        <v>0</v>
      </c>
      <c r="BL133" s="13" t="s">
        <v>119</v>
      </c>
      <c r="BM133" s="126" t="s">
        <v>133</v>
      </c>
    </row>
    <row r="134" spans="2:65" s="1" customFormat="1" ht="16.5" customHeight="1">
      <c r="B134" s="120"/>
      <c r="C134" s="173" t="s">
        <v>129</v>
      </c>
      <c r="D134" s="173" t="s">
        <v>114</v>
      </c>
      <c r="E134" s="174" t="s">
        <v>134</v>
      </c>
      <c r="F134" s="175" t="s">
        <v>135</v>
      </c>
      <c r="G134" s="176" t="s">
        <v>117</v>
      </c>
      <c r="H134" s="177">
        <v>460</v>
      </c>
      <c r="I134" s="121">
        <v>0</v>
      </c>
      <c r="J134" s="181">
        <f t="shared" si="0"/>
        <v>0</v>
      </c>
      <c r="K134" s="175" t="s">
        <v>118</v>
      </c>
      <c r="L134" s="25"/>
      <c r="M134" s="122" t="s">
        <v>1</v>
      </c>
      <c r="N134" s="123" t="s">
        <v>35</v>
      </c>
      <c r="O134" s="124">
        <v>0</v>
      </c>
      <c r="P134" s="124">
        <f t="shared" si="1"/>
        <v>0</v>
      </c>
      <c r="Q134" s="124">
        <v>0</v>
      </c>
      <c r="R134" s="124">
        <f t="shared" si="2"/>
        <v>0</v>
      </c>
      <c r="S134" s="124">
        <v>0</v>
      </c>
      <c r="T134" s="125">
        <f t="shared" si="3"/>
        <v>0</v>
      </c>
      <c r="AR134" s="126" t="s">
        <v>119</v>
      </c>
      <c r="AT134" s="126" t="s">
        <v>114</v>
      </c>
      <c r="AU134" s="126" t="s">
        <v>78</v>
      </c>
      <c r="AY134" s="13" t="s">
        <v>111</v>
      </c>
      <c r="BE134" s="127">
        <f t="shared" si="4"/>
        <v>0</v>
      </c>
      <c r="BF134" s="127">
        <f t="shared" si="5"/>
        <v>0</v>
      </c>
      <c r="BG134" s="127">
        <f t="shared" si="6"/>
        <v>0</v>
      </c>
      <c r="BH134" s="127">
        <f t="shared" si="7"/>
        <v>0</v>
      </c>
      <c r="BI134" s="127">
        <f t="shared" si="8"/>
        <v>0</v>
      </c>
      <c r="BJ134" s="13" t="s">
        <v>78</v>
      </c>
      <c r="BK134" s="127">
        <f t="shared" si="9"/>
        <v>0</v>
      </c>
      <c r="BL134" s="13" t="s">
        <v>119</v>
      </c>
      <c r="BM134" s="126" t="s">
        <v>8</v>
      </c>
    </row>
    <row r="135" spans="2:65" s="1" customFormat="1" ht="16.5" customHeight="1">
      <c r="B135" s="120"/>
      <c r="C135" s="173" t="s">
        <v>136</v>
      </c>
      <c r="D135" s="173" t="s">
        <v>114</v>
      </c>
      <c r="E135" s="174" t="s">
        <v>137</v>
      </c>
      <c r="F135" s="175" t="s">
        <v>138</v>
      </c>
      <c r="G135" s="176" t="s">
        <v>117</v>
      </c>
      <c r="H135" s="177">
        <v>23000</v>
      </c>
      <c r="I135" s="121">
        <v>0</v>
      </c>
      <c r="J135" s="181">
        <f t="shared" si="0"/>
        <v>0</v>
      </c>
      <c r="K135" s="175" t="s">
        <v>118</v>
      </c>
      <c r="L135" s="25"/>
      <c r="M135" s="122" t="s">
        <v>1</v>
      </c>
      <c r="N135" s="123" t="s">
        <v>35</v>
      </c>
      <c r="O135" s="124">
        <v>0</v>
      </c>
      <c r="P135" s="124">
        <f t="shared" si="1"/>
        <v>0</v>
      </c>
      <c r="Q135" s="124">
        <v>0</v>
      </c>
      <c r="R135" s="124">
        <f t="shared" si="2"/>
        <v>0</v>
      </c>
      <c r="S135" s="124">
        <v>0</v>
      </c>
      <c r="T135" s="125">
        <f t="shared" si="3"/>
        <v>0</v>
      </c>
      <c r="AR135" s="126" t="s">
        <v>119</v>
      </c>
      <c r="AT135" s="126" t="s">
        <v>114</v>
      </c>
      <c r="AU135" s="126" t="s">
        <v>78</v>
      </c>
      <c r="AY135" s="13" t="s">
        <v>111</v>
      </c>
      <c r="BE135" s="127">
        <f t="shared" si="4"/>
        <v>0</v>
      </c>
      <c r="BF135" s="127">
        <f t="shared" si="5"/>
        <v>0</v>
      </c>
      <c r="BG135" s="127">
        <f t="shared" si="6"/>
        <v>0</v>
      </c>
      <c r="BH135" s="127">
        <f t="shared" si="7"/>
        <v>0</v>
      </c>
      <c r="BI135" s="127">
        <f t="shared" si="8"/>
        <v>0</v>
      </c>
      <c r="BJ135" s="13" t="s">
        <v>78</v>
      </c>
      <c r="BK135" s="127">
        <f t="shared" si="9"/>
        <v>0</v>
      </c>
      <c r="BL135" s="13" t="s">
        <v>119</v>
      </c>
      <c r="BM135" s="126" t="s">
        <v>139</v>
      </c>
    </row>
    <row r="136" spans="2:65" s="1" customFormat="1" ht="21.75" customHeight="1">
      <c r="B136" s="120"/>
      <c r="C136" s="173" t="s">
        <v>133</v>
      </c>
      <c r="D136" s="173" t="s">
        <v>114</v>
      </c>
      <c r="E136" s="174" t="s">
        <v>140</v>
      </c>
      <c r="F136" s="175" t="s">
        <v>141</v>
      </c>
      <c r="G136" s="176" t="s">
        <v>117</v>
      </c>
      <c r="H136" s="177">
        <v>460</v>
      </c>
      <c r="I136" s="121">
        <v>0</v>
      </c>
      <c r="J136" s="181">
        <f t="shared" si="0"/>
        <v>0</v>
      </c>
      <c r="K136" s="175" t="s">
        <v>118</v>
      </c>
      <c r="L136" s="25"/>
      <c r="M136" s="122" t="s">
        <v>1</v>
      </c>
      <c r="N136" s="123" t="s">
        <v>35</v>
      </c>
      <c r="O136" s="124">
        <v>0</v>
      </c>
      <c r="P136" s="124">
        <f t="shared" si="1"/>
        <v>0</v>
      </c>
      <c r="Q136" s="124">
        <v>0</v>
      </c>
      <c r="R136" s="124">
        <f t="shared" si="2"/>
        <v>0</v>
      </c>
      <c r="S136" s="124">
        <v>0</v>
      </c>
      <c r="T136" s="125">
        <f t="shared" si="3"/>
        <v>0</v>
      </c>
      <c r="AR136" s="126" t="s">
        <v>119</v>
      </c>
      <c r="AT136" s="126" t="s">
        <v>114</v>
      </c>
      <c r="AU136" s="126" t="s">
        <v>78</v>
      </c>
      <c r="AY136" s="13" t="s">
        <v>111</v>
      </c>
      <c r="BE136" s="127">
        <f t="shared" si="4"/>
        <v>0</v>
      </c>
      <c r="BF136" s="127">
        <f t="shared" si="5"/>
        <v>0</v>
      </c>
      <c r="BG136" s="127">
        <f t="shared" si="6"/>
        <v>0</v>
      </c>
      <c r="BH136" s="127">
        <f t="shared" si="7"/>
        <v>0</v>
      </c>
      <c r="BI136" s="127">
        <f t="shared" si="8"/>
        <v>0</v>
      </c>
      <c r="BJ136" s="13" t="s">
        <v>78</v>
      </c>
      <c r="BK136" s="127">
        <f t="shared" si="9"/>
        <v>0</v>
      </c>
      <c r="BL136" s="13" t="s">
        <v>119</v>
      </c>
      <c r="BM136" s="126" t="s">
        <v>142</v>
      </c>
    </row>
    <row r="137" spans="2:65" s="11" customFormat="1" ht="22.9" customHeight="1">
      <c r="B137" s="109"/>
      <c r="C137" s="178"/>
      <c r="D137" s="179" t="s">
        <v>68</v>
      </c>
      <c r="E137" s="180" t="s">
        <v>136</v>
      </c>
      <c r="F137" s="180" t="s">
        <v>143</v>
      </c>
      <c r="G137" s="178"/>
      <c r="H137" s="178"/>
      <c r="I137" s="172"/>
      <c r="J137" s="182">
        <f>BK137</f>
        <v>0</v>
      </c>
      <c r="K137" s="178"/>
      <c r="L137" s="109"/>
      <c r="M137" s="113"/>
      <c r="P137" s="114">
        <f>P138</f>
        <v>0</v>
      </c>
      <c r="R137" s="114">
        <f>R138</f>
        <v>0</v>
      </c>
      <c r="T137" s="115">
        <f>T138</f>
        <v>0</v>
      </c>
      <c r="AR137" s="110" t="s">
        <v>76</v>
      </c>
      <c r="AT137" s="116" t="s">
        <v>68</v>
      </c>
      <c r="AU137" s="116" t="s">
        <v>76</v>
      </c>
      <c r="AY137" s="110" t="s">
        <v>111</v>
      </c>
      <c r="BK137" s="117">
        <f>BK138</f>
        <v>0</v>
      </c>
    </row>
    <row r="138" spans="2:65" s="1" customFormat="1" ht="37.9" customHeight="1">
      <c r="B138" s="120"/>
      <c r="C138" s="173" t="s">
        <v>144</v>
      </c>
      <c r="D138" s="173" t="s">
        <v>114</v>
      </c>
      <c r="E138" s="174" t="s">
        <v>145</v>
      </c>
      <c r="F138" s="175" t="s">
        <v>146</v>
      </c>
      <c r="G138" s="176" t="s">
        <v>117</v>
      </c>
      <c r="H138" s="177">
        <v>514</v>
      </c>
      <c r="I138" s="121">
        <v>0</v>
      </c>
      <c r="J138" s="181">
        <f>ROUND(I138*H138,2)</f>
        <v>0</v>
      </c>
      <c r="K138" s="175" t="s">
        <v>118</v>
      </c>
      <c r="L138" s="25"/>
      <c r="M138" s="122" t="s">
        <v>1</v>
      </c>
      <c r="N138" s="123" t="s">
        <v>35</v>
      </c>
      <c r="O138" s="124">
        <v>0</v>
      </c>
      <c r="P138" s="124">
        <f>O138*H138</f>
        <v>0</v>
      </c>
      <c r="Q138" s="124">
        <v>0</v>
      </c>
      <c r="R138" s="124">
        <f>Q138*H138</f>
        <v>0</v>
      </c>
      <c r="S138" s="124">
        <v>0</v>
      </c>
      <c r="T138" s="125">
        <f>S138*H138</f>
        <v>0</v>
      </c>
      <c r="AR138" s="126" t="s">
        <v>119</v>
      </c>
      <c r="AT138" s="126" t="s">
        <v>114</v>
      </c>
      <c r="AU138" s="126" t="s">
        <v>78</v>
      </c>
      <c r="AY138" s="13" t="s">
        <v>111</v>
      </c>
      <c r="BE138" s="127">
        <f>IF(N138="základní",J138,0)</f>
        <v>0</v>
      </c>
      <c r="BF138" s="127">
        <f>IF(N138="snížená",J138,0)</f>
        <v>0</v>
      </c>
      <c r="BG138" s="127">
        <f>IF(N138="zákl. přenesená",J138,0)</f>
        <v>0</v>
      </c>
      <c r="BH138" s="127">
        <f>IF(N138="sníž. přenesená",J138,0)</f>
        <v>0</v>
      </c>
      <c r="BI138" s="127">
        <f>IF(N138="nulová",J138,0)</f>
        <v>0</v>
      </c>
      <c r="BJ138" s="13" t="s">
        <v>78</v>
      </c>
      <c r="BK138" s="127">
        <f>ROUND(I138*H138,2)</f>
        <v>0</v>
      </c>
      <c r="BL138" s="13" t="s">
        <v>119</v>
      </c>
      <c r="BM138" s="126" t="s">
        <v>147</v>
      </c>
    </row>
    <row r="139" spans="2:65" s="11" customFormat="1" ht="22.9" customHeight="1">
      <c r="B139" s="109"/>
      <c r="C139" s="178"/>
      <c r="D139" s="179" t="s">
        <v>68</v>
      </c>
      <c r="E139" s="180" t="s">
        <v>148</v>
      </c>
      <c r="F139" s="180" t="s">
        <v>149</v>
      </c>
      <c r="G139" s="178"/>
      <c r="H139" s="178"/>
      <c r="I139" s="172"/>
      <c r="J139" s="182">
        <f>BK139</f>
        <v>0</v>
      </c>
      <c r="K139" s="178"/>
      <c r="L139" s="109"/>
      <c r="M139" s="113"/>
      <c r="P139" s="114">
        <f>SUM(P140:P143)</f>
        <v>0</v>
      </c>
      <c r="R139" s="114">
        <f>SUM(R140:R143)</f>
        <v>0</v>
      </c>
      <c r="T139" s="115">
        <f>SUM(T140:T143)</f>
        <v>0</v>
      </c>
      <c r="AR139" s="110" t="s">
        <v>76</v>
      </c>
      <c r="AT139" s="116" t="s">
        <v>68</v>
      </c>
      <c r="AU139" s="116" t="s">
        <v>76</v>
      </c>
      <c r="AY139" s="110" t="s">
        <v>111</v>
      </c>
      <c r="BK139" s="117">
        <f>SUM(BK140:BK143)</f>
        <v>0</v>
      </c>
    </row>
    <row r="140" spans="2:65" s="1" customFormat="1" ht="16.5" customHeight="1">
      <c r="B140" s="120"/>
      <c r="C140" s="173" t="s">
        <v>8</v>
      </c>
      <c r="D140" s="173" t="s">
        <v>114</v>
      </c>
      <c r="E140" s="174" t="s">
        <v>150</v>
      </c>
      <c r="F140" s="175" t="s">
        <v>151</v>
      </c>
      <c r="G140" s="176" t="s">
        <v>152</v>
      </c>
      <c r="H140" s="177">
        <v>18.864000000000001</v>
      </c>
      <c r="I140" s="121">
        <v>0</v>
      </c>
      <c r="J140" s="181">
        <f>ROUND(I140*H140,2)</f>
        <v>0</v>
      </c>
      <c r="K140" s="175" t="s">
        <v>118</v>
      </c>
      <c r="L140" s="25"/>
      <c r="M140" s="122" t="s">
        <v>1</v>
      </c>
      <c r="N140" s="123" t="s">
        <v>35</v>
      </c>
      <c r="O140" s="124">
        <v>0</v>
      </c>
      <c r="P140" s="124">
        <f>O140*H140</f>
        <v>0</v>
      </c>
      <c r="Q140" s="124">
        <v>0</v>
      </c>
      <c r="R140" s="124">
        <f>Q140*H140</f>
        <v>0</v>
      </c>
      <c r="S140" s="124">
        <v>0</v>
      </c>
      <c r="T140" s="125">
        <f>S140*H140</f>
        <v>0</v>
      </c>
      <c r="AR140" s="126" t="s">
        <v>119</v>
      </c>
      <c r="AT140" s="126" t="s">
        <v>114</v>
      </c>
      <c r="AU140" s="126" t="s">
        <v>78</v>
      </c>
      <c r="AY140" s="13" t="s">
        <v>111</v>
      </c>
      <c r="BE140" s="127">
        <f>IF(N140="základní",J140,0)</f>
        <v>0</v>
      </c>
      <c r="BF140" s="127">
        <f>IF(N140="snížená",J140,0)</f>
        <v>0</v>
      </c>
      <c r="BG140" s="127">
        <f>IF(N140="zákl. přenesená",J140,0)</f>
        <v>0</v>
      </c>
      <c r="BH140" s="127">
        <f>IF(N140="sníž. přenesená",J140,0)</f>
        <v>0</v>
      </c>
      <c r="BI140" s="127">
        <f>IF(N140="nulová",J140,0)</f>
        <v>0</v>
      </c>
      <c r="BJ140" s="13" t="s">
        <v>78</v>
      </c>
      <c r="BK140" s="127">
        <f>ROUND(I140*H140,2)</f>
        <v>0</v>
      </c>
      <c r="BL140" s="13" t="s">
        <v>119</v>
      </c>
      <c r="BM140" s="126" t="s">
        <v>153</v>
      </c>
    </row>
    <row r="141" spans="2:65" s="1" customFormat="1" ht="24.2" customHeight="1">
      <c r="B141" s="120"/>
      <c r="C141" s="173" t="s">
        <v>154</v>
      </c>
      <c r="D141" s="173" t="s">
        <v>114</v>
      </c>
      <c r="E141" s="174" t="s">
        <v>155</v>
      </c>
      <c r="F141" s="175" t="s">
        <v>156</v>
      </c>
      <c r="G141" s="176" t="s">
        <v>152</v>
      </c>
      <c r="H141" s="177">
        <v>18.864000000000001</v>
      </c>
      <c r="I141" s="121">
        <v>0</v>
      </c>
      <c r="J141" s="181">
        <f>ROUND(I141*H141,2)</f>
        <v>0</v>
      </c>
      <c r="K141" s="175" t="s">
        <v>118</v>
      </c>
      <c r="L141" s="25"/>
      <c r="M141" s="122" t="s">
        <v>1</v>
      </c>
      <c r="N141" s="123" t="s">
        <v>35</v>
      </c>
      <c r="O141" s="124">
        <v>0</v>
      </c>
      <c r="P141" s="124">
        <f>O141*H141</f>
        <v>0</v>
      </c>
      <c r="Q141" s="124">
        <v>0</v>
      </c>
      <c r="R141" s="124">
        <f>Q141*H141</f>
        <v>0</v>
      </c>
      <c r="S141" s="124">
        <v>0</v>
      </c>
      <c r="T141" s="125">
        <f>S141*H141</f>
        <v>0</v>
      </c>
      <c r="AR141" s="126" t="s">
        <v>119</v>
      </c>
      <c r="AT141" s="126" t="s">
        <v>114</v>
      </c>
      <c r="AU141" s="126" t="s">
        <v>78</v>
      </c>
      <c r="AY141" s="13" t="s">
        <v>111</v>
      </c>
      <c r="BE141" s="127">
        <f>IF(N141="základní",J141,0)</f>
        <v>0</v>
      </c>
      <c r="BF141" s="127">
        <f>IF(N141="snížená",J141,0)</f>
        <v>0</v>
      </c>
      <c r="BG141" s="127">
        <f>IF(N141="zákl. přenesená",J141,0)</f>
        <v>0</v>
      </c>
      <c r="BH141" s="127">
        <f>IF(N141="sníž. přenesená",J141,0)</f>
        <v>0</v>
      </c>
      <c r="BI141" s="127">
        <f>IF(N141="nulová",J141,0)</f>
        <v>0</v>
      </c>
      <c r="BJ141" s="13" t="s">
        <v>78</v>
      </c>
      <c r="BK141" s="127">
        <f>ROUND(I141*H141,2)</f>
        <v>0</v>
      </c>
      <c r="BL141" s="13" t="s">
        <v>119</v>
      </c>
      <c r="BM141" s="126" t="s">
        <v>157</v>
      </c>
    </row>
    <row r="142" spans="2:65" s="1" customFormat="1" ht="24.2" customHeight="1">
      <c r="B142" s="120"/>
      <c r="C142" s="173" t="s">
        <v>139</v>
      </c>
      <c r="D142" s="173" t="s">
        <v>114</v>
      </c>
      <c r="E142" s="174" t="s">
        <v>158</v>
      </c>
      <c r="F142" s="175" t="s">
        <v>159</v>
      </c>
      <c r="G142" s="176" t="s">
        <v>152</v>
      </c>
      <c r="H142" s="177">
        <v>943.2</v>
      </c>
      <c r="I142" s="121">
        <v>0</v>
      </c>
      <c r="J142" s="181">
        <f>ROUND(I142*H142,2)</f>
        <v>0</v>
      </c>
      <c r="K142" s="175" t="s">
        <v>118</v>
      </c>
      <c r="L142" s="25"/>
      <c r="M142" s="122" t="s">
        <v>1</v>
      </c>
      <c r="N142" s="123" t="s">
        <v>35</v>
      </c>
      <c r="O142" s="124">
        <v>0</v>
      </c>
      <c r="P142" s="124">
        <f>O142*H142</f>
        <v>0</v>
      </c>
      <c r="Q142" s="124">
        <v>0</v>
      </c>
      <c r="R142" s="124">
        <f>Q142*H142</f>
        <v>0</v>
      </c>
      <c r="S142" s="124">
        <v>0</v>
      </c>
      <c r="T142" s="125">
        <f>S142*H142</f>
        <v>0</v>
      </c>
      <c r="AR142" s="126" t="s">
        <v>119</v>
      </c>
      <c r="AT142" s="126" t="s">
        <v>114</v>
      </c>
      <c r="AU142" s="126" t="s">
        <v>78</v>
      </c>
      <c r="AY142" s="13" t="s">
        <v>111</v>
      </c>
      <c r="BE142" s="127">
        <f>IF(N142="základní",J142,0)</f>
        <v>0</v>
      </c>
      <c r="BF142" s="127">
        <f>IF(N142="snížená",J142,0)</f>
        <v>0</v>
      </c>
      <c r="BG142" s="127">
        <f>IF(N142="zákl. přenesená",J142,0)</f>
        <v>0</v>
      </c>
      <c r="BH142" s="127">
        <f>IF(N142="sníž. přenesená",J142,0)</f>
        <v>0</v>
      </c>
      <c r="BI142" s="127">
        <f>IF(N142="nulová",J142,0)</f>
        <v>0</v>
      </c>
      <c r="BJ142" s="13" t="s">
        <v>78</v>
      </c>
      <c r="BK142" s="127">
        <f>ROUND(I142*H142,2)</f>
        <v>0</v>
      </c>
      <c r="BL142" s="13" t="s">
        <v>119</v>
      </c>
      <c r="BM142" s="126" t="s">
        <v>160</v>
      </c>
    </row>
    <row r="143" spans="2:65" s="1" customFormat="1" ht="33" customHeight="1">
      <c r="B143" s="120"/>
      <c r="C143" s="173" t="s">
        <v>161</v>
      </c>
      <c r="D143" s="173" t="s">
        <v>114</v>
      </c>
      <c r="E143" s="174" t="s">
        <v>162</v>
      </c>
      <c r="F143" s="175" t="s">
        <v>163</v>
      </c>
      <c r="G143" s="176" t="s">
        <v>152</v>
      </c>
      <c r="H143" s="177">
        <v>18.864000000000001</v>
      </c>
      <c r="I143" s="121">
        <v>0</v>
      </c>
      <c r="J143" s="181">
        <f>ROUND(I143*H143,2)</f>
        <v>0</v>
      </c>
      <c r="K143" s="175" t="s">
        <v>118</v>
      </c>
      <c r="L143" s="25"/>
      <c r="M143" s="122" t="s">
        <v>1</v>
      </c>
      <c r="N143" s="123" t="s">
        <v>35</v>
      </c>
      <c r="O143" s="124">
        <v>0</v>
      </c>
      <c r="P143" s="124">
        <f>O143*H143</f>
        <v>0</v>
      </c>
      <c r="Q143" s="124">
        <v>0</v>
      </c>
      <c r="R143" s="124">
        <f>Q143*H143</f>
        <v>0</v>
      </c>
      <c r="S143" s="124">
        <v>0</v>
      </c>
      <c r="T143" s="125">
        <f>S143*H143</f>
        <v>0</v>
      </c>
      <c r="AR143" s="126" t="s">
        <v>119</v>
      </c>
      <c r="AT143" s="126" t="s">
        <v>114</v>
      </c>
      <c r="AU143" s="126" t="s">
        <v>78</v>
      </c>
      <c r="AY143" s="13" t="s">
        <v>111</v>
      </c>
      <c r="BE143" s="127">
        <f>IF(N143="základní",J143,0)</f>
        <v>0</v>
      </c>
      <c r="BF143" s="127">
        <f>IF(N143="snížená",J143,0)</f>
        <v>0</v>
      </c>
      <c r="BG143" s="127">
        <f>IF(N143="zákl. přenesená",J143,0)</f>
        <v>0</v>
      </c>
      <c r="BH143" s="127">
        <f>IF(N143="sníž. přenesená",J143,0)</f>
        <v>0</v>
      </c>
      <c r="BI143" s="127">
        <f>IF(N143="nulová",J143,0)</f>
        <v>0</v>
      </c>
      <c r="BJ143" s="13" t="s">
        <v>78</v>
      </c>
      <c r="BK143" s="127">
        <f>ROUND(I143*H143,2)</f>
        <v>0</v>
      </c>
      <c r="BL143" s="13" t="s">
        <v>119</v>
      </c>
      <c r="BM143" s="126" t="s">
        <v>164</v>
      </c>
    </row>
    <row r="144" spans="2:65" s="11" customFormat="1" ht="22.9" customHeight="1">
      <c r="B144" s="109"/>
      <c r="C144" s="178"/>
      <c r="D144" s="179" t="s">
        <v>68</v>
      </c>
      <c r="E144" s="180" t="s">
        <v>165</v>
      </c>
      <c r="F144" s="180" t="s">
        <v>166</v>
      </c>
      <c r="G144" s="178"/>
      <c r="H144" s="178"/>
      <c r="I144" s="172"/>
      <c r="J144" s="182">
        <f>BK144</f>
        <v>0</v>
      </c>
      <c r="K144" s="178"/>
      <c r="L144" s="109"/>
      <c r="M144" s="113"/>
      <c r="P144" s="114">
        <f>P145</f>
        <v>0</v>
      </c>
      <c r="R144" s="114">
        <f>R145</f>
        <v>0</v>
      </c>
      <c r="T144" s="115">
        <f>T145</f>
        <v>0</v>
      </c>
      <c r="AR144" s="110" t="s">
        <v>76</v>
      </c>
      <c r="AT144" s="116" t="s">
        <v>68</v>
      </c>
      <c r="AU144" s="116" t="s">
        <v>76</v>
      </c>
      <c r="AY144" s="110" t="s">
        <v>111</v>
      </c>
      <c r="BK144" s="117">
        <f>BK145</f>
        <v>0</v>
      </c>
    </row>
    <row r="145" spans="2:65" s="1" customFormat="1" ht="21.75" customHeight="1">
      <c r="B145" s="120"/>
      <c r="C145" s="173" t="s">
        <v>142</v>
      </c>
      <c r="D145" s="173" t="s">
        <v>114</v>
      </c>
      <c r="E145" s="174" t="s">
        <v>167</v>
      </c>
      <c r="F145" s="175" t="s">
        <v>168</v>
      </c>
      <c r="G145" s="176" t="s">
        <v>152</v>
      </c>
      <c r="H145" s="177">
        <v>22.146000000000001</v>
      </c>
      <c r="I145" s="121">
        <v>0</v>
      </c>
      <c r="J145" s="181">
        <f>ROUND(I145*H145,2)</f>
        <v>0</v>
      </c>
      <c r="K145" s="175" t="s">
        <v>118</v>
      </c>
      <c r="L145" s="25"/>
      <c r="M145" s="122" t="s">
        <v>1</v>
      </c>
      <c r="N145" s="123" t="s">
        <v>35</v>
      </c>
      <c r="O145" s="124">
        <v>0</v>
      </c>
      <c r="P145" s="124">
        <f>O145*H145</f>
        <v>0</v>
      </c>
      <c r="Q145" s="124">
        <v>0</v>
      </c>
      <c r="R145" s="124">
        <f>Q145*H145</f>
        <v>0</v>
      </c>
      <c r="S145" s="124">
        <v>0</v>
      </c>
      <c r="T145" s="125">
        <f>S145*H145</f>
        <v>0</v>
      </c>
      <c r="AR145" s="126" t="s">
        <v>119</v>
      </c>
      <c r="AT145" s="126" t="s">
        <v>114</v>
      </c>
      <c r="AU145" s="126" t="s">
        <v>78</v>
      </c>
      <c r="AY145" s="13" t="s">
        <v>111</v>
      </c>
      <c r="BE145" s="127">
        <f>IF(N145="základní",J145,0)</f>
        <v>0</v>
      </c>
      <c r="BF145" s="127">
        <f>IF(N145="snížená",J145,0)</f>
        <v>0</v>
      </c>
      <c r="BG145" s="127">
        <f>IF(N145="zákl. přenesená",J145,0)</f>
        <v>0</v>
      </c>
      <c r="BH145" s="127">
        <f>IF(N145="sníž. přenesená",J145,0)</f>
        <v>0</v>
      </c>
      <c r="BI145" s="127">
        <f>IF(N145="nulová",J145,0)</f>
        <v>0</v>
      </c>
      <c r="BJ145" s="13" t="s">
        <v>78</v>
      </c>
      <c r="BK145" s="127">
        <f>ROUND(I145*H145,2)</f>
        <v>0</v>
      </c>
      <c r="BL145" s="13" t="s">
        <v>119</v>
      </c>
      <c r="BM145" s="126" t="s">
        <v>169</v>
      </c>
    </row>
    <row r="146" spans="2:65" s="11" customFormat="1" ht="22.9" customHeight="1">
      <c r="B146" s="109"/>
      <c r="C146" s="178"/>
      <c r="D146" s="179" t="s">
        <v>68</v>
      </c>
      <c r="E146" s="180" t="s">
        <v>170</v>
      </c>
      <c r="F146" s="180" t="s">
        <v>171</v>
      </c>
      <c r="G146" s="178"/>
      <c r="H146" s="178"/>
      <c r="I146" s="172"/>
      <c r="J146" s="182">
        <f>BK146</f>
        <v>0</v>
      </c>
      <c r="K146" s="178"/>
      <c r="L146" s="109"/>
      <c r="M146" s="113"/>
      <c r="P146" s="114">
        <f>P147</f>
        <v>0</v>
      </c>
      <c r="R146" s="114">
        <f>R147</f>
        <v>0</v>
      </c>
      <c r="T146" s="115">
        <f>T147</f>
        <v>0</v>
      </c>
      <c r="AR146" s="110" t="s">
        <v>78</v>
      </c>
      <c r="AT146" s="116" t="s">
        <v>68</v>
      </c>
      <c r="AU146" s="116" t="s">
        <v>76</v>
      </c>
      <c r="AY146" s="110" t="s">
        <v>111</v>
      </c>
      <c r="BK146" s="117">
        <f>BK147</f>
        <v>0</v>
      </c>
    </row>
    <row r="147" spans="2:65" s="1" customFormat="1" ht="16.5" customHeight="1">
      <c r="B147" s="120"/>
      <c r="C147" s="173" t="s">
        <v>172</v>
      </c>
      <c r="D147" s="173" t="s">
        <v>114</v>
      </c>
      <c r="E147" s="174" t="s">
        <v>173</v>
      </c>
      <c r="F147" s="175" t="s">
        <v>174</v>
      </c>
      <c r="G147" s="176" t="s">
        <v>175</v>
      </c>
      <c r="H147" s="177">
        <v>1</v>
      </c>
      <c r="I147" s="121">
        <v>0</v>
      </c>
      <c r="J147" s="181">
        <f>ROUND(I147*H147,2)</f>
        <v>0</v>
      </c>
      <c r="K147" s="175" t="s">
        <v>176</v>
      </c>
      <c r="L147" s="25"/>
      <c r="M147" s="122" t="s">
        <v>1</v>
      </c>
      <c r="N147" s="123" t="s">
        <v>35</v>
      </c>
      <c r="O147" s="124">
        <v>0</v>
      </c>
      <c r="P147" s="124">
        <f>O147*H147</f>
        <v>0</v>
      </c>
      <c r="Q147" s="124">
        <v>0</v>
      </c>
      <c r="R147" s="124">
        <f>Q147*H147</f>
        <v>0</v>
      </c>
      <c r="S147" s="124">
        <v>0</v>
      </c>
      <c r="T147" s="125">
        <f>S147*H147</f>
        <v>0</v>
      </c>
      <c r="AR147" s="126" t="s">
        <v>142</v>
      </c>
      <c r="AT147" s="126" t="s">
        <v>114</v>
      </c>
      <c r="AU147" s="126" t="s">
        <v>78</v>
      </c>
      <c r="AY147" s="13" t="s">
        <v>111</v>
      </c>
      <c r="BE147" s="127">
        <f>IF(N147="základní",J147,0)</f>
        <v>0</v>
      </c>
      <c r="BF147" s="127">
        <f>IF(N147="snížená",J147,0)</f>
        <v>0</v>
      </c>
      <c r="BG147" s="127">
        <f>IF(N147="zákl. přenesená",J147,0)</f>
        <v>0</v>
      </c>
      <c r="BH147" s="127">
        <f>IF(N147="sníž. přenesená",J147,0)</f>
        <v>0</v>
      </c>
      <c r="BI147" s="127">
        <f>IF(N147="nulová",J147,0)</f>
        <v>0</v>
      </c>
      <c r="BJ147" s="13" t="s">
        <v>78</v>
      </c>
      <c r="BK147" s="127">
        <f>ROUND(I147*H147,2)</f>
        <v>0</v>
      </c>
      <c r="BL147" s="13" t="s">
        <v>142</v>
      </c>
      <c r="BM147" s="126" t="s">
        <v>177</v>
      </c>
    </row>
    <row r="148" spans="2:65" s="11" customFormat="1" ht="22.9" customHeight="1">
      <c r="B148" s="109"/>
      <c r="C148" s="178"/>
      <c r="D148" s="179" t="s">
        <v>68</v>
      </c>
      <c r="E148" s="180" t="s">
        <v>178</v>
      </c>
      <c r="F148" s="180" t="s">
        <v>179</v>
      </c>
      <c r="G148" s="178"/>
      <c r="H148" s="178"/>
      <c r="I148" s="172"/>
      <c r="J148" s="182">
        <f>BK148</f>
        <v>0</v>
      </c>
      <c r="K148" s="178"/>
      <c r="L148" s="109"/>
      <c r="M148" s="113"/>
      <c r="P148" s="114">
        <f>SUM(P149:P151)</f>
        <v>0</v>
      </c>
      <c r="R148" s="114">
        <f>SUM(R149:R151)</f>
        <v>0</v>
      </c>
      <c r="T148" s="115">
        <f>SUM(T149:T151)</f>
        <v>0</v>
      </c>
      <c r="AR148" s="110" t="s">
        <v>78</v>
      </c>
      <c r="AT148" s="116" t="s">
        <v>68</v>
      </c>
      <c r="AU148" s="116" t="s">
        <v>76</v>
      </c>
      <c r="AY148" s="110" t="s">
        <v>111</v>
      </c>
      <c r="BK148" s="117">
        <f>SUM(BK149:BK151)</f>
        <v>0</v>
      </c>
    </row>
    <row r="149" spans="2:65" s="1" customFormat="1" ht="16.5" customHeight="1">
      <c r="B149" s="120"/>
      <c r="C149" s="173" t="s">
        <v>147</v>
      </c>
      <c r="D149" s="173" t="s">
        <v>114</v>
      </c>
      <c r="E149" s="174" t="s">
        <v>180</v>
      </c>
      <c r="F149" s="175" t="s">
        <v>181</v>
      </c>
      <c r="G149" s="176" t="s">
        <v>117</v>
      </c>
      <c r="H149" s="177">
        <v>514</v>
      </c>
      <c r="I149" s="121">
        <v>0</v>
      </c>
      <c r="J149" s="181">
        <f>ROUND(I149*H149,2)</f>
        <v>0</v>
      </c>
      <c r="K149" s="175" t="s">
        <v>118</v>
      </c>
      <c r="L149" s="25"/>
      <c r="M149" s="122" t="s">
        <v>1</v>
      </c>
      <c r="N149" s="123" t="s">
        <v>35</v>
      </c>
      <c r="O149" s="124">
        <v>0</v>
      </c>
      <c r="P149" s="124">
        <f>O149*H149</f>
        <v>0</v>
      </c>
      <c r="Q149" s="124">
        <v>0</v>
      </c>
      <c r="R149" s="124">
        <f>Q149*H149</f>
        <v>0</v>
      </c>
      <c r="S149" s="124">
        <v>0</v>
      </c>
      <c r="T149" s="125">
        <f>S149*H149</f>
        <v>0</v>
      </c>
      <c r="AR149" s="126" t="s">
        <v>142</v>
      </c>
      <c r="AT149" s="126" t="s">
        <v>114</v>
      </c>
      <c r="AU149" s="126" t="s">
        <v>78</v>
      </c>
      <c r="AY149" s="13" t="s">
        <v>111</v>
      </c>
      <c r="BE149" s="127">
        <f>IF(N149="základní",J149,0)</f>
        <v>0</v>
      </c>
      <c r="BF149" s="127">
        <f>IF(N149="snížená",J149,0)</f>
        <v>0</v>
      </c>
      <c r="BG149" s="127">
        <f>IF(N149="zákl. přenesená",J149,0)</f>
        <v>0</v>
      </c>
      <c r="BH149" s="127">
        <f>IF(N149="sníž. přenesená",J149,0)</f>
        <v>0</v>
      </c>
      <c r="BI149" s="127">
        <f>IF(N149="nulová",J149,0)</f>
        <v>0</v>
      </c>
      <c r="BJ149" s="13" t="s">
        <v>78</v>
      </c>
      <c r="BK149" s="127">
        <f>ROUND(I149*H149,2)</f>
        <v>0</v>
      </c>
      <c r="BL149" s="13" t="s">
        <v>142</v>
      </c>
      <c r="BM149" s="126" t="s">
        <v>182</v>
      </c>
    </row>
    <row r="150" spans="2:65" s="1" customFormat="1" ht="24.2" customHeight="1">
      <c r="B150" s="120"/>
      <c r="C150" s="173" t="s">
        <v>183</v>
      </c>
      <c r="D150" s="173" t="s">
        <v>114</v>
      </c>
      <c r="E150" s="174" t="s">
        <v>184</v>
      </c>
      <c r="F150" s="175" t="s">
        <v>185</v>
      </c>
      <c r="G150" s="176" t="s">
        <v>117</v>
      </c>
      <c r="H150" s="177">
        <v>514</v>
      </c>
      <c r="I150" s="121">
        <v>0</v>
      </c>
      <c r="J150" s="181">
        <f>ROUND(I150*H150,2)</f>
        <v>0</v>
      </c>
      <c r="K150" s="175" t="s">
        <v>118</v>
      </c>
      <c r="L150" s="25"/>
      <c r="M150" s="122" t="s">
        <v>1</v>
      </c>
      <c r="N150" s="123" t="s">
        <v>35</v>
      </c>
      <c r="O150" s="124">
        <v>0</v>
      </c>
      <c r="P150" s="124">
        <f>O150*H150</f>
        <v>0</v>
      </c>
      <c r="Q150" s="124">
        <v>0</v>
      </c>
      <c r="R150" s="124">
        <f>Q150*H150</f>
        <v>0</v>
      </c>
      <c r="S150" s="124">
        <v>0</v>
      </c>
      <c r="T150" s="125">
        <f>S150*H150</f>
        <v>0</v>
      </c>
      <c r="AR150" s="126" t="s">
        <v>142</v>
      </c>
      <c r="AT150" s="126" t="s">
        <v>114</v>
      </c>
      <c r="AU150" s="126" t="s">
        <v>78</v>
      </c>
      <c r="AY150" s="13" t="s">
        <v>111</v>
      </c>
      <c r="BE150" s="127">
        <f>IF(N150="základní",J150,0)</f>
        <v>0</v>
      </c>
      <c r="BF150" s="127">
        <f>IF(N150="snížená",J150,0)</f>
        <v>0</v>
      </c>
      <c r="BG150" s="127">
        <f>IF(N150="zákl. přenesená",J150,0)</f>
        <v>0</v>
      </c>
      <c r="BH150" s="127">
        <f>IF(N150="sníž. přenesená",J150,0)</f>
        <v>0</v>
      </c>
      <c r="BI150" s="127">
        <f>IF(N150="nulová",J150,0)</f>
        <v>0</v>
      </c>
      <c r="BJ150" s="13" t="s">
        <v>78</v>
      </c>
      <c r="BK150" s="127">
        <f>ROUND(I150*H150,2)</f>
        <v>0</v>
      </c>
      <c r="BL150" s="13" t="s">
        <v>142</v>
      </c>
      <c r="BM150" s="126" t="s">
        <v>186</v>
      </c>
    </row>
    <row r="151" spans="2:65" s="1" customFormat="1" ht="24.2" customHeight="1">
      <c r="B151" s="120"/>
      <c r="C151" s="173" t="s">
        <v>153</v>
      </c>
      <c r="D151" s="173" t="s">
        <v>114</v>
      </c>
      <c r="E151" s="174" t="s">
        <v>187</v>
      </c>
      <c r="F151" s="175" t="s">
        <v>188</v>
      </c>
      <c r="G151" s="176" t="s">
        <v>117</v>
      </c>
      <c r="H151" s="177">
        <v>514</v>
      </c>
      <c r="I151" s="121">
        <v>0</v>
      </c>
      <c r="J151" s="181">
        <f>ROUND(I151*H151,2)</f>
        <v>0</v>
      </c>
      <c r="K151" s="175" t="s">
        <v>118</v>
      </c>
      <c r="L151" s="25"/>
      <c r="M151" s="122" t="s">
        <v>1</v>
      </c>
      <c r="N151" s="123" t="s">
        <v>35</v>
      </c>
      <c r="O151" s="124">
        <v>0</v>
      </c>
      <c r="P151" s="124">
        <f>O151*H151</f>
        <v>0</v>
      </c>
      <c r="Q151" s="124">
        <v>0</v>
      </c>
      <c r="R151" s="124">
        <f>Q151*H151</f>
        <v>0</v>
      </c>
      <c r="S151" s="124">
        <v>0</v>
      </c>
      <c r="T151" s="125">
        <f>S151*H151</f>
        <v>0</v>
      </c>
      <c r="AR151" s="126" t="s">
        <v>142</v>
      </c>
      <c r="AT151" s="126" t="s">
        <v>114</v>
      </c>
      <c r="AU151" s="126" t="s">
        <v>78</v>
      </c>
      <c r="AY151" s="13" t="s">
        <v>111</v>
      </c>
      <c r="BE151" s="127">
        <f>IF(N151="základní",J151,0)</f>
        <v>0</v>
      </c>
      <c r="BF151" s="127">
        <f>IF(N151="snížená",J151,0)</f>
        <v>0</v>
      </c>
      <c r="BG151" s="127">
        <f>IF(N151="zákl. přenesená",J151,0)</f>
        <v>0</v>
      </c>
      <c r="BH151" s="127">
        <f>IF(N151="sníž. přenesená",J151,0)</f>
        <v>0</v>
      </c>
      <c r="BI151" s="127">
        <f>IF(N151="nulová",J151,0)</f>
        <v>0</v>
      </c>
      <c r="BJ151" s="13" t="s">
        <v>78</v>
      </c>
      <c r="BK151" s="127">
        <f>ROUND(I151*H151,2)</f>
        <v>0</v>
      </c>
      <c r="BL151" s="13" t="s">
        <v>142</v>
      </c>
      <c r="BM151" s="126" t="s">
        <v>189</v>
      </c>
    </row>
    <row r="152" spans="2:65" s="11" customFormat="1" ht="22.9" customHeight="1">
      <c r="B152" s="109"/>
      <c r="C152" s="178"/>
      <c r="D152" s="179" t="s">
        <v>68</v>
      </c>
      <c r="E152" s="180" t="s">
        <v>190</v>
      </c>
      <c r="F152" s="180" t="s">
        <v>191</v>
      </c>
      <c r="G152" s="178"/>
      <c r="H152" s="178"/>
      <c r="I152" s="172"/>
      <c r="J152" s="182">
        <f>BK152</f>
        <v>0</v>
      </c>
      <c r="K152" s="178"/>
      <c r="L152" s="109"/>
      <c r="M152" s="113"/>
      <c r="P152" s="114">
        <f>SUM(P153:P156)</f>
        <v>0</v>
      </c>
      <c r="R152" s="114">
        <f>SUM(R153:R156)</f>
        <v>0</v>
      </c>
      <c r="T152" s="115">
        <f>SUM(T153:T156)</f>
        <v>0</v>
      </c>
      <c r="AR152" s="110" t="s">
        <v>124</v>
      </c>
      <c r="AT152" s="116" t="s">
        <v>68</v>
      </c>
      <c r="AU152" s="116" t="s">
        <v>76</v>
      </c>
      <c r="AY152" s="110" t="s">
        <v>111</v>
      </c>
      <c r="BK152" s="117">
        <f>SUM(BK153:BK156)</f>
        <v>0</v>
      </c>
    </row>
    <row r="153" spans="2:65" s="1" customFormat="1" ht="16.5" customHeight="1">
      <c r="B153" s="120"/>
      <c r="C153" s="173" t="s">
        <v>7</v>
      </c>
      <c r="D153" s="173" t="s">
        <v>114</v>
      </c>
      <c r="E153" s="174" t="s">
        <v>192</v>
      </c>
      <c r="F153" s="175" t="s">
        <v>191</v>
      </c>
      <c r="G153" s="176" t="s">
        <v>193</v>
      </c>
      <c r="H153" s="177">
        <v>2.5</v>
      </c>
      <c r="I153" s="121">
        <v>0</v>
      </c>
      <c r="J153" s="181">
        <f>ROUND(I153*H153,2)</f>
        <v>0</v>
      </c>
      <c r="K153" s="175" t="s">
        <v>118</v>
      </c>
      <c r="L153" s="25"/>
      <c r="M153" s="122" t="s">
        <v>1</v>
      </c>
      <c r="N153" s="123" t="s">
        <v>35</v>
      </c>
      <c r="O153" s="124">
        <v>0</v>
      </c>
      <c r="P153" s="124">
        <f>O153*H153</f>
        <v>0</v>
      </c>
      <c r="Q153" s="124">
        <v>0</v>
      </c>
      <c r="R153" s="124">
        <f>Q153*H153</f>
        <v>0</v>
      </c>
      <c r="S153" s="124">
        <v>0</v>
      </c>
      <c r="T153" s="125">
        <f>S153*H153</f>
        <v>0</v>
      </c>
      <c r="AR153" s="126" t="s">
        <v>119</v>
      </c>
      <c r="AT153" s="126" t="s">
        <v>114</v>
      </c>
      <c r="AU153" s="126" t="s">
        <v>78</v>
      </c>
      <c r="AY153" s="13" t="s">
        <v>111</v>
      </c>
      <c r="BE153" s="127">
        <f>IF(N153="základní",J153,0)</f>
        <v>0</v>
      </c>
      <c r="BF153" s="127">
        <f>IF(N153="snížená",J153,0)</f>
        <v>0</v>
      </c>
      <c r="BG153" s="127">
        <f>IF(N153="zákl. přenesená",J153,0)</f>
        <v>0</v>
      </c>
      <c r="BH153" s="127">
        <f>IF(N153="sníž. přenesená",J153,0)</f>
        <v>0</v>
      </c>
      <c r="BI153" s="127">
        <f>IF(N153="nulová",J153,0)</f>
        <v>0</v>
      </c>
      <c r="BJ153" s="13" t="s">
        <v>78</v>
      </c>
      <c r="BK153" s="127">
        <f>ROUND(I153*H153,2)</f>
        <v>0</v>
      </c>
      <c r="BL153" s="13" t="s">
        <v>119</v>
      </c>
      <c r="BM153" s="126" t="s">
        <v>194</v>
      </c>
    </row>
    <row r="154" spans="2:65" s="1" customFormat="1" ht="16.5" customHeight="1">
      <c r="B154" s="120"/>
      <c r="C154" s="173" t="s">
        <v>195</v>
      </c>
      <c r="D154" s="173" t="s">
        <v>114</v>
      </c>
      <c r="E154" s="174" t="s">
        <v>196</v>
      </c>
      <c r="F154" s="175" t="s">
        <v>197</v>
      </c>
      <c r="G154" s="176" t="s">
        <v>175</v>
      </c>
      <c r="H154" s="177">
        <v>1</v>
      </c>
      <c r="I154" s="121">
        <v>0</v>
      </c>
      <c r="J154" s="181">
        <f>ROUND(I154*H154,2)</f>
        <v>0</v>
      </c>
      <c r="K154" s="175" t="s">
        <v>118</v>
      </c>
      <c r="L154" s="25"/>
      <c r="M154" s="122" t="s">
        <v>1</v>
      </c>
      <c r="N154" s="123" t="s">
        <v>35</v>
      </c>
      <c r="O154" s="124">
        <v>0</v>
      </c>
      <c r="P154" s="124">
        <f>O154*H154</f>
        <v>0</v>
      </c>
      <c r="Q154" s="124">
        <v>0</v>
      </c>
      <c r="R154" s="124">
        <f>Q154*H154</f>
        <v>0</v>
      </c>
      <c r="S154" s="124">
        <v>0</v>
      </c>
      <c r="T154" s="125">
        <f>S154*H154</f>
        <v>0</v>
      </c>
      <c r="AR154" s="126" t="s">
        <v>119</v>
      </c>
      <c r="AT154" s="126" t="s">
        <v>114</v>
      </c>
      <c r="AU154" s="126" t="s">
        <v>78</v>
      </c>
      <c r="AY154" s="13" t="s">
        <v>111</v>
      </c>
      <c r="BE154" s="127">
        <f>IF(N154="základní",J154,0)</f>
        <v>0</v>
      </c>
      <c r="BF154" s="127">
        <f>IF(N154="snížená",J154,0)</f>
        <v>0</v>
      </c>
      <c r="BG154" s="127">
        <f>IF(N154="zákl. přenesená",J154,0)</f>
        <v>0</v>
      </c>
      <c r="BH154" s="127">
        <f>IF(N154="sníž. přenesená",J154,0)</f>
        <v>0</v>
      </c>
      <c r="BI154" s="127">
        <f>IF(N154="nulová",J154,0)</f>
        <v>0</v>
      </c>
      <c r="BJ154" s="13" t="s">
        <v>78</v>
      </c>
      <c r="BK154" s="127">
        <f>ROUND(I154*H154,2)</f>
        <v>0</v>
      </c>
      <c r="BL154" s="13" t="s">
        <v>119</v>
      </c>
      <c r="BM154" s="126" t="s">
        <v>198</v>
      </c>
    </row>
    <row r="155" spans="2:65" s="1" customFormat="1" ht="24.2" customHeight="1">
      <c r="B155" s="120"/>
      <c r="C155" s="173" t="s">
        <v>160</v>
      </c>
      <c r="D155" s="173" t="s">
        <v>114</v>
      </c>
      <c r="E155" s="174" t="s">
        <v>199</v>
      </c>
      <c r="F155" s="175" t="s">
        <v>200</v>
      </c>
      <c r="G155" s="176" t="s">
        <v>175</v>
      </c>
      <c r="H155" s="177">
        <v>1</v>
      </c>
      <c r="I155" s="121">
        <v>0</v>
      </c>
      <c r="J155" s="181">
        <f>ROUND(I155*H155,2)</f>
        <v>0</v>
      </c>
      <c r="K155" s="175" t="s">
        <v>118</v>
      </c>
      <c r="L155" s="25"/>
      <c r="M155" s="122" t="s">
        <v>1</v>
      </c>
      <c r="N155" s="123" t="s">
        <v>35</v>
      </c>
      <c r="O155" s="124">
        <v>0</v>
      </c>
      <c r="P155" s="124">
        <f>O155*H155</f>
        <v>0</v>
      </c>
      <c r="Q155" s="124">
        <v>0</v>
      </c>
      <c r="R155" s="124">
        <f>Q155*H155</f>
        <v>0</v>
      </c>
      <c r="S155" s="124">
        <v>0</v>
      </c>
      <c r="T155" s="125">
        <f>S155*H155</f>
        <v>0</v>
      </c>
      <c r="AR155" s="126" t="s">
        <v>119</v>
      </c>
      <c r="AT155" s="126" t="s">
        <v>114</v>
      </c>
      <c r="AU155" s="126" t="s">
        <v>78</v>
      </c>
      <c r="AY155" s="13" t="s">
        <v>111</v>
      </c>
      <c r="BE155" s="127">
        <f>IF(N155="základní",J155,0)</f>
        <v>0</v>
      </c>
      <c r="BF155" s="127">
        <f>IF(N155="snížená",J155,0)</f>
        <v>0</v>
      </c>
      <c r="BG155" s="127">
        <f>IF(N155="zákl. přenesená",J155,0)</f>
        <v>0</v>
      </c>
      <c r="BH155" s="127">
        <f>IF(N155="sníž. přenesená",J155,0)</f>
        <v>0</v>
      </c>
      <c r="BI155" s="127">
        <f>IF(N155="nulová",J155,0)</f>
        <v>0</v>
      </c>
      <c r="BJ155" s="13" t="s">
        <v>78</v>
      </c>
      <c r="BK155" s="127">
        <f>ROUND(I155*H155,2)</f>
        <v>0</v>
      </c>
      <c r="BL155" s="13" t="s">
        <v>119</v>
      </c>
      <c r="BM155" s="126" t="s">
        <v>201</v>
      </c>
    </row>
    <row r="156" spans="2:65" s="1" customFormat="1" ht="16.5" customHeight="1">
      <c r="B156" s="120"/>
      <c r="C156" s="173" t="s">
        <v>202</v>
      </c>
      <c r="D156" s="173" t="s">
        <v>114</v>
      </c>
      <c r="E156" s="174" t="s">
        <v>203</v>
      </c>
      <c r="F156" s="175" t="s">
        <v>204</v>
      </c>
      <c r="G156" s="176" t="s">
        <v>175</v>
      </c>
      <c r="H156" s="177">
        <v>1</v>
      </c>
      <c r="I156" s="121">
        <v>0</v>
      </c>
      <c r="J156" s="181">
        <f>ROUND(I156*H156,2)</f>
        <v>0</v>
      </c>
      <c r="K156" s="175" t="s">
        <v>118</v>
      </c>
      <c r="L156" s="25"/>
      <c r="M156" s="128" t="s">
        <v>1</v>
      </c>
      <c r="N156" s="129" t="s">
        <v>35</v>
      </c>
      <c r="O156" s="130">
        <v>0</v>
      </c>
      <c r="P156" s="130">
        <f>O156*H156</f>
        <v>0</v>
      </c>
      <c r="Q156" s="130">
        <v>0</v>
      </c>
      <c r="R156" s="130">
        <f>Q156*H156</f>
        <v>0</v>
      </c>
      <c r="S156" s="130">
        <v>0</v>
      </c>
      <c r="T156" s="131">
        <f>S156*H156</f>
        <v>0</v>
      </c>
      <c r="AR156" s="126" t="s">
        <v>119</v>
      </c>
      <c r="AT156" s="126" t="s">
        <v>114</v>
      </c>
      <c r="AU156" s="126" t="s">
        <v>78</v>
      </c>
      <c r="AY156" s="13" t="s">
        <v>111</v>
      </c>
      <c r="BE156" s="127">
        <f>IF(N156="základní",J156,0)</f>
        <v>0</v>
      </c>
      <c r="BF156" s="127">
        <f>IF(N156="snížená",J156,0)</f>
        <v>0</v>
      </c>
      <c r="BG156" s="127">
        <f>IF(N156="zákl. přenesená",J156,0)</f>
        <v>0</v>
      </c>
      <c r="BH156" s="127">
        <f>IF(N156="sníž. přenesená",J156,0)</f>
        <v>0</v>
      </c>
      <c r="BI156" s="127">
        <f>IF(N156="nulová",J156,0)</f>
        <v>0</v>
      </c>
      <c r="BJ156" s="13" t="s">
        <v>78</v>
      </c>
      <c r="BK156" s="127">
        <f>ROUND(I156*H156,2)</f>
        <v>0</v>
      </c>
      <c r="BL156" s="13" t="s">
        <v>119</v>
      </c>
      <c r="BM156" s="126" t="s">
        <v>205</v>
      </c>
    </row>
    <row r="157" spans="2:65" s="1" customFormat="1" ht="6.95" customHeight="1">
      <c r="B157" s="37"/>
      <c r="C157" s="38"/>
      <c r="D157" s="38"/>
      <c r="E157" s="38"/>
      <c r="F157" s="38"/>
      <c r="G157" s="38"/>
      <c r="H157" s="38"/>
      <c r="I157" s="38"/>
      <c r="J157" s="38"/>
      <c r="K157" s="38"/>
      <c r="L157" s="25"/>
    </row>
  </sheetData>
  <sheetProtection algorithmName="SHA-512" hashValue="jf2WjI/UsJzQnuqiQORqCN7l98ddP7CJfnjrcKsws4y+EbHZN2i5RKj7ER5pDvdfEJiZN/ly8jo1SHc9q+aT3g==" saltValue="xyKkrPd+0z0NUqYNcu4vvQ==" spinCount="100000" sheet="1" objects="1" scenarios="1" selectLockedCells="1"/>
  <autoFilter ref="C124:K156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Objekt1 - Kašperské H...</vt:lpstr>
      <vt:lpstr>'Objekt1 - Kašperské H...'!Názvy_tisku</vt:lpstr>
      <vt:lpstr>'Rekapitulace stavby'!Názvy_tisku</vt:lpstr>
      <vt:lpstr>'Objekt1 - Kašperské H...'!Oblast_tisku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DESKTOP-649RHSP\PC</dc:creator>
  <cp:lastModifiedBy>Administrátor</cp:lastModifiedBy>
  <dcterms:created xsi:type="dcterms:W3CDTF">2025-08-27T09:18:16Z</dcterms:created>
  <dcterms:modified xsi:type="dcterms:W3CDTF">2025-08-27T10:22:20Z</dcterms:modified>
</cp:coreProperties>
</file>