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D:\VÍTEK\PRÁCE\SUSPK ČERVENOHRÁDECKÁ\rozpočet změna 05-2025\"/>
    </mc:Choice>
  </mc:AlternateContent>
  <bookViews>
    <workbookView xWindow="0" yWindow="0" windowWidth="0" windowHeight="0"/>
  </bookViews>
  <sheets>
    <sheet name="Rekapitulace stavby" sheetId="1" r:id="rId1"/>
    <sheet name="01 - VRN" sheetId="2" r:id="rId2"/>
    <sheet name="101 - KOMUNIKACE" sheetId="3" r:id="rId3"/>
    <sheet name="Pokyny pro vyplnění" sheetId="4" r:id="rId4"/>
  </sheets>
  <definedNames>
    <definedName name="_xlnm.Print_Area" localSheetId="0">'Rekapitulace stavby'!$D$4:$AO$36,'Rekapitulace stavby'!$C$42:$AQ$57</definedName>
    <definedName name="_xlnm.Print_Titles" localSheetId="0">'Rekapitulace stavby'!$52:$52</definedName>
    <definedName name="_xlnm._FilterDatabase" localSheetId="1" hidden="1">'01 - VRN'!$C$82:$K$120</definedName>
    <definedName name="_xlnm.Print_Area" localSheetId="1">'01 - VRN'!$C$4:$J$39,'01 - VRN'!$C$45:$J$64,'01 - VRN'!$C$70:$K$120</definedName>
    <definedName name="_xlnm.Print_Titles" localSheetId="1">'01 - VRN'!$82:$82</definedName>
    <definedName name="_xlnm._FilterDatabase" localSheetId="2" hidden="1">'101 - KOMUNIKACE'!$C$84:$K$324</definedName>
    <definedName name="_xlnm.Print_Area" localSheetId="2">'101 - KOMUNIKACE'!$C$4:$J$39,'101 - KOMUNIKACE'!$C$45:$J$66,'101 - KOMUNIKACE'!$C$72:$K$324</definedName>
    <definedName name="_xlnm.Print_Titles" localSheetId="2">'101 - KOMUNIKACE'!$84:$84</definedName>
    <definedName name="_xlnm.Print_Area" localSheetId="3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3" l="1" r="J37"/>
  <c r="J36"/>
  <c i="1" r="AY56"/>
  <c i="3" r="J35"/>
  <c i="1" r="AX56"/>
  <c i="3" r="BI312"/>
  <c r="BH312"/>
  <c r="BG312"/>
  <c r="BF312"/>
  <c r="T312"/>
  <c r="R312"/>
  <c r="P312"/>
  <c r="BI308"/>
  <c r="BH308"/>
  <c r="BG308"/>
  <c r="BF308"/>
  <c r="T308"/>
  <c r="R308"/>
  <c r="P308"/>
  <c r="BI305"/>
  <c r="BH305"/>
  <c r="BG305"/>
  <c r="BF305"/>
  <c r="T305"/>
  <c r="R305"/>
  <c r="P305"/>
  <c r="BI300"/>
  <c r="BH300"/>
  <c r="BG300"/>
  <c r="BF300"/>
  <c r="T300"/>
  <c r="R300"/>
  <c r="P300"/>
  <c r="BI296"/>
  <c r="BH296"/>
  <c r="BG296"/>
  <c r="BF296"/>
  <c r="T296"/>
  <c r="R296"/>
  <c r="P296"/>
  <c r="BI292"/>
  <c r="BH292"/>
  <c r="BG292"/>
  <c r="BF292"/>
  <c r="T292"/>
  <c r="R292"/>
  <c r="P292"/>
  <c r="BI289"/>
  <c r="BH289"/>
  <c r="BG289"/>
  <c r="BF289"/>
  <c r="T289"/>
  <c r="R289"/>
  <c r="P289"/>
  <c r="BI286"/>
  <c r="BH286"/>
  <c r="BG286"/>
  <c r="BF286"/>
  <c r="T286"/>
  <c r="R286"/>
  <c r="P286"/>
  <c r="BI283"/>
  <c r="BH283"/>
  <c r="BG283"/>
  <c r="BF283"/>
  <c r="T283"/>
  <c r="R283"/>
  <c r="P283"/>
  <c r="BI280"/>
  <c r="BH280"/>
  <c r="BG280"/>
  <c r="BF280"/>
  <c r="T280"/>
  <c r="R280"/>
  <c r="P280"/>
  <c r="BI277"/>
  <c r="BH277"/>
  <c r="BG277"/>
  <c r="BF277"/>
  <c r="T277"/>
  <c r="R277"/>
  <c r="P277"/>
  <c r="BI274"/>
  <c r="BH274"/>
  <c r="BG274"/>
  <c r="BF274"/>
  <c r="T274"/>
  <c r="R274"/>
  <c r="P274"/>
  <c r="BI271"/>
  <c r="BH271"/>
  <c r="BG271"/>
  <c r="BF271"/>
  <c r="T271"/>
  <c r="R271"/>
  <c r="P271"/>
  <c r="BI267"/>
  <c r="BH267"/>
  <c r="BG267"/>
  <c r="BF267"/>
  <c r="T267"/>
  <c r="R267"/>
  <c r="P267"/>
  <c r="BI263"/>
  <c r="BH263"/>
  <c r="BG263"/>
  <c r="BF263"/>
  <c r="T263"/>
  <c r="R263"/>
  <c r="P263"/>
  <c r="BI260"/>
  <c r="BH260"/>
  <c r="BG260"/>
  <c r="BF260"/>
  <c r="T260"/>
  <c r="R260"/>
  <c r="P260"/>
  <c r="BI257"/>
  <c r="BH257"/>
  <c r="BG257"/>
  <c r="BF257"/>
  <c r="T257"/>
  <c r="R257"/>
  <c r="P257"/>
  <c r="BI254"/>
  <c r="BH254"/>
  <c r="BG254"/>
  <c r="BF254"/>
  <c r="T254"/>
  <c r="R254"/>
  <c r="P254"/>
  <c r="BI251"/>
  <c r="BH251"/>
  <c r="BG251"/>
  <c r="BF251"/>
  <c r="T251"/>
  <c r="R251"/>
  <c r="P251"/>
  <c r="BI248"/>
  <c r="BH248"/>
  <c r="BG248"/>
  <c r="BF248"/>
  <c r="T248"/>
  <c r="R248"/>
  <c r="P248"/>
  <c r="BI245"/>
  <c r="BH245"/>
  <c r="BG245"/>
  <c r="BF245"/>
  <c r="T245"/>
  <c r="R245"/>
  <c r="P245"/>
  <c r="BI241"/>
  <c r="BH241"/>
  <c r="BG241"/>
  <c r="BF241"/>
  <c r="T241"/>
  <c r="R241"/>
  <c r="P241"/>
  <c r="BI238"/>
  <c r="BH238"/>
  <c r="BG238"/>
  <c r="BF238"/>
  <c r="T238"/>
  <c r="R238"/>
  <c r="P238"/>
  <c r="BI235"/>
  <c r="BH235"/>
  <c r="BG235"/>
  <c r="BF235"/>
  <c r="T235"/>
  <c r="R235"/>
  <c r="P235"/>
  <c r="BI232"/>
  <c r="BH232"/>
  <c r="BG232"/>
  <c r="BF232"/>
  <c r="T232"/>
  <c r="R232"/>
  <c r="P232"/>
  <c r="BI228"/>
  <c r="BH228"/>
  <c r="BG228"/>
  <c r="BF228"/>
  <c r="T228"/>
  <c r="R228"/>
  <c r="P228"/>
  <c r="BI224"/>
  <c r="BH224"/>
  <c r="BG224"/>
  <c r="BF224"/>
  <c r="T224"/>
  <c r="R224"/>
  <c r="P224"/>
  <c r="BI221"/>
  <c r="BH221"/>
  <c r="BG221"/>
  <c r="BF221"/>
  <c r="T221"/>
  <c r="R221"/>
  <c r="P221"/>
  <c r="BI218"/>
  <c r="BH218"/>
  <c r="BG218"/>
  <c r="BF218"/>
  <c r="T218"/>
  <c r="R218"/>
  <c r="P218"/>
  <c r="BI214"/>
  <c r="BH214"/>
  <c r="BG214"/>
  <c r="BF214"/>
  <c r="T214"/>
  <c r="R214"/>
  <c r="P214"/>
  <c r="BI210"/>
  <c r="BH210"/>
  <c r="BG210"/>
  <c r="BF210"/>
  <c r="T210"/>
  <c r="R210"/>
  <c r="P210"/>
  <c r="BI207"/>
  <c r="BH207"/>
  <c r="BG207"/>
  <c r="BF207"/>
  <c r="T207"/>
  <c r="R207"/>
  <c r="P207"/>
  <c r="BI204"/>
  <c r="BH204"/>
  <c r="BG204"/>
  <c r="BF204"/>
  <c r="T204"/>
  <c r="R204"/>
  <c r="P204"/>
  <c r="BI201"/>
  <c r="BH201"/>
  <c r="BG201"/>
  <c r="BF201"/>
  <c r="T201"/>
  <c r="R201"/>
  <c r="P201"/>
  <c r="BI193"/>
  <c r="BH193"/>
  <c r="BG193"/>
  <c r="BF193"/>
  <c r="T193"/>
  <c r="R193"/>
  <c r="P193"/>
  <c r="BI187"/>
  <c r="BH187"/>
  <c r="BG187"/>
  <c r="BF187"/>
  <c r="T187"/>
  <c r="R187"/>
  <c r="P187"/>
  <c r="BI183"/>
  <c r="BH183"/>
  <c r="BG183"/>
  <c r="BF183"/>
  <c r="T183"/>
  <c r="R183"/>
  <c r="P183"/>
  <c r="BI180"/>
  <c r="BH180"/>
  <c r="BG180"/>
  <c r="BF180"/>
  <c r="T180"/>
  <c r="R180"/>
  <c r="P180"/>
  <c r="BI175"/>
  <c r="BH175"/>
  <c r="BG175"/>
  <c r="BF175"/>
  <c r="T175"/>
  <c r="R175"/>
  <c r="P175"/>
  <c r="BI172"/>
  <c r="BH172"/>
  <c r="BG172"/>
  <c r="BF172"/>
  <c r="T172"/>
  <c r="R172"/>
  <c r="P172"/>
  <c r="BI169"/>
  <c r="BH169"/>
  <c r="BG169"/>
  <c r="BF169"/>
  <c r="T169"/>
  <c r="R169"/>
  <c r="P169"/>
  <c r="BI161"/>
  <c r="BH161"/>
  <c r="BG161"/>
  <c r="BF161"/>
  <c r="T161"/>
  <c r="R161"/>
  <c r="P161"/>
  <c r="BI154"/>
  <c r="BH154"/>
  <c r="BG154"/>
  <c r="BF154"/>
  <c r="T154"/>
  <c r="R154"/>
  <c r="P154"/>
  <c r="BI150"/>
  <c r="BH150"/>
  <c r="BG150"/>
  <c r="BF150"/>
  <c r="T150"/>
  <c r="T149"/>
  <c r="R150"/>
  <c r="R149"/>
  <c r="P150"/>
  <c r="P149"/>
  <c r="BI146"/>
  <c r="BH146"/>
  <c r="BG146"/>
  <c r="BF146"/>
  <c r="T146"/>
  <c r="R146"/>
  <c r="P146"/>
  <c r="BI143"/>
  <c r="BH143"/>
  <c r="BG143"/>
  <c r="BF143"/>
  <c r="T143"/>
  <c r="R143"/>
  <c r="P143"/>
  <c r="BI139"/>
  <c r="BH139"/>
  <c r="BG139"/>
  <c r="BF139"/>
  <c r="T139"/>
  <c r="R139"/>
  <c r="P139"/>
  <c r="BI136"/>
  <c r="BH136"/>
  <c r="BG136"/>
  <c r="BF136"/>
  <c r="T136"/>
  <c r="R136"/>
  <c r="P136"/>
  <c r="BI133"/>
  <c r="BH133"/>
  <c r="BG133"/>
  <c r="BF133"/>
  <c r="T133"/>
  <c r="R133"/>
  <c r="P133"/>
  <c r="BI130"/>
  <c r="BH130"/>
  <c r="BG130"/>
  <c r="BF130"/>
  <c r="T130"/>
  <c r="R130"/>
  <c r="P130"/>
  <c r="BI127"/>
  <c r="BH127"/>
  <c r="BG127"/>
  <c r="BF127"/>
  <c r="T127"/>
  <c r="R127"/>
  <c r="P127"/>
  <c r="BI124"/>
  <c r="BH124"/>
  <c r="BG124"/>
  <c r="BF124"/>
  <c r="T124"/>
  <c r="R124"/>
  <c r="P124"/>
  <c r="BI119"/>
  <c r="BH119"/>
  <c r="BG119"/>
  <c r="BF119"/>
  <c r="T119"/>
  <c r="R119"/>
  <c r="P119"/>
  <c r="BI107"/>
  <c r="BH107"/>
  <c r="BG107"/>
  <c r="BF107"/>
  <c r="T107"/>
  <c r="R107"/>
  <c r="P107"/>
  <c r="BI104"/>
  <c r="BH104"/>
  <c r="BG104"/>
  <c r="BF104"/>
  <c r="T104"/>
  <c r="R104"/>
  <c r="P104"/>
  <c r="BI98"/>
  <c r="BH98"/>
  <c r="BG98"/>
  <c r="BF98"/>
  <c r="T98"/>
  <c r="R98"/>
  <c r="P98"/>
  <c r="BI95"/>
  <c r="BH95"/>
  <c r="BG95"/>
  <c r="BF95"/>
  <c r="T95"/>
  <c r="R95"/>
  <c r="P95"/>
  <c r="BI91"/>
  <c r="BH91"/>
  <c r="BG91"/>
  <c r="BF91"/>
  <c r="T91"/>
  <c r="R91"/>
  <c r="P91"/>
  <c r="BI88"/>
  <c r="BH88"/>
  <c r="BG88"/>
  <c r="BF88"/>
  <c r="T88"/>
  <c r="R88"/>
  <c r="P88"/>
  <c r="F79"/>
  <c r="E77"/>
  <c r="F52"/>
  <c r="E50"/>
  <c r="J24"/>
  <c r="E24"/>
  <c r="J55"/>
  <c r="J23"/>
  <c r="J21"/>
  <c r="E21"/>
  <c r="J81"/>
  <c r="J20"/>
  <c r="J18"/>
  <c r="E18"/>
  <c r="F82"/>
  <c r="J17"/>
  <c r="J15"/>
  <c r="E15"/>
  <c r="F81"/>
  <c r="J14"/>
  <c r="J12"/>
  <c r="J79"/>
  <c r="E7"/>
  <c r="E75"/>
  <c i="2" r="J37"/>
  <c r="J36"/>
  <c i="1" r="AY55"/>
  <c i="2" r="J35"/>
  <c i="1" r="AX55"/>
  <c i="2" r="BI117"/>
  <c r="BH117"/>
  <c r="BG117"/>
  <c r="BF117"/>
  <c r="T117"/>
  <c r="R117"/>
  <c r="P117"/>
  <c r="BI113"/>
  <c r="BH113"/>
  <c r="BG113"/>
  <c r="BF113"/>
  <c r="T113"/>
  <c r="R113"/>
  <c r="P113"/>
  <c r="BI108"/>
  <c r="BH108"/>
  <c r="BG108"/>
  <c r="BF108"/>
  <c r="T108"/>
  <c r="R108"/>
  <c r="P108"/>
  <c r="BI102"/>
  <c r="BH102"/>
  <c r="BG102"/>
  <c r="BF102"/>
  <c r="T102"/>
  <c r="R102"/>
  <c r="P102"/>
  <c r="BI98"/>
  <c r="BH98"/>
  <c r="BG98"/>
  <c r="BF98"/>
  <c r="T98"/>
  <c r="R98"/>
  <c r="P98"/>
  <c r="BI94"/>
  <c r="BH94"/>
  <c r="BG94"/>
  <c r="BF94"/>
  <c r="T94"/>
  <c r="R94"/>
  <c r="P94"/>
  <c r="BI90"/>
  <c r="BH90"/>
  <c r="BG90"/>
  <c r="BF90"/>
  <c r="T90"/>
  <c r="R90"/>
  <c r="P90"/>
  <c r="BI86"/>
  <c r="BH86"/>
  <c r="BG86"/>
  <c r="BF86"/>
  <c r="T86"/>
  <c r="R86"/>
  <c r="P86"/>
  <c r="F77"/>
  <c r="E75"/>
  <c r="F52"/>
  <c r="E50"/>
  <c r="J24"/>
  <c r="E24"/>
  <c r="J80"/>
  <c r="J23"/>
  <c r="J21"/>
  <c r="E21"/>
  <c r="J79"/>
  <c r="J20"/>
  <c r="J18"/>
  <c r="E18"/>
  <c r="F80"/>
  <c r="J17"/>
  <c r="J15"/>
  <c r="E15"/>
  <c r="F79"/>
  <c r="J14"/>
  <c r="J12"/>
  <c r="J77"/>
  <c r="E7"/>
  <c r="E48"/>
  <c i="1" r="L50"/>
  <c r="AM50"/>
  <c r="AM49"/>
  <c r="L49"/>
  <c r="AM47"/>
  <c r="L47"/>
  <c r="L45"/>
  <c r="L44"/>
  <c i="2" r="J90"/>
  <c i="3" r="J107"/>
  <c i="2" r="BK86"/>
  <c i="3" r="BK130"/>
  <c r="BK280"/>
  <c r="BK308"/>
  <c r="BK107"/>
  <c i="1" r="AS54"/>
  <c i="3" r="J283"/>
  <c r="BK228"/>
  <c r="BK207"/>
  <c r="BK214"/>
  <c i="2" r="J34"/>
  <c i="3" r="BK260"/>
  <c r="J232"/>
  <c r="J263"/>
  <c i="2" r="BK102"/>
  <c i="3" r="BK305"/>
  <c r="J180"/>
  <c i="2" r="J94"/>
  <c i="3" r="J95"/>
  <c r="J104"/>
  <c r="J251"/>
  <c r="BK98"/>
  <c r="BK277"/>
  <c r="J193"/>
  <c r="BK119"/>
  <c r="J267"/>
  <c r="J127"/>
  <c r="BK91"/>
  <c r="J254"/>
  <c r="BK104"/>
  <c r="BK204"/>
  <c r="BK124"/>
  <c r="J207"/>
  <c r="BK283"/>
  <c i="2" r="J86"/>
  <c i="3" r="BK241"/>
  <c r="J308"/>
  <c r="J235"/>
  <c r="J312"/>
  <c r="J91"/>
  <c r="J146"/>
  <c r="BK224"/>
  <c r="J300"/>
  <c i="2" r="BK117"/>
  <c i="3" r="J175"/>
  <c r="BK161"/>
  <c r="BK257"/>
  <c r="J154"/>
  <c r="J305"/>
  <c r="BK286"/>
  <c r="J296"/>
  <c r="J187"/>
  <c r="J221"/>
  <c r="BK172"/>
  <c r="BK210"/>
  <c r="BK146"/>
  <c r="J228"/>
  <c i="2" r="F35"/>
  <c i="3" r="BK248"/>
  <c r="J214"/>
  <c r="BK133"/>
  <c r="BK169"/>
  <c r="J130"/>
  <c r="BK95"/>
  <c r="BK187"/>
  <c r="J241"/>
  <c r="BK271"/>
  <c r="BK263"/>
  <c r="J271"/>
  <c r="J257"/>
  <c r="BK139"/>
  <c r="J150"/>
  <c r="J88"/>
  <c r="J204"/>
  <c r="J139"/>
  <c r="BK127"/>
  <c r="J169"/>
  <c r="J286"/>
  <c r="J224"/>
  <c i="2" r="J98"/>
  <c i="3" r="BK232"/>
  <c r="BK312"/>
  <c r="J183"/>
  <c r="BK150"/>
  <c r="BK154"/>
  <c r="J277"/>
  <c r="BK289"/>
  <c r="J201"/>
  <c i="2" r="BK113"/>
  <c i="3" r="J274"/>
  <c i="2" r="J108"/>
  <c i="3" r="J143"/>
  <c i="2" r="BK90"/>
  <c i="3" r="BK88"/>
  <c r="J248"/>
  <c r="BK267"/>
  <c r="BK221"/>
  <c i="2" r="J117"/>
  <c i="3" r="BK218"/>
  <c r="BK300"/>
  <c i="2" r="BK108"/>
  <c i="3" r="J210"/>
  <c r="J289"/>
  <c r="J133"/>
  <c r="BK251"/>
  <c i="2" r="J113"/>
  <c i="3" r="J161"/>
  <c r="BK238"/>
  <c r="BK235"/>
  <c r="J238"/>
  <c r="BK201"/>
  <c r="BK245"/>
  <c r="J98"/>
  <c r="BK296"/>
  <c r="J119"/>
  <c r="J124"/>
  <c r="BK292"/>
  <c r="J292"/>
  <c r="BK175"/>
  <c i="2" r="J102"/>
  <c i="3" r="BK193"/>
  <c r="BK183"/>
  <c i="2" r="BK98"/>
  <c i="3" r="J136"/>
  <c r="BK143"/>
  <c r="J280"/>
  <c r="BK136"/>
  <c r="BK180"/>
  <c r="J172"/>
  <c r="J245"/>
  <c r="J260"/>
  <c i="2" r="F36"/>
  <c r="BK94"/>
  <c i="3" r="J218"/>
  <c r="BK254"/>
  <c r="BK274"/>
  <c i="2" l="1" r="T112"/>
  <c r="BK85"/>
  <c r="J85"/>
  <c r="J61"/>
  <c r="T93"/>
  <c i="3" r="R87"/>
  <c r="P227"/>
  <c i="2" r="T85"/>
  <c r="T84"/>
  <c r="T83"/>
  <c r="R112"/>
  <c i="3" r="T87"/>
  <c r="R227"/>
  <c i="2" r="P85"/>
  <c r="BK112"/>
  <c r="J112"/>
  <c r="J63"/>
  <c i="3" r="BK153"/>
  <c r="J153"/>
  <c r="J63"/>
  <c r="T227"/>
  <c i="2" r="P93"/>
  <c i="3" r="P153"/>
  <c r="BK295"/>
  <c r="J295"/>
  <c r="J65"/>
  <c i="2" r="R85"/>
  <c r="P112"/>
  <c i="3" r="T153"/>
  <c r="P295"/>
  <c i="2" r="BK93"/>
  <c r="J93"/>
  <c r="J62"/>
  <c i="3" r="P87"/>
  <c r="BK227"/>
  <c r="J227"/>
  <c r="J64"/>
  <c r="R295"/>
  <c i="2" r="R93"/>
  <c i="3" r="BK87"/>
  <c r="J87"/>
  <c r="J61"/>
  <c r="R153"/>
  <c r="T295"/>
  <c r="BK149"/>
  <c r="J149"/>
  <c r="J62"/>
  <c r="J52"/>
  <c r="BE133"/>
  <c r="BE308"/>
  <c r="BE312"/>
  <c r="J82"/>
  <c r="BE98"/>
  <c r="BE127"/>
  <c r="BE150"/>
  <c r="BE175"/>
  <c r="BE180"/>
  <c r="BE201"/>
  <c r="BE248"/>
  <c r="BE305"/>
  <c i="2" r="BK84"/>
  <c r="BK83"/>
  <c r="J83"/>
  <c r="J59"/>
  <c i="3" r="J54"/>
  <c r="BE104"/>
  <c r="BE124"/>
  <c r="BE154"/>
  <c r="BE207"/>
  <c r="BE232"/>
  <c r="BE235"/>
  <c r="BE238"/>
  <c r="BE241"/>
  <c r="F55"/>
  <c r="BE107"/>
  <c r="BE119"/>
  <c r="BE130"/>
  <c r="BE183"/>
  <c r="BE218"/>
  <c r="BE221"/>
  <c r="BE245"/>
  <c r="BE260"/>
  <c r="BE95"/>
  <c r="BE136"/>
  <c r="BE169"/>
  <c r="BE257"/>
  <c r="BE263"/>
  <c r="BE296"/>
  <c r="BE204"/>
  <c r="BE214"/>
  <c r="BE224"/>
  <c r="BE271"/>
  <c r="F54"/>
  <c r="BE88"/>
  <c r="BE91"/>
  <c r="BE143"/>
  <c r="BE161"/>
  <c r="BE172"/>
  <c r="BE251"/>
  <c r="BE254"/>
  <c r="BE267"/>
  <c r="BE292"/>
  <c r="E48"/>
  <c r="BE139"/>
  <c r="BE146"/>
  <c r="BE187"/>
  <c r="BE193"/>
  <c r="BE210"/>
  <c r="BE228"/>
  <c r="BE274"/>
  <c r="BE277"/>
  <c r="BE280"/>
  <c r="BE283"/>
  <c r="BE286"/>
  <c r="BE289"/>
  <c r="BE300"/>
  <c i="2" r="E73"/>
  <c r="J52"/>
  <c r="J54"/>
  <c r="J55"/>
  <c r="BE86"/>
  <c r="BE102"/>
  <c r="F54"/>
  <c r="F55"/>
  <c r="BE90"/>
  <c r="BE94"/>
  <c r="BE98"/>
  <c r="BE108"/>
  <c r="BE113"/>
  <c r="BE117"/>
  <c i="1" r="AW55"/>
  <c r="BB55"/>
  <c r="BC55"/>
  <c i="3" r="F34"/>
  <c i="1" r="BA56"/>
  <c i="2" r="F37"/>
  <c i="1" r="BD55"/>
  <c i="3" r="F37"/>
  <c i="1" r="BD56"/>
  <c i="3" r="J34"/>
  <c i="1" r="AW56"/>
  <c i="2" r="F34"/>
  <c i="1" r="BA55"/>
  <c i="3" r="F35"/>
  <c i="1" r="BB56"/>
  <c r="BB54"/>
  <c r="W31"/>
  <c i="3" r="F36"/>
  <c i="1" r="BC56"/>
  <c r="BC54"/>
  <c r="W32"/>
  <c i="2" l="1" r="R84"/>
  <c r="R83"/>
  <c i="3" r="T86"/>
  <c r="T85"/>
  <c r="P86"/>
  <c r="P85"/>
  <c i="1" r="AU56"/>
  <c i="2" r="P84"/>
  <c r="P83"/>
  <c i="1" r="AU55"/>
  <c i="3" r="R86"/>
  <c r="R85"/>
  <c r="BK86"/>
  <c r="J86"/>
  <c r="J60"/>
  <c i="2" r="J84"/>
  <c r="J60"/>
  <c i="1" r="AY54"/>
  <c r="AX54"/>
  <c i="3" r="J33"/>
  <c i="1" r="AV56"/>
  <c r="AT56"/>
  <c i="2" r="F33"/>
  <c i="1" r="AZ55"/>
  <c r="BA54"/>
  <c r="W30"/>
  <c i="2" r="J30"/>
  <c i="1" r="AG55"/>
  <c i="3" r="F33"/>
  <c i="1" r="AZ56"/>
  <c i="2" r="J33"/>
  <c i="1" r="AV55"/>
  <c r="AT55"/>
  <c r="BD54"/>
  <c r="W33"/>
  <c i="3" l="1" r="BK85"/>
  <c r="J85"/>
  <c r="J59"/>
  <c i="1" r="AN55"/>
  <c i="2" r="J39"/>
  <c i="1" r="AU54"/>
  <c r="AW54"/>
  <c r="AK30"/>
  <c r="AZ54"/>
  <c r="AV54"/>
  <c r="AK29"/>
  <c i="3" l="1" r="J30"/>
  <c i="1" r="AG56"/>
  <c r="W29"/>
  <c r="AT54"/>
  <c i="3" l="1" r="J39"/>
  <c i="1" r="AN56"/>
  <c r="AG54"/>
  <c r="AK26"/>
  <c r="AK35"/>
  <c l="1"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<sst xmlns="http://schemas.openxmlformats.org/spreadsheetml/2006/main">
  <si>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</si>
  <si>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</si>
  <si>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</si>
  <si>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</si>
  <si>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</si>
  <si>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{eb582d5d-c52f-48bc-8ea7-d7c8192218b3}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</si>
  <si>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</si>
  <si>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</si>
  <si>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</si>
  <si>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</si>
  <si>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</si>
  <si>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</si>
  <si>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</si>
  <si>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</si>
  <si>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0288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</si>
  <si>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</si>
  <si>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</si>
  <si>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III/18015 DÝŠINA – ČERVENÝ HRÁDEK, CELOPLOŠNÁ OPRAVA</t>
  </si>
  <si>
    <t>KSO:</t>
  </si>
  <si>
    <t/>
  </si>
  <si>
    <t>CC-CZ:</t>
  </si>
  <si>
    <t>Místo:</t>
  </si>
  <si>
    <t xml:space="preserve"> </t>
  </si>
  <si>
    <t>Datum:</t>
  </si>
  <si>
    <t>1. 10. 2024</t>
  </si>
  <si>
    <t>Zadavatel:</t>
  </si>
  <si>
    <t>IČ:</t>
  </si>
  <si>
    <t>DIČ:</t>
  </si>
  <si>
    <t>Účastník:</t>
  </si>
  <si>
    <t>Vyplň údaj</t>
  </si>
  <si>
    <t>Projektant: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</si>
  <si>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</si>
  <si>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</si>
  <si>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</si>
  <si>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</si>
  <si>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</si>
  <si>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</si>
  <si>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</si>
  <si>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</si>
  <si>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</si>
  <si>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</si>
  <si>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</si>
  <si>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</si>
  <si>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</si>
  <si>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</si>
  <si>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</si>
  <si>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</si>
  <si>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</si>
  <si>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</si>
  <si>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</si>
  <si>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</si>
  <si>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</si>
  <si>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</si>
  <si>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</si>
  <si>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</si>
  <si>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</si>
  <si>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</si>
  <si>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</si>
  <si>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</si>
  <si>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</si>
  <si>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</si>
  <si>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</si>
  <si>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</si>
  <si>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</si>
  <si>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</si>
  <si>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</si>
  <si>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</si>
  <si>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</si>
  <si>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</si>
  <si>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</si>
  <si>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</si>
  <si>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</si>
  <si>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</si>
  <si>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</si>
  <si>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01</t>
  </si>
  <si>
    <t>VRN</t>
  </si>
  <si>
    <t>STA</t>
  </si>
  <si>
    <t>1</t>
  </si>
  <si>
    <t>{37e3020b-2684-45bd-b360-01b66b7681d7}</t>
  </si>
  <si>
    <t>2</t>
  </si>
  <si>
    <t>101</t>
  </si>
  <si>
    <t>KOMUNIKACE</t>
  </si>
  <si>
    <t>{f844af61-a967-4b0d-bd81-869b91ac2797}</t>
  </si>
  <si>
    <t>KRYCÍ LIST SOUPISU PRACÍ</t>
  </si>
  <si>
    <t>Objekt:</t>
  </si>
  <si>
    <t>01 - VRN</t>
  </si>
  <si>
    <t>REKAPITULACE ČLENĚNÍ SOUPISU PRACÍ</t>
  </si>
  <si>
    <t>Kód dílu - Popis</t>
  </si>
  <si>
    <t>Cena celkem [CZK]</t>
  </si>
  <si>
    <t>-1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</si>
  <si>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</si>
  <si>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</si>
  <si>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</si>
  <si>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</si>
  <si>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</si>
  <si>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</si>
  <si>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</si>
  <si>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</si>
  <si>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</si>
  <si>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</si>
  <si>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</si>
  <si>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</si>
  <si>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</si>
  <si>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</si>
  <si>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</si>
  <si>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</si>
  <si>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</si>
  <si>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Vedlejší rozpočtové náklady</t>
  </si>
  <si>
    <t>5</t>
  </si>
  <si>
    <t>ROZPOCET</t>
  </si>
  <si>
    <t>VRN1</t>
  </si>
  <si>
    <t>Průzkumné, geodetické a projektové práce</t>
  </si>
  <si>
    <t>K</t>
  </si>
  <si>
    <t>012203000</t>
  </si>
  <si>
    <t>Geodetické práce před a při provádění stavby</t>
  </si>
  <si>
    <t>kpl</t>
  </si>
  <si>
    <t>CS ÚRS 2025 01</t>
  </si>
  <si>
    <t>4</t>
  </si>
  <si>
    <t>-2076394295</t>
  </si>
  <si>
    <t>PP</t>
  </si>
  <si>
    <t>Online PSC</t>
  </si>
  <si>
    <t>https://podminky.urs.cz/item/CS_URS_2025_01/012203000</t>
  </si>
  <si>
    <t>P</t>
  </si>
  <si>
    <t xml:space="preserve">Poznámka k položce:_x000d_
Poznámka k položce: _x000d_
-VYTÝČENÍ INŽENÝRSKÝCH SÍTÍ NA STAVENIŠTI VČETNĚ OBNOVENÍ SPRÁVCŮ SÍTÍ PO DOBU VÝSTAVBY PRO VŠECHNY OBJEKTY STAVBY _x000d_
-GEODETICKÉ PRÁCE PO CELOU DOBU VÝSTAVBY PRO VŠECHNY OBJEKTY STAVBY_x000d_
- PO PRVNÍ A DRUHÉ VRSTVĚ-  geodeticky a přiložit do závěrečné zprávy</t>
  </si>
  <si>
    <t>013254000</t>
  </si>
  <si>
    <t>Dokumentace skutečného provedení stavby</t>
  </si>
  <si>
    <t>1024</t>
  </si>
  <si>
    <t>-294673198</t>
  </si>
  <si>
    <t>https://podminky.urs.cz/item/CS_URS_2025_01/013254000</t>
  </si>
  <si>
    <t>VRN3</t>
  </si>
  <si>
    <t>Zařízení staveniště</t>
  </si>
  <si>
    <t>7</t>
  </si>
  <si>
    <t>00001R1</t>
  </si>
  <si>
    <t>Pamětní kámen s paměntní deskou</t>
  </si>
  <si>
    <t>1520521263</t>
  </si>
  <si>
    <t>https://podminky.urs.cz/item/CS_URS_2025_01/00001R1</t>
  </si>
  <si>
    <t>Poznámka k položce:_x000d_
Pamětní deska dle podmínek SFDI_x000d_
osazení a nákup pamětního kamene</t>
  </si>
  <si>
    <t>3</t>
  </si>
  <si>
    <t>030001000</t>
  </si>
  <si>
    <t>2000984557</t>
  </si>
  <si>
    <t>https://podminky.urs.cz/item/CS_URS_2025_01/030001000</t>
  </si>
  <si>
    <t xml:space="preserve">Poznámka k položce:_x000d_
Poznámka k položce: Zajištění a provedení všech prací a dodávek nezbytných k provedení díla, tj. prací a dodávek které nejsou přímo určeny rozsahem stavby, avšak jejich provedení je pro zhotovení stavby nezbytné (např. VRN/NUS vč. zařízení staveniště a jeho likvidaci po stavbě, zajištění dočasných přípojek pro zařízení staveniště, aktualizace vyjádření a prověření existence stávajících podzemních i vzdušných vedení a zařízení, zajištění vytýčení všech podzemních sítí  a provedení opatření pro zajištění podzemních a nadzemních sítí a ochranu po dobu výstavby s protokolárním předání křížení se sítěmi, opatření pro zajištění bezpečnosti, ochrany zdraví a požární bezpečnosti.opatření vyplývající z plánu BOZP - veškeré náklady spojené s pořízením, dovozem, montáží, údržbou, demontáží a odvozem:  veškerých mobilních stavebních buněk ( kancelář, šatny, příruční sklad, umývárna ) a k tomu odpovídajících mobilních WC, včetně eventuálního dočasného zpevnění ploch např. pro skládkování a ochranu nezabudovaného nebo vytěženého materiálu, mobilního oplocení staveniště po dobu stavby ,  provizorního ohrazení výkopů, dočasného napojení na inženýrské sítě a ekologickou likvidaci odpadů. Ostatní ZS - viz.ZOV ( např.umístění bezpečnostních značek,tabulky se zákazem vstupu nepovolaným osobám na staveniště a pod.),  rekultivaci plochy po odstranění zařízení staveniště v rozsahu dle ZOV -včetně nákladů na energie pro ZS</t>
  </si>
  <si>
    <t>8</t>
  </si>
  <si>
    <t>034303000</t>
  </si>
  <si>
    <t>Dopravní značení na staveništi</t>
  </si>
  <si>
    <t>938697330</t>
  </si>
  <si>
    <t>https://podminky.urs.cz/item/CS_URS_2025_01/034303000</t>
  </si>
  <si>
    <t>VV</t>
  </si>
  <si>
    <t>1.etapa včetně vyznačení objízdné trasy</t>
  </si>
  <si>
    <t>2.etapa včetně vyznačení objízdné trasy</t>
  </si>
  <si>
    <t>034503000</t>
  </si>
  <si>
    <t>Informační tabule na staveništi</t>
  </si>
  <si>
    <t>kus</t>
  </si>
  <si>
    <t>-824155003</t>
  </si>
  <si>
    <t>https://podminky.urs.cz/item/CS_URS_2025_01/034503000</t>
  </si>
  <si>
    <t>Poznámka k položce:_x000d_
Poznámka k položce: DLE GRAFICKÉHO NÁVRHU A POČTU UVEDENÉHO V ZD</t>
  </si>
  <si>
    <t>VRN4</t>
  </si>
  <si>
    <t>Inženýrská činnost</t>
  </si>
  <si>
    <t>040001000</t>
  </si>
  <si>
    <t>1525891286</t>
  </si>
  <si>
    <t>https://podminky.urs.cz/item/CS_URS_2025_01/040001000</t>
  </si>
  <si>
    <t xml:space="preserve">Poznámka k položce:_x000d_
Poznámka k položce:_x000d_
 NAPŘ. NÁKLADY NA  ZKOUŠKY A OSTATNÍ MĚŘENÍ, VYŘÍZENÍ UZAVÍREK A OBJÍZDNÝCH TRAS , </t>
  </si>
  <si>
    <t>6</t>
  </si>
  <si>
    <t>043002000</t>
  </si>
  <si>
    <t>Zkoušky a ostatní měření</t>
  </si>
  <si>
    <t>1245776578</t>
  </si>
  <si>
    <t>https://podminky.urs.cz/item/CS_URS_2025_01/043002000</t>
  </si>
  <si>
    <t xml:space="preserve">Poznámka k položce:_x000d_
zkoušky hutnící, na asf. vrstvách a otatní nutné pro správné provedení stavby dle ČSN_x000d_
zkoušky spojené s recyklaací za studena_x000d_
</t>
  </si>
  <si>
    <t>101 - KOMUNIKACE</t>
  </si>
  <si>
    <t>HSV - Práce a dodávky HSV</t>
  </si>
  <si>
    <t xml:space="preserve">    1 - Zemní práce</t>
  </si>
  <si>
    <t xml:space="preserve">    4 - Vodorovné konstrukce</t>
  </si>
  <si>
    <t xml:space="preserve">    5 - Komunikace pozemní</t>
  </si>
  <si>
    <t xml:space="preserve">    9 - Ostatní konstrukce a práce, bourání</t>
  </si>
  <si>
    <t xml:space="preserve">    997 - Přesun sutě</t>
  </si>
  <si>
    <t>HSV</t>
  </si>
  <si>
    <t>Práce a dodávky HSV</t>
  </si>
  <si>
    <t>Zemní práce</t>
  </si>
  <si>
    <t>113106121</t>
  </si>
  <si>
    <t>Rozebrání dlažeb z betonových nebo kamenných dlaždic komunikací pro pěší ručně</t>
  </si>
  <si>
    <t>m2</t>
  </si>
  <si>
    <t>-1016481283</t>
  </si>
  <si>
    <t>Rozebrání dlažeb komunikací pro pěší s přemístěním hmot na skládku na vzdálenost do 3 m nebo s naložením na dopravní prostředek s ložem z kameniva nebo živice a s jakoukoliv výplní spár ručně z betonových nebo kameninových dlaždic, desek nebo tvarovek</t>
  </si>
  <si>
    <t>https://podminky.urs.cz/item/CS_URS_2025_01/113106121</t>
  </si>
  <si>
    <t>113154432</t>
  </si>
  <si>
    <t>Frézování živičného krytu tl 40 mm pruh š přes 1 do 2 m pl přes 10000 m2 bez překážek v trase</t>
  </si>
  <si>
    <t>1172412782</t>
  </si>
  <si>
    <t>Frézování živičného podkladu nebo krytu s naložením na dopravní prostředek plochy přes 10 000 m2 bez překážek v trase pruhu šířky do 2 m, tloušťky vrstvy 40 mm</t>
  </si>
  <si>
    <t>https://podminky.urs.cz/item/CS_URS_2025_01/113154432</t>
  </si>
  <si>
    <t>Poznámka k položce:_x000d_
_x000d_
předpoklad získáno 452m3_x000d_
předpklad zpětného použítí recyklace</t>
  </si>
  <si>
    <t>113202111</t>
  </si>
  <si>
    <t>Vytrhání obrub krajníků obrubníků stojatých</t>
  </si>
  <si>
    <t>m</t>
  </si>
  <si>
    <t>1955098517</t>
  </si>
  <si>
    <t>Vytrhání obrub s vybouráním lože, s přemístěním hmot na skládku na vzdálenost do 3 m nebo s naložením na dopravní prostředek z krajníků nebo obrubníků stojatých</t>
  </si>
  <si>
    <t>https://podminky.urs.cz/item/CS_URS_2025_01/113202111</t>
  </si>
  <si>
    <t>122252204</t>
  </si>
  <si>
    <t>Odkopávky a prokopávky nezapažené pro silnice a dálnice v hornině třídy těžitelnosti I objem do 500 m3 strojně</t>
  </si>
  <si>
    <t>m3</t>
  </si>
  <si>
    <t>1952476164</t>
  </si>
  <si>
    <t>Odkopávky a prokopávky nezapažené pro silnice a dálnice strojně v hornině třídy těžitelnosti I přes 100 do 500 m3</t>
  </si>
  <si>
    <t>https://podminky.urs.cz/item/CS_URS_2025_01/122252204</t>
  </si>
  <si>
    <t>krajnice - sanace</t>
  </si>
  <si>
    <t>1950*0,25</t>
  </si>
  <si>
    <t>Součet</t>
  </si>
  <si>
    <t>132151251</t>
  </si>
  <si>
    <t>Hloubení rýh nezapažených š do 2000 mm v hornině třídy těžitelnosti I skupiny 1 a 2 objem do 20 m3 strojně</t>
  </si>
  <si>
    <t>-1814897322</t>
  </si>
  <si>
    <t>Hloubení nezapažených rýh šířky přes 800 do 2 000 mm strojně s urovnáním dna do předepsaného profilu a spádu v hornině třídy těžitelnosti I skupiny 1 a 2 do 20 m3</t>
  </si>
  <si>
    <t>https://podminky.urs.cz/item/CS_URS_2025_01/132151251</t>
  </si>
  <si>
    <t>162751117</t>
  </si>
  <si>
    <t>Vodorovné přemístění přes 9 000 do 10000 m výkopku/sypaniny z horniny třídy těžitelnosti I skupiny 1 až 3</t>
  </si>
  <si>
    <t>-183326193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</si>
  <si>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</si>
  <si>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https://podminky.urs.cz/item/CS_URS_2025_01/162751117</t>
  </si>
  <si>
    <t>zemina z propustku</t>
  </si>
  <si>
    <t>3,956+2,45</t>
  </si>
  <si>
    <t>výkop krajnice + odstranění nánosu</t>
  </si>
  <si>
    <t>1950*0,25+254,70</t>
  </si>
  <si>
    <t>výkop pro silnice</t>
  </si>
  <si>
    <t>metení</t>
  </si>
  <si>
    <t>225,8</t>
  </si>
  <si>
    <t>162751119</t>
  </si>
  <si>
    <t>Příplatek k vodorovnému přemístění výkopku/sypaniny z horniny třídy těžitelnosti I skupiny 1 až 3 ZKD 1000 m přes 10000 m</t>
  </si>
  <si>
    <t>966575357</t>
  </si>
  <si>
    <t>Vodorovné přemístění výkopku nebo sypaniny po suchu na obvyklém dopravním prostředku, bez naložení výkopku, avšak se složením bez rozhrnutí z horniny třídy těžitelnosti I skupiny 1 až 3 na vzdálenost Příplatek k ceně za každých dalších i započatých 1 000 m</t>
  </si>
  <si>
    <t>https://podminky.urs.cz/item/CS_URS_2025_01/162751119</t>
  </si>
  <si>
    <t>979,406</t>
  </si>
  <si>
    <t>979,406*20 'Přepočtené koeficientem množství</t>
  </si>
  <si>
    <t>181311103</t>
  </si>
  <si>
    <t>Rozprostření ornice tl vrstvy do 200 mm v rovině nebo ve svahu do 1:5 ručně</t>
  </si>
  <si>
    <t>-192208193</t>
  </si>
  <si>
    <t>Rozprostření a urovnání ornice v rovině nebo ve svahu sklonu do 1:5 ručně při souvislé ploše, tl. vrstvy do 200 mm</t>
  </si>
  <si>
    <t>https://podminky.urs.cz/item/CS_URS_2025_01/181311103</t>
  </si>
  <si>
    <t>9</t>
  </si>
  <si>
    <t>M</t>
  </si>
  <si>
    <t>10364101</t>
  </si>
  <si>
    <t>zemina pro terénní úpravy - ornice</t>
  </si>
  <si>
    <t>t</t>
  </si>
  <si>
    <t>225503281</t>
  </si>
  <si>
    <t>(6500+10)*0,1*1,8</t>
  </si>
  <si>
    <t>10</t>
  </si>
  <si>
    <t>181411121</t>
  </si>
  <si>
    <t>Založení lučního trávníku výsevem pl do 1000 m2 v rovině a ve svahu do 1:5</t>
  </si>
  <si>
    <t>-128200992</t>
  </si>
  <si>
    <t>Založení trávníku na půdě předem připravené plochy do 1000 m2 výsevem včetně utažení lučního v rovině nebo na svahu do 1:5</t>
  </si>
  <si>
    <t>https://podminky.urs.cz/item/CS_URS_2025_01/181411121</t>
  </si>
  <si>
    <t>11</t>
  </si>
  <si>
    <t>181411122</t>
  </si>
  <si>
    <t>Založení lučního trávníku výsevem pl do 1000 m2 ve svahu přes 1:5 do 1:2</t>
  </si>
  <si>
    <t>1159445806</t>
  </si>
  <si>
    <t>Založení trávníku na půdě předem připravené plochy do 1000 m2 výsevem včetně utažení lučního na svahu přes 1:5 do 1:2</t>
  </si>
  <si>
    <t>https://podminky.urs.cz/item/CS_URS_2025_01/181411122</t>
  </si>
  <si>
    <t>00572474</t>
  </si>
  <si>
    <t>osivo směs travní krajinná-svahová</t>
  </si>
  <si>
    <t>kg</t>
  </si>
  <si>
    <t>929532669</t>
  </si>
  <si>
    <t>6500*0,02 'Přepočtené koeficientem množství</t>
  </si>
  <si>
    <t>13</t>
  </si>
  <si>
    <t>181951112</t>
  </si>
  <si>
    <t>Úprava pláně v hornině třídy těžitelnosti I skupiny 1 až 3 se zhutněním strojně</t>
  </si>
  <si>
    <t>96933366</t>
  </si>
  <si>
    <t>Úprava pláně vyrovnáním výškových rozdílů strojně v hornině třídy těžitelnosti I, skupiny 1 až 3 se zhutněním</t>
  </si>
  <si>
    <t>https://podminky.urs.cz/item/CS_URS_2025_01/181951112</t>
  </si>
  <si>
    <t>1129+1000+1950+260+28+15</t>
  </si>
  <si>
    <t>14</t>
  </si>
  <si>
    <t>182251101</t>
  </si>
  <si>
    <t>Svahování násypů strojně</t>
  </si>
  <si>
    <t>1216800440</t>
  </si>
  <si>
    <t>Svahování trvalých svahů do projektovaných profilů strojně s potřebným přemístěním výkopku při svahování násypů v jakékoliv hornině</t>
  </si>
  <si>
    <t>https://podminky.urs.cz/item/CS_URS_2025_01/182251101</t>
  </si>
  <si>
    <t>15</t>
  </si>
  <si>
    <t>182351133</t>
  </si>
  <si>
    <t>Rozprostření ornice pl přes 500 m2 ve svahu přes 1:5 tl vrstvy do 200 mm strojně</t>
  </si>
  <si>
    <t>1905420192</t>
  </si>
  <si>
    <t>Rozprostření a urovnání ornice ve svahu sklonu přes 1:5 strojně při souvislé ploše přes 500 m2, tl. vrstvy do 200 mm</t>
  </si>
  <si>
    <t>https://podminky.urs.cz/item/CS_URS_2025_01/182351133</t>
  </si>
  <si>
    <t>Vodorovné konstrukce</t>
  </si>
  <si>
    <t>16</t>
  </si>
  <si>
    <t>452312131</t>
  </si>
  <si>
    <t>Sedlové lože z betonu prostého bez zvýšených nároků na prostředí tř. C 12/15 otevřený výkop</t>
  </si>
  <si>
    <t>-327580824</t>
  </si>
  <si>
    <t>Podkladní a zajišťovací konstrukce z betonu prostého v otevřeném výkopu bez zvýšených nároků na prostředí sedlové lože pod potrubí z betonu tř. C 12/15</t>
  </si>
  <si>
    <t>https://podminky.urs.cz/item/CS_URS_2025_01/452312131</t>
  </si>
  <si>
    <t>Komunikace pozemní</t>
  </si>
  <si>
    <t>17</t>
  </si>
  <si>
    <t>564831011</t>
  </si>
  <si>
    <t>Podklad ze štěrkodrtě ŠD plochy do 100 m2 tl 100 mm</t>
  </si>
  <si>
    <t>-1955809431</t>
  </si>
  <si>
    <t>Podklad ze štěrkodrti ŠD s rozprostřením a zhutněním plochy jednotlivě do 100 m2, po zhutnění tl. 100 mm</t>
  </si>
  <si>
    <t>https://podminky.urs.cz/item/CS_URS_2025_01/564831011</t>
  </si>
  <si>
    <t>vyrovnávka dlažba u regulační stanice</t>
  </si>
  <si>
    <t>28</t>
  </si>
  <si>
    <t>vyrovnávka vjezdy</t>
  </si>
  <si>
    <t>260</t>
  </si>
  <si>
    <t>18</t>
  </si>
  <si>
    <t>564851111</t>
  </si>
  <si>
    <t>Podklad ze štěrkodrtě ŠD plochy přes 100 m2 tl 150 mm</t>
  </si>
  <si>
    <t>838289272</t>
  </si>
  <si>
    <t>Podklad ze štěrkodrti ŠD s rozprostřením a zhutněním plochy přes 100 m2, po zhutnění tl. 150 mm</t>
  </si>
  <si>
    <t>https://podminky.urs.cz/item/CS_URS_2025_01/564851111</t>
  </si>
  <si>
    <t>krajnice</t>
  </si>
  <si>
    <t>2000</t>
  </si>
  <si>
    <t>vjed ke psům</t>
  </si>
  <si>
    <t>150</t>
  </si>
  <si>
    <t>19</t>
  </si>
  <si>
    <t>564861111</t>
  </si>
  <si>
    <t>Podklad ze štěrkodrtě ŠD plochy přes 100 m2 tl 200 mm</t>
  </si>
  <si>
    <t>1114862454</t>
  </si>
  <si>
    <t>Podklad ze štěrkodrti ŠD s rozprostřením a zhutněním plochy přes 100 m2, po zhutnění tl. 200 mm</t>
  </si>
  <si>
    <t>https://podminky.urs.cz/item/CS_URS_2025_01/564861111</t>
  </si>
  <si>
    <t>20</t>
  </si>
  <si>
    <t>564930412</t>
  </si>
  <si>
    <t>Podklad z asfaltového recyklátu plochy do 100 m2 tl 100 mm</t>
  </si>
  <si>
    <t>-857284091</t>
  </si>
  <si>
    <t>Podklad nebo podsyp z asfaltového recyklátu s rozprostřením a zhutněním plochy jednotlivě do 100 m2, po zhutnění tl. 100 mm</t>
  </si>
  <si>
    <t>https://podminky.urs.cz/item/CS_URS_2025_01/564930412</t>
  </si>
  <si>
    <t>564931412</t>
  </si>
  <si>
    <t>Podklad z asfaltového recyklátu plochy přes 100 m2 tl 100 mm</t>
  </si>
  <si>
    <t>-809260534</t>
  </si>
  <si>
    <t>Podklad nebo podsyp z asfaltového recyklátu s rozprostřením a zhutněním plochy přes 100 m2, po zhutnění tl. 100 mm</t>
  </si>
  <si>
    <t>https://podminky.urs.cz/item/CS_URS_2025_01/564931412</t>
  </si>
  <si>
    <t xml:space="preserve">krajnice </t>
  </si>
  <si>
    <t>22</t>
  </si>
  <si>
    <t>565155111</t>
  </si>
  <si>
    <t>Asfaltový beton vrstva podkladní ACP 16 (obalované kamenivo OKS) tl 70 mm š do 3 m</t>
  </si>
  <si>
    <t>1290568128</t>
  </si>
  <si>
    <t>Asfaltový beton vrstva podkladní ACP 16 (obalované kamenivo střednězrnné - OKS) s rozprostřením a zhutněním v pruhu šířky přes 1,5 do 3 m, po zhutnění tl. 70 mm</t>
  </si>
  <si>
    <t>https://podminky.urs.cz/item/CS_URS_2025_01/565155111</t>
  </si>
  <si>
    <t>23</t>
  </si>
  <si>
    <t>566301111</t>
  </si>
  <si>
    <t>Úprava krytu z kameniva drceného pro nový kryt s doplněním kameniva drceného přes 0,04 do 0,06 m3/m2</t>
  </si>
  <si>
    <t>CS ÚRS 2024 01</t>
  </si>
  <si>
    <t>-11240737</t>
  </si>
  <si>
    <t>Úprava dosavadního krytu z kameniva drceného jako podklad pro nový kryt s vyrovnáním profilu v příčném i podélném směru, s vlhčením a zhutněním, s doplněním kamenivem drceným, jeho rozprostřením a zhutněním, v množství přes 0,04 do 0,06 m3/m2</t>
  </si>
  <si>
    <t>https://podminky.urs.cz/item/CS_URS_2024_01/566301111</t>
  </si>
  <si>
    <t>11290+2000</t>
  </si>
  <si>
    <t>24</t>
  </si>
  <si>
    <t>567122114</t>
  </si>
  <si>
    <t>Podklad ze směsi stmelené cementem SC C 8/10 (KSC I) tl 150 mm</t>
  </si>
  <si>
    <t>-896234440</t>
  </si>
  <si>
    <t>Podklad ze směsi stmelené cementem SC bez dilatačních spár, s rozprostřením a zhutněním SC C 8/10 (KSC I), po zhutnění tl. 150 mm</t>
  </si>
  <si>
    <t>https://podminky.urs.cz/item/CS_URS_2025_01/567122114</t>
  </si>
  <si>
    <t>plná konstrukce v místě nového propustku</t>
  </si>
  <si>
    <t>25</t>
  </si>
  <si>
    <t>567533141</t>
  </si>
  <si>
    <t>Recyklace podkladu za studena na místě-promísení s cementem, zeolitem, minerály tl do 250 mm pl přes 6000 do 10000 m2</t>
  </si>
  <si>
    <t>-1602676082</t>
  </si>
  <si>
    <t>Recyklace podkladní vrstvy za studena na místě promísení rozpojené směsi s cementem a přísadami na bázi zeolitu a minerálů (materiál ve specifikaci) s rozhrnutím, zhutněním a vlhčením plochy přes 6 000 do 10 000 m2, tloušťky po zhutnění do 250 mm</t>
  </si>
  <si>
    <t>https://podminky.urs.cz/item/CS_URS_2024_01/567533141</t>
  </si>
  <si>
    <t>vozovka</t>
  </si>
  <si>
    <t>11290</t>
  </si>
  <si>
    <t>26</t>
  </si>
  <si>
    <t>58521130</t>
  </si>
  <si>
    <t>cement portlandský CEM I 42,5MPa</t>
  </si>
  <si>
    <t>1062823098</t>
  </si>
  <si>
    <t>(13290*0,25)*2,2*0,05</t>
  </si>
  <si>
    <t>27</t>
  </si>
  <si>
    <t>11162540</t>
  </si>
  <si>
    <t>emulze asfaltová obalovací pro použití za studena</t>
  </si>
  <si>
    <t>1771895884</t>
  </si>
  <si>
    <t>(13290*0,25)*2,2*0,035</t>
  </si>
  <si>
    <t>569931132</t>
  </si>
  <si>
    <t>Zpevnění krajnic asfaltovým recyklátem tl 100 mm</t>
  </si>
  <si>
    <t>1526127712</t>
  </si>
  <si>
    <t>Zpevnění krajnic nebo komunikací pro pěší s rozprostřením a zhutněním, po zhutnění asfaltovým recyklátem tl. 100 mm</t>
  </si>
  <si>
    <t>https://podminky.urs.cz/item/CS_URS_2025_01/569931132</t>
  </si>
  <si>
    <t>29</t>
  </si>
  <si>
    <t>573211108</t>
  </si>
  <si>
    <t>Postřik živičný spojovací z asfaltu v množství 0,40 kg/m2</t>
  </si>
  <si>
    <t>-1599796422</t>
  </si>
  <si>
    <t>Postřik spojovací PS bez posypu kamenivem z asfaltu silničního, v množství 0,40 kg/m2</t>
  </si>
  <si>
    <t>https://podminky.urs.cz/item/CS_URS_2025_01/573211108</t>
  </si>
  <si>
    <t>11290+150+70</t>
  </si>
  <si>
    <t>30</t>
  </si>
  <si>
    <t>577144111</t>
  </si>
  <si>
    <t>Asfaltový beton vrstva obrusná ACO 11+ (ABS) tř. I tl 50 mm š do 3 m z nemodifikovaného asfaltu</t>
  </si>
  <si>
    <t>478557910</t>
  </si>
  <si>
    <t>Asfaltový beton vrstva obrusná ACO 11 (ABS) s rozprostřením a se zhutněním z nemodifikovaného asfaltu v pruhu šířky do 3 m tř. I (ACO 11+), po zhutnění tl. 50 mm</t>
  </si>
  <si>
    <t>https://podminky.urs.cz/item/CS_URS_2025_01/577144111</t>
  </si>
  <si>
    <t>31</t>
  </si>
  <si>
    <t>594411112</t>
  </si>
  <si>
    <t>Kladení dlažby z lomového kamene tl do 100 mm s provedením lože z MC</t>
  </si>
  <si>
    <t>-54212220</t>
  </si>
  <si>
    <t>Kladení dlažby z lomového kamene lomařsky upraveného v ploše vodorovné nebo ve sklonu na plocho tl. do 100 mm, bez vyplnění spár, s provedením lože tl. 50 mm z cementové malty</t>
  </si>
  <si>
    <t>https://podminky.urs.cz/item/CS_URS_2025_01/594411112</t>
  </si>
  <si>
    <t>32</t>
  </si>
  <si>
    <t>58381086</t>
  </si>
  <si>
    <t>kámen lomový upravený štípaný (80, 40, 20 cm)</t>
  </si>
  <si>
    <t>612448695</t>
  </si>
  <si>
    <t xml:space="preserve">kámen lomový upravený štípaný (80, 40, 20 cm) </t>
  </si>
  <si>
    <t>20*0,5 'Přepočtené koeficientem množství</t>
  </si>
  <si>
    <t>33</t>
  </si>
  <si>
    <t>596212210</t>
  </si>
  <si>
    <t>Kladení zámkové dlažby pozemních komunikací ručně tl 80 mm skupiny A pl do 50 m2</t>
  </si>
  <si>
    <t>-1257190476</t>
  </si>
  <si>
    <t>Kladení dlažby z betonových zámkových dlaždic pozemních komunikací ručně s ložem z kameniva těženého nebo drceného tl. do 50 mm, s vyplněním spár, s dvojitým hutněním vibrováním a se smetením přebytečného materiálu na krajnici tl. 80 mm skupiny A, pro plochy do 50 m2</t>
  </si>
  <si>
    <t>https://podminky.urs.cz/item/CS_URS_2025_01/596212210</t>
  </si>
  <si>
    <t>Ostatní konstrukce a práce, bourání</t>
  </si>
  <si>
    <t>34</t>
  </si>
  <si>
    <t>915111111</t>
  </si>
  <si>
    <t>Vodorovné dopravní značení dělící čáry souvislé š 125 mm základní bílá barva</t>
  </si>
  <si>
    <t>954158128</t>
  </si>
  <si>
    <t>Vodorovné dopravní značení stříkané barvou dělící čára šířky 125 mm souvislá bílá základní</t>
  </si>
  <si>
    <t>https://podminky.urs.cz/item/CS_URS_2025_01/915111111</t>
  </si>
  <si>
    <t>1*4028 'Přepočtené koeficientem množství</t>
  </si>
  <si>
    <t>35</t>
  </si>
  <si>
    <t>915121121</t>
  </si>
  <si>
    <t>Vodorovné dopravní značení vodící čáry přerušované š 250 mm základní bílá barva</t>
  </si>
  <si>
    <t>-2147326366</t>
  </si>
  <si>
    <t>Vodorovné dopravní značení stříkané barvou vodící čára bílá šířky 250 mm přerušovaná základní</t>
  </si>
  <si>
    <t>https://podminky.urs.cz/item/CS_URS_2025_01/915121121</t>
  </si>
  <si>
    <t>36</t>
  </si>
  <si>
    <t>915211112</t>
  </si>
  <si>
    <t>Vodorovné dopravní značení dělící čáry souvislé š 125 mm retroreflexní bílý plast</t>
  </si>
  <si>
    <t>-1816065881</t>
  </si>
  <si>
    <t>Vodorovné dopravní značení stříkaným plastem dělící čára šířky 125 mm souvislá bílá retroreflexní</t>
  </si>
  <si>
    <t>https://podminky.urs.cz/item/CS_URS_2025_01/915211112</t>
  </si>
  <si>
    <t>37</t>
  </si>
  <si>
    <t>915221122</t>
  </si>
  <si>
    <t>Vodorovné dopravní značení vodící čáry přerušované š 250 mm retroreflexní bílý plast</t>
  </si>
  <si>
    <t>656875722</t>
  </si>
  <si>
    <t>Vodorovné dopravní značení stříkaným plastem vodící čára bílá šířky 250 mm přerušovaná retroreflexní</t>
  </si>
  <si>
    <t>https://podminky.urs.cz/item/CS_URS_2025_01/915221122</t>
  </si>
  <si>
    <t>38</t>
  </si>
  <si>
    <t>916131213</t>
  </si>
  <si>
    <t>Osazení silničního obrubníku betonového stojatého s boční opěrou do lože z betonu prostého</t>
  </si>
  <si>
    <t>-345158147</t>
  </si>
  <si>
    <t>Osazení silničního obrubníku betonového se zřízením lože, s vyplněním a zatřením spár cementovou maltou stojatého s boční opěrou z betonu prostého, do lože z betonu prostého</t>
  </si>
  <si>
    <t>https://podminky.urs.cz/item/CS_URS_2025_01/916131213</t>
  </si>
  <si>
    <t>12+9</t>
  </si>
  <si>
    <t>39</t>
  </si>
  <si>
    <t>59217032</t>
  </si>
  <si>
    <t>obrubník silniční betonový 1000x150x150mm</t>
  </si>
  <si>
    <t>938352765</t>
  </si>
  <si>
    <t>12*1,02 'Přepočtené koeficientem množství</t>
  </si>
  <si>
    <t>40</t>
  </si>
  <si>
    <t>59217031</t>
  </si>
  <si>
    <t>obrubník silniční betonový 1000x150x250mm</t>
  </si>
  <si>
    <t>-695901382</t>
  </si>
  <si>
    <t>9*1,02 'Přepočtené koeficientem množství</t>
  </si>
  <si>
    <t>41</t>
  </si>
  <si>
    <t>919413111</t>
  </si>
  <si>
    <t>Vtoková jímka propustku z betonu prostého tř. C 12/15, propustku z trub DN do 800 mm-oprava včetně nové mříže</t>
  </si>
  <si>
    <t>-346421162</t>
  </si>
  <si>
    <t>https://podminky.urs.cz/item/CS_URS_2025_01/919413111</t>
  </si>
  <si>
    <t>42</t>
  </si>
  <si>
    <t>919441221</t>
  </si>
  <si>
    <t>Čelo propustku z lomového kamene pro propustek z trub DN 600 až 800</t>
  </si>
  <si>
    <t>508103051</t>
  </si>
  <si>
    <t>Čelo propustku včetně římsy ze zdiva z lomového kamene, pro propustek z trub DN 600 až 800 mm</t>
  </si>
  <si>
    <t>https://podminky.urs.cz/item/CS_URS_2025_01/919441221</t>
  </si>
  <si>
    <t>43</t>
  </si>
  <si>
    <t>919521140</t>
  </si>
  <si>
    <t>Zřízení silničního propustku z trub betonových nebo ŽB DN 600</t>
  </si>
  <si>
    <t>411683403</t>
  </si>
  <si>
    <t>Zřízení silničního propustku z trub betonových nebo železobetonových DN 600 mm</t>
  </si>
  <si>
    <t>https://podminky.urs.cz/item/CS_URS_2025_01/919521140</t>
  </si>
  <si>
    <t>44</t>
  </si>
  <si>
    <t>59222001</t>
  </si>
  <si>
    <t>trouba ŽB hrdlová DN 600</t>
  </si>
  <si>
    <t>-954560278</t>
  </si>
  <si>
    <t>11,5*1,01 'Přepočtené koeficientem množství</t>
  </si>
  <si>
    <t>45</t>
  </si>
  <si>
    <t>919535557</t>
  </si>
  <si>
    <t>Obetonování trubního propustku betonem prostým tř. C 16/20</t>
  </si>
  <si>
    <t>-740388521</t>
  </si>
  <si>
    <t>Obetonování trubního propustku betonem prostým bez zvýšených nároků na prostředí tř. C 16/20</t>
  </si>
  <si>
    <t>https://podminky.urs.cz/item/CS_URS_2025_01/919535557</t>
  </si>
  <si>
    <t>8-1,2</t>
  </si>
  <si>
    <t>46</t>
  </si>
  <si>
    <t>919732211</t>
  </si>
  <si>
    <t>Styčná spára napojení nového živičného povrchu na stávající za tepla š 15 mm hl 25 mm s prořezáním</t>
  </si>
  <si>
    <t>-1344703947</t>
  </si>
  <si>
    <t>Styčná pracovní spára při napojení nového živičného povrchu na stávající se zalitím za tepla modifikovanou asfaltovou hmotou s posypem vápenným hydrátem šířky do 15 mm, hloubky do 25 mm včetně prořezání spáry</t>
  </si>
  <si>
    <t>https://podminky.urs.cz/item/CS_URS_2025_01/919732211</t>
  </si>
  <si>
    <t>47</t>
  </si>
  <si>
    <t>919735112</t>
  </si>
  <si>
    <t>Řezání stávajícího živičného krytu hl přes 50 do 100 mm</t>
  </si>
  <si>
    <t>-454576533</t>
  </si>
  <si>
    <t>Řezání stávajícího živičného krytu nebo podkladu hloubky přes 50 do 100 mm</t>
  </si>
  <si>
    <t>https://podminky.urs.cz/item/CS_URS_2025_01/919735112</t>
  </si>
  <si>
    <t>48</t>
  </si>
  <si>
    <t>938902411</t>
  </si>
  <si>
    <t>Čištění propustků strojně tlakovou vodou D přes do 500 mm při tl nánosu do 25% DN</t>
  </si>
  <si>
    <t>-1265618034</t>
  </si>
  <si>
    <t>Čištění propustků s odstraněním travnatého porostu nebo nánosu, s naložením na dopravní prostředek nebo s přemístěním na hromady na vzdálenost do 20 m strojně tlakovou vodou tloušťky nánosu do 25% průměru propustku do 500 mm</t>
  </si>
  <si>
    <t>https://podminky.urs.cz/item/CS_URS_2025_01/938902411</t>
  </si>
  <si>
    <t>49</t>
  </si>
  <si>
    <t>938902422</t>
  </si>
  <si>
    <t>Čištění propustků strojně tlakovou vodou D přes 500 do 1000 mm při tl nánosu přes 25 do 50% DN</t>
  </si>
  <si>
    <t>818879265</t>
  </si>
  <si>
    <t>Čištění propustků s odstraněním travnatého porostu nebo nánosu, s naložením na dopravní prostředek nebo s přemístěním na hromady na vzdálenost do 20 m strojně tlakovou vodou tloušťky nánosu přes 25 do 50% průměru propustku přes 500 do 1000 mm</t>
  </si>
  <si>
    <t>https://podminky.urs.cz/item/CS_URS_2025_01/938902422</t>
  </si>
  <si>
    <t>50</t>
  </si>
  <si>
    <t>938909311</t>
  </si>
  <si>
    <t>Čištění vozovek metením strojně podkladu nebo krytu betonového nebo živičného</t>
  </si>
  <si>
    <t>435491102</t>
  </si>
  <si>
    <t>Čištění vozovek metením bláta, prachu nebo hlinitého nánosu s odklizením na hromady na vzdálenost do 20 m nebo naložením na dopravní prostředek strojně povrchu podkladu nebo krytu betonového nebo živičného</t>
  </si>
  <si>
    <t>https://podminky.urs.cz/item/CS_URS_2025_01/938909311</t>
  </si>
  <si>
    <t>51</t>
  </si>
  <si>
    <t>938909611</t>
  </si>
  <si>
    <t>Odstranění nánosu na krajnicích tl do 100 mm</t>
  </si>
  <si>
    <t>348669649</t>
  </si>
  <si>
    <t>Čištění krajnic odstraněním nánosu (ulehlého, popř. zaježděného) naneseného vlivem silničního provozu, s přemístěním na hromady na vzdálenost do 50 m nebo s naložením na dopravní prostředek, ale bez složení průměrné tloušťky do 100 mm</t>
  </si>
  <si>
    <t>https://podminky.urs.cz/item/CS_URS_2025_01/938909611</t>
  </si>
  <si>
    <t>52</t>
  </si>
  <si>
    <t>966008113</t>
  </si>
  <si>
    <t>Bourání trubního propustku DN přes 500 do 800</t>
  </si>
  <si>
    <t>-1026322028</t>
  </si>
  <si>
    <t>Bourání trubního propustku s odklizením a uložením vybouraného materiálu na skládku na vzdálenost do 3 m nebo s naložením na dopravní prostředek z trub betonových nebo železobetonových DN přes 500 do 800 mm</t>
  </si>
  <si>
    <t>https://podminky.urs.cz/item/CS_URS_2025_01/966008113</t>
  </si>
  <si>
    <t>53</t>
  </si>
  <si>
    <t>966008311</t>
  </si>
  <si>
    <t>Bourání čela trubního propustku z betonu železového</t>
  </si>
  <si>
    <t>145906290</t>
  </si>
  <si>
    <t>Bourání trubního propustku s odklizením a uložením vybouraného materiálu na skládku na vzdálenost do 3 m nebo s naložením na dopravní prostředek čela z betonu železového</t>
  </si>
  <si>
    <t>https://podminky.urs.cz/item/CS_URS_2025_01/966008311</t>
  </si>
  <si>
    <t>54</t>
  </si>
  <si>
    <t>979054451</t>
  </si>
  <si>
    <t>Očištění vybouraných zámkových dlaždic s původním spárováním z kameniva těženého</t>
  </si>
  <si>
    <t>-586683492</t>
  </si>
  <si>
    <t>Očištění vybouraných prvků komunikací od spojovacího materiálu s odklizením a uložením očištěných hmot a spojovacího materiálu na skládku na vzdálenost do 10 m zámkových dlaždic s vyplněním spár kamenivem</t>
  </si>
  <si>
    <t>https://podminky.urs.cz/item/CS_URS_2025_01/979054451</t>
  </si>
  <si>
    <t>997</t>
  </si>
  <si>
    <t>Přesun sutě</t>
  </si>
  <si>
    <t>55</t>
  </si>
  <si>
    <t>997221571</t>
  </si>
  <si>
    <t>Vodorovná doprava vybouraných hmot do 1 km</t>
  </si>
  <si>
    <t>228453921</t>
  </si>
  <si>
    <t>Vodorovná doprava vybouraných hmot bez naložení, ale se složením a s hrubým urovnáním na vzdálenost do 1 km</t>
  </si>
  <si>
    <t>https://podminky.urs.cz/item/CS_URS_2025_01/997221571</t>
  </si>
  <si>
    <t>4,03+24,66+9,6</t>
  </si>
  <si>
    <t>56</t>
  </si>
  <si>
    <t>997221579</t>
  </si>
  <si>
    <t>Příplatek ZKD 1 km u vodorovné dopravy vybouraných hmot</t>
  </si>
  <si>
    <t>72997196</t>
  </si>
  <si>
    <t>Vodorovná doprava vybouraných hmot bez naložení, ale se složením a s hrubým urovnáním na vzdálenost Příplatek k ceně za každý další započatý 1 km přes 1 km</t>
  </si>
  <si>
    <t>https://podminky.urs.cz/item/CS_URS_2025_01/997221579</t>
  </si>
  <si>
    <t>38,29*29 'Přepočtené koeficientem množství</t>
  </si>
  <si>
    <t>57</t>
  </si>
  <si>
    <t>997221861</t>
  </si>
  <si>
    <t>Poplatek za uložení na recyklační skládce (skládkovné) stavebního odpadu z prostého betonu pod kódem 17 01 01</t>
  </si>
  <si>
    <t>1161258705</t>
  </si>
  <si>
    <t>Poplatek za uložení stavebního odpadu na recyklační skládce (skládkovné) z prostého betonu zatříděného do Katalogu odpadů pod kódem 17 01 01</t>
  </si>
  <si>
    <t>https://podminky.urs.cz/item/CS_URS_2025_01/997221861</t>
  </si>
  <si>
    <t>58</t>
  </si>
  <si>
    <t>997221862</t>
  </si>
  <si>
    <t>Poplatek za uložení na recyklační skládce (skládkovné) stavebního odpadu z armovaného betonu pod kódem 17 01 01</t>
  </si>
  <si>
    <t>1393505337</t>
  </si>
  <si>
    <t>Poplatek za uložení stavebního odpadu na recyklační skládce (skládkovné) z armovaného betonu zatříděného do Katalogu odpadů pod kódem 17 01 01</t>
  </si>
  <si>
    <t>https://podminky.urs.cz/item/CS_URS_2025_01/997221862</t>
  </si>
  <si>
    <t>24,66+9,60</t>
  </si>
  <si>
    <t>59</t>
  </si>
  <si>
    <t>997221873</t>
  </si>
  <si>
    <t>Poplatek za uložení na recyklační skládce (skládkovné) stavebního odpadu zeminy a kamení zatříděného do Katalogu odpadů pod kódem 17 05 04</t>
  </si>
  <si>
    <t>1581451869</t>
  </si>
  <si>
    <t>Poplatek za uložení stavebního odpadu na recyklační skládce (skládkovné) zeminy a kamení zatříděného do Katalogu odpadů pod kódem 17 05 04</t>
  </si>
  <si>
    <t>https://podminky.urs.cz/item/CS_URS_2025_01/997221873</t>
  </si>
  <si>
    <t>979,406*1,8 'Přepočtené koeficientem množství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</si>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</sst>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2" fillId="0" borderId="0" applyNumberFormat="0" applyFill="0" applyBorder="0" applyAlignment="0" applyProtection="0"/>
  </cellStyleXfs>
  <cellXfs count="36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8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right"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9" fillId="0" borderId="15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166" fontId="29" fillId="0" borderId="21" xfId="0" applyNumberFormat="1" applyFont="1" applyBorder="1" applyAlignment="1" applyProtection="1">
      <alignment vertical="center"/>
    </xf>
    <xf numFmtId="4" fontId="29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2" fillId="0" borderId="13" xfId="0" applyNumberFormat="1" applyFont="1" applyBorder="1" applyAlignment="1" applyProtection="1"/>
    <xf numFmtId="166" fontId="32" fillId="0" borderId="14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6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37" fillId="0" borderId="0" xfId="1" applyFont="1" applyAlignment="1" applyProtection="1">
      <alignment vertical="center" wrapText="1"/>
    </xf>
    <xf numFmtId="0" fontId="38" fillId="0" borderId="0" xfId="0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9" fillId="0" borderId="23" xfId="0" applyFont="1" applyBorder="1" applyAlignment="1" applyProtection="1">
      <alignment horizontal="center" vertical="center"/>
    </xf>
    <xf numFmtId="49" fontId="39" fillId="0" borderId="23" xfId="0" applyNumberFormat="1" applyFont="1" applyBorder="1" applyAlignment="1" applyProtection="1">
      <alignment horizontal="left" vertical="center" wrapText="1"/>
    </xf>
    <xf numFmtId="0" fontId="39" fillId="0" borderId="23" xfId="0" applyFont="1" applyBorder="1" applyAlignment="1" applyProtection="1">
      <alignment horizontal="left" vertical="center" wrapText="1"/>
    </xf>
    <xf numFmtId="0" fontId="39" fillId="0" borderId="23" xfId="0" applyFont="1" applyBorder="1" applyAlignment="1" applyProtection="1">
      <alignment horizontal="center" vertical="center" wrapText="1"/>
    </xf>
    <xf numFmtId="167" fontId="39" fillId="0" borderId="23" xfId="0" applyNumberFormat="1" applyFont="1" applyBorder="1" applyAlignment="1" applyProtection="1">
      <alignment vertical="center"/>
    </xf>
    <xf numFmtId="4" fontId="39" fillId="2" borderId="23" xfId="0" applyNumberFormat="1" applyFont="1" applyFill="1" applyBorder="1" applyAlignment="1" applyProtection="1">
      <alignment vertical="center"/>
      <protection locked="0"/>
    </xf>
    <xf numFmtId="4" fontId="39" fillId="0" borderId="23" xfId="0" applyNumberFormat="1" applyFont="1" applyBorder="1" applyAlignment="1" applyProtection="1">
      <alignment vertical="center"/>
    </xf>
    <xf numFmtId="0" fontId="40" fillId="0" borderId="4" xfId="0" applyFont="1" applyBorder="1" applyAlignment="1">
      <alignment vertical="center"/>
    </xf>
    <xf numFmtId="0" fontId="39" fillId="2" borderId="15" xfId="0" applyFont="1" applyFill="1" applyBorder="1" applyAlignment="1" applyProtection="1">
      <alignment horizontal="left" vertical="center"/>
      <protection locked="0"/>
    </xf>
    <xf numFmtId="0" fontId="39" fillId="0" borderId="0" xfId="0" applyFont="1" applyBorder="1" applyAlignment="1" applyProtection="1">
      <alignment horizontal="center"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1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41" fillId="0" borderId="24" xfId="0" applyFont="1" applyBorder="1" applyAlignment="1">
      <alignment vertical="center" wrapText="1"/>
    </xf>
    <xf numFmtId="0" fontId="41" fillId="0" borderId="25" xfId="0" applyFont="1" applyBorder="1" applyAlignment="1">
      <alignment vertical="center" wrapText="1"/>
    </xf>
    <xf numFmtId="0" fontId="41" fillId="0" borderId="26" xfId="0" applyFont="1" applyBorder="1" applyAlignment="1">
      <alignment vertical="center" wrapText="1"/>
    </xf>
    <xf numFmtId="0" fontId="41" fillId="0" borderId="27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1" fillId="0" borderId="28" xfId="0" applyFont="1" applyBorder="1" applyAlignment="1">
      <alignment horizontal="center" vertical="center" wrapText="1"/>
    </xf>
    <xf numFmtId="0" fontId="41" fillId="0" borderId="27" xfId="0" applyFont="1" applyBorder="1" applyAlignment="1">
      <alignment vertical="center" wrapText="1"/>
    </xf>
    <xf numFmtId="0" fontId="43" fillId="0" borderId="29" xfId="0" applyFont="1" applyBorder="1" applyAlignment="1">
      <alignment horizontal="left" wrapText="1"/>
    </xf>
    <xf numFmtId="0" fontId="41" fillId="0" borderId="28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5" fillId="0" borderId="27" xfId="0" applyFont="1" applyBorder="1" applyAlignment="1">
      <alignment vertical="center" wrapText="1"/>
    </xf>
    <xf numFmtId="0" fontId="44" fillId="0" borderId="1" xfId="0" applyFont="1" applyBorder="1" applyAlignment="1">
      <alignment vertical="center" wrapText="1"/>
    </xf>
    <xf numFmtId="0" fontId="44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vertical="center"/>
    </xf>
    <xf numFmtId="49" fontId="44" fillId="0" borderId="1" xfId="0" applyNumberFormat="1" applyFont="1" applyBorder="1" applyAlignment="1">
      <alignment horizontal="left" vertical="center" wrapText="1"/>
    </xf>
    <xf numFmtId="49" fontId="44" fillId="0" borderId="1" xfId="0" applyNumberFormat="1" applyFont="1" applyBorder="1" applyAlignment="1">
      <alignment vertical="center" wrapText="1"/>
    </xf>
    <xf numFmtId="0" fontId="41" fillId="0" borderId="30" xfId="0" applyFont="1" applyBorder="1" applyAlignment="1">
      <alignment vertical="center" wrapText="1"/>
    </xf>
    <xf numFmtId="0" fontId="46" fillId="0" borderId="29" xfId="0" applyFont="1" applyBorder="1" applyAlignment="1">
      <alignment vertical="center" wrapText="1"/>
    </xf>
    <xf numFmtId="0" fontId="41" fillId="0" borderId="31" xfId="0" applyFont="1" applyBorder="1" applyAlignment="1">
      <alignment vertical="center" wrapText="1"/>
    </xf>
    <xf numFmtId="0" fontId="41" fillId="0" borderId="1" xfId="0" applyFont="1" applyBorder="1" applyAlignment="1">
      <alignment vertical="top"/>
    </xf>
    <xf numFmtId="0" fontId="41" fillId="0" borderId="0" xfId="0" applyFont="1" applyAlignment="1">
      <alignment vertical="top"/>
    </xf>
    <xf numFmtId="0" fontId="41" fillId="0" borderId="24" xfId="0" applyFont="1" applyBorder="1" applyAlignment="1">
      <alignment horizontal="left" vertical="center"/>
    </xf>
    <xf numFmtId="0" fontId="41" fillId="0" borderId="25" xfId="0" applyFont="1" applyBorder="1" applyAlignment="1">
      <alignment horizontal="left" vertical="center"/>
    </xf>
    <xf numFmtId="0" fontId="41" fillId="0" borderId="26" xfId="0" applyFont="1" applyBorder="1" applyAlignment="1">
      <alignment horizontal="left" vertical="center"/>
    </xf>
    <xf numFmtId="0" fontId="41" fillId="0" borderId="27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1" fillId="0" borderId="28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43" fillId="0" borderId="29" xfId="0" applyFont="1" applyBorder="1" applyAlignment="1">
      <alignment horizontal="center" vertical="center"/>
    </xf>
    <xf numFmtId="0" fontId="47" fillId="0" borderId="29" xfId="0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45" fillId="0" borderId="27" xfId="0" applyFont="1" applyBorder="1" applyAlignment="1">
      <alignment horizontal="left" vertical="center"/>
    </xf>
    <xf numFmtId="0" fontId="44" fillId="0" borderId="1" xfId="0" applyFont="1" applyFill="1" applyBorder="1" applyAlignment="1">
      <alignment horizontal="left" vertical="center"/>
    </xf>
    <xf numFmtId="0" fontId="44" fillId="0" borderId="1" xfId="0" applyFont="1" applyFill="1" applyBorder="1" applyAlignment="1">
      <alignment horizontal="center" vertical="center"/>
    </xf>
    <xf numFmtId="0" fontId="41" fillId="0" borderId="30" xfId="0" applyFont="1" applyBorder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1" fillId="0" borderId="3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center" vertical="center" wrapText="1"/>
    </xf>
    <xf numFmtId="0" fontId="41" fillId="0" borderId="24" xfId="0" applyFont="1" applyBorder="1" applyAlignment="1">
      <alignment horizontal="left" vertical="center" wrapText="1"/>
    </xf>
    <xf numFmtId="0" fontId="41" fillId="0" borderId="25" xfId="0" applyFont="1" applyBorder="1" applyAlignment="1">
      <alignment horizontal="left" vertical="center" wrapText="1"/>
    </xf>
    <xf numFmtId="0" fontId="41" fillId="0" borderId="26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 wrapText="1"/>
    </xf>
    <xf numFmtId="0" fontId="47" fillId="0" borderId="27" xfId="0" applyFont="1" applyBorder="1" applyAlignment="1">
      <alignment horizontal="left" vertical="center" wrapText="1"/>
    </xf>
    <xf numFmtId="0" fontId="47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/>
    </xf>
    <xf numFmtId="0" fontId="45" fillId="0" borderId="28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/>
    </xf>
    <xf numFmtId="0" fontId="45" fillId="0" borderId="30" xfId="0" applyFont="1" applyBorder="1" applyAlignment="1">
      <alignment horizontal="left" vertical="center" wrapText="1"/>
    </xf>
    <xf numFmtId="0" fontId="45" fillId="0" borderId="29" xfId="0" applyFont="1" applyBorder="1" applyAlignment="1">
      <alignment horizontal="left" vertical="center" wrapText="1"/>
    </xf>
    <xf numFmtId="0" fontId="45" fillId="0" borderId="3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top"/>
    </xf>
    <xf numFmtId="0" fontId="44" fillId="0" borderId="1" xfId="0" applyFont="1" applyBorder="1" applyAlignment="1">
      <alignment horizontal="center" vertical="top"/>
    </xf>
    <xf numFmtId="0" fontId="45" fillId="0" borderId="30" xfId="0" applyFont="1" applyBorder="1" applyAlignment="1">
      <alignment horizontal="left" vertical="center"/>
    </xf>
    <xf numFmtId="0" fontId="45" fillId="0" borderId="31" xfId="0" applyFont="1" applyBorder="1" applyAlignment="1">
      <alignment horizontal="left" vertical="center"/>
    </xf>
    <xf numFmtId="0" fontId="45" fillId="0" borderId="1" xfId="0" applyFont="1" applyBorder="1" applyAlignment="1">
      <alignment horizontal="center" vertical="center"/>
    </xf>
    <xf numFmtId="0" fontId="47" fillId="0" borderId="0" xfId="0" applyFont="1" applyAlignment="1">
      <alignment vertical="center"/>
    </xf>
    <xf numFmtId="0" fontId="43" fillId="0" borderId="1" xfId="0" applyFont="1" applyBorder="1" applyAlignment="1">
      <alignment vertical="center"/>
    </xf>
    <xf numFmtId="0" fontId="47" fillId="0" borderId="29" xfId="0" applyFont="1" applyBorder="1" applyAlignment="1">
      <alignment vertical="center"/>
    </xf>
    <xf numFmtId="0" fontId="43" fillId="0" borderId="29" xfId="0" applyFont="1" applyBorder="1" applyAlignment="1">
      <alignment vertical="center"/>
    </xf>
    <xf numFmtId="0" fontId="44" fillId="0" borderId="1" xfId="0" applyFont="1" applyBorder="1" applyAlignment="1">
      <alignment vertical="top"/>
    </xf>
    <xf numFmtId="49" fontId="44" fillId="0" borderId="1" xfId="0" applyNumberFormat="1" applyFont="1" applyBorder="1" applyAlignment="1">
      <alignment horizontal="left" vertical="center"/>
    </xf>
    <xf numFmtId="0" fontId="50" fillId="0" borderId="27" xfId="0" applyFont="1" applyBorder="1" applyAlignment="1" applyProtection="1">
      <alignment horizontal="left" vertical="center"/>
    </xf>
    <xf numFmtId="0" fontId="51" fillId="0" borderId="1" xfId="0" applyFont="1" applyBorder="1" applyAlignment="1" applyProtection="1">
      <alignment vertical="top"/>
    </xf>
    <xf numFmtId="0" fontId="51" fillId="0" borderId="1" xfId="0" applyFont="1" applyBorder="1" applyAlignment="1" applyProtection="1">
      <alignment horizontal="left" vertical="center"/>
    </xf>
    <xf numFmtId="0" fontId="51" fillId="0" borderId="1" xfId="0" applyFont="1" applyBorder="1" applyAlignment="1" applyProtection="1">
      <alignment horizontal="center" vertical="center"/>
    </xf>
    <xf numFmtId="49" fontId="51" fillId="0" borderId="1" xfId="0" applyNumberFormat="1" applyFont="1" applyBorder="1" applyAlignment="1" applyProtection="1">
      <alignment horizontal="left" vertical="center"/>
    </xf>
    <xf numFmtId="0" fontId="50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3" fillId="0" borderId="29" xfId="0" applyFont="1" applyBorder="1" applyAlignment="1">
      <alignment horizontal="left"/>
    </xf>
    <xf numFmtId="0" fontId="47" fillId="0" borderId="29" xfId="0" applyFont="1" applyBorder="1" applyAlignment="1"/>
    <xf numFmtId="0" fontId="41" fillId="0" borderId="27" xfId="0" applyFont="1" applyBorder="1" applyAlignment="1">
      <alignment vertical="top"/>
    </xf>
    <xf numFmtId="0" fontId="41" fillId="0" borderId="28" xfId="0" applyFont="1" applyBorder="1" applyAlignment="1">
      <alignment vertical="top"/>
    </xf>
    <xf numFmtId="0" fontId="41" fillId="0" borderId="30" xfId="0" applyFont="1" applyBorder="1" applyAlignment="1">
      <alignment vertical="top"/>
    </xf>
    <xf numFmtId="0" fontId="41" fillId="0" borderId="29" xfId="0" applyFont="1" applyBorder="1" applyAlignment="1">
      <alignment vertical="top"/>
    </xf>
    <xf numFmtId="0" fontId="41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012203000" TargetMode="External" /><Relationship Id="rId2" Type="http://schemas.openxmlformats.org/officeDocument/2006/relationships/hyperlink" Target="https://podminky.urs.cz/item/CS_URS_2025_01/013254000" TargetMode="External" /><Relationship Id="rId3" Type="http://schemas.openxmlformats.org/officeDocument/2006/relationships/hyperlink" Target="https://podminky.urs.cz/item/CS_URS_2025_01/00001R1" TargetMode="External" /><Relationship Id="rId4" Type="http://schemas.openxmlformats.org/officeDocument/2006/relationships/hyperlink" Target="https://podminky.urs.cz/item/CS_URS_2025_01/030001000" TargetMode="External" /><Relationship Id="rId5" Type="http://schemas.openxmlformats.org/officeDocument/2006/relationships/hyperlink" Target="https://podminky.urs.cz/item/CS_URS_2025_01/034303000" TargetMode="External" /><Relationship Id="rId6" Type="http://schemas.openxmlformats.org/officeDocument/2006/relationships/hyperlink" Target="https://podminky.urs.cz/item/CS_URS_2025_01/034503000" TargetMode="External" /><Relationship Id="rId7" Type="http://schemas.openxmlformats.org/officeDocument/2006/relationships/hyperlink" Target="https://podminky.urs.cz/item/CS_URS_2025_01/040001000" TargetMode="External" /><Relationship Id="rId8" Type="http://schemas.openxmlformats.org/officeDocument/2006/relationships/hyperlink" Target="https://podminky.urs.cz/item/CS_URS_2025_01/043002000" TargetMode="External" /><Relationship Id="rId9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13106121" TargetMode="External" /><Relationship Id="rId2" Type="http://schemas.openxmlformats.org/officeDocument/2006/relationships/hyperlink" Target="https://podminky.urs.cz/item/CS_URS_2025_01/113154432" TargetMode="External" /><Relationship Id="rId3" Type="http://schemas.openxmlformats.org/officeDocument/2006/relationships/hyperlink" Target="https://podminky.urs.cz/item/CS_URS_2025_01/113202111" TargetMode="External" /><Relationship Id="rId4" Type="http://schemas.openxmlformats.org/officeDocument/2006/relationships/hyperlink" Target="https://podminky.urs.cz/item/CS_URS_2025_01/122252204" TargetMode="External" /><Relationship Id="rId5" Type="http://schemas.openxmlformats.org/officeDocument/2006/relationships/hyperlink" Target="https://podminky.urs.cz/item/CS_URS_2025_01/132151251" TargetMode="External" /><Relationship Id="rId6" Type="http://schemas.openxmlformats.org/officeDocument/2006/relationships/hyperlink" Target="https://podminky.urs.cz/item/CS_URS_2025_01/162751117" TargetMode="External" /><Relationship Id="rId7" Type="http://schemas.openxmlformats.org/officeDocument/2006/relationships/hyperlink" Target="https://podminky.urs.cz/item/CS_URS_2025_01/162751119" TargetMode="External" /><Relationship Id="rId8" Type="http://schemas.openxmlformats.org/officeDocument/2006/relationships/hyperlink" Target="https://podminky.urs.cz/item/CS_URS_2025_01/181311103" TargetMode="External" /><Relationship Id="rId9" Type="http://schemas.openxmlformats.org/officeDocument/2006/relationships/hyperlink" Target="https://podminky.urs.cz/item/CS_URS_2025_01/181411121" TargetMode="External" /><Relationship Id="rId10" Type="http://schemas.openxmlformats.org/officeDocument/2006/relationships/hyperlink" Target="https://podminky.urs.cz/item/CS_URS_2025_01/181411122" TargetMode="External" /><Relationship Id="rId11" Type="http://schemas.openxmlformats.org/officeDocument/2006/relationships/hyperlink" Target="https://podminky.urs.cz/item/CS_URS_2025_01/181951112" TargetMode="External" /><Relationship Id="rId12" Type="http://schemas.openxmlformats.org/officeDocument/2006/relationships/hyperlink" Target="https://podminky.urs.cz/item/CS_URS_2025_01/182251101" TargetMode="External" /><Relationship Id="rId13" Type="http://schemas.openxmlformats.org/officeDocument/2006/relationships/hyperlink" Target="https://podminky.urs.cz/item/CS_URS_2025_01/182351133" TargetMode="External" /><Relationship Id="rId14" Type="http://schemas.openxmlformats.org/officeDocument/2006/relationships/hyperlink" Target="https://podminky.urs.cz/item/CS_URS_2025_01/452312131" TargetMode="External" /><Relationship Id="rId15" Type="http://schemas.openxmlformats.org/officeDocument/2006/relationships/hyperlink" Target="https://podminky.urs.cz/item/CS_URS_2025_01/564831011" TargetMode="External" /><Relationship Id="rId16" Type="http://schemas.openxmlformats.org/officeDocument/2006/relationships/hyperlink" Target="https://podminky.urs.cz/item/CS_URS_2025_01/564851111" TargetMode="External" /><Relationship Id="rId17" Type="http://schemas.openxmlformats.org/officeDocument/2006/relationships/hyperlink" Target="https://podminky.urs.cz/item/CS_URS_2025_01/564861111" TargetMode="External" /><Relationship Id="rId18" Type="http://schemas.openxmlformats.org/officeDocument/2006/relationships/hyperlink" Target="https://podminky.urs.cz/item/CS_URS_2025_01/564930412" TargetMode="External" /><Relationship Id="rId19" Type="http://schemas.openxmlformats.org/officeDocument/2006/relationships/hyperlink" Target="https://podminky.urs.cz/item/CS_URS_2025_01/564931412" TargetMode="External" /><Relationship Id="rId20" Type="http://schemas.openxmlformats.org/officeDocument/2006/relationships/hyperlink" Target="https://podminky.urs.cz/item/CS_URS_2025_01/565155111" TargetMode="External" /><Relationship Id="rId21" Type="http://schemas.openxmlformats.org/officeDocument/2006/relationships/hyperlink" Target="https://podminky.urs.cz/item/CS_URS_2024_01/566301111" TargetMode="External" /><Relationship Id="rId22" Type="http://schemas.openxmlformats.org/officeDocument/2006/relationships/hyperlink" Target="https://podminky.urs.cz/item/CS_URS_2025_01/567122114" TargetMode="External" /><Relationship Id="rId23" Type="http://schemas.openxmlformats.org/officeDocument/2006/relationships/hyperlink" Target="https://podminky.urs.cz/item/CS_URS_2024_01/567533141" TargetMode="External" /><Relationship Id="rId24" Type="http://schemas.openxmlformats.org/officeDocument/2006/relationships/hyperlink" Target="https://podminky.urs.cz/item/CS_URS_2025_01/569931132" TargetMode="External" /><Relationship Id="rId25" Type="http://schemas.openxmlformats.org/officeDocument/2006/relationships/hyperlink" Target="https://podminky.urs.cz/item/CS_URS_2025_01/573211108" TargetMode="External" /><Relationship Id="rId26" Type="http://schemas.openxmlformats.org/officeDocument/2006/relationships/hyperlink" Target="https://podminky.urs.cz/item/CS_URS_2025_01/577144111" TargetMode="External" /><Relationship Id="rId27" Type="http://schemas.openxmlformats.org/officeDocument/2006/relationships/hyperlink" Target="https://podminky.urs.cz/item/CS_URS_2025_01/594411112" TargetMode="External" /><Relationship Id="rId28" Type="http://schemas.openxmlformats.org/officeDocument/2006/relationships/hyperlink" Target="https://podminky.urs.cz/item/CS_URS_2025_01/596212210" TargetMode="External" /><Relationship Id="rId29" Type="http://schemas.openxmlformats.org/officeDocument/2006/relationships/hyperlink" Target="https://podminky.urs.cz/item/CS_URS_2025_01/915111111" TargetMode="External" /><Relationship Id="rId30" Type="http://schemas.openxmlformats.org/officeDocument/2006/relationships/hyperlink" Target="https://podminky.urs.cz/item/CS_URS_2025_01/915121121" TargetMode="External" /><Relationship Id="rId31" Type="http://schemas.openxmlformats.org/officeDocument/2006/relationships/hyperlink" Target="https://podminky.urs.cz/item/CS_URS_2025_01/915211112" TargetMode="External" /><Relationship Id="rId32" Type="http://schemas.openxmlformats.org/officeDocument/2006/relationships/hyperlink" Target="https://podminky.urs.cz/item/CS_URS_2025_01/915221122" TargetMode="External" /><Relationship Id="rId33" Type="http://schemas.openxmlformats.org/officeDocument/2006/relationships/hyperlink" Target="https://podminky.urs.cz/item/CS_URS_2025_01/916131213" TargetMode="External" /><Relationship Id="rId34" Type="http://schemas.openxmlformats.org/officeDocument/2006/relationships/hyperlink" Target="https://podminky.urs.cz/item/CS_URS_2025_01/919413111" TargetMode="External" /><Relationship Id="rId35" Type="http://schemas.openxmlformats.org/officeDocument/2006/relationships/hyperlink" Target="https://podminky.urs.cz/item/CS_URS_2025_01/919441221" TargetMode="External" /><Relationship Id="rId36" Type="http://schemas.openxmlformats.org/officeDocument/2006/relationships/hyperlink" Target="https://podminky.urs.cz/item/CS_URS_2025_01/919521140" TargetMode="External" /><Relationship Id="rId37" Type="http://schemas.openxmlformats.org/officeDocument/2006/relationships/hyperlink" Target="https://podminky.urs.cz/item/CS_URS_2025_01/919535557" TargetMode="External" /><Relationship Id="rId38" Type="http://schemas.openxmlformats.org/officeDocument/2006/relationships/hyperlink" Target="https://podminky.urs.cz/item/CS_URS_2025_01/919732211" TargetMode="External" /><Relationship Id="rId39" Type="http://schemas.openxmlformats.org/officeDocument/2006/relationships/hyperlink" Target="https://podminky.urs.cz/item/CS_URS_2025_01/919735112" TargetMode="External" /><Relationship Id="rId40" Type="http://schemas.openxmlformats.org/officeDocument/2006/relationships/hyperlink" Target="https://podminky.urs.cz/item/CS_URS_2025_01/938902411" TargetMode="External" /><Relationship Id="rId41" Type="http://schemas.openxmlformats.org/officeDocument/2006/relationships/hyperlink" Target="https://podminky.urs.cz/item/CS_URS_2025_01/938902422" TargetMode="External" /><Relationship Id="rId42" Type="http://schemas.openxmlformats.org/officeDocument/2006/relationships/hyperlink" Target="https://podminky.urs.cz/item/CS_URS_2025_01/938909311" TargetMode="External" /><Relationship Id="rId43" Type="http://schemas.openxmlformats.org/officeDocument/2006/relationships/hyperlink" Target="https://podminky.urs.cz/item/CS_URS_2025_01/938909611" TargetMode="External" /><Relationship Id="rId44" Type="http://schemas.openxmlformats.org/officeDocument/2006/relationships/hyperlink" Target="https://podminky.urs.cz/item/CS_URS_2025_01/966008113" TargetMode="External" /><Relationship Id="rId45" Type="http://schemas.openxmlformats.org/officeDocument/2006/relationships/hyperlink" Target="https://podminky.urs.cz/item/CS_URS_2025_01/966008311" TargetMode="External" /><Relationship Id="rId46" Type="http://schemas.openxmlformats.org/officeDocument/2006/relationships/hyperlink" Target="https://podminky.urs.cz/item/CS_URS_2025_01/979054451" TargetMode="External" /><Relationship Id="rId47" Type="http://schemas.openxmlformats.org/officeDocument/2006/relationships/hyperlink" Target="https://podminky.urs.cz/item/CS_URS_2025_01/997221571" TargetMode="External" /><Relationship Id="rId48" Type="http://schemas.openxmlformats.org/officeDocument/2006/relationships/hyperlink" Target="https://podminky.urs.cz/item/CS_URS_2025_01/997221579" TargetMode="External" /><Relationship Id="rId49" Type="http://schemas.openxmlformats.org/officeDocument/2006/relationships/hyperlink" Target="https://podminky.urs.cz/item/CS_URS_2025_01/997221861" TargetMode="External" /><Relationship Id="rId50" Type="http://schemas.openxmlformats.org/officeDocument/2006/relationships/hyperlink" Target="https://podminky.urs.cz/item/CS_URS_2025_01/997221862" TargetMode="External" /><Relationship Id="rId51" Type="http://schemas.openxmlformats.org/officeDocument/2006/relationships/hyperlink" Target="https://podminky.urs.cz/item/CS_URS_2025_01/997221873" TargetMode="External" /><Relationship Id="rId52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9" t="s">
        <v>6</v>
      </c>
      <c r="BT2" s="19" t="s">
        <v>7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6</v>
      </c>
      <c r="BT3" s="19" t="s">
        <v>8</v>
      </c>
    </row>
    <row r="4" s="1" customFormat="1" ht="24.96" customHeight="1">
      <c r="B4" s="23"/>
      <c r="C4" s="24"/>
      <c r="D4" s="25" t="s">
        <v>9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2"/>
      <c r="AS4" s="26" t="s">
        <v>10</v>
      </c>
      <c r="BE4" s="27" t="s">
        <v>11</v>
      </c>
      <c r="BS4" s="19" t="s">
        <v>12</v>
      </c>
    </row>
    <row r="5" s="1" customFormat="1" ht="12" customHeight="1">
      <c r="B5" s="23"/>
      <c r="C5" s="24"/>
      <c r="D5" s="28" t="s">
        <v>13</v>
      </c>
      <c r="E5" s="24"/>
      <c r="F5" s="24"/>
      <c r="G5" s="24"/>
      <c r="H5" s="24"/>
      <c r="I5" s="24"/>
      <c r="J5" s="24"/>
      <c r="K5" s="29" t="s">
        <v>14</v>
      </c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2"/>
      <c r="BE5" s="30" t="s">
        <v>15</v>
      </c>
      <c r="BS5" s="19" t="s">
        <v>6</v>
      </c>
    </row>
    <row r="6" s="1" customFormat="1" ht="36.96" customHeight="1">
      <c r="B6" s="23"/>
      <c r="C6" s="24"/>
      <c r="D6" s="31" t="s">
        <v>16</v>
      </c>
      <c r="E6" s="24"/>
      <c r="F6" s="24"/>
      <c r="G6" s="24"/>
      <c r="H6" s="24"/>
      <c r="I6" s="24"/>
      <c r="J6" s="24"/>
      <c r="K6" s="32" t="s">
        <v>17</v>
      </c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2"/>
      <c r="BE6" s="33"/>
      <c r="BS6" s="19" t="s">
        <v>6</v>
      </c>
    </row>
    <row r="7" s="1" customFormat="1" ht="12" customHeight="1">
      <c r="B7" s="23"/>
      <c r="C7" s="24"/>
      <c r="D7" s="34" t="s">
        <v>18</v>
      </c>
      <c r="E7" s="24"/>
      <c r="F7" s="24"/>
      <c r="G7" s="24"/>
      <c r="H7" s="24"/>
      <c r="I7" s="24"/>
      <c r="J7" s="24"/>
      <c r="K7" s="29" t="s">
        <v>19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34" t="s">
        <v>20</v>
      </c>
      <c r="AL7" s="24"/>
      <c r="AM7" s="24"/>
      <c r="AN7" s="29" t="s">
        <v>19</v>
      </c>
      <c r="AO7" s="24"/>
      <c r="AP7" s="24"/>
      <c r="AQ7" s="24"/>
      <c r="AR7" s="22"/>
      <c r="BE7" s="33"/>
      <c r="BS7" s="19" t="s">
        <v>6</v>
      </c>
    </row>
    <row r="8" s="1" customFormat="1" ht="12" customHeight="1">
      <c r="B8" s="23"/>
      <c r="C8" s="24"/>
      <c r="D8" s="34" t="s">
        <v>21</v>
      </c>
      <c r="E8" s="24"/>
      <c r="F8" s="24"/>
      <c r="G8" s="24"/>
      <c r="H8" s="24"/>
      <c r="I8" s="24"/>
      <c r="J8" s="24"/>
      <c r="K8" s="29" t="s">
        <v>22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34" t="s">
        <v>23</v>
      </c>
      <c r="AL8" s="24"/>
      <c r="AM8" s="24"/>
      <c r="AN8" s="35" t="s">
        <v>24</v>
      </c>
      <c r="AO8" s="24"/>
      <c r="AP8" s="24"/>
      <c r="AQ8" s="24"/>
      <c r="AR8" s="22"/>
      <c r="BE8" s="33"/>
      <c r="BS8" s="19" t="s">
        <v>6</v>
      </c>
    </row>
    <row r="9" s="1" customFormat="1" ht="14.4" customHeight="1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2"/>
      <c r="BE9" s="33"/>
      <c r="BS9" s="19" t="s">
        <v>6</v>
      </c>
    </row>
    <row r="10" s="1" customFormat="1" ht="12" customHeight="1">
      <c r="B10" s="23"/>
      <c r="C10" s="24"/>
      <c r="D10" s="34" t="s">
        <v>25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34" t="s">
        <v>26</v>
      </c>
      <c r="AL10" s="24"/>
      <c r="AM10" s="24"/>
      <c r="AN10" s="29" t="s">
        <v>19</v>
      </c>
      <c r="AO10" s="24"/>
      <c r="AP10" s="24"/>
      <c r="AQ10" s="24"/>
      <c r="AR10" s="22"/>
      <c r="BE10" s="33"/>
      <c r="BS10" s="19" t="s">
        <v>6</v>
      </c>
    </row>
    <row r="11" s="1" customFormat="1" ht="18.48" customHeight="1">
      <c r="B11" s="23"/>
      <c r="C11" s="24"/>
      <c r="D11" s="24"/>
      <c r="E11" s="29" t="s">
        <v>22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34" t="s">
        <v>27</v>
      </c>
      <c r="AL11" s="24"/>
      <c r="AM11" s="24"/>
      <c r="AN11" s="29" t="s">
        <v>19</v>
      </c>
      <c r="AO11" s="24"/>
      <c r="AP11" s="24"/>
      <c r="AQ11" s="24"/>
      <c r="AR11" s="22"/>
      <c r="BE11" s="33"/>
      <c r="BS11" s="19" t="s">
        <v>6</v>
      </c>
    </row>
    <row r="12" s="1" customFormat="1" ht="6.96" customHeight="1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2"/>
      <c r="BE12" s="33"/>
      <c r="BS12" s="19" t="s">
        <v>6</v>
      </c>
    </row>
    <row r="13" s="1" customFormat="1" ht="12" customHeight="1">
      <c r="B13" s="23"/>
      <c r="C13" s="24"/>
      <c r="D13" s="34" t="s">
        <v>28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34" t="s">
        <v>26</v>
      </c>
      <c r="AL13" s="24"/>
      <c r="AM13" s="24"/>
      <c r="AN13" s="36" t="s">
        <v>29</v>
      </c>
      <c r="AO13" s="24"/>
      <c r="AP13" s="24"/>
      <c r="AQ13" s="24"/>
      <c r="AR13" s="22"/>
      <c r="BE13" s="33"/>
      <c r="BS13" s="19" t="s">
        <v>6</v>
      </c>
    </row>
    <row r="14">
      <c r="B14" s="23"/>
      <c r="C14" s="24"/>
      <c r="D14" s="24"/>
      <c r="E14" s="36" t="s">
        <v>29</v>
      </c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4" t="s">
        <v>27</v>
      </c>
      <c r="AL14" s="24"/>
      <c r="AM14" s="24"/>
      <c r="AN14" s="36" t="s">
        <v>29</v>
      </c>
      <c r="AO14" s="24"/>
      <c r="AP14" s="24"/>
      <c r="AQ14" s="24"/>
      <c r="AR14" s="22"/>
      <c r="BE14" s="33"/>
      <c r="BS14" s="19" t="s">
        <v>6</v>
      </c>
    </row>
    <row r="15" s="1" customFormat="1" ht="6.96" customHeight="1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2"/>
      <c r="BE15" s="33"/>
      <c r="BS15" s="19" t="s">
        <v>4</v>
      </c>
    </row>
    <row r="16" s="1" customFormat="1" ht="12" customHeight="1">
      <c r="B16" s="23"/>
      <c r="C16" s="24"/>
      <c r="D16" s="34" t="s">
        <v>30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34" t="s">
        <v>26</v>
      </c>
      <c r="AL16" s="24"/>
      <c r="AM16" s="24"/>
      <c r="AN16" s="29" t="s">
        <v>19</v>
      </c>
      <c r="AO16" s="24"/>
      <c r="AP16" s="24"/>
      <c r="AQ16" s="24"/>
      <c r="AR16" s="22"/>
      <c r="BE16" s="33"/>
      <c r="BS16" s="19" t="s">
        <v>4</v>
      </c>
    </row>
    <row r="17" s="1" customFormat="1" ht="18.48" customHeight="1">
      <c r="B17" s="23"/>
      <c r="C17" s="24"/>
      <c r="D17" s="24"/>
      <c r="E17" s="29" t="s">
        <v>22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34" t="s">
        <v>27</v>
      </c>
      <c r="AL17" s="24"/>
      <c r="AM17" s="24"/>
      <c r="AN17" s="29" t="s">
        <v>19</v>
      </c>
      <c r="AO17" s="24"/>
      <c r="AP17" s="24"/>
      <c r="AQ17" s="24"/>
      <c r="AR17" s="22"/>
      <c r="BE17" s="33"/>
      <c r="BS17" s="19" t="s">
        <v>31</v>
      </c>
    </row>
    <row r="18" s="1" customFormat="1" ht="6.96" customHeight="1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2"/>
      <c r="BE18" s="33"/>
      <c r="BS18" s="19" t="s">
        <v>6</v>
      </c>
    </row>
    <row r="19" s="1" customFormat="1" ht="12" customHeight="1">
      <c r="B19" s="23"/>
      <c r="C19" s="24"/>
      <c r="D19" s="34" t="s">
        <v>32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34" t="s">
        <v>26</v>
      </c>
      <c r="AL19" s="24"/>
      <c r="AM19" s="24"/>
      <c r="AN19" s="29" t="s">
        <v>19</v>
      </c>
      <c r="AO19" s="24"/>
      <c r="AP19" s="24"/>
      <c r="AQ19" s="24"/>
      <c r="AR19" s="22"/>
      <c r="BE19" s="33"/>
      <c r="BS19" s="19" t="s">
        <v>6</v>
      </c>
    </row>
    <row r="20" s="1" customFormat="1" ht="18.48" customHeight="1">
      <c r="B20" s="23"/>
      <c r="C20" s="24"/>
      <c r="D20" s="24"/>
      <c r="E20" s="29" t="s">
        <v>22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34" t="s">
        <v>27</v>
      </c>
      <c r="AL20" s="24"/>
      <c r="AM20" s="24"/>
      <c r="AN20" s="29" t="s">
        <v>19</v>
      </c>
      <c r="AO20" s="24"/>
      <c r="AP20" s="24"/>
      <c r="AQ20" s="24"/>
      <c r="AR20" s="22"/>
      <c r="BE20" s="33"/>
      <c r="BS20" s="19" t="s">
        <v>31</v>
      </c>
    </row>
    <row r="21" s="1" customFormat="1" ht="6.96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2"/>
      <c r="BE21" s="33"/>
    </row>
    <row r="22" s="1" customFormat="1" ht="12" customHeight="1">
      <c r="B22" s="23"/>
      <c r="C22" s="24"/>
      <c r="D22" s="34" t="s">
        <v>33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2"/>
      <c r="BE22" s="33"/>
    </row>
    <row r="23" s="1" customFormat="1" ht="47.25" customHeight="1">
      <c r="B23" s="23"/>
      <c r="C23" s="24"/>
      <c r="D23" s="24"/>
      <c r="E23" s="38" t="s">
        <v>34</v>
      </c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24"/>
      <c r="AP23" s="24"/>
      <c r="AQ23" s="24"/>
      <c r="AR23" s="22"/>
      <c r="BE23" s="33"/>
    </row>
    <row r="24" s="1" customFormat="1" ht="6.96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2"/>
      <c r="BE24" s="33"/>
    </row>
    <row r="25" s="1" customFormat="1" ht="6.96" customHeight="1">
      <c r="B25" s="23"/>
      <c r="C25" s="24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24"/>
      <c r="AQ25" s="24"/>
      <c r="AR25" s="22"/>
      <c r="BE25" s="33"/>
    </row>
    <row r="26" s="2" customFormat="1" ht="25.92" customHeight="1">
      <c r="A26" s="40"/>
      <c r="B26" s="41"/>
      <c r="C26" s="42"/>
      <c r="D26" s="43" t="s">
        <v>35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5">
        <f>ROUND(AG54,2)</f>
        <v>0</v>
      </c>
      <c r="AL26" s="44"/>
      <c r="AM26" s="44"/>
      <c r="AN26" s="44"/>
      <c r="AO26" s="44"/>
      <c r="AP26" s="42"/>
      <c r="AQ26" s="42"/>
      <c r="AR26" s="46"/>
      <c r="BE26" s="33"/>
    </row>
    <row r="27" s="2" customFormat="1" ht="6.96" customHeight="1">
      <c r="A27" s="40"/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6"/>
      <c r="BE27" s="33"/>
    </row>
    <row r="28" s="2" customFormat="1">
      <c r="A28" s="40"/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7" t="s">
        <v>36</v>
      </c>
      <c r="M28" s="47"/>
      <c r="N28" s="47"/>
      <c r="O28" s="47"/>
      <c r="P28" s="47"/>
      <c r="Q28" s="42"/>
      <c r="R28" s="42"/>
      <c r="S28" s="42"/>
      <c r="T28" s="42"/>
      <c r="U28" s="42"/>
      <c r="V28" s="42"/>
      <c r="W28" s="47" t="s">
        <v>37</v>
      </c>
      <c r="X28" s="47"/>
      <c r="Y28" s="47"/>
      <c r="Z28" s="47"/>
      <c r="AA28" s="47"/>
      <c r="AB28" s="47"/>
      <c r="AC28" s="47"/>
      <c r="AD28" s="47"/>
      <c r="AE28" s="47"/>
      <c r="AF28" s="42"/>
      <c r="AG28" s="42"/>
      <c r="AH28" s="42"/>
      <c r="AI28" s="42"/>
      <c r="AJ28" s="42"/>
      <c r="AK28" s="47" t="s">
        <v>38</v>
      </c>
      <c r="AL28" s="47"/>
      <c r="AM28" s="47"/>
      <c r="AN28" s="47"/>
      <c r="AO28" s="47"/>
      <c r="AP28" s="42"/>
      <c r="AQ28" s="42"/>
      <c r="AR28" s="46"/>
      <c r="BE28" s="33"/>
    </row>
    <row r="29" s="3" customFormat="1" ht="14.4" customHeight="1">
      <c r="A29" s="3"/>
      <c r="B29" s="48"/>
      <c r="C29" s="49"/>
      <c r="D29" s="34" t="s">
        <v>39</v>
      </c>
      <c r="E29" s="49"/>
      <c r="F29" s="34" t="s">
        <v>40</v>
      </c>
      <c r="G29" s="49"/>
      <c r="H29" s="49"/>
      <c r="I29" s="49"/>
      <c r="J29" s="49"/>
      <c r="K29" s="49"/>
      <c r="L29" s="50">
        <v>0.20999999999999999</v>
      </c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51">
        <f>ROUND(AZ54, 2)</f>
        <v>0</v>
      </c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51">
        <f>ROUND(AV54, 2)</f>
        <v>0</v>
      </c>
      <c r="AL29" s="49"/>
      <c r="AM29" s="49"/>
      <c r="AN29" s="49"/>
      <c r="AO29" s="49"/>
      <c r="AP29" s="49"/>
      <c r="AQ29" s="49"/>
      <c r="AR29" s="52"/>
      <c r="BE29" s="53"/>
    </row>
    <row r="30" s="3" customFormat="1" ht="14.4" customHeight="1">
      <c r="A30" s="3"/>
      <c r="B30" s="48"/>
      <c r="C30" s="49"/>
      <c r="D30" s="49"/>
      <c r="E30" s="49"/>
      <c r="F30" s="34" t="s">
        <v>41</v>
      </c>
      <c r="G30" s="49"/>
      <c r="H30" s="49"/>
      <c r="I30" s="49"/>
      <c r="J30" s="49"/>
      <c r="K30" s="49"/>
      <c r="L30" s="50">
        <v>0.12</v>
      </c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51">
        <f>ROUND(BA54, 2)</f>
        <v>0</v>
      </c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51">
        <f>ROUND(AW54, 2)</f>
        <v>0</v>
      </c>
      <c r="AL30" s="49"/>
      <c r="AM30" s="49"/>
      <c r="AN30" s="49"/>
      <c r="AO30" s="49"/>
      <c r="AP30" s="49"/>
      <c r="AQ30" s="49"/>
      <c r="AR30" s="52"/>
      <c r="BE30" s="53"/>
    </row>
    <row r="31" hidden="1" s="3" customFormat="1" ht="14.4" customHeight="1">
      <c r="A31" s="3"/>
      <c r="B31" s="48"/>
      <c r="C31" s="49"/>
      <c r="D31" s="49"/>
      <c r="E31" s="49"/>
      <c r="F31" s="34" t="s">
        <v>42</v>
      </c>
      <c r="G31" s="49"/>
      <c r="H31" s="49"/>
      <c r="I31" s="49"/>
      <c r="J31" s="49"/>
      <c r="K31" s="49"/>
      <c r="L31" s="50">
        <v>0.20999999999999999</v>
      </c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51">
        <f>ROUND(BB54, 2)</f>
        <v>0</v>
      </c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51">
        <v>0</v>
      </c>
      <c r="AL31" s="49"/>
      <c r="AM31" s="49"/>
      <c r="AN31" s="49"/>
      <c r="AO31" s="49"/>
      <c r="AP31" s="49"/>
      <c r="AQ31" s="49"/>
      <c r="AR31" s="52"/>
      <c r="BE31" s="53"/>
    </row>
    <row r="32" hidden="1" s="3" customFormat="1" ht="14.4" customHeight="1">
      <c r="A32" s="3"/>
      <c r="B32" s="48"/>
      <c r="C32" s="49"/>
      <c r="D32" s="49"/>
      <c r="E32" s="49"/>
      <c r="F32" s="34" t="s">
        <v>43</v>
      </c>
      <c r="G32" s="49"/>
      <c r="H32" s="49"/>
      <c r="I32" s="49"/>
      <c r="J32" s="49"/>
      <c r="K32" s="49"/>
      <c r="L32" s="50">
        <v>0.12</v>
      </c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51">
        <f>ROUND(BC54, 2)</f>
        <v>0</v>
      </c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51">
        <v>0</v>
      </c>
      <c r="AL32" s="49"/>
      <c r="AM32" s="49"/>
      <c r="AN32" s="49"/>
      <c r="AO32" s="49"/>
      <c r="AP32" s="49"/>
      <c r="AQ32" s="49"/>
      <c r="AR32" s="52"/>
      <c r="BE32" s="53"/>
    </row>
    <row r="33" hidden="1" s="3" customFormat="1" ht="14.4" customHeight="1">
      <c r="A33" s="3"/>
      <c r="B33" s="48"/>
      <c r="C33" s="49"/>
      <c r="D33" s="49"/>
      <c r="E33" s="49"/>
      <c r="F33" s="34" t="s">
        <v>44</v>
      </c>
      <c r="G33" s="49"/>
      <c r="H33" s="49"/>
      <c r="I33" s="49"/>
      <c r="J33" s="49"/>
      <c r="K33" s="49"/>
      <c r="L33" s="50">
        <v>0</v>
      </c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51">
        <f>ROUND(BD54, 2)</f>
        <v>0</v>
      </c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51">
        <v>0</v>
      </c>
      <c r="AL33" s="49"/>
      <c r="AM33" s="49"/>
      <c r="AN33" s="49"/>
      <c r="AO33" s="49"/>
      <c r="AP33" s="49"/>
      <c r="AQ33" s="49"/>
      <c r="AR33" s="52"/>
      <c r="BE33" s="3"/>
    </row>
    <row r="34" s="2" customFormat="1" ht="6.96" customHeight="1">
      <c r="A34" s="40"/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6"/>
      <c r="BE34" s="40"/>
    </row>
    <row r="35" s="2" customFormat="1" ht="25.92" customHeight="1">
      <c r="A35" s="40"/>
      <c r="B35" s="41"/>
      <c r="C35" s="54"/>
      <c r="D35" s="55" t="s">
        <v>45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7" t="s">
        <v>46</v>
      </c>
      <c r="U35" s="56"/>
      <c r="V35" s="56"/>
      <c r="W35" s="56"/>
      <c r="X35" s="58" t="s">
        <v>47</v>
      </c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9">
        <f>SUM(AK26:AK33)</f>
        <v>0</v>
      </c>
      <c r="AL35" s="56"/>
      <c r="AM35" s="56"/>
      <c r="AN35" s="56"/>
      <c r="AO35" s="60"/>
      <c r="AP35" s="54"/>
      <c r="AQ35" s="54"/>
      <c r="AR35" s="46"/>
      <c r="BE35" s="40"/>
    </row>
    <row r="36" s="2" customFormat="1" ht="6.96" customHeight="1">
      <c r="A36" s="40"/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6"/>
      <c r="BE36" s="40"/>
    </row>
    <row r="37" s="2" customFormat="1" ht="6.96" customHeight="1">
      <c r="A37" s="40"/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46"/>
      <c r="BE37" s="40"/>
    </row>
    <row r="41" s="2" customFormat="1" ht="6.96" customHeight="1">
      <c r="A41" s="40"/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46"/>
      <c r="BE41" s="40"/>
    </row>
    <row r="42" s="2" customFormat="1" ht="24.96" customHeight="1">
      <c r="A42" s="40"/>
      <c r="B42" s="41"/>
      <c r="C42" s="25" t="s">
        <v>48</v>
      </c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6"/>
      <c r="BE42" s="40"/>
    </row>
    <row r="43" s="2" customFormat="1" ht="6.96" customHeight="1">
      <c r="A43" s="40"/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6"/>
      <c r="BE43" s="40"/>
    </row>
    <row r="44" s="4" customFormat="1" ht="12" customHeight="1">
      <c r="A44" s="4"/>
      <c r="B44" s="65"/>
      <c r="C44" s="34" t="s">
        <v>13</v>
      </c>
      <c r="D44" s="66"/>
      <c r="E44" s="66"/>
      <c r="F44" s="66"/>
      <c r="G44" s="66"/>
      <c r="H44" s="66"/>
      <c r="I44" s="66"/>
      <c r="J44" s="66"/>
      <c r="K44" s="66"/>
      <c r="L44" s="66" t="str">
        <f>K5</f>
        <v>0288</v>
      </c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7"/>
      <c r="BE44" s="4"/>
    </row>
    <row r="45" s="5" customFormat="1" ht="36.96" customHeight="1">
      <c r="A45" s="5"/>
      <c r="B45" s="68"/>
      <c r="C45" s="69" t="s">
        <v>16</v>
      </c>
      <c r="D45" s="70"/>
      <c r="E45" s="70"/>
      <c r="F45" s="70"/>
      <c r="G45" s="70"/>
      <c r="H45" s="70"/>
      <c r="I45" s="70"/>
      <c r="J45" s="70"/>
      <c r="K45" s="70"/>
      <c r="L45" s="71" t="str">
        <f>K6</f>
        <v>III/18015 DÝŠINA – ČERVENÝ HRÁDEK, CELOPLOŠNÁ OPRAVA</v>
      </c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2"/>
      <c r="BE45" s="5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6"/>
      <c r="BE46" s="40"/>
    </row>
    <row r="47" s="2" customFormat="1" ht="12" customHeight="1">
      <c r="A47" s="40"/>
      <c r="B47" s="41"/>
      <c r="C47" s="34" t="s">
        <v>21</v>
      </c>
      <c r="D47" s="42"/>
      <c r="E47" s="42"/>
      <c r="F47" s="42"/>
      <c r="G47" s="42"/>
      <c r="H47" s="42"/>
      <c r="I47" s="42"/>
      <c r="J47" s="42"/>
      <c r="K47" s="42"/>
      <c r="L47" s="73" t="str">
        <f>IF(K8="","",K8)</f>
        <v xml:space="preserve"> </v>
      </c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34" t="s">
        <v>23</v>
      </c>
      <c r="AJ47" s="42"/>
      <c r="AK47" s="42"/>
      <c r="AL47" s="42"/>
      <c r="AM47" s="74" t="str">
        <f>IF(AN8= "","",AN8)</f>
        <v>1. 10. 2024</v>
      </c>
      <c r="AN47" s="74"/>
      <c r="AO47" s="42"/>
      <c r="AP47" s="42"/>
      <c r="AQ47" s="42"/>
      <c r="AR47" s="46"/>
      <c r="B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6"/>
      <c r="BE48" s="40"/>
    </row>
    <row r="49" s="2" customFormat="1" ht="15.15" customHeight="1">
      <c r="A49" s="40"/>
      <c r="B49" s="41"/>
      <c r="C49" s="34" t="s">
        <v>25</v>
      </c>
      <c r="D49" s="42"/>
      <c r="E49" s="42"/>
      <c r="F49" s="42"/>
      <c r="G49" s="42"/>
      <c r="H49" s="42"/>
      <c r="I49" s="42"/>
      <c r="J49" s="42"/>
      <c r="K49" s="42"/>
      <c r="L49" s="66" t="str">
        <f>IF(E11= "","",E11)</f>
        <v xml:space="preserve"> </v>
      </c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34" t="s">
        <v>30</v>
      </c>
      <c r="AJ49" s="42"/>
      <c r="AK49" s="42"/>
      <c r="AL49" s="42"/>
      <c r="AM49" s="75" t="str">
        <f>IF(E17="","",E17)</f>
        <v xml:space="preserve"> </v>
      </c>
      <c r="AN49" s="66"/>
      <c r="AO49" s="66"/>
      <c r="AP49" s="66"/>
      <c r="AQ49" s="42"/>
      <c r="AR49" s="46"/>
      <c r="AS49" s="76" t="s">
        <v>49</v>
      </c>
      <c r="AT49" s="77"/>
      <c r="AU49" s="78"/>
      <c r="AV49" s="78"/>
      <c r="AW49" s="78"/>
      <c r="AX49" s="78"/>
      <c r="AY49" s="78"/>
      <c r="AZ49" s="78"/>
      <c r="BA49" s="78"/>
      <c r="BB49" s="78"/>
      <c r="BC49" s="78"/>
      <c r="BD49" s="79"/>
      <c r="BE49" s="40"/>
    </row>
    <row r="50" s="2" customFormat="1" ht="15.15" customHeight="1">
      <c r="A50" s="40"/>
      <c r="B50" s="41"/>
      <c r="C50" s="34" t="s">
        <v>28</v>
      </c>
      <c r="D50" s="42"/>
      <c r="E50" s="42"/>
      <c r="F50" s="42"/>
      <c r="G50" s="42"/>
      <c r="H50" s="42"/>
      <c r="I50" s="42"/>
      <c r="J50" s="42"/>
      <c r="K50" s="42"/>
      <c r="L50" s="66" t="str">
        <f>IF(E14= "Vyplň údaj","",E14)</f>
        <v/>
      </c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34" t="s">
        <v>32</v>
      </c>
      <c r="AJ50" s="42"/>
      <c r="AK50" s="42"/>
      <c r="AL50" s="42"/>
      <c r="AM50" s="75" t="str">
        <f>IF(E20="","",E20)</f>
        <v xml:space="preserve"> </v>
      </c>
      <c r="AN50" s="66"/>
      <c r="AO50" s="66"/>
      <c r="AP50" s="66"/>
      <c r="AQ50" s="42"/>
      <c r="AR50" s="46"/>
      <c r="AS50" s="80"/>
      <c r="AT50" s="81"/>
      <c r="AU50" s="82"/>
      <c r="AV50" s="82"/>
      <c r="AW50" s="82"/>
      <c r="AX50" s="82"/>
      <c r="AY50" s="82"/>
      <c r="AZ50" s="82"/>
      <c r="BA50" s="82"/>
      <c r="BB50" s="82"/>
      <c r="BC50" s="82"/>
      <c r="BD50" s="83"/>
      <c r="BE50" s="40"/>
    </row>
    <row r="51" s="2" customFormat="1" ht="10.8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6"/>
      <c r="AS51" s="84"/>
      <c r="AT51" s="85"/>
      <c r="AU51" s="86"/>
      <c r="AV51" s="86"/>
      <c r="AW51" s="86"/>
      <c r="AX51" s="86"/>
      <c r="AY51" s="86"/>
      <c r="AZ51" s="86"/>
      <c r="BA51" s="86"/>
      <c r="BB51" s="86"/>
      <c r="BC51" s="86"/>
      <c r="BD51" s="87"/>
      <c r="BE51" s="40"/>
    </row>
    <row r="52" s="2" customFormat="1" ht="29.28" customHeight="1">
      <c r="A52" s="40"/>
      <c r="B52" s="41"/>
      <c r="C52" s="88" t="s">
        <v>50</v>
      </c>
      <c r="D52" s="89"/>
      <c r="E52" s="89"/>
      <c r="F52" s="89"/>
      <c r="G52" s="89"/>
      <c r="H52" s="90"/>
      <c r="I52" s="91" t="s">
        <v>51</v>
      </c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92" t="s">
        <v>52</v>
      </c>
      <c r="AH52" s="89"/>
      <c r="AI52" s="89"/>
      <c r="AJ52" s="89"/>
      <c r="AK52" s="89"/>
      <c r="AL52" s="89"/>
      <c r="AM52" s="89"/>
      <c r="AN52" s="91" t="s">
        <v>53</v>
      </c>
      <c r="AO52" s="89"/>
      <c r="AP52" s="89"/>
      <c r="AQ52" s="93" t="s">
        <v>54</v>
      </c>
      <c r="AR52" s="46"/>
      <c r="AS52" s="94" t="s">
        <v>55</v>
      </c>
      <c r="AT52" s="95" t="s">
        <v>56</v>
      </c>
      <c r="AU52" s="95" t="s">
        <v>57</v>
      </c>
      <c r="AV52" s="95" t="s">
        <v>58</v>
      </c>
      <c r="AW52" s="95" t="s">
        <v>59</v>
      </c>
      <c r="AX52" s="95" t="s">
        <v>60</v>
      </c>
      <c r="AY52" s="95" t="s">
        <v>61</v>
      </c>
      <c r="AZ52" s="95" t="s">
        <v>62</v>
      </c>
      <c r="BA52" s="95" t="s">
        <v>63</v>
      </c>
      <c r="BB52" s="95" t="s">
        <v>64</v>
      </c>
      <c r="BC52" s="95" t="s">
        <v>65</v>
      </c>
      <c r="BD52" s="96" t="s">
        <v>66</v>
      </c>
      <c r="BE52" s="40"/>
    </row>
    <row r="53" s="2" customFormat="1" ht="10.8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6"/>
      <c r="AS53" s="97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9"/>
      <c r="BE53" s="40"/>
    </row>
    <row r="54" s="6" customFormat="1" ht="32.4" customHeight="1">
      <c r="A54" s="6"/>
      <c r="B54" s="100"/>
      <c r="C54" s="101" t="s">
        <v>67</v>
      </c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3">
        <f>ROUND(SUM(AG55:AG56),2)</f>
        <v>0</v>
      </c>
      <c r="AH54" s="103"/>
      <c r="AI54" s="103"/>
      <c r="AJ54" s="103"/>
      <c r="AK54" s="103"/>
      <c r="AL54" s="103"/>
      <c r="AM54" s="103"/>
      <c r="AN54" s="104">
        <f>SUM(AG54,AT54)</f>
        <v>0</v>
      </c>
      <c r="AO54" s="104"/>
      <c r="AP54" s="104"/>
      <c r="AQ54" s="105" t="s">
        <v>19</v>
      </c>
      <c r="AR54" s="106"/>
      <c r="AS54" s="107">
        <f>ROUND(SUM(AS55:AS56),2)</f>
        <v>0</v>
      </c>
      <c r="AT54" s="108">
        <f>ROUND(SUM(AV54:AW54),2)</f>
        <v>0</v>
      </c>
      <c r="AU54" s="109">
        <f>ROUND(SUM(AU55:AU56),5)</f>
        <v>0</v>
      </c>
      <c r="AV54" s="108">
        <f>ROUND(AZ54*L29,2)</f>
        <v>0</v>
      </c>
      <c r="AW54" s="108">
        <f>ROUND(BA54*L30,2)</f>
        <v>0</v>
      </c>
      <c r="AX54" s="108">
        <f>ROUND(BB54*L29,2)</f>
        <v>0</v>
      </c>
      <c r="AY54" s="108">
        <f>ROUND(BC54*L30,2)</f>
        <v>0</v>
      </c>
      <c r="AZ54" s="108">
        <f>ROUND(SUM(AZ55:AZ56),2)</f>
        <v>0</v>
      </c>
      <c r="BA54" s="108">
        <f>ROUND(SUM(BA55:BA56),2)</f>
        <v>0</v>
      </c>
      <c r="BB54" s="108">
        <f>ROUND(SUM(BB55:BB56),2)</f>
        <v>0</v>
      </c>
      <c r="BC54" s="108">
        <f>ROUND(SUM(BC55:BC56),2)</f>
        <v>0</v>
      </c>
      <c r="BD54" s="110">
        <f>ROUND(SUM(BD55:BD56),2)</f>
        <v>0</v>
      </c>
      <c r="BE54" s="6"/>
      <c r="BS54" s="111" t="s">
        <v>68</v>
      </c>
      <c r="BT54" s="111" t="s">
        <v>69</v>
      </c>
      <c r="BU54" s="112" t="s">
        <v>70</v>
      </c>
      <c r="BV54" s="111" t="s">
        <v>71</v>
      </c>
      <c r="BW54" s="111" t="s">
        <v>5</v>
      </c>
      <c r="BX54" s="111" t="s">
        <v>72</v>
      </c>
      <c r="CL54" s="111" t="s">
        <v>19</v>
      </c>
    </row>
    <row r="55" s="7" customFormat="1" ht="16.5" customHeight="1">
      <c r="A55" s="113" t="s">
        <v>73</v>
      </c>
      <c r="B55" s="114"/>
      <c r="C55" s="115"/>
      <c r="D55" s="116" t="s">
        <v>74</v>
      </c>
      <c r="E55" s="116"/>
      <c r="F55" s="116"/>
      <c r="G55" s="116"/>
      <c r="H55" s="116"/>
      <c r="I55" s="117"/>
      <c r="J55" s="116" t="s">
        <v>75</v>
      </c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8">
        <f>'01 - VRN'!J30</f>
        <v>0</v>
      </c>
      <c r="AH55" s="117"/>
      <c r="AI55" s="117"/>
      <c r="AJ55" s="117"/>
      <c r="AK55" s="117"/>
      <c r="AL55" s="117"/>
      <c r="AM55" s="117"/>
      <c r="AN55" s="118">
        <f>SUM(AG55,AT55)</f>
        <v>0</v>
      </c>
      <c r="AO55" s="117"/>
      <c r="AP55" s="117"/>
      <c r="AQ55" s="119" t="s">
        <v>76</v>
      </c>
      <c r="AR55" s="120"/>
      <c r="AS55" s="121">
        <v>0</v>
      </c>
      <c r="AT55" s="122">
        <f>ROUND(SUM(AV55:AW55),2)</f>
        <v>0</v>
      </c>
      <c r="AU55" s="123">
        <f>'01 - VRN'!P83</f>
        <v>0</v>
      </c>
      <c r="AV55" s="122">
        <f>'01 - VRN'!J33</f>
        <v>0</v>
      </c>
      <c r="AW55" s="122">
        <f>'01 - VRN'!J34</f>
        <v>0</v>
      </c>
      <c r="AX55" s="122">
        <f>'01 - VRN'!J35</f>
        <v>0</v>
      </c>
      <c r="AY55" s="122">
        <f>'01 - VRN'!J36</f>
        <v>0</v>
      </c>
      <c r="AZ55" s="122">
        <f>'01 - VRN'!F33</f>
        <v>0</v>
      </c>
      <c r="BA55" s="122">
        <f>'01 - VRN'!F34</f>
        <v>0</v>
      </c>
      <c r="BB55" s="122">
        <f>'01 - VRN'!F35</f>
        <v>0</v>
      </c>
      <c r="BC55" s="122">
        <f>'01 - VRN'!F36</f>
        <v>0</v>
      </c>
      <c r="BD55" s="124">
        <f>'01 - VRN'!F37</f>
        <v>0</v>
      </c>
      <c r="BE55" s="7"/>
      <c r="BT55" s="125" t="s">
        <v>77</v>
      </c>
      <c r="BV55" s="125" t="s">
        <v>71</v>
      </c>
      <c r="BW55" s="125" t="s">
        <v>78</v>
      </c>
      <c r="BX55" s="125" t="s">
        <v>5</v>
      </c>
      <c r="CL55" s="125" t="s">
        <v>19</v>
      </c>
      <c r="CM55" s="125" t="s">
        <v>79</v>
      </c>
    </row>
    <row r="56" s="7" customFormat="1" ht="16.5" customHeight="1">
      <c r="A56" s="113" t="s">
        <v>73</v>
      </c>
      <c r="B56" s="114"/>
      <c r="C56" s="115"/>
      <c r="D56" s="116" t="s">
        <v>80</v>
      </c>
      <c r="E56" s="116"/>
      <c r="F56" s="116"/>
      <c r="G56" s="116"/>
      <c r="H56" s="116"/>
      <c r="I56" s="117"/>
      <c r="J56" s="116" t="s">
        <v>81</v>
      </c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8">
        <f>'101 - KOMUNIKACE'!J30</f>
        <v>0</v>
      </c>
      <c r="AH56" s="117"/>
      <c r="AI56" s="117"/>
      <c r="AJ56" s="117"/>
      <c r="AK56" s="117"/>
      <c r="AL56" s="117"/>
      <c r="AM56" s="117"/>
      <c r="AN56" s="118">
        <f>SUM(AG56,AT56)</f>
        <v>0</v>
      </c>
      <c r="AO56" s="117"/>
      <c r="AP56" s="117"/>
      <c r="AQ56" s="119" t="s">
        <v>76</v>
      </c>
      <c r="AR56" s="120"/>
      <c r="AS56" s="126">
        <v>0</v>
      </c>
      <c r="AT56" s="127">
        <f>ROUND(SUM(AV56:AW56),2)</f>
        <v>0</v>
      </c>
      <c r="AU56" s="128">
        <f>'101 - KOMUNIKACE'!P85</f>
        <v>0</v>
      </c>
      <c r="AV56" s="127">
        <f>'101 - KOMUNIKACE'!J33</f>
        <v>0</v>
      </c>
      <c r="AW56" s="127">
        <f>'101 - KOMUNIKACE'!J34</f>
        <v>0</v>
      </c>
      <c r="AX56" s="127">
        <f>'101 - KOMUNIKACE'!J35</f>
        <v>0</v>
      </c>
      <c r="AY56" s="127">
        <f>'101 - KOMUNIKACE'!J36</f>
        <v>0</v>
      </c>
      <c r="AZ56" s="127">
        <f>'101 - KOMUNIKACE'!F33</f>
        <v>0</v>
      </c>
      <c r="BA56" s="127">
        <f>'101 - KOMUNIKACE'!F34</f>
        <v>0</v>
      </c>
      <c r="BB56" s="127">
        <f>'101 - KOMUNIKACE'!F35</f>
        <v>0</v>
      </c>
      <c r="BC56" s="127">
        <f>'101 - KOMUNIKACE'!F36</f>
        <v>0</v>
      </c>
      <c r="BD56" s="129">
        <f>'101 - KOMUNIKACE'!F37</f>
        <v>0</v>
      </c>
      <c r="BE56" s="7"/>
      <c r="BT56" s="125" t="s">
        <v>77</v>
      </c>
      <c r="BV56" s="125" t="s">
        <v>71</v>
      </c>
      <c r="BW56" s="125" t="s">
        <v>82</v>
      </c>
      <c r="BX56" s="125" t="s">
        <v>5</v>
      </c>
      <c r="CL56" s="125" t="s">
        <v>19</v>
      </c>
      <c r="CM56" s="125" t="s">
        <v>79</v>
      </c>
    </row>
    <row r="57" s="2" customFormat="1" ht="30" customHeight="1">
      <c r="A57" s="40"/>
      <c r="B57" s="41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6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</row>
    <row r="58" s="2" customFormat="1" ht="6.96" customHeight="1">
      <c r="A58" s="40"/>
      <c r="B58" s="61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46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</row>
  </sheetData>
  <sheetProtection sheet="1" formatColumns="0" formatRows="0" objects="1" scenarios="1" spinCount="100000" saltValue="cd8rtbXcLZPkHFdUyDQKElUqTXJDG0aEnWhOSSyKX5aV0MulvWB8IpzqSGyA89Pkzaa39rSrC/cge4GoLG+Lvw==" hashValue="agkP5eYzZiZrlGsqV9pSweXy2S4Lzzohwo/AWchFkYC/Re1HlL6r+YAbu++moUgg5hi7wohZlYIlkKM6GevsMA==" algorithmName="SHA-512" password="CC35"/>
  <mergeCells count="46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N56:AP56"/>
    <mergeCell ref="AG56:AM56"/>
    <mergeCell ref="D56:H56"/>
    <mergeCell ref="J56:AF56"/>
    <mergeCell ref="AG54:AM54"/>
    <mergeCell ref="AN54:AP54"/>
    <mergeCell ref="AR2:BE2"/>
  </mergeCells>
  <hyperlinks>
    <hyperlink ref="A55" location="'01 - VRN'!C2" display="/"/>
    <hyperlink ref="A56" location="'101 - KOMUNIKACE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78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79</v>
      </c>
    </row>
    <row r="4" s="1" customFormat="1" ht="24.96" customHeight="1">
      <c r="B4" s="22"/>
      <c r="D4" s="132" t="s">
        <v>83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16.5" customHeight="1">
      <c r="B7" s="22"/>
      <c r="E7" s="135" t="str">
        <f>'Rekapitulace stavby'!K6</f>
        <v>III/18015 DÝŠINA – ČERVENÝ HRÁDEK, CELOPLOŠNÁ OPRAVA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84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85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1. 10. 2024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tr">
        <f>IF('Rekapitulace stavby'!AN10="","",'Rekapitulace stavby'!AN10)</f>
        <v/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tr">
        <f>IF('Rekapitulace stavby'!E11="","",'Rekapitulace stavby'!E11)</f>
        <v xml:space="preserve"> </v>
      </c>
      <c r="F15" s="40"/>
      <c r="G15" s="40"/>
      <c r="H15" s="40"/>
      <c r="I15" s="134" t="s">
        <v>27</v>
      </c>
      <c r="J15" s="138" t="str">
        <f>IF('Rekapitulace stavby'!AN11="","",'Rekapitulace stavby'!AN11)</f>
        <v/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28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27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30</v>
      </c>
      <c r="E20" s="40"/>
      <c r="F20" s="40"/>
      <c r="G20" s="40"/>
      <c r="H20" s="40"/>
      <c r="I20" s="134" t="s">
        <v>26</v>
      </c>
      <c r="J20" s="138" t="str">
        <f>IF('Rekapitulace stavby'!AN16="","",'Rekapitulace stavby'!AN16)</f>
        <v/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tr">
        <f>IF('Rekapitulace stavby'!E17="","",'Rekapitulace stavby'!E17)</f>
        <v xml:space="preserve"> </v>
      </c>
      <c r="F21" s="40"/>
      <c r="G21" s="40"/>
      <c r="H21" s="40"/>
      <c r="I21" s="134" t="s">
        <v>27</v>
      </c>
      <c r="J21" s="138" t="str">
        <f>IF('Rekapitulace stavby'!AN17="","",'Rekapitulace stavby'!AN17)</f>
        <v/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32</v>
      </c>
      <c r="E23" s="40"/>
      <c r="F23" s="40"/>
      <c r="G23" s="40"/>
      <c r="H23" s="40"/>
      <c r="I23" s="134" t="s">
        <v>26</v>
      </c>
      <c r="J23" s="138" t="str">
        <f>IF('Rekapitulace stavby'!AN19="","",'Rekapitulace stavby'!AN19)</f>
        <v/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tr">
        <f>IF('Rekapitulace stavby'!E20="","",'Rekapitulace stavby'!E20)</f>
        <v xml:space="preserve"> </v>
      </c>
      <c r="F24" s="40"/>
      <c r="G24" s="40"/>
      <c r="H24" s="40"/>
      <c r="I24" s="134" t="s">
        <v>27</v>
      </c>
      <c r="J24" s="138" t="str">
        <f>IF('Rekapitulace stavby'!AN20="","",'Rekapitulace stavby'!AN20)</f>
        <v/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33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35</v>
      </c>
      <c r="E30" s="40"/>
      <c r="F30" s="40"/>
      <c r="G30" s="40"/>
      <c r="H30" s="40"/>
      <c r="I30" s="40"/>
      <c r="J30" s="146">
        <f>ROUND(J83,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37</v>
      </c>
      <c r="G32" s="40"/>
      <c r="H32" s="40"/>
      <c r="I32" s="147" t="s">
        <v>36</v>
      </c>
      <c r="J32" s="147" t="s">
        <v>38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39</v>
      </c>
      <c r="E33" s="134" t="s">
        <v>40</v>
      </c>
      <c r="F33" s="149">
        <f>ROUND((SUM(BE83:BE120)),  2)</f>
        <v>0</v>
      </c>
      <c r="G33" s="40"/>
      <c r="H33" s="40"/>
      <c r="I33" s="150">
        <v>0.20999999999999999</v>
      </c>
      <c r="J33" s="149">
        <f>ROUND(((SUM(BE83:BE120))*I33),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41</v>
      </c>
      <c r="F34" s="149">
        <f>ROUND((SUM(BF83:BF120)),  2)</f>
        <v>0</v>
      </c>
      <c r="G34" s="40"/>
      <c r="H34" s="40"/>
      <c r="I34" s="150">
        <v>0.12</v>
      </c>
      <c r="J34" s="149">
        <f>ROUND(((SUM(BF83:BF120))*I34),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42</v>
      </c>
      <c r="F35" s="149">
        <f>ROUND((SUM(BG83:BG120)),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43</v>
      </c>
      <c r="F36" s="149">
        <f>ROUND((SUM(BH83:BH120)),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44</v>
      </c>
      <c r="F37" s="149">
        <f>ROUND((SUM(BI83:BI120)),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45</v>
      </c>
      <c r="E39" s="153"/>
      <c r="F39" s="153"/>
      <c r="G39" s="154" t="s">
        <v>46</v>
      </c>
      <c r="H39" s="155" t="s">
        <v>47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86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III/18015 DÝŠINA – ČERVENÝ HRÁDEK, CELOPLOŠNÁ OPRAVA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84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01 - VRN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 xml:space="preserve"> </v>
      </c>
      <c r="G52" s="42"/>
      <c r="H52" s="42"/>
      <c r="I52" s="34" t="s">
        <v>23</v>
      </c>
      <c r="J52" s="74" t="str">
        <f>IF(J12="","",J12)</f>
        <v>1. 10. 2024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 xml:space="preserve"> </v>
      </c>
      <c r="G54" s="42"/>
      <c r="H54" s="42"/>
      <c r="I54" s="34" t="s">
        <v>30</v>
      </c>
      <c r="J54" s="38" t="str">
        <f>E21</f>
        <v xml:space="preserve"> 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28</v>
      </c>
      <c r="D55" s="42"/>
      <c r="E55" s="42"/>
      <c r="F55" s="29" t="str">
        <f>IF(E18="","",E18)</f>
        <v>Vyplň údaj</v>
      </c>
      <c r="G55" s="42"/>
      <c r="H55" s="42"/>
      <c r="I55" s="34" t="s">
        <v>32</v>
      </c>
      <c r="J55" s="38" t="str">
        <f>E24</f>
        <v xml:space="preserve"> 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87</v>
      </c>
      <c r="D57" s="164"/>
      <c r="E57" s="164"/>
      <c r="F57" s="164"/>
      <c r="G57" s="164"/>
      <c r="H57" s="164"/>
      <c r="I57" s="164"/>
      <c r="J57" s="165" t="s">
        <v>88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67</v>
      </c>
      <c r="D59" s="42"/>
      <c r="E59" s="42"/>
      <c r="F59" s="42"/>
      <c r="G59" s="42"/>
      <c r="H59" s="42"/>
      <c r="I59" s="42"/>
      <c r="J59" s="104">
        <f>J83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89</v>
      </c>
    </row>
    <row r="60" s="9" customFormat="1" ht="24.96" customHeight="1">
      <c r="A60" s="9"/>
      <c r="B60" s="167"/>
      <c r="C60" s="168"/>
      <c r="D60" s="169" t="s">
        <v>90</v>
      </c>
      <c r="E60" s="170"/>
      <c r="F60" s="170"/>
      <c r="G60" s="170"/>
      <c r="H60" s="170"/>
      <c r="I60" s="170"/>
      <c r="J60" s="171">
        <f>J84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91</v>
      </c>
      <c r="E61" s="176"/>
      <c r="F61" s="176"/>
      <c r="G61" s="176"/>
      <c r="H61" s="176"/>
      <c r="I61" s="176"/>
      <c r="J61" s="177">
        <f>J85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92</v>
      </c>
      <c r="E62" s="176"/>
      <c r="F62" s="176"/>
      <c r="G62" s="176"/>
      <c r="H62" s="176"/>
      <c r="I62" s="176"/>
      <c r="J62" s="177">
        <f>J93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3"/>
      <c r="C63" s="174"/>
      <c r="D63" s="175" t="s">
        <v>93</v>
      </c>
      <c r="E63" s="176"/>
      <c r="F63" s="176"/>
      <c r="G63" s="176"/>
      <c r="H63" s="176"/>
      <c r="I63" s="176"/>
      <c r="J63" s="177">
        <f>J112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2" customFormat="1" ht="21.84" customHeight="1">
      <c r="A64" s="40"/>
      <c r="B64" s="41"/>
      <c r="C64" s="42"/>
      <c r="D64" s="42"/>
      <c r="E64" s="42"/>
      <c r="F64" s="42"/>
      <c r="G64" s="42"/>
      <c r="H64" s="42"/>
      <c r="I64" s="42"/>
      <c r="J64" s="42"/>
      <c r="K64" s="42"/>
      <c r="L64" s="136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</row>
    <row r="65" s="2" customFormat="1" ht="6.96" customHeight="1">
      <c r="A65" s="40"/>
      <c r="B65" s="61"/>
      <c r="C65" s="62"/>
      <c r="D65" s="62"/>
      <c r="E65" s="62"/>
      <c r="F65" s="62"/>
      <c r="G65" s="62"/>
      <c r="H65" s="62"/>
      <c r="I65" s="62"/>
      <c r="J65" s="62"/>
      <c r="K65" s="62"/>
      <c r="L65" s="136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</row>
    <row r="69" s="2" customFormat="1" ht="6.96" customHeight="1">
      <c r="A69" s="40"/>
      <c r="B69" s="63"/>
      <c r="C69" s="64"/>
      <c r="D69" s="64"/>
      <c r="E69" s="64"/>
      <c r="F69" s="64"/>
      <c r="G69" s="64"/>
      <c r="H69" s="64"/>
      <c r="I69" s="64"/>
      <c r="J69" s="64"/>
      <c r="K69" s="64"/>
      <c r="L69" s="136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</row>
    <row r="70" s="2" customFormat="1" ht="24.96" customHeight="1">
      <c r="A70" s="40"/>
      <c r="B70" s="41"/>
      <c r="C70" s="25" t="s">
        <v>94</v>
      </c>
      <c r="D70" s="42"/>
      <c r="E70" s="42"/>
      <c r="F70" s="42"/>
      <c r="G70" s="42"/>
      <c r="H70" s="42"/>
      <c r="I70" s="42"/>
      <c r="J70" s="42"/>
      <c r="K70" s="42"/>
      <c r="L70" s="136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6.96" customHeight="1">
      <c r="A71" s="40"/>
      <c r="B71" s="41"/>
      <c r="C71" s="42"/>
      <c r="D71" s="42"/>
      <c r="E71" s="42"/>
      <c r="F71" s="42"/>
      <c r="G71" s="42"/>
      <c r="H71" s="42"/>
      <c r="I71" s="42"/>
      <c r="J71" s="42"/>
      <c r="K71" s="42"/>
      <c r="L71" s="13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12" customHeight="1">
      <c r="A72" s="40"/>
      <c r="B72" s="41"/>
      <c r="C72" s="34" t="s">
        <v>16</v>
      </c>
      <c r="D72" s="42"/>
      <c r="E72" s="42"/>
      <c r="F72" s="42"/>
      <c r="G72" s="42"/>
      <c r="H72" s="42"/>
      <c r="I72" s="42"/>
      <c r="J72" s="42"/>
      <c r="K72" s="42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16.5" customHeight="1">
      <c r="A73" s="40"/>
      <c r="B73" s="41"/>
      <c r="C73" s="42"/>
      <c r="D73" s="42"/>
      <c r="E73" s="162" t="str">
        <f>E7</f>
        <v>III/18015 DÝŠINA – ČERVENÝ HRÁDEK, CELOPLOŠNÁ OPRAVA</v>
      </c>
      <c r="F73" s="34"/>
      <c r="G73" s="34"/>
      <c r="H73" s="34"/>
      <c r="I73" s="42"/>
      <c r="J73" s="42"/>
      <c r="K73" s="42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12" customHeight="1">
      <c r="A74" s="40"/>
      <c r="B74" s="41"/>
      <c r="C74" s="34" t="s">
        <v>84</v>
      </c>
      <c r="D74" s="42"/>
      <c r="E74" s="42"/>
      <c r="F74" s="42"/>
      <c r="G74" s="42"/>
      <c r="H74" s="42"/>
      <c r="I74" s="42"/>
      <c r="J74" s="42"/>
      <c r="K74" s="4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6.5" customHeight="1">
      <c r="A75" s="40"/>
      <c r="B75" s="41"/>
      <c r="C75" s="42"/>
      <c r="D75" s="42"/>
      <c r="E75" s="71" t="str">
        <f>E9</f>
        <v>01 - VRN</v>
      </c>
      <c r="F75" s="42"/>
      <c r="G75" s="42"/>
      <c r="H75" s="42"/>
      <c r="I75" s="42"/>
      <c r="J75" s="42"/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6.96" customHeight="1">
      <c r="A76" s="40"/>
      <c r="B76" s="41"/>
      <c r="C76" s="42"/>
      <c r="D76" s="42"/>
      <c r="E76" s="42"/>
      <c r="F76" s="42"/>
      <c r="G76" s="42"/>
      <c r="H76" s="42"/>
      <c r="I76" s="42"/>
      <c r="J76" s="42"/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2" customHeight="1">
      <c r="A77" s="40"/>
      <c r="B77" s="41"/>
      <c r="C77" s="34" t="s">
        <v>21</v>
      </c>
      <c r="D77" s="42"/>
      <c r="E77" s="42"/>
      <c r="F77" s="29" t="str">
        <f>F12</f>
        <v xml:space="preserve"> </v>
      </c>
      <c r="G77" s="42"/>
      <c r="H77" s="42"/>
      <c r="I77" s="34" t="s">
        <v>23</v>
      </c>
      <c r="J77" s="74" t="str">
        <f>IF(J12="","",J12)</f>
        <v>1. 10. 2024</v>
      </c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6.96" customHeight="1">
      <c r="A78" s="40"/>
      <c r="B78" s="41"/>
      <c r="C78" s="42"/>
      <c r="D78" s="42"/>
      <c r="E78" s="42"/>
      <c r="F78" s="42"/>
      <c r="G78" s="42"/>
      <c r="H78" s="42"/>
      <c r="I78" s="42"/>
      <c r="J78" s="42"/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5.15" customHeight="1">
      <c r="A79" s="40"/>
      <c r="B79" s="41"/>
      <c r="C79" s="34" t="s">
        <v>25</v>
      </c>
      <c r="D79" s="42"/>
      <c r="E79" s="42"/>
      <c r="F79" s="29" t="str">
        <f>E15</f>
        <v xml:space="preserve"> </v>
      </c>
      <c r="G79" s="42"/>
      <c r="H79" s="42"/>
      <c r="I79" s="34" t="s">
        <v>30</v>
      </c>
      <c r="J79" s="38" t="str">
        <f>E21</f>
        <v xml:space="preserve"> </v>
      </c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5.15" customHeight="1">
      <c r="A80" s="40"/>
      <c r="B80" s="41"/>
      <c r="C80" s="34" t="s">
        <v>28</v>
      </c>
      <c r="D80" s="42"/>
      <c r="E80" s="42"/>
      <c r="F80" s="29" t="str">
        <f>IF(E18="","",E18)</f>
        <v>Vyplň údaj</v>
      </c>
      <c r="G80" s="42"/>
      <c r="H80" s="42"/>
      <c r="I80" s="34" t="s">
        <v>32</v>
      </c>
      <c r="J80" s="38" t="str">
        <f>E24</f>
        <v xml:space="preserve"> </v>
      </c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0.32" customHeight="1">
      <c r="A81" s="40"/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11" customFormat="1" ht="29.28" customHeight="1">
      <c r="A82" s="179"/>
      <c r="B82" s="180"/>
      <c r="C82" s="181" t="s">
        <v>95</v>
      </c>
      <c r="D82" s="182" t="s">
        <v>54</v>
      </c>
      <c r="E82" s="182" t="s">
        <v>50</v>
      </c>
      <c r="F82" s="182" t="s">
        <v>51</v>
      </c>
      <c r="G82" s="182" t="s">
        <v>96</v>
      </c>
      <c r="H82" s="182" t="s">
        <v>97</v>
      </c>
      <c r="I82" s="182" t="s">
        <v>98</v>
      </c>
      <c r="J82" s="182" t="s">
        <v>88</v>
      </c>
      <c r="K82" s="183" t="s">
        <v>99</v>
      </c>
      <c r="L82" s="184"/>
      <c r="M82" s="94" t="s">
        <v>19</v>
      </c>
      <c r="N82" s="95" t="s">
        <v>39</v>
      </c>
      <c r="O82" s="95" t="s">
        <v>100</v>
      </c>
      <c r="P82" s="95" t="s">
        <v>101</v>
      </c>
      <c r="Q82" s="95" t="s">
        <v>102</v>
      </c>
      <c r="R82" s="95" t="s">
        <v>103</v>
      </c>
      <c r="S82" s="95" t="s">
        <v>104</v>
      </c>
      <c r="T82" s="96" t="s">
        <v>105</v>
      </c>
      <c r="U82" s="179"/>
      <c r="V82" s="179"/>
      <c r="W82" s="179"/>
      <c r="X82" s="179"/>
      <c r="Y82" s="179"/>
      <c r="Z82" s="179"/>
      <c r="AA82" s="179"/>
      <c r="AB82" s="179"/>
      <c r="AC82" s="179"/>
      <c r="AD82" s="179"/>
      <c r="AE82" s="179"/>
    </row>
    <row r="83" s="2" customFormat="1" ht="22.8" customHeight="1">
      <c r="A83" s="40"/>
      <c r="B83" s="41"/>
      <c r="C83" s="101" t="s">
        <v>106</v>
      </c>
      <c r="D83" s="42"/>
      <c r="E83" s="42"/>
      <c r="F83" s="42"/>
      <c r="G83" s="42"/>
      <c r="H83" s="42"/>
      <c r="I83" s="42"/>
      <c r="J83" s="185">
        <f>BK83</f>
        <v>0</v>
      </c>
      <c r="K83" s="42"/>
      <c r="L83" s="46"/>
      <c r="M83" s="97"/>
      <c r="N83" s="186"/>
      <c r="O83" s="98"/>
      <c r="P83" s="187">
        <f>P84</f>
        <v>0</v>
      </c>
      <c r="Q83" s="98"/>
      <c r="R83" s="187">
        <f>R84</f>
        <v>0</v>
      </c>
      <c r="S83" s="98"/>
      <c r="T83" s="188">
        <f>T84</f>
        <v>0</v>
      </c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T83" s="19" t="s">
        <v>68</v>
      </c>
      <c r="AU83" s="19" t="s">
        <v>89</v>
      </c>
      <c r="BK83" s="189">
        <f>BK84</f>
        <v>0</v>
      </c>
    </row>
    <row r="84" s="12" customFormat="1" ht="25.92" customHeight="1">
      <c r="A84" s="12"/>
      <c r="B84" s="190"/>
      <c r="C84" s="191"/>
      <c r="D84" s="192" t="s">
        <v>68</v>
      </c>
      <c r="E84" s="193" t="s">
        <v>75</v>
      </c>
      <c r="F84" s="193" t="s">
        <v>107</v>
      </c>
      <c r="G84" s="191"/>
      <c r="H84" s="191"/>
      <c r="I84" s="194"/>
      <c r="J84" s="195">
        <f>BK84</f>
        <v>0</v>
      </c>
      <c r="K84" s="191"/>
      <c r="L84" s="196"/>
      <c r="M84" s="197"/>
      <c r="N84" s="198"/>
      <c r="O84" s="198"/>
      <c r="P84" s="199">
        <f>P85+P93+P112</f>
        <v>0</v>
      </c>
      <c r="Q84" s="198"/>
      <c r="R84" s="199">
        <f>R85+R93+R112</f>
        <v>0</v>
      </c>
      <c r="S84" s="198"/>
      <c r="T84" s="200">
        <f>T85+T93+T112</f>
        <v>0</v>
      </c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R84" s="201" t="s">
        <v>108</v>
      </c>
      <c r="AT84" s="202" t="s">
        <v>68</v>
      </c>
      <c r="AU84" s="202" t="s">
        <v>69</v>
      </c>
      <c r="AY84" s="201" t="s">
        <v>109</v>
      </c>
      <c r="BK84" s="203">
        <f>BK85+BK93+BK112</f>
        <v>0</v>
      </c>
    </row>
    <row r="85" s="12" customFormat="1" ht="22.8" customHeight="1">
      <c r="A85" s="12"/>
      <c r="B85" s="190"/>
      <c r="C85" s="191"/>
      <c r="D85" s="192" t="s">
        <v>68</v>
      </c>
      <c r="E85" s="204" t="s">
        <v>110</v>
      </c>
      <c r="F85" s="204" t="s">
        <v>111</v>
      </c>
      <c r="G85" s="191"/>
      <c r="H85" s="191"/>
      <c r="I85" s="194"/>
      <c r="J85" s="205">
        <f>BK85</f>
        <v>0</v>
      </c>
      <c r="K85" s="191"/>
      <c r="L85" s="196"/>
      <c r="M85" s="197"/>
      <c r="N85" s="198"/>
      <c r="O85" s="198"/>
      <c r="P85" s="199">
        <f>SUM(P86:P92)</f>
        <v>0</v>
      </c>
      <c r="Q85" s="198"/>
      <c r="R85" s="199">
        <f>SUM(R86:R92)</f>
        <v>0</v>
      </c>
      <c r="S85" s="198"/>
      <c r="T85" s="200">
        <f>SUM(T86:T92)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201" t="s">
        <v>108</v>
      </c>
      <c r="AT85" s="202" t="s">
        <v>68</v>
      </c>
      <c r="AU85" s="202" t="s">
        <v>77</v>
      </c>
      <c r="AY85" s="201" t="s">
        <v>109</v>
      </c>
      <c r="BK85" s="203">
        <f>SUM(BK86:BK92)</f>
        <v>0</v>
      </c>
    </row>
    <row r="86" s="2" customFormat="1" ht="16.5" customHeight="1">
      <c r="A86" s="40"/>
      <c r="B86" s="41"/>
      <c r="C86" s="206" t="s">
        <v>77</v>
      </c>
      <c r="D86" s="206" t="s">
        <v>112</v>
      </c>
      <c r="E86" s="207" t="s">
        <v>113</v>
      </c>
      <c r="F86" s="208" t="s">
        <v>114</v>
      </c>
      <c r="G86" s="209" t="s">
        <v>115</v>
      </c>
      <c r="H86" s="210">
        <v>1</v>
      </c>
      <c r="I86" s="211"/>
      <c r="J86" s="212">
        <f>ROUND(I86*H86,2)</f>
        <v>0</v>
      </c>
      <c r="K86" s="208" t="s">
        <v>116</v>
      </c>
      <c r="L86" s="46"/>
      <c r="M86" s="213" t="s">
        <v>19</v>
      </c>
      <c r="N86" s="214" t="s">
        <v>40</v>
      </c>
      <c r="O86" s="86"/>
      <c r="P86" s="215">
        <f>O86*H86</f>
        <v>0</v>
      </c>
      <c r="Q86" s="215">
        <v>0</v>
      </c>
      <c r="R86" s="215">
        <f>Q86*H86</f>
        <v>0</v>
      </c>
      <c r="S86" s="215">
        <v>0</v>
      </c>
      <c r="T86" s="216">
        <f>S86*H86</f>
        <v>0</v>
      </c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R86" s="217" t="s">
        <v>117</v>
      </c>
      <c r="AT86" s="217" t="s">
        <v>112</v>
      </c>
      <c r="AU86" s="217" t="s">
        <v>79</v>
      </c>
      <c r="AY86" s="19" t="s">
        <v>109</v>
      </c>
      <c r="BE86" s="218">
        <f>IF(N86="základní",J86,0)</f>
        <v>0</v>
      </c>
      <c r="BF86" s="218">
        <f>IF(N86="snížená",J86,0)</f>
        <v>0</v>
      </c>
      <c r="BG86" s="218">
        <f>IF(N86="zákl. přenesená",J86,0)</f>
        <v>0</v>
      </c>
      <c r="BH86" s="218">
        <f>IF(N86="sníž. přenesená",J86,0)</f>
        <v>0</v>
      </c>
      <c r="BI86" s="218">
        <f>IF(N86="nulová",J86,0)</f>
        <v>0</v>
      </c>
      <c r="BJ86" s="19" t="s">
        <v>77</v>
      </c>
      <c r="BK86" s="218">
        <f>ROUND(I86*H86,2)</f>
        <v>0</v>
      </c>
      <c r="BL86" s="19" t="s">
        <v>117</v>
      </c>
      <c r="BM86" s="217" t="s">
        <v>118</v>
      </c>
    </row>
    <row r="87" s="2" customFormat="1">
      <c r="A87" s="40"/>
      <c r="B87" s="41"/>
      <c r="C87" s="42"/>
      <c r="D87" s="219" t="s">
        <v>119</v>
      </c>
      <c r="E87" s="42"/>
      <c r="F87" s="220" t="s">
        <v>114</v>
      </c>
      <c r="G87" s="42"/>
      <c r="H87" s="42"/>
      <c r="I87" s="221"/>
      <c r="J87" s="42"/>
      <c r="K87" s="42"/>
      <c r="L87" s="46"/>
      <c r="M87" s="222"/>
      <c r="N87" s="223"/>
      <c r="O87" s="86"/>
      <c r="P87" s="86"/>
      <c r="Q87" s="86"/>
      <c r="R87" s="86"/>
      <c r="S87" s="86"/>
      <c r="T87" s="87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T87" s="19" t="s">
        <v>119</v>
      </c>
      <c r="AU87" s="19" t="s">
        <v>79</v>
      </c>
    </row>
    <row r="88" s="2" customFormat="1">
      <c r="A88" s="40"/>
      <c r="B88" s="41"/>
      <c r="C88" s="42"/>
      <c r="D88" s="224" t="s">
        <v>120</v>
      </c>
      <c r="E88" s="42"/>
      <c r="F88" s="225" t="s">
        <v>121</v>
      </c>
      <c r="G88" s="42"/>
      <c r="H88" s="42"/>
      <c r="I88" s="221"/>
      <c r="J88" s="42"/>
      <c r="K88" s="42"/>
      <c r="L88" s="46"/>
      <c r="M88" s="222"/>
      <c r="N88" s="223"/>
      <c r="O88" s="86"/>
      <c r="P88" s="86"/>
      <c r="Q88" s="86"/>
      <c r="R88" s="86"/>
      <c r="S88" s="86"/>
      <c r="T88" s="87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T88" s="19" t="s">
        <v>120</v>
      </c>
      <c r="AU88" s="19" t="s">
        <v>79</v>
      </c>
    </row>
    <row r="89" s="2" customFormat="1">
      <c r="A89" s="40"/>
      <c r="B89" s="41"/>
      <c r="C89" s="42"/>
      <c r="D89" s="219" t="s">
        <v>122</v>
      </c>
      <c r="E89" s="42"/>
      <c r="F89" s="226" t="s">
        <v>123</v>
      </c>
      <c r="G89" s="42"/>
      <c r="H89" s="42"/>
      <c r="I89" s="221"/>
      <c r="J89" s="42"/>
      <c r="K89" s="42"/>
      <c r="L89" s="46"/>
      <c r="M89" s="222"/>
      <c r="N89" s="223"/>
      <c r="O89" s="86"/>
      <c r="P89" s="86"/>
      <c r="Q89" s="86"/>
      <c r="R89" s="86"/>
      <c r="S89" s="86"/>
      <c r="T89" s="87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T89" s="19" t="s">
        <v>122</v>
      </c>
      <c r="AU89" s="19" t="s">
        <v>79</v>
      </c>
    </row>
    <row r="90" s="2" customFormat="1" ht="16.5" customHeight="1">
      <c r="A90" s="40"/>
      <c r="B90" s="41"/>
      <c r="C90" s="206" t="s">
        <v>79</v>
      </c>
      <c r="D90" s="206" t="s">
        <v>112</v>
      </c>
      <c r="E90" s="207" t="s">
        <v>124</v>
      </c>
      <c r="F90" s="208" t="s">
        <v>125</v>
      </c>
      <c r="G90" s="209" t="s">
        <v>115</v>
      </c>
      <c r="H90" s="210">
        <v>1</v>
      </c>
      <c r="I90" s="211"/>
      <c r="J90" s="212">
        <f>ROUND(I90*H90,2)</f>
        <v>0</v>
      </c>
      <c r="K90" s="208" t="s">
        <v>116</v>
      </c>
      <c r="L90" s="46"/>
      <c r="M90" s="213" t="s">
        <v>19</v>
      </c>
      <c r="N90" s="214" t="s">
        <v>40</v>
      </c>
      <c r="O90" s="86"/>
      <c r="P90" s="215">
        <f>O90*H90</f>
        <v>0</v>
      </c>
      <c r="Q90" s="215">
        <v>0</v>
      </c>
      <c r="R90" s="215">
        <f>Q90*H90</f>
        <v>0</v>
      </c>
      <c r="S90" s="215">
        <v>0</v>
      </c>
      <c r="T90" s="216">
        <f>S90*H90</f>
        <v>0</v>
      </c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R90" s="217" t="s">
        <v>126</v>
      </c>
      <c r="AT90" s="217" t="s">
        <v>112</v>
      </c>
      <c r="AU90" s="217" t="s">
        <v>79</v>
      </c>
      <c r="AY90" s="19" t="s">
        <v>109</v>
      </c>
      <c r="BE90" s="218">
        <f>IF(N90="základní",J90,0)</f>
        <v>0</v>
      </c>
      <c r="BF90" s="218">
        <f>IF(N90="snížená",J90,0)</f>
        <v>0</v>
      </c>
      <c r="BG90" s="218">
        <f>IF(N90="zákl. přenesená",J90,0)</f>
        <v>0</v>
      </c>
      <c r="BH90" s="218">
        <f>IF(N90="sníž. přenesená",J90,0)</f>
        <v>0</v>
      </c>
      <c r="BI90" s="218">
        <f>IF(N90="nulová",J90,0)</f>
        <v>0</v>
      </c>
      <c r="BJ90" s="19" t="s">
        <v>77</v>
      </c>
      <c r="BK90" s="218">
        <f>ROUND(I90*H90,2)</f>
        <v>0</v>
      </c>
      <c r="BL90" s="19" t="s">
        <v>126</v>
      </c>
      <c r="BM90" s="217" t="s">
        <v>127</v>
      </c>
    </row>
    <row r="91" s="2" customFormat="1">
      <c r="A91" s="40"/>
      <c r="B91" s="41"/>
      <c r="C91" s="42"/>
      <c r="D91" s="219" t="s">
        <v>119</v>
      </c>
      <c r="E91" s="42"/>
      <c r="F91" s="220" t="s">
        <v>125</v>
      </c>
      <c r="G91" s="42"/>
      <c r="H91" s="42"/>
      <c r="I91" s="221"/>
      <c r="J91" s="42"/>
      <c r="K91" s="42"/>
      <c r="L91" s="46"/>
      <c r="M91" s="222"/>
      <c r="N91" s="223"/>
      <c r="O91" s="86"/>
      <c r="P91" s="86"/>
      <c r="Q91" s="86"/>
      <c r="R91" s="86"/>
      <c r="S91" s="86"/>
      <c r="T91" s="87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T91" s="19" t="s">
        <v>119</v>
      </c>
      <c r="AU91" s="19" t="s">
        <v>79</v>
      </c>
    </row>
    <row r="92" s="2" customFormat="1">
      <c r="A92" s="40"/>
      <c r="B92" s="41"/>
      <c r="C92" s="42"/>
      <c r="D92" s="224" t="s">
        <v>120</v>
      </c>
      <c r="E92" s="42"/>
      <c r="F92" s="225" t="s">
        <v>128</v>
      </c>
      <c r="G92" s="42"/>
      <c r="H92" s="42"/>
      <c r="I92" s="221"/>
      <c r="J92" s="42"/>
      <c r="K92" s="42"/>
      <c r="L92" s="46"/>
      <c r="M92" s="222"/>
      <c r="N92" s="223"/>
      <c r="O92" s="86"/>
      <c r="P92" s="86"/>
      <c r="Q92" s="86"/>
      <c r="R92" s="86"/>
      <c r="S92" s="86"/>
      <c r="T92" s="87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T92" s="19" t="s">
        <v>120</v>
      </c>
      <c r="AU92" s="19" t="s">
        <v>79</v>
      </c>
    </row>
    <row r="93" s="12" customFormat="1" ht="22.8" customHeight="1">
      <c r="A93" s="12"/>
      <c r="B93" s="190"/>
      <c r="C93" s="191"/>
      <c r="D93" s="192" t="s">
        <v>68</v>
      </c>
      <c r="E93" s="204" t="s">
        <v>129</v>
      </c>
      <c r="F93" s="204" t="s">
        <v>130</v>
      </c>
      <c r="G93" s="191"/>
      <c r="H93" s="191"/>
      <c r="I93" s="194"/>
      <c r="J93" s="205">
        <f>BK93</f>
        <v>0</v>
      </c>
      <c r="K93" s="191"/>
      <c r="L93" s="196"/>
      <c r="M93" s="197"/>
      <c r="N93" s="198"/>
      <c r="O93" s="198"/>
      <c r="P93" s="199">
        <f>SUM(P94:P111)</f>
        <v>0</v>
      </c>
      <c r="Q93" s="198"/>
      <c r="R93" s="199">
        <f>SUM(R94:R111)</f>
        <v>0</v>
      </c>
      <c r="S93" s="198"/>
      <c r="T93" s="200">
        <f>SUM(T94:T111)</f>
        <v>0</v>
      </c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R93" s="201" t="s">
        <v>108</v>
      </c>
      <c r="AT93" s="202" t="s">
        <v>68</v>
      </c>
      <c r="AU93" s="202" t="s">
        <v>77</v>
      </c>
      <c r="AY93" s="201" t="s">
        <v>109</v>
      </c>
      <c r="BK93" s="203">
        <f>SUM(BK94:BK111)</f>
        <v>0</v>
      </c>
    </row>
    <row r="94" s="2" customFormat="1" ht="16.5" customHeight="1">
      <c r="A94" s="40"/>
      <c r="B94" s="41"/>
      <c r="C94" s="206" t="s">
        <v>131</v>
      </c>
      <c r="D94" s="206" t="s">
        <v>112</v>
      </c>
      <c r="E94" s="207" t="s">
        <v>132</v>
      </c>
      <c r="F94" s="208" t="s">
        <v>133</v>
      </c>
      <c r="G94" s="209" t="s">
        <v>115</v>
      </c>
      <c r="H94" s="210">
        <v>1</v>
      </c>
      <c r="I94" s="211"/>
      <c r="J94" s="212">
        <f>ROUND(I94*H94,2)</f>
        <v>0</v>
      </c>
      <c r="K94" s="208" t="s">
        <v>116</v>
      </c>
      <c r="L94" s="46"/>
      <c r="M94" s="213" t="s">
        <v>19</v>
      </c>
      <c r="N94" s="214" t="s">
        <v>40</v>
      </c>
      <c r="O94" s="86"/>
      <c r="P94" s="215">
        <f>O94*H94</f>
        <v>0</v>
      </c>
      <c r="Q94" s="215">
        <v>0</v>
      </c>
      <c r="R94" s="215">
        <f>Q94*H94</f>
        <v>0</v>
      </c>
      <c r="S94" s="215">
        <v>0</v>
      </c>
      <c r="T94" s="216">
        <f>S94*H94</f>
        <v>0</v>
      </c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R94" s="217" t="s">
        <v>117</v>
      </c>
      <c r="AT94" s="217" t="s">
        <v>112</v>
      </c>
      <c r="AU94" s="217" t="s">
        <v>79</v>
      </c>
      <c r="AY94" s="19" t="s">
        <v>109</v>
      </c>
      <c r="BE94" s="218">
        <f>IF(N94="základní",J94,0)</f>
        <v>0</v>
      </c>
      <c r="BF94" s="218">
        <f>IF(N94="snížená",J94,0)</f>
        <v>0</v>
      </c>
      <c r="BG94" s="218">
        <f>IF(N94="zákl. přenesená",J94,0)</f>
        <v>0</v>
      </c>
      <c r="BH94" s="218">
        <f>IF(N94="sníž. přenesená",J94,0)</f>
        <v>0</v>
      </c>
      <c r="BI94" s="218">
        <f>IF(N94="nulová",J94,0)</f>
        <v>0</v>
      </c>
      <c r="BJ94" s="19" t="s">
        <v>77</v>
      </c>
      <c r="BK94" s="218">
        <f>ROUND(I94*H94,2)</f>
        <v>0</v>
      </c>
      <c r="BL94" s="19" t="s">
        <v>117</v>
      </c>
      <c r="BM94" s="217" t="s">
        <v>134</v>
      </c>
    </row>
    <row r="95" s="2" customFormat="1">
      <c r="A95" s="40"/>
      <c r="B95" s="41"/>
      <c r="C95" s="42"/>
      <c r="D95" s="219" t="s">
        <v>119</v>
      </c>
      <c r="E95" s="42"/>
      <c r="F95" s="220" t="s">
        <v>133</v>
      </c>
      <c r="G95" s="42"/>
      <c r="H95" s="42"/>
      <c r="I95" s="221"/>
      <c r="J95" s="42"/>
      <c r="K95" s="42"/>
      <c r="L95" s="46"/>
      <c r="M95" s="222"/>
      <c r="N95" s="223"/>
      <c r="O95" s="86"/>
      <c r="P95" s="86"/>
      <c r="Q95" s="86"/>
      <c r="R95" s="86"/>
      <c r="S95" s="86"/>
      <c r="T95" s="87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T95" s="19" t="s">
        <v>119</v>
      </c>
      <c r="AU95" s="19" t="s">
        <v>79</v>
      </c>
    </row>
    <row r="96" s="2" customFormat="1">
      <c r="A96" s="40"/>
      <c r="B96" s="41"/>
      <c r="C96" s="42"/>
      <c r="D96" s="224" t="s">
        <v>120</v>
      </c>
      <c r="E96" s="42"/>
      <c r="F96" s="225" t="s">
        <v>135</v>
      </c>
      <c r="G96" s="42"/>
      <c r="H96" s="42"/>
      <c r="I96" s="221"/>
      <c r="J96" s="42"/>
      <c r="K96" s="42"/>
      <c r="L96" s="46"/>
      <c r="M96" s="222"/>
      <c r="N96" s="223"/>
      <c r="O96" s="86"/>
      <c r="P96" s="86"/>
      <c r="Q96" s="86"/>
      <c r="R96" s="86"/>
      <c r="S96" s="86"/>
      <c r="T96" s="87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T96" s="19" t="s">
        <v>120</v>
      </c>
      <c r="AU96" s="19" t="s">
        <v>79</v>
      </c>
    </row>
    <row r="97" s="2" customFormat="1">
      <c r="A97" s="40"/>
      <c r="B97" s="41"/>
      <c r="C97" s="42"/>
      <c r="D97" s="219" t="s">
        <v>122</v>
      </c>
      <c r="E97" s="42"/>
      <c r="F97" s="226" t="s">
        <v>136</v>
      </c>
      <c r="G97" s="42"/>
      <c r="H97" s="42"/>
      <c r="I97" s="221"/>
      <c r="J97" s="42"/>
      <c r="K97" s="42"/>
      <c r="L97" s="46"/>
      <c r="M97" s="222"/>
      <c r="N97" s="223"/>
      <c r="O97" s="86"/>
      <c r="P97" s="86"/>
      <c r="Q97" s="86"/>
      <c r="R97" s="86"/>
      <c r="S97" s="86"/>
      <c r="T97" s="87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T97" s="19" t="s">
        <v>122</v>
      </c>
      <c r="AU97" s="19" t="s">
        <v>79</v>
      </c>
    </row>
    <row r="98" s="2" customFormat="1" ht="16.5" customHeight="1">
      <c r="A98" s="40"/>
      <c r="B98" s="41"/>
      <c r="C98" s="206" t="s">
        <v>137</v>
      </c>
      <c r="D98" s="206" t="s">
        <v>112</v>
      </c>
      <c r="E98" s="207" t="s">
        <v>138</v>
      </c>
      <c r="F98" s="208" t="s">
        <v>130</v>
      </c>
      <c r="G98" s="209" t="s">
        <v>115</v>
      </c>
      <c r="H98" s="210">
        <v>1</v>
      </c>
      <c r="I98" s="211"/>
      <c r="J98" s="212">
        <f>ROUND(I98*H98,2)</f>
        <v>0</v>
      </c>
      <c r="K98" s="208" t="s">
        <v>116</v>
      </c>
      <c r="L98" s="46"/>
      <c r="M98" s="213" t="s">
        <v>19</v>
      </c>
      <c r="N98" s="214" t="s">
        <v>40</v>
      </c>
      <c r="O98" s="86"/>
      <c r="P98" s="215">
        <f>O98*H98</f>
        <v>0</v>
      </c>
      <c r="Q98" s="215">
        <v>0</v>
      </c>
      <c r="R98" s="215">
        <f>Q98*H98</f>
        <v>0</v>
      </c>
      <c r="S98" s="215">
        <v>0</v>
      </c>
      <c r="T98" s="216">
        <f>S98*H98</f>
        <v>0</v>
      </c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R98" s="217" t="s">
        <v>117</v>
      </c>
      <c r="AT98" s="217" t="s">
        <v>112</v>
      </c>
      <c r="AU98" s="217" t="s">
        <v>79</v>
      </c>
      <c r="AY98" s="19" t="s">
        <v>109</v>
      </c>
      <c r="BE98" s="218">
        <f>IF(N98="základní",J98,0)</f>
        <v>0</v>
      </c>
      <c r="BF98" s="218">
        <f>IF(N98="snížená",J98,0)</f>
        <v>0</v>
      </c>
      <c r="BG98" s="218">
        <f>IF(N98="zákl. přenesená",J98,0)</f>
        <v>0</v>
      </c>
      <c r="BH98" s="218">
        <f>IF(N98="sníž. přenesená",J98,0)</f>
        <v>0</v>
      </c>
      <c r="BI98" s="218">
        <f>IF(N98="nulová",J98,0)</f>
        <v>0</v>
      </c>
      <c r="BJ98" s="19" t="s">
        <v>77</v>
      </c>
      <c r="BK98" s="218">
        <f>ROUND(I98*H98,2)</f>
        <v>0</v>
      </c>
      <c r="BL98" s="19" t="s">
        <v>117</v>
      </c>
      <c r="BM98" s="217" t="s">
        <v>139</v>
      </c>
    </row>
    <row r="99" s="2" customFormat="1">
      <c r="A99" s="40"/>
      <c r="B99" s="41"/>
      <c r="C99" s="42"/>
      <c r="D99" s="219" t="s">
        <v>119</v>
      </c>
      <c r="E99" s="42"/>
      <c r="F99" s="220" t="s">
        <v>130</v>
      </c>
      <c r="G99" s="42"/>
      <c r="H99" s="42"/>
      <c r="I99" s="221"/>
      <c r="J99" s="42"/>
      <c r="K99" s="42"/>
      <c r="L99" s="46"/>
      <c r="M99" s="222"/>
      <c r="N99" s="223"/>
      <c r="O99" s="86"/>
      <c r="P99" s="86"/>
      <c r="Q99" s="86"/>
      <c r="R99" s="86"/>
      <c r="S99" s="86"/>
      <c r="T99" s="87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T99" s="19" t="s">
        <v>119</v>
      </c>
      <c r="AU99" s="19" t="s">
        <v>79</v>
      </c>
    </row>
    <row r="100" s="2" customFormat="1">
      <c r="A100" s="40"/>
      <c r="B100" s="41"/>
      <c r="C100" s="42"/>
      <c r="D100" s="224" t="s">
        <v>120</v>
      </c>
      <c r="E100" s="42"/>
      <c r="F100" s="225" t="s">
        <v>140</v>
      </c>
      <c r="G100" s="42"/>
      <c r="H100" s="42"/>
      <c r="I100" s="221"/>
      <c r="J100" s="42"/>
      <c r="K100" s="42"/>
      <c r="L100" s="46"/>
      <c r="M100" s="222"/>
      <c r="N100" s="223"/>
      <c r="O100" s="86"/>
      <c r="P100" s="86"/>
      <c r="Q100" s="86"/>
      <c r="R100" s="86"/>
      <c r="S100" s="86"/>
      <c r="T100" s="87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T100" s="19" t="s">
        <v>120</v>
      </c>
      <c r="AU100" s="19" t="s">
        <v>79</v>
      </c>
    </row>
    <row r="101" s="2" customFormat="1">
      <c r="A101" s="40"/>
      <c r="B101" s="41"/>
      <c r="C101" s="42"/>
      <c r="D101" s="219" t="s">
        <v>122</v>
      </c>
      <c r="E101" s="42"/>
      <c r="F101" s="226" t="s">
        <v>141</v>
      </c>
      <c r="G101" s="42"/>
      <c r="H101" s="42"/>
      <c r="I101" s="221"/>
      <c r="J101" s="42"/>
      <c r="K101" s="42"/>
      <c r="L101" s="46"/>
      <c r="M101" s="222"/>
      <c r="N101" s="223"/>
      <c r="O101" s="86"/>
      <c r="P101" s="86"/>
      <c r="Q101" s="86"/>
      <c r="R101" s="86"/>
      <c r="S101" s="86"/>
      <c r="T101" s="87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T101" s="19" t="s">
        <v>122</v>
      </c>
      <c r="AU101" s="19" t="s">
        <v>79</v>
      </c>
    </row>
    <row r="102" s="2" customFormat="1" ht="16.5" customHeight="1">
      <c r="A102" s="40"/>
      <c r="B102" s="41"/>
      <c r="C102" s="206" t="s">
        <v>142</v>
      </c>
      <c r="D102" s="206" t="s">
        <v>112</v>
      </c>
      <c r="E102" s="207" t="s">
        <v>143</v>
      </c>
      <c r="F102" s="208" t="s">
        <v>144</v>
      </c>
      <c r="G102" s="209" t="s">
        <v>115</v>
      </c>
      <c r="H102" s="210">
        <v>1</v>
      </c>
      <c r="I102" s="211"/>
      <c r="J102" s="212">
        <f>ROUND(I102*H102,2)</f>
        <v>0</v>
      </c>
      <c r="K102" s="208" t="s">
        <v>116</v>
      </c>
      <c r="L102" s="46"/>
      <c r="M102" s="213" t="s">
        <v>19</v>
      </c>
      <c r="N102" s="214" t="s">
        <v>40</v>
      </c>
      <c r="O102" s="86"/>
      <c r="P102" s="215">
        <f>O102*H102</f>
        <v>0</v>
      </c>
      <c r="Q102" s="215">
        <v>0</v>
      </c>
      <c r="R102" s="215">
        <f>Q102*H102</f>
        <v>0</v>
      </c>
      <c r="S102" s="215">
        <v>0</v>
      </c>
      <c r="T102" s="216">
        <f>S102*H102</f>
        <v>0</v>
      </c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R102" s="217" t="s">
        <v>126</v>
      </c>
      <c r="AT102" s="217" t="s">
        <v>112</v>
      </c>
      <c r="AU102" s="217" t="s">
        <v>79</v>
      </c>
      <c r="AY102" s="19" t="s">
        <v>109</v>
      </c>
      <c r="BE102" s="218">
        <f>IF(N102="základní",J102,0)</f>
        <v>0</v>
      </c>
      <c r="BF102" s="218">
        <f>IF(N102="snížená",J102,0)</f>
        <v>0</v>
      </c>
      <c r="BG102" s="218">
        <f>IF(N102="zákl. přenesená",J102,0)</f>
        <v>0</v>
      </c>
      <c r="BH102" s="218">
        <f>IF(N102="sníž. přenesená",J102,0)</f>
        <v>0</v>
      </c>
      <c r="BI102" s="218">
        <f>IF(N102="nulová",J102,0)</f>
        <v>0</v>
      </c>
      <c r="BJ102" s="19" t="s">
        <v>77</v>
      </c>
      <c r="BK102" s="218">
        <f>ROUND(I102*H102,2)</f>
        <v>0</v>
      </c>
      <c r="BL102" s="19" t="s">
        <v>126</v>
      </c>
      <c r="BM102" s="217" t="s">
        <v>145</v>
      </c>
    </row>
    <row r="103" s="2" customFormat="1">
      <c r="A103" s="40"/>
      <c r="B103" s="41"/>
      <c r="C103" s="42"/>
      <c r="D103" s="219" t="s">
        <v>119</v>
      </c>
      <c r="E103" s="42"/>
      <c r="F103" s="220" t="s">
        <v>144</v>
      </c>
      <c r="G103" s="42"/>
      <c r="H103" s="42"/>
      <c r="I103" s="221"/>
      <c r="J103" s="42"/>
      <c r="K103" s="42"/>
      <c r="L103" s="46"/>
      <c r="M103" s="222"/>
      <c r="N103" s="223"/>
      <c r="O103" s="86"/>
      <c r="P103" s="86"/>
      <c r="Q103" s="86"/>
      <c r="R103" s="86"/>
      <c r="S103" s="86"/>
      <c r="T103" s="87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T103" s="19" t="s">
        <v>119</v>
      </c>
      <c r="AU103" s="19" t="s">
        <v>79</v>
      </c>
    </row>
    <row r="104" s="2" customFormat="1">
      <c r="A104" s="40"/>
      <c r="B104" s="41"/>
      <c r="C104" s="42"/>
      <c r="D104" s="224" t="s">
        <v>120</v>
      </c>
      <c r="E104" s="42"/>
      <c r="F104" s="225" t="s">
        <v>146</v>
      </c>
      <c r="G104" s="42"/>
      <c r="H104" s="42"/>
      <c r="I104" s="221"/>
      <c r="J104" s="42"/>
      <c r="K104" s="42"/>
      <c r="L104" s="46"/>
      <c r="M104" s="222"/>
      <c r="N104" s="223"/>
      <c r="O104" s="86"/>
      <c r="P104" s="86"/>
      <c r="Q104" s="86"/>
      <c r="R104" s="86"/>
      <c r="S104" s="86"/>
      <c r="T104" s="87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T104" s="19" t="s">
        <v>120</v>
      </c>
      <c r="AU104" s="19" t="s">
        <v>79</v>
      </c>
    </row>
    <row r="105" s="13" customFormat="1">
      <c r="A105" s="13"/>
      <c r="B105" s="227"/>
      <c r="C105" s="228"/>
      <c r="D105" s="219" t="s">
        <v>147</v>
      </c>
      <c r="E105" s="229" t="s">
        <v>19</v>
      </c>
      <c r="F105" s="230" t="s">
        <v>148</v>
      </c>
      <c r="G105" s="228"/>
      <c r="H105" s="229" t="s">
        <v>19</v>
      </c>
      <c r="I105" s="231"/>
      <c r="J105" s="228"/>
      <c r="K105" s="228"/>
      <c r="L105" s="232"/>
      <c r="M105" s="233"/>
      <c r="N105" s="234"/>
      <c r="O105" s="234"/>
      <c r="P105" s="234"/>
      <c r="Q105" s="234"/>
      <c r="R105" s="234"/>
      <c r="S105" s="234"/>
      <c r="T105" s="235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36" t="s">
        <v>147</v>
      </c>
      <c r="AU105" s="236" t="s">
        <v>79</v>
      </c>
      <c r="AV105" s="13" t="s">
        <v>77</v>
      </c>
      <c r="AW105" s="13" t="s">
        <v>31</v>
      </c>
      <c r="AX105" s="13" t="s">
        <v>69</v>
      </c>
      <c r="AY105" s="236" t="s">
        <v>109</v>
      </c>
    </row>
    <row r="106" s="13" customFormat="1">
      <c r="A106" s="13"/>
      <c r="B106" s="227"/>
      <c r="C106" s="228"/>
      <c r="D106" s="219" t="s">
        <v>147</v>
      </c>
      <c r="E106" s="229" t="s">
        <v>19</v>
      </c>
      <c r="F106" s="230" t="s">
        <v>149</v>
      </c>
      <c r="G106" s="228"/>
      <c r="H106" s="229" t="s">
        <v>19</v>
      </c>
      <c r="I106" s="231"/>
      <c r="J106" s="228"/>
      <c r="K106" s="228"/>
      <c r="L106" s="232"/>
      <c r="M106" s="233"/>
      <c r="N106" s="234"/>
      <c r="O106" s="234"/>
      <c r="P106" s="234"/>
      <c r="Q106" s="234"/>
      <c r="R106" s="234"/>
      <c r="S106" s="234"/>
      <c r="T106" s="235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T106" s="236" t="s">
        <v>147</v>
      </c>
      <c r="AU106" s="236" t="s">
        <v>79</v>
      </c>
      <c r="AV106" s="13" t="s">
        <v>77</v>
      </c>
      <c r="AW106" s="13" t="s">
        <v>31</v>
      </c>
      <c r="AX106" s="13" t="s">
        <v>69</v>
      </c>
      <c r="AY106" s="236" t="s">
        <v>109</v>
      </c>
    </row>
    <row r="107" s="14" customFormat="1">
      <c r="A107" s="14"/>
      <c r="B107" s="237"/>
      <c r="C107" s="238"/>
      <c r="D107" s="219" t="s">
        <v>147</v>
      </c>
      <c r="E107" s="239" t="s">
        <v>19</v>
      </c>
      <c r="F107" s="240" t="s">
        <v>77</v>
      </c>
      <c r="G107" s="238"/>
      <c r="H107" s="241">
        <v>1</v>
      </c>
      <c r="I107" s="242"/>
      <c r="J107" s="238"/>
      <c r="K107" s="238"/>
      <c r="L107" s="243"/>
      <c r="M107" s="244"/>
      <c r="N107" s="245"/>
      <c r="O107" s="245"/>
      <c r="P107" s="245"/>
      <c r="Q107" s="245"/>
      <c r="R107" s="245"/>
      <c r="S107" s="245"/>
      <c r="T107" s="246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T107" s="247" t="s">
        <v>147</v>
      </c>
      <c r="AU107" s="247" t="s">
        <v>79</v>
      </c>
      <c r="AV107" s="14" t="s">
        <v>79</v>
      </c>
      <c r="AW107" s="14" t="s">
        <v>31</v>
      </c>
      <c r="AX107" s="14" t="s">
        <v>77</v>
      </c>
      <c r="AY107" s="247" t="s">
        <v>109</v>
      </c>
    </row>
    <row r="108" s="2" customFormat="1" ht="16.5" customHeight="1">
      <c r="A108" s="40"/>
      <c r="B108" s="41"/>
      <c r="C108" s="206" t="s">
        <v>117</v>
      </c>
      <c r="D108" s="206" t="s">
        <v>112</v>
      </c>
      <c r="E108" s="207" t="s">
        <v>150</v>
      </c>
      <c r="F108" s="208" t="s">
        <v>151</v>
      </c>
      <c r="G108" s="209" t="s">
        <v>152</v>
      </c>
      <c r="H108" s="210">
        <v>1</v>
      </c>
      <c r="I108" s="211"/>
      <c r="J108" s="212">
        <f>ROUND(I108*H108,2)</f>
        <v>0</v>
      </c>
      <c r="K108" s="208" t="s">
        <v>116</v>
      </c>
      <c r="L108" s="46"/>
      <c r="M108" s="213" t="s">
        <v>19</v>
      </c>
      <c r="N108" s="214" t="s">
        <v>40</v>
      </c>
      <c r="O108" s="86"/>
      <c r="P108" s="215">
        <f>O108*H108</f>
        <v>0</v>
      </c>
      <c r="Q108" s="215">
        <v>0</v>
      </c>
      <c r="R108" s="215">
        <f>Q108*H108</f>
        <v>0</v>
      </c>
      <c r="S108" s="215">
        <v>0</v>
      </c>
      <c r="T108" s="216">
        <f>S108*H108</f>
        <v>0</v>
      </c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R108" s="217" t="s">
        <v>117</v>
      </c>
      <c r="AT108" s="217" t="s">
        <v>112</v>
      </c>
      <c r="AU108" s="217" t="s">
        <v>79</v>
      </c>
      <c r="AY108" s="19" t="s">
        <v>109</v>
      </c>
      <c r="BE108" s="218">
        <f>IF(N108="základní",J108,0)</f>
        <v>0</v>
      </c>
      <c r="BF108" s="218">
        <f>IF(N108="snížená",J108,0)</f>
        <v>0</v>
      </c>
      <c r="BG108" s="218">
        <f>IF(N108="zákl. přenesená",J108,0)</f>
        <v>0</v>
      </c>
      <c r="BH108" s="218">
        <f>IF(N108="sníž. přenesená",J108,0)</f>
        <v>0</v>
      </c>
      <c r="BI108" s="218">
        <f>IF(N108="nulová",J108,0)</f>
        <v>0</v>
      </c>
      <c r="BJ108" s="19" t="s">
        <v>77</v>
      </c>
      <c r="BK108" s="218">
        <f>ROUND(I108*H108,2)</f>
        <v>0</v>
      </c>
      <c r="BL108" s="19" t="s">
        <v>117</v>
      </c>
      <c r="BM108" s="217" t="s">
        <v>153</v>
      </c>
    </row>
    <row r="109" s="2" customFormat="1">
      <c r="A109" s="40"/>
      <c r="B109" s="41"/>
      <c r="C109" s="42"/>
      <c r="D109" s="219" t="s">
        <v>119</v>
      </c>
      <c r="E109" s="42"/>
      <c r="F109" s="220" t="s">
        <v>151</v>
      </c>
      <c r="G109" s="42"/>
      <c r="H109" s="42"/>
      <c r="I109" s="221"/>
      <c r="J109" s="42"/>
      <c r="K109" s="42"/>
      <c r="L109" s="46"/>
      <c r="M109" s="222"/>
      <c r="N109" s="223"/>
      <c r="O109" s="86"/>
      <c r="P109" s="86"/>
      <c r="Q109" s="86"/>
      <c r="R109" s="86"/>
      <c r="S109" s="86"/>
      <c r="T109" s="87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T109" s="19" t="s">
        <v>119</v>
      </c>
      <c r="AU109" s="19" t="s">
        <v>79</v>
      </c>
    </row>
    <row r="110" s="2" customFormat="1">
      <c r="A110" s="40"/>
      <c r="B110" s="41"/>
      <c r="C110" s="42"/>
      <c r="D110" s="224" t="s">
        <v>120</v>
      </c>
      <c r="E110" s="42"/>
      <c r="F110" s="225" t="s">
        <v>154</v>
      </c>
      <c r="G110" s="42"/>
      <c r="H110" s="42"/>
      <c r="I110" s="221"/>
      <c r="J110" s="42"/>
      <c r="K110" s="42"/>
      <c r="L110" s="46"/>
      <c r="M110" s="222"/>
      <c r="N110" s="223"/>
      <c r="O110" s="86"/>
      <c r="P110" s="86"/>
      <c r="Q110" s="86"/>
      <c r="R110" s="86"/>
      <c r="S110" s="86"/>
      <c r="T110" s="87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T110" s="19" t="s">
        <v>120</v>
      </c>
      <c r="AU110" s="19" t="s">
        <v>79</v>
      </c>
    </row>
    <row r="111" s="2" customFormat="1">
      <c r="A111" s="40"/>
      <c r="B111" s="41"/>
      <c r="C111" s="42"/>
      <c r="D111" s="219" t="s">
        <v>122</v>
      </c>
      <c r="E111" s="42"/>
      <c r="F111" s="226" t="s">
        <v>155</v>
      </c>
      <c r="G111" s="42"/>
      <c r="H111" s="42"/>
      <c r="I111" s="221"/>
      <c r="J111" s="42"/>
      <c r="K111" s="42"/>
      <c r="L111" s="46"/>
      <c r="M111" s="222"/>
      <c r="N111" s="223"/>
      <c r="O111" s="86"/>
      <c r="P111" s="86"/>
      <c r="Q111" s="86"/>
      <c r="R111" s="86"/>
      <c r="S111" s="86"/>
      <c r="T111" s="87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T111" s="19" t="s">
        <v>122</v>
      </c>
      <c r="AU111" s="19" t="s">
        <v>79</v>
      </c>
    </row>
    <row r="112" s="12" customFormat="1" ht="22.8" customHeight="1">
      <c r="A112" s="12"/>
      <c r="B112" s="190"/>
      <c r="C112" s="191"/>
      <c r="D112" s="192" t="s">
        <v>68</v>
      </c>
      <c r="E112" s="204" t="s">
        <v>156</v>
      </c>
      <c r="F112" s="204" t="s">
        <v>157</v>
      </c>
      <c r="G112" s="191"/>
      <c r="H112" s="191"/>
      <c r="I112" s="194"/>
      <c r="J112" s="205">
        <f>BK112</f>
        <v>0</v>
      </c>
      <c r="K112" s="191"/>
      <c r="L112" s="196"/>
      <c r="M112" s="197"/>
      <c r="N112" s="198"/>
      <c r="O112" s="198"/>
      <c r="P112" s="199">
        <f>SUM(P113:P120)</f>
        <v>0</v>
      </c>
      <c r="Q112" s="198"/>
      <c r="R112" s="199">
        <f>SUM(R113:R120)</f>
        <v>0</v>
      </c>
      <c r="S112" s="198"/>
      <c r="T112" s="200">
        <f>SUM(T113:T120)</f>
        <v>0</v>
      </c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R112" s="201" t="s">
        <v>108</v>
      </c>
      <c r="AT112" s="202" t="s">
        <v>68</v>
      </c>
      <c r="AU112" s="202" t="s">
        <v>77</v>
      </c>
      <c r="AY112" s="201" t="s">
        <v>109</v>
      </c>
      <c r="BK112" s="203">
        <f>SUM(BK113:BK120)</f>
        <v>0</v>
      </c>
    </row>
    <row r="113" s="2" customFormat="1" ht="16.5" customHeight="1">
      <c r="A113" s="40"/>
      <c r="B113" s="41"/>
      <c r="C113" s="206" t="s">
        <v>108</v>
      </c>
      <c r="D113" s="206" t="s">
        <v>112</v>
      </c>
      <c r="E113" s="207" t="s">
        <v>158</v>
      </c>
      <c r="F113" s="208" t="s">
        <v>157</v>
      </c>
      <c r="G113" s="209" t="s">
        <v>115</v>
      </c>
      <c r="H113" s="210">
        <v>1</v>
      </c>
      <c r="I113" s="211"/>
      <c r="J113" s="212">
        <f>ROUND(I113*H113,2)</f>
        <v>0</v>
      </c>
      <c r="K113" s="208" t="s">
        <v>116</v>
      </c>
      <c r="L113" s="46"/>
      <c r="M113" s="213" t="s">
        <v>19</v>
      </c>
      <c r="N113" s="214" t="s">
        <v>40</v>
      </c>
      <c r="O113" s="86"/>
      <c r="P113" s="215">
        <f>O113*H113</f>
        <v>0</v>
      </c>
      <c r="Q113" s="215">
        <v>0</v>
      </c>
      <c r="R113" s="215">
        <f>Q113*H113</f>
        <v>0</v>
      </c>
      <c r="S113" s="215">
        <v>0</v>
      </c>
      <c r="T113" s="216">
        <f>S113*H113</f>
        <v>0</v>
      </c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R113" s="217" t="s">
        <v>117</v>
      </c>
      <c r="AT113" s="217" t="s">
        <v>112</v>
      </c>
      <c r="AU113" s="217" t="s">
        <v>79</v>
      </c>
      <c r="AY113" s="19" t="s">
        <v>109</v>
      </c>
      <c r="BE113" s="218">
        <f>IF(N113="základní",J113,0)</f>
        <v>0</v>
      </c>
      <c r="BF113" s="218">
        <f>IF(N113="snížená",J113,0)</f>
        <v>0</v>
      </c>
      <c r="BG113" s="218">
        <f>IF(N113="zákl. přenesená",J113,0)</f>
        <v>0</v>
      </c>
      <c r="BH113" s="218">
        <f>IF(N113="sníž. přenesená",J113,0)</f>
        <v>0</v>
      </c>
      <c r="BI113" s="218">
        <f>IF(N113="nulová",J113,0)</f>
        <v>0</v>
      </c>
      <c r="BJ113" s="19" t="s">
        <v>77</v>
      </c>
      <c r="BK113" s="218">
        <f>ROUND(I113*H113,2)</f>
        <v>0</v>
      </c>
      <c r="BL113" s="19" t="s">
        <v>117</v>
      </c>
      <c r="BM113" s="217" t="s">
        <v>159</v>
      </c>
    </row>
    <row r="114" s="2" customFormat="1">
      <c r="A114" s="40"/>
      <c r="B114" s="41"/>
      <c r="C114" s="42"/>
      <c r="D114" s="219" t="s">
        <v>119</v>
      </c>
      <c r="E114" s="42"/>
      <c r="F114" s="220" t="s">
        <v>157</v>
      </c>
      <c r="G114" s="42"/>
      <c r="H114" s="42"/>
      <c r="I114" s="221"/>
      <c r="J114" s="42"/>
      <c r="K114" s="42"/>
      <c r="L114" s="46"/>
      <c r="M114" s="222"/>
      <c r="N114" s="223"/>
      <c r="O114" s="86"/>
      <c r="P114" s="86"/>
      <c r="Q114" s="86"/>
      <c r="R114" s="86"/>
      <c r="S114" s="86"/>
      <c r="T114" s="87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T114" s="19" t="s">
        <v>119</v>
      </c>
      <c r="AU114" s="19" t="s">
        <v>79</v>
      </c>
    </row>
    <row r="115" s="2" customFormat="1">
      <c r="A115" s="40"/>
      <c r="B115" s="41"/>
      <c r="C115" s="42"/>
      <c r="D115" s="224" t="s">
        <v>120</v>
      </c>
      <c r="E115" s="42"/>
      <c r="F115" s="225" t="s">
        <v>160</v>
      </c>
      <c r="G115" s="42"/>
      <c r="H115" s="42"/>
      <c r="I115" s="221"/>
      <c r="J115" s="42"/>
      <c r="K115" s="42"/>
      <c r="L115" s="46"/>
      <c r="M115" s="222"/>
      <c r="N115" s="223"/>
      <c r="O115" s="86"/>
      <c r="P115" s="86"/>
      <c r="Q115" s="86"/>
      <c r="R115" s="86"/>
      <c r="S115" s="86"/>
      <c r="T115" s="87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T115" s="19" t="s">
        <v>120</v>
      </c>
      <c r="AU115" s="19" t="s">
        <v>79</v>
      </c>
    </row>
    <row r="116" s="2" customFormat="1">
      <c r="A116" s="40"/>
      <c r="B116" s="41"/>
      <c r="C116" s="42"/>
      <c r="D116" s="219" t="s">
        <v>122</v>
      </c>
      <c r="E116" s="42"/>
      <c r="F116" s="226" t="s">
        <v>161</v>
      </c>
      <c r="G116" s="42"/>
      <c r="H116" s="42"/>
      <c r="I116" s="221"/>
      <c r="J116" s="42"/>
      <c r="K116" s="42"/>
      <c r="L116" s="46"/>
      <c r="M116" s="222"/>
      <c r="N116" s="223"/>
      <c r="O116" s="86"/>
      <c r="P116" s="86"/>
      <c r="Q116" s="86"/>
      <c r="R116" s="86"/>
      <c r="S116" s="86"/>
      <c r="T116" s="87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T116" s="19" t="s">
        <v>122</v>
      </c>
      <c r="AU116" s="19" t="s">
        <v>79</v>
      </c>
    </row>
    <row r="117" s="2" customFormat="1" ht="16.5" customHeight="1">
      <c r="A117" s="40"/>
      <c r="B117" s="41"/>
      <c r="C117" s="206" t="s">
        <v>162</v>
      </c>
      <c r="D117" s="206" t="s">
        <v>112</v>
      </c>
      <c r="E117" s="207" t="s">
        <v>163</v>
      </c>
      <c r="F117" s="208" t="s">
        <v>164</v>
      </c>
      <c r="G117" s="209" t="s">
        <v>115</v>
      </c>
      <c r="H117" s="210">
        <v>1</v>
      </c>
      <c r="I117" s="211"/>
      <c r="J117" s="212">
        <f>ROUND(I117*H117,2)</f>
        <v>0</v>
      </c>
      <c r="K117" s="208" t="s">
        <v>116</v>
      </c>
      <c r="L117" s="46"/>
      <c r="M117" s="213" t="s">
        <v>19</v>
      </c>
      <c r="N117" s="214" t="s">
        <v>40</v>
      </c>
      <c r="O117" s="86"/>
      <c r="P117" s="215">
        <f>O117*H117</f>
        <v>0</v>
      </c>
      <c r="Q117" s="215">
        <v>0</v>
      </c>
      <c r="R117" s="215">
        <f>Q117*H117</f>
        <v>0</v>
      </c>
      <c r="S117" s="215">
        <v>0</v>
      </c>
      <c r="T117" s="216">
        <f>S117*H117</f>
        <v>0</v>
      </c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R117" s="217" t="s">
        <v>126</v>
      </c>
      <c r="AT117" s="217" t="s">
        <v>112</v>
      </c>
      <c r="AU117" s="217" t="s">
        <v>79</v>
      </c>
      <c r="AY117" s="19" t="s">
        <v>109</v>
      </c>
      <c r="BE117" s="218">
        <f>IF(N117="základní",J117,0)</f>
        <v>0</v>
      </c>
      <c r="BF117" s="218">
        <f>IF(N117="snížená",J117,0)</f>
        <v>0</v>
      </c>
      <c r="BG117" s="218">
        <f>IF(N117="zákl. přenesená",J117,0)</f>
        <v>0</v>
      </c>
      <c r="BH117" s="218">
        <f>IF(N117="sníž. přenesená",J117,0)</f>
        <v>0</v>
      </c>
      <c r="BI117" s="218">
        <f>IF(N117="nulová",J117,0)</f>
        <v>0</v>
      </c>
      <c r="BJ117" s="19" t="s">
        <v>77</v>
      </c>
      <c r="BK117" s="218">
        <f>ROUND(I117*H117,2)</f>
        <v>0</v>
      </c>
      <c r="BL117" s="19" t="s">
        <v>126</v>
      </c>
      <c r="BM117" s="217" t="s">
        <v>165</v>
      </c>
    </row>
    <row r="118" s="2" customFormat="1">
      <c r="A118" s="40"/>
      <c r="B118" s="41"/>
      <c r="C118" s="42"/>
      <c r="D118" s="219" t="s">
        <v>119</v>
      </c>
      <c r="E118" s="42"/>
      <c r="F118" s="220" t="s">
        <v>164</v>
      </c>
      <c r="G118" s="42"/>
      <c r="H118" s="42"/>
      <c r="I118" s="221"/>
      <c r="J118" s="42"/>
      <c r="K118" s="42"/>
      <c r="L118" s="46"/>
      <c r="M118" s="222"/>
      <c r="N118" s="223"/>
      <c r="O118" s="86"/>
      <c r="P118" s="86"/>
      <c r="Q118" s="86"/>
      <c r="R118" s="86"/>
      <c r="S118" s="86"/>
      <c r="T118" s="87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T118" s="19" t="s">
        <v>119</v>
      </c>
      <c r="AU118" s="19" t="s">
        <v>79</v>
      </c>
    </row>
    <row r="119" s="2" customFormat="1">
      <c r="A119" s="40"/>
      <c r="B119" s="41"/>
      <c r="C119" s="42"/>
      <c r="D119" s="224" t="s">
        <v>120</v>
      </c>
      <c r="E119" s="42"/>
      <c r="F119" s="225" t="s">
        <v>166</v>
      </c>
      <c r="G119" s="42"/>
      <c r="H119" s="42"/>
      <c r="I119" s="221"/>
      <c r="J119" s="42"/>
      <c r="K119" s="42"/>
      <c r="L119" s="46"/>
      <c r="M119" s="222"/>
      <c r="N119" s="223"/>
      <c r="O119" s="86"/>
      <c r="P119" s="86"/>
      <c r="Q119" s="86"/>
      <c r="R119" s="86"/>
      <c r="S119" s="86"/>
      <c r="T119" s="87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T119" s="19" t="s">
        <v>120</v>
      </c>
      <c r="AU119" s="19" t="s">
        <v>79</v>
      </c>
    </row>
    <row r="120" s="2" customFormat="1">
      <c r="A120" s="40"/>
      <c r="B120" s="41"/>
      <c r="C120" s="42"/>
      <c r="D120" s="219" t="s">
        <v>122</v>
      </c>
      <c r="E120" s="42"/>
      <c r="F120" s="226" t="s">
        <v>167</v>
      </c>
      <c r="G120" s="42"/>
      <c r="H120" s="42"/>
      <c r="I120" s="221"/>
      <c r="J120" s="42"/>
      <c r="K120" s="42"/>
      <c r="L120" s="46"/>
      <c r="M120" s="248"/>
      <c r="N120" s="249"/>
      <c r="O120" s="250"/>
      <c r="P120" s="250"/>
      <c r="Q120" s="250"/>
      <c r="R120" s="250"/>
      <c r="S120" s="250"/>
      <c r="T120" s="251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T120" s="19" t="s">
        <v>122</v>
      </c>
      <c r="AU120" s="19" t="s">
        <v>79</v>
      </c>
    </row>
    <row r="121" s="2" customFormat="1" ht="6.96" customHeight="1">
      <c r="A121" s="40"/>
      <c r="B121" s="61"/>
      <c r="C121" s="62"/>
      <c r="D121" s="62"/>
      <c r="E121" s="62"/>
      <c r="F121" s="62"/>
      <c r="G121" s="62"/>
      <c r="H121" s="62"/>
      <c r="I121" s="62"/>
      <c r="J121" s="62"/>
      <c r="K121" s="62"/>
      <c r="L121" s="46"/>
      <c r="M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</row>
  </sheetData>
  <sheetProtection sheet="1" autoFilter="0" formatColumns="0" formatRows="0" objects="1" scenarios="1" spinCount="100000" saltValue="y0as2nr8Ybg38TPtrzNjD3o9KiZm9T5Hod2cguec/qhENZXGanoJZxYEdBLRJi47ecRGt+bRUekWOIPZkPuxag==" hashValue="+PGbCnigcOxdjQR7AtHEP+6BKVIC5J+Gs/5JhEEhj/Vr3593I6Ip7yuOrgj9eapd3pi3/iSA5ARo7mQ9ZyikwQ==" algorithmName="SHA-512" password="CC35"/>
  <autoFilter ref="C82:K120"/>
  <mergeCells count="9">
    <mergeCell ref="E7:H7"/>
    <mergeCell ref="E9:H9"/>
    <mergeCell ref="E18:H18"/>
    <mergeCell ref="E27:H27"/>
    <mergeCell ref="E48:H48"/>
    <mergeCell ref="E50:H50"/>
    <mergeCell ref="E73:H73"/>
    <mergeCell ref="E75:H75"/>
    <mergeCell ref="L2:V2"/>
  </mergeCells>
  <hyperlinks>
    <hyperlink ref="F88" r:id="rId1" display="https://podminky.urs.cz/item/CS_URS_2025_01/012203000"/>
    <hyperlink ref="F92" r:id="rId2" display="https://podminky.urs.cz/item/CS_URS_2025_01/013254000"/>
    <hyperlink ref="F96" r:id="rId3" display="https://podminky.urs.cz/item/CS_URS_2025_01/00001R1"/>
    <hyperlink ref="F100" r:id="rId4" display="https://podminky.urs.cz/item/CS_URS_2025_01/030001000"/>
    <hyperlink ref="F104" r:id="rId5" display="https://podminky.urs.cz/item/CS_URS_2025_01/034303000"/>
    <hyperlink ref="F110" r:id="rId6" display="https://podminky.urs.cz/item/CS_URS_2025_01/034503000"/>
    <hyperlink ref="F115" r:id="rId7" display="https://podminky.urs.cz/item/CS_URS_2025_01/040001000"/>
    <hyperlink ref="F119" r:id="rId8" display="https://podminky.urs.cz/item/CS_URS_2025_01/043002000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9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82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79</v>
      </c>
    </row>
    <row r="4" s="1" customFormat="1" ht="24.96" customHeight="1">
      <c r="B4" s="22"/>
      <c r="D4" s="132" t="s">
        <v>83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16.5" customHeight="1">
      <c r="B7" s="22"/>
      <c r="E7" s="135" t="str">
        <f>'Rekapitulace stavby'!K6</f>
        <v>III/18015 DÝŠINA – ČERVENÝ HRÁDEK, CELOPLOŠNÁ OPRAVA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84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168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1. 10. 2024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tr">
        <f>IF('Rekapitulace stavby'!AN10="","",'Rekapitulace stavby'!AN10)</f>
        <v/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tr">
        <f>IF('Rekapitulace stavby'!E11="","",'Rekapitulace stavby'!E11)</f>
        <v xml:space="preserve"> </v>
      </c>
      <c r="F15" s="40"/>
      <c r="G15" s="40"/>
      <c r="H15" s="40"/>
      <c r="I15" s="134" t="s">
        <v>27</v>
      </c>
      <c r="J15" s="138" t="str">
        <f>IF('Rekapitulace stavby'!AN11="","",'Rekapitulace stavby'!AN11)</f>
        <v/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28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27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30</v>
      </c>
      <c r="E20" s="40"/>
      <c r="F20" s="40"/>
      <c r="G20" s="40"/>
      <c r="H20" s="40"/>
      <c r="I20" s="134" t="s">
        <v>26</v>
      </c>
      <c r="J20" s="138" t="str">
        <f>IF('Rekapitulace stavby'!AN16="","",'Rekapitulace stavby'!AN16)</f>
        <v/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tr">
        <f>IF('Rekapitulace stavby'!E17="","",'Rekapitulace stavby'!E17)</f>
        <v xml:space="preserve"> </v>
      </c>
      <c r="F21" s="40"/>
      <c r="G21" s="40"/>
      <c r="H21" s="40"/>
      <c r="I21" s="134" t="s">
        <v>27</v>
      </c>
      <c r="J21" s="138" t="str">
        <f>IF('Rekapitulace stavby'!AN17="","",'Rekapitulace stavby'!AN17)</f>
        <v/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32</v>
      </c>
      <c r="E23" s="40"/>
      <c r="F23" s="40"/>
      <c r="G23" s="40"/>
      <c r="H23" s="40"/>
      <c r="I23" s="134" t="s">
        <v>26</v>
      </c>
      <c r="J23" s="138" t="str">
        <f>IF('Rekapitulace stavby'!AN19="","",'Rekapitulace stavby'!AN19)</f>
        <v/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tr">
        <f>IF('Rekapitulace stavby'!E20="","",'Rekapitulace stavby'!E20)</f>
        <v xml:space="preserve"> </v>
      </c>
      <c r="F24" s="40"/>
      <c r="G24" s="40"/>
      <c r="H24" s="40"/>
      <c r="I24" s="134" t="s">
        <v>27</v>
      </c>
      <c r="J24" s="138" t="str">
        <f>IF('Rekapitulace stavby'!AN20="","",'Rekapitulace stavby'!AN20)</f>
        <v/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33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35</v>
      </c>
      <c r="E30" s="40"/>
      <c r="F30" s="40"/>
      <c r="G30" s="40"/>
      <c r="H30" s="40"/>
      <c r="I30" s="40"/>
      <c r="J30" s="146">
        <f>ROUND(J85,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37</v>
      </c>
      <c r="G32" s="40"/>
      <c r="H32" s="40"/>
      <c r="I32" s="147" t="s">
        <v>36</v>
      </c>
      <c r="J32" s="147" t="s">
        <v>38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39</v>
      </c>
      <c r="E33" s="134" t="s">
        <v>40</v>
      </c>
      <c r="F33" s="149">
        <f>ROUND((SUM(BE85:BE324)),  2)</f>
        <v>0</v>
      </c>
      <c r="G33" s="40"/>
      <c r="H33" s="40"/>
      <c r="I33" s="150">
        <v>0.20999999999999999</v>
      </c>
      <c r="J33" s="149">
        <f>ROUND(((SUM(BE85:BE324))*I33),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41</v>
      </c>
      <c r="F34" s="149">
        <f>ROUND((SUM(BF85:BF324)),  2)</f>
        <v>0</v>
      </c>
      <c r="G34" s="40"/>
      <c r="H34" s="40"/>
      <c r="I34" s="150">
        <v>0.12</v>
      </c>
      <c r="J34" s="149">
        <f>ROUND(((SUM(BF85:BF324))*I34),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42</v>
      </c>
      <c r="F35" s="149">
        <f>ROUND((SUM(BG85:BG324)),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43</v>
      </c>
      <c r="F36" s="149">
        <f>ROUND((SUM(BH85:BH324)),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44</v>
      </c>
      <c r="F37" s="149">
        <f>ROUND((SUM(BI85:BI324)),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45</v>
      </c>
      <c r="E39" s="153"/>
      <c r="F39" s="153"/>
      <c r="G39" s="154" t="s">
        <v>46</v>
      </c>
      <c r="H39" s="155" t="s">
        <v>47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86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III/18015 DÝŠINA – ČERVENÝ HRÁDEK, CELOPLOŠNÁ OPRAVA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84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101 - KOMUNIKACE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 xml:space="preserve"> </v>
      </c>
      <c r="G52" s="42"/>
      <c r="H52" s="42"/>
      <c r="I52" s="34" t="s">
        <v>23</v>
      </c>
      <c r="J52" s="74" t="str">
        <f>IF(J12="","",J12)</f>
        <v>1. 10. 2024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 xml:space="preserve"> </v>
      </c>
      <c r="G54" s="42"/>
      <c r="H54" s="42"/>
      <c r="I54" s="34" t="s">
        <v>30</v>
      </c>
      <c r="J54" s="38" t="str">
        <f>E21</f>
        <v xml:space="preserve"> 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28</v>
      </c>
      <c r="D55" s="42"/>
      <c r="E55" s="42"/>
      <c r="F55" s="29" t="str">
        <f>IF(E18="","",E18)</f>
        <v>Vyplň údaj</v>
      </c>
      <c r="G55" s="42"/>
      <c r="H55" s="42"/>
      <c r="I55" s="34" t="s">
        <v>32</v>
      </c>
      <c r="J55" s="38" t="str">
        <f>E24</f>
        <v xml:space="preserve"> 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87</v>
      </c>
      <c r="D57" s="164"/>
      <c r="E57" s="164"/>
      <c r="F57" s="164"/>
      <c r="G57" s="164"/>
      <c r="H57" s="164"/>
      <c r="I57" s="164"/>
      <c r="J57" s="165" t="s">
        <v>88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67</v>
      </c>
      <c r="D59" s="42"/>
      <c r="E59" s="42"/>
      <c r="F59" s="42"/>
      <c r="G59" s="42"/>
      <c r="H59" s="42"/>
      <c r="I59" s="42"/>
      <c r="J59" s="104">
        <f>J85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89</v>
      </c>
    </row>
    <row r="60" s="9" customFormat="1" ht="24.96" customHeight="1">
      <c r="A60" s="9"/>
      <c r="B60" s="167"/>
      <c r="C60" s="168"/>
      <c r="D60" s="169" t="s">
        <v>169</v>
      </c>
      <c r="E60" s="170"/>
      <c r="F60" s="170"/>
      <c r="G60" s="170"/>
      <c r="H60" s="170"/>
      <c r="I60" s="170"/>
      <c r="J60" s="171">
        <f>J86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170</v>
      </c>
      <c r="E61" s="176"/>
      <c r="F61" s="176"/>
      <c r="G61" s="176"/>
      <c r="H61" s="176"/>
      <c r="I61" s="176"/>
      <c r="J61" s="177">
        <f>J87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171</v>
      </c>
      <c r="E62" s="176"/>
      <c r="F62" s="176"/>
      <c r="G62" s="176"/>
      <c r="H62" s="176"/>
      <c r="I62" s="176"/>
      <c r="J62" s="177">
        <f>J149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3"/>
      <c r="C63" s="174"/>
      <c r="D63" s="175" t="s">
        <v>172</v>
      </c>
      <c r="E63" s="176"/>
      <c r="F63" s="176"/>
      <c r="G63" s="176"/>
      <c r="H63" s="176"/>
      <c r="I63" s="176"/>
      <c r="J63" s="177">
        <f>J153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3"/>
      <c r="C64" s="174"/>
      <c r="D64" s="175" t="s">
        <v>173</v>
      </c>
      <c r="E64" s="176"/>
      <c r="F64" s="176"/>
      <c r="G64" s="176"/>
      <c r="H64" s="176"/>
      <c r="I64" s="176"/>
      <c r="J64" s="177">
        <f>J227</f>
        <v>0</v>
      </c>
      <c r="K64" s="174"/>
      <c r="L64" s="17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3"/>
      <c r="C65" s="174"/>
      <c r="D65" s="175" t="s">
        <v>174</v>
      </c>
      <c r="E65" s="176"/>
      <c r="F65" s="176"/>
      <c r="G65" s="176"/>
      <c r="H65" s="176"/>
      <c r="I65" s="176"/>
      <c r="J65" s="177">
        <f>J295</f>
        <v>0</v>
      </c>
      <c r="K65" s="174"/>
      <c r="L65" s="178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2" customFormat="1" ht="21.84" customHeight="1">
      <c r="A66" s="40"/>
      <c r="B66" s="41"/>
      <c r="C66" s="42"/>
      <c r="D66" s="42"/>
      <c r="E66" s="42"/>
      <c r="F66" s="42"/>
      <c r="G66" s="42"/>
      <c r="H66" s="42"/>
      <c r="I66" s="42"/>
      <c r="J66" s="42"/>
      <c r="K66" s="42"/>
      <c r="L66" s="136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</row>
    <row r="67" s="2" customFormat="1" ht="6.96" customHeight="1">
      <c r="A67" s="40"/>
      <c r="B67" s="61"/>
      <c r="C67" s="62"/>
      <c r="D67" s="62"/>
      <c r="E67" s="62"/>
      <c r="F67" s="62"/>
      <c r="G67" s="62"/>
      <c r="H67" s="62"/>
      <c r="I67" s="62"/>
      <c r="J67" s="62"/>
      <c r="K67" s="62"/>
      <c r="L67" s="136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</row>
    <row r="71" s="2" customFormat="1" ht="6.96" customHeight="1">
      <c r="A71" s="40"/>
      <c r="B71" s="63"/>
      <c r="C71" s="64"/>
      <c r="D71" s="64"/>
      <c r="E71" s="64"/>
      <c r="F71" s="64"/>
      <c r="G71" s="64"/>
      <c r="H71" s="64"/>
      <c r="I71" s="64"/>
      <c r="J71" s="64"/>
      <c r="K71" s="64"/>
      <c r="L71" s="13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24.96" customHeight="1">
      <c r="A72" s="40"/>
      <c r="B72" s="41"/>
      <c r="C72" s="25" t="s">
        <v>94</v>
      </c>
      <c r="D72" s="42"/>
      <c r="E72" s="42"/>
      <c r="F72" s="42"/>
      <c r="G72" s="42"/>
      <c r="H72" s="42"/>
      <c r="I72" s="42"/>
      <c r="J72" s="42"/>
      <c r="K72" s="42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6.96" customHeight="1">
      <c r="A73" s="40"/>
      <c r="B73" s="41"/>
      <c r="C73" s="42"/>
      <c r="D73" s="42"/>
      <c r="E73" s="42"/>
      <c r="F73" s="42"/>
      <c r="G73" s="42"/>
      <c r="H73" s="42"/>
      <c r="I73" s="42"/>
      <c r="J73" s="42"/>
      <c r="K73" s="42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12" customHeight="1">
      <c r="A74" s="40"/>
      <c r="B74" s="41"/>
      <c r="C74" s="34" t="s">
        <v>16</v>
      </c>
      <c r="D74" s="42"/>
      <c r="E74" s="42"/>
      <c r="F74" s="42"/>
      <c r="G74" s="42"/>
      <c r="H74" s="42"/>
      <c r="I74" s="42"/>
      <c r="J74" s="42"/>
      <c r="K74" s="4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6.5" customHeight="1">
      <c r="A75" s="40"/>
      <c r="B75" s="41"/>
      <c r="C75" s="42"/>
      <c r="D75" s="42"/>
      <c r="E75" s="162" t="str">
        <f>E7</f>
        <v>III/18015 DÝŠINA – ČERVENÝ HRÁDEK, CELOPLOŠNÁ OPRAVA</v>
      </c>
      <c r="F75" s="34"/>
      <c r="G75" s="34"/>
      <c r="H75" s="34"/>
      <c r="I75" s="42"/>
      <c r="J75" s="42"/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2" customHeight="1">
      <c r="A76" s="40"/>
      <c r="B76" s="41"/>
      <c r="C76" s="34" t="s">
        <v>84</v>
      </c>
      <c r="D76" s="42"/>
      <c r="E76" s="42"/>
      <c r="F76" s="42"/>
      <c r="G76" s="42"/>
      <c r="H76" s="42"/>
      <c r="I76" s="42"/>
      <c r="J76" s="42"/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6.5" customHeight="1">
      <c r="A77" s="40"/>
      <c r="B77" s="41"/>
      <c r="C77" s="42"/>
      <c r="D77" s="42"/>
      <c r="E77" s="71" t="str">
        <f>E9</f>
        <v>101 - KOMUNIKACE</v>
      </c>
      <c r="F77" s="42"/>
      <c r="G77" s="42"/>
      <c r="H77" s="42"/>
      <c r="I77" s="42"/>
      <c r="J77" s="42"/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6.96" customHeight="1">
      <c r="A78" s="40"/>
      <c r="B78" s="41"/>
      <c r="C78" s="42"/>
      <c r="D78" s="42"/>
      <c r="E78" s="42"/>
      <c r="F78" s="42"/>
      <c r="G78" s="42"/>
      <c r="H78" s="42"/>
      <c r="I78" s="42"/>
      <c r="J78" s="42"/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2" customHeight="1">
      <c r="A79" s="40"/>
      <c r="B79" s="41"/>
      <c r="C79" s="34" t="s">
        <v>21</v>
      </c>
      <c r="D79" s="42"/>
      <c r="E79" s="42"/>
      <c r="F79" s="29" t="str">
        <f>F12</f>
        <v xml:space="preserve"> </v>
      </c>
      <c r="G79" s="42"/>
      <c r="H79" s="42"/>
      <c r="I79" s="34" t="s">
        <v>23</v>
      </c>
      <c r="J79" s="74" t="str">
        <f>IF(J12="","",J12)</f>
        <v>1. 10. 2024</v>
      </c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6.96" customHeight="1">
      <c r="A80" s="40"/>
      <c r="B80" s="41"/>
      <c r="C80" s="42"/>
      <c r="D80" s="42"/>
      <c r="E80" s="42"/>
      <c r="F80" s="42"/>
      <c r="G80" s="42"/>
      <c r="H80" s="42"/>
      <c r="I80" s="42"/>
      <c r="J80" s="42"/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5.15" customHeight="1">
      <c r="A81" s="40"/>
      <c r="B81" s="41"/>
      <c r="C81" s="34" t="s">
        <v>25</v>
      </c>
      <c r="D81" s="42"/>
      <c r="E81" s="42"/>
      <c r="F81" s="29" t="str">
        <f>E15</f>
        <v xml:space="preserve"> </v>
      </c>
      <c r="G81" s="42"/>
      <c r="H81" s="42"/>
      <c r="I81" s="34" t="s">
        <v>30</v>
      </c>
      <c r="J81" s="38" t="str">
        <f>E21</f>
        <v xml:space="preserve"> </v>
      </c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5.15" customHeight="1">
      <c r="A82" s="40"/>
      <c r="B82" s="41"/>
      <c r="C82" s="34" t="s">
        <v>28</v>
      </c>
      <c r="D82" s="42"/>
      <c r="E82" s="42"/>
      <c r="F82" s="29" t="str">
        <f>IF(E18="","",E18)</f>
        <v>Vyplň údaj</v>
      </c>
      <c r="G82" s="42"/>
      <c r="H82" s="42"/>
      <c r="I82" s="34" t="s">
        <v>32</v>
      </c>
      <c r="J82" s="38" t="str">
        <f>E24</f>
        <v xml:space="preserve"> </v>
      </c>
      <c r="K82" s="42"/>
      <c r="L82" s="13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0.32" customHeight="1">
      <c r="A83" s="40"/>
      <c r="B83" s="41"/>
      <c r="C83" s="42"/>
      <c r="D83" s="42"/>
      <c r="E83" s="42"/>
      <c r="F83" s="42"/>
      <c r="G83" s="42"/>
      <c r="H83" s="42"/>
      <c r="I83" s="42"/>
      <c r="J83" s="42"/>
      <c r="K83" s="42"/>
      <c r="L83" s="13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11" customFormat="1" ht="29.28" customHeight="1">
      <c r="A84" s="179"/>
      <c r="B84" s="180"/>
      <c r="C84" s="181" t="s">
        <v>95</v>
      </c>
      <c r="D84" s="182" t="s">
        <v>54</v>
      </c>
      <c r="E84" s="182" t="s">
        <v>50</v>
      </c>
      <c r="F84" s="182" t="s">
        <v>51</v>
      </c>
      <c r="G84" s="182" t="s">
        <v>96</v>
      </c>
      <c r="H84" s="182" t="s">
        <v>97</v>
      </c>
      <c r="I84" s="182" t="s">
        <v>98</v>
      </c>
      <c r="J84" s="182" t="s">
        <v>88</v>
      </c>
      <c r="K84" s="183" t="s">
        <v>99</v>
      </c>
      <c r="L84" s="184"/>
      <c r="M84" s="94" t="s">
        <v>19</v>
      </c>
      <c r="N84" s="95" t="s">
        <v>39</v>
      </c>
      <c r="O84" s="95" t="s">
        <v>100</v>
      </c>
      <c r="P84" s="95" t="s">
        <v>101</v>
      </c>
      <c r="Q84" s="95" t="s">
        <v>102</v>
      </c>
      <c r="R84" s="95" t="s">
        <v>103</v>
      </c>
      <c r="S84" s="95" t="s">
        <v>104</v>
      </c>
      <c r="T84" s="96" t="s">
        <v>105</v>
      </c>
      <c r="U84" s="179"/>
      <c r="V84" s="179"/>
      <c r="W84" s="179"/>
      <c r="X84" s="179"/>
      <c r="Y84" s="179"/>
      <c r="Z84" s="179"/>
      <c r="AA84" s="179"/>
      <c r="AB84" s="179"/>
      <c r="AC84" s="179"/>
      <c r="AD84" s="179"/>
      <c r="AE84" s="179"/>
    </row>
    <row r="85" s="2" customFormat="1" ht="22.8" customHeight="1">
      <c r="A85" s="40"/>
      <c r="B85" s="41"/>
      <c r="C85" s="101" t="s">
        <v>106</v>
      </c>
      <c r="D85" s="42"/>
      <c r="E85" s="42"/>
      <c r="F85" s="42"/>
      <c r="G85" s="42"/>
      <c r="H85" s="42"/>
      <c r="I85" s="42"/>
      <c r="J85" s="185">
        <f>BK85</f>
        <v>0</v>
      </c>
      <c r="K85" s="42"/>
      <c r="L85" s="46"/>
      <c r="M85" s="97"/>
      <c r="N85" s="186"/>
      <c r="O85" s="98"/>
      <c r="P85" s="187">
        <f>P86</f>
        <v>0</v>
      </c>
      <c r="Q85" s="98"/>
      <c r="R85" s="187">
        <f>R86</f>
        <v>3655.5111150000002</v>
      </c>
      <c r="S85" s="98"/>
      <c r="T85" s="188">
        <f>T86</f>
        <v>1562.2920000000004</v>
      </c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T85" s="19" t="s">
        <v>68</v>
      </c>
      <c r="AU85" s="19" t="s">
        <v>89</v>
      </c>
      <c r="BK85" s="189">
        <f>BK86</f>
        <v>0</v>
      </c>
    </row>
    <row r="86" s="12" customFormat="1" ht="25.92" customHeight="1">
      <c r="A86" s="12"/>
      <c r="B86" s="190"/>
      <c r="C86" s="191"/>
      <c r="D86" s="192" t="s">
        <v>68</v>
      </c>
      <c r="E86" s="193" t="s">
        <v>175</v>
      </c>
      <c r="F86" s="193" t="s">
        <v>176</v>
      </c>
      <c r="G86" s="191"/>
      <c r="H86" s="191"/>
      <c r="I86" s="194"/>
      <c r="J86" s="195">
        <f>BK86</f>
        <v>0</v>
      </c>
      <c r="K86" s="191"/>
      <c r="L86" s="196"/>
      <c r="M86" s="197"/>
      <c r="N86" s="198"/>
      <c r="O86" s="198"/>
      <c r="P86" s="199">
        <f>P87+P149+P153+P227+P295</f>
        <v>0</v>
      </c>
      <c r="Q86" s="198"/>
      <c r="R86" s="199">
        <f>R87+R149+R153+R227+R295</f>
        <v>3655.5111150000002</v>
      </c>
      <c r="S86" s="198"/>
      <c r="T86" s="200">
        <f>T87+T149+T153+T227+T295</f>
        <v>1562.2920000000004</v>
      </c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201" t="s">
        <v>77</v>
      </c>
      <c r="AT86" s="202" t="s">
        <v>68</v>
      </c>
      <c r="AU86" s="202" t="s">
        <v>69</v>
      </c>
      <c r="AY86" s="201" t="s">
        <v>109</v>
      </c>
      <c r="BK86" s="203">
        <f>BK87+BK149+BK153+BK227+BK295</f>
        <v>0</v>
      </c>
    </row>
    <row r="87" s="12" customFormat="1" ht="22.8" customHeight="1">
      <c r="A87" s="12"/>
      <c r="B87" s="190"/>
      <c r="C87" s="191"/>
      <c r="D87" s="192" t="s">
        <v>68</v>
      </c>
      <c r="E87" s="204" t="s">
        <v>77</v>
      </c>
      <c r="F87" s="204" t="s">
        <v>177</v>
      </c>
      <c r="G87" s="191"/>
      <c r="H87" s="191"/>
      <c r="I87" s="194"/>
      <c r="J87" s="205">
        <f>BK87</f>
        <v>0</v>
      </c>
      <c r="K87" s="191"/>
      <c r="L87" s="196"/>
      <c r="M87" s="197"/>
      <c r="N87" s="198"/>
      <c r="O87" s="198"/>
      <c r="P87" s="199">
        <f>SUM(P88:P148)</f>
        <v>0</v>
      </c>
      <c r="Q87" s="198"/>
      <c r="R87" s="199">
        <f>SUM(R88:R148)</f>
        <v>1172.6074000000001</v>
      </c>
      <c r="S87" s="198"/>
      <c r="T87" s="200">
        <f>SUM(T88:T148)</f>
        <v>1050.1250000000002</v>
      </c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R87" s="201" t="s">
        <v>77</v>
      </c>
      <c r="AT87" s="202" t="s">
        <v>68</v>
      </c>
      <c r="AU87" s="202" t="s">
        <v>77</v>
      </c>
      <c r="AY87" s="201" t="s">
        <v>109</v>
      </c>
      <c r="BK87" s="203">
        <f>SUM(BK88:BK148)</f>
        <v>0</v>
      </c>
    </row>
    <row r="88" s="2" customFormat="1" ht="16.5" customHeight="1">
      <c r="A88" s="40"/>
      <c r="B88" s="41"/>
      <c r="C88" s="206" t="s">
        <v>77</v>
      </c>
      <c r="D88" s="206" t="s">
        <v>112</v>
      </c>
      <c r="E88" s="207" t="s">
        <v>178</v>
      </c>
      <c r="F88" s="208" t="s">
        <v>179</v>
      </c>
      <c r="G88" s="209" t="s">
        <v>180</v>
      </c>
      <c r="H88" s="210">
        <v>28</v>
      </c>
      <c r="I88" s="211"/>
      <c r="J88" s="212">
        <f>ROUND(I88*H88,2)</f>
        <v>0</v>
      </c>
      <c r="K88" s="208" t="s">
        <v>116</v>
      </c>
      <c r="L88" s="46"/>
      <c r="M88" s="213" t="s">
        <v>19</v>
      </c>
      <c r="N88" s="214" t="s">
        <v>40</v>
      </c>
      <c r="O88" s="86"/>
      <c r="P88" s="215">
        <f>O88*H88</f>
        <v>0</v>
      </c>
      <c r="Q88" s="215">
        <v>0</v>
      </c>
      <c r="R88" s="215">
        <f>Q88*H88</f>
        <v>0</v>
      </c>
      <c r="S88" s="215">
        <v>0.255</v>
      </c>
      <c r="T88" s="216">
        <f>S88*H88</f>
        <v>7.1400000000000006</v>
      </c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R88" s="217" t="s">
        <v>117</v>
      </c>
      <c r="AT88" s="217" t="s">
        <v>112</v>
      </c>
      <c r="AU88" s="217" t="s">
        <v>79</v>
      </c>
      <c r="AY88" s="19" t="s">
        <v>109</v>
      </c>
      <c r="BE88" s="218">
        <f>IF(N88="základní",J88,0)</f>
        <v>0</v>
      </c>
      <c r="BF88" s="218">
        <f>IF(N88="snížená",J88,0)</f>
        <v>0</v>
      </c>
      <c r="BG88" s="218">
        <f>IF(N88="zákl. přenesená",J88,0)</f>
        <v>0</v>
      </c>
      <c r="BH88" s="218">
        <f>IF(N88="sníž. přenesená",J88,0)</f>
        <v>0</v>
      </c>
      <c r="BI88" s="218">
        <f>IF(N88="nulová",J88,0)</f>
        <v>0</v>
      </c>
      <c r="BJ88" s="19" t="s">
        <v>77</v>
      </c>
      <c r="BK88" s="218">
        <f>ROUND(I88*H88,2)</f>
        <v>0</v>
      </c>
      <c r="BL88" s="19" t="s">
        <v>117</v>
      </c>
      <c r="BM88" s="217" t="s">
        <v>181</v>
      </c>
    </row>
    <row r="89" s="2" customFormat="1">
      <c r="A89" s="40"/>
      <c r="B89" s="41"/>
      <c r="C89" s="42"/>
      <c r="D89" s="219" t="s">
        <v>119</v>
      </c>
      <c r="E89" s="42"/>
      <c r="F89" s="220" t="s">
        <v>182</v>
      </c>
      <c r="G89" s="42"/>
      <c r="H89" s="42"/>
      <c r="I89" s="221"/>
      <c r="J89" s="42"/>
      <c r="K89" s="42"/>
      <c r="L89" s="46"/>
      <c r="M89" s="222"/>
      <c r="N89" s="223"/>
      <c r="O89" s="86"/>
      <c r="P89" s="86"/>
      <c r="Q89" s="86"/>
      <c r="R89" s="86"/>
      <c r="S89" s="86"/>
      <c r="T89" s="87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T89" s="19" t="s">
        <v>119</v>
      </c>
      <c r="AU89" s="19" t="s">
        <v>79</v>
      </c>
    </row>
    <row r="90" s="2" customFormat="1">
      <c r="A90" s="40"/>
      <c r="B90" s="41"/>
      <c r="C90" s="42"/>
      <c r="D90" s="224" t="s">
        <v>120</v>
      </c>
      <c r="E90" s="42"/>
      <c r="F90" s="225" t="s">
        <v>183</v>
      </c>
      <c r="G90" s="42"/>
      <c r="H90" s="42"/>
      <c r="I90" s="221"/>
      <c r="J90" s="42"/>
      <c r="K90" s="42"/>
      <c r="L90" s="46"/>
      <c r="M90" s="222"/>
      <c r="N90" s="223"/>
      <c r="O90" s="86"/>
      <c r="P90" s="86"/>
      <c r="Q90" s="86"/>
      <c r="R90" s="86"/>
      <c r="S90" s="86"/>
      <c r="T90" s="87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T90" s="19" t="s">
        <v>120</v>
      </c>
      <c r="AU90" s="19" t="s">
        <v>79</v>
      </c>
    </row>
    <row r="91" s="2" customFormat="1" ht="21.75" customHeight="1">
      <c r="A91" s="40"/>
      <c r="B91" s="41"/>
      <c r="C91" s="206" t="s">
        <v>79</v>
      </c>
      <c r="D91" s="206" t="s">
        <v>112</v>
      </c>
      <c r="E91" s="207" t="s">
        <v>184</v>
      </c>
      <c r="F91" s="208" t="s">
        <v>185</v>
      </c>
      <c r="G91" s="209" t="s">
        <v>180</v>
      </c>
      <c r="H91" s="210">
        <v>11290</v>
      </c>
      <c r="I91" s="211"/>
      <c r="J91" s="212">
        <f>ROUND(I91*H91,2)</f>
        <v>0</v>
      </c>
      <c r="K91" s="208" t="s">
        <v>116</v>
      </c>
      <c r="L91" s="46"/>
      <c r="M91" s="213" t="s">
        <v>19</v>
      </c>
      <c r="N91" s="214" t="s">
        <v>40</v>
      </c>
      <c r="O91" s="86"/>
      <c r="P91" s="215">
        <f>O91*H91</f>
        <v>0</v>
      </c>
      <c r="Q91" s="215">
        <v>6.0000000000000002E-05</v>
      </c>
      <c r="R91" s="215">
        <f>Q91*H91</f>
        <v>0.6774</v>
      </c>
      <c r="S91" s="215">
        <v>0.091999999999999998</v>
      </c>
      <c r="T91" s="216">
        <f>S91*H91</f>
        <v>1038.6800000000001</v>
      </c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R91" s="217" t="s">
        <v>117</v>
      </c>
      <c r="AT91" s="217" t="s">
        <v>112</v>
      </c>
      <c r="AU91" s="217" t="s">
        <v>79</v>
      </c>
      <c r="AY91" s="19" t="s">
        <v>109</v>
      </c>
      <c r="BE91" s="218">
        <f>IF(N91="základní",J91,0)</f>
        <v>0</v>
      </c>
      <c r="BF91" s="218">
        <f>IF(N91="snížená",J91,0)</f>
        <v>0</v>
      </c>
      <c r="BG91" s="218">
        <f>IF(N91="zákl. přenesená",J91,0)</f>
        <v>0</v>
      </c>
      <c r="BH91" s="218">
        <f>IF(N91="sníž. přenesená",J91,0)</f>
        <v>0</v>
      </c>
      <c r="BI91" s="218">
        <f>IF(N91="nulová",J91,0)</f>
        <v>0</v>
      </c>
      <c r="BJ91" s="19" t="s">
        <v>77</v>
      </c>
      <c r="BK91" s="218">
        <f>ROUND(I91*H91,2)</f>
        <v>0</v>
      </c>
      <c r="BL91" s="19" t="s">
        <v>117</v>
      </c>
      <c r="BM91" s="217" t="s">
        <v>186</v>
      </c>
    </row>
    <row r="92" s="2" customFormat="1">
      <c r="A92" s="40"/>
      <c r="B92" s="41"/>
      <c r="C92" s="42"/>
      <c r="D92" s="219" t="s">
        <v>119</v>
      </c>
      <c r="E92" s="42"/>
      <c r="F92" s="220" t="s">
        <v>187</v>
      </c>
      <c r="G92" s="42"/>
      <c r="H92" s="42"/>
      <c r="I92" s="221"/>
      <c r="J92" s="42"/>
      <c r="K92" s="42"/>
      <c r="L92" s="46"/>
      <c r="M92" s="222"/>
      <c r="N92" s="223"/>
      <c r="O92" s="86"/>
      <c r="P92" s="86"/>
      <c r="Q92" s="86"/>
      <c r="R92" s="86"/>
      <c r="S92" s="86"/>
      <c r="T92" s="87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T92" s="19" t="s">
        <v>119</v>
      </c>
      <c r="AU92" s="19" t="s">
        <v>79</v>
      </c>
    </row>
    <row r="93" s="2" customFormat="1">
      <c r="A93" s="40"/>
      <c r="B93" s="41"/>
      <c r="C93" s="42"/>
      <c r="D93" s="224" t="s">
        <v>120</v>
      </c>
      <c r="E93" s="42"/>
      <c r="F93" s="225" t="s">
        <v>188</v>
      </c>
      <c r="G93" s="42"/>
      <c r="H93" s="42"/>
      <c r="I93" s="221"/>
      <c r="J93" s="42"/>
      <c r="K93" s="42"/>
      <c r="L93" s="46"/>
      <c r="M93" s="222"/>
      <c r="N93" s="223"/>
      <c r="O93" s="86"/>
      <c r="P93" s="86"/>
      <c r="Q93" s="86"/>
      <c r="R93" s="86"/>
      <c r="S93" s="86"/>
      <c r="T93" s="87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T93" s="19" t="s">
        <v>120</v>
      </c>
      <c r="AU93" s="19" t="s">
        <v>79</v>
      </c>
    </row>
    <row r="94" s="2" customFormat="1">
      <c r="A94" s="40"/>
      <c r="B94" s="41"/>
      <c r="C94" s="42"/>
      <c r="D94" s="219" t="s">
        <v>122</v>
      </c>
      <c r="E94" s="42"/>
      <c r="F94" s="226" t="s">
        <v>189</v>
      </c>
      <c r="G94" s="42"/>
      <c r="H94" s="42"/>
      <c r="I94" s="221"/>
      <c r="J94" s="42"/>
      <c r="K94" s="42"/>
      <c r="L94" s="46"/>
      <c r="M94" s="222"/>
      <c r="N94" s="223"/>
      <c r="O94" s="86"/>
      <c r="P94" s="86"/>
      <c r="Q94" s="86"/>
      <c r="R94" s="86"/>
      <c r="S94" s="86"/>
      <c r="T94" s="87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T94" s="19" t="s">
        <v>122</v>
      </c>
      <c r="AU94" s="19" t="s">
        <v>79</v>
      </c>
    </row>
    <row r="95" s="2" customFormat="1" ht="16.5" customHeight="1">
      <c r="A95" s="40"/>
      <c r="B95" s="41"/>
      <c r="C95" s="206" t="s">
        <v>137</v>
      </c>
      <c r="D95" s="206" t="s">
        <v>112</v>
      </c>
      <c r="E95" s="207" t="s">
        <v>190</v>
      </c>
      <c r="F95" s="208" t="s">
        <v>191</v>
      </c>
      <c r="G95" s="209" t="s">
        <v>192</v>
      </c>
      <c r="H95" s="210">
        <v>21</v>
      </c>
      <c r="I95" s="211"/>
      <c r="J95" s="212">
        <f>ROUND(I95*H95,2)</f>
        <v>0</v>
      </c>
      <c r="K95" s="208" t="s">
        <v>116</v>
      </c>
      <c r="L95" s="46"/>
      <c r="M95" s="213" t="s">
        <v>19</v>
      </c>
      <c r="N95" s="214" t="s">
        <v>40</v>
      </c>
      <c r="O95" s="86"/>
      <c r="P95" s="215">
        <f>O95*H95</f>
        <v>0</v>
      </c>
      <c r="Q95" s="215">
        <v>0</v>
      </c>
      <c r="R95" s="215">
        <f>Q95*H95</f>
        <v>0</v>
      </c>
      <c r="S95" s="215">
        <v>0.20499999999999999</v>
      </c>
      <c r="T95" s="216">
        <f>S95*H95</f>
        <v>4.3049999999999997</v>
      </c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R95" s="217" t="s">
        <v>117</v>
      </c>
      <c r="AT95" s="217" t="s">
        <v>112</v>
      </c>
      <c r="AU95" s="217" t="s">
        <v>79</v>
      </c>
      <c r="AY95" s="19" t="s">
        <v>109</v>
      </c>
      <c r="BE95" s="218">
        <f>IF(N95="základní",J95,0)</f>
        <v>0</v>
      </c>
      <c r="BF95" s="218">
        <f>IF(N95="snížená",J95,0)</f>
        <v>0</v>
      </c>
      <c r="BG95" s="218">
        <f>IF(N95="zákl. přenesená",J95,0)</f>
        <v>0</v>
      </c>
      <c r="BH95" s="218">
        <f>IF(N95="sníž. přenesená",J95,0)</f>
        <v>0</v>
      </c>
      <c r="BI95" s="218">
        <f>IF(N95="nulová",J95,0)</f>
        <v>0</v>
      </c>
      <c r="BJ95" s="19" t="s">
        <v>77</v>
      </c>
      <c r="BK95" s="218">
        <f>ROUND(I95*H95,2)</f>
        <v>0</v>
      </c>
      <c r="BL95" s="19" t="s">
        <v>117</v>
      </c>
      <c r="BM95" s="217" t="s">
        <v>193</v>
      </c>
    </row>
    <row r="96" s="2" customFormat="1">
      <c r="A96" s="40"/>
      <c r="B96" s="41"/>
      <c r="C96" s="42"/>
      <c r="D96" s="219" t="s">
        <v>119</v>
      </c>
      <c r="E96" s="42"/>
      <c r="F96" s="220" t="s">
        <v>194</v>
      </c>
      <c r="G96" s="42"/>
      <c r="H96" s="42"/>
      <c r="I96" s="221"/>
      <c r="J96" s="42"/>
      <c r="K96" s="42"/>
      <c r="L96" s="46"/>
      <c r="M96" s="222"/>
      <c r="N96" s="223"/>
      <c r="O96" s="86"/>
      <c r="P96" s="86"/>
      <c r="Q96" s="86"/>
      <c r="R96" s="86"/>
      <c r="S96" s="86"/>
      <c r="T96" s="87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T96" s="19" t="s">
        <v>119</v>
      </c>
      <c r="AU96" s="19" t="s">
        <v>79</v>
      </c>
    </row>
    <row r="97" s="2" customFormat="1">
      <c r="A97" s="40"/>
      <c r="B97" s="41"/>
      <c r="C97" s="42"/>
      <c r="D97" s="224" t="s">
        <v>120</v>
      </c>
      <c r="E97" s="42"/>
      <c r="F97" s="225" t="s">
        <v>195</v>
      </c>
      <c r="G97" s="42"/>
      <c r="H97" s="42"/>
      <c r="I97" s="221"/>
      <c r="J97" s="42"/>
      <c r="K97" s="42"/>
      <c r="L97" s="46"/>
      <c r="M97" s="222"/>
      <c r="N97" s="223"/>
      <c r="O97" s="86"/>
      <c r="P97" s="86"/>
      <c r="Q97" s="86"/>
      <c r="R97" s="86"/>
      <c r="S97" s="86"/>
      <c r="T97" s="87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T97" s="19" t="s">
        <v>120</v>
      </c>
      <c r="AU97" s="19" t="s">
        <v>79</v>
      </c>
    </row>
    <row r="98" s="2" customFormat="1" ht="21.75" customHeight="1">
      <c r="A98" s="40"/>
      <c r="B98" s="41"/>
      <c r="C98" s="206" t="s">
        <v>117</v>
      </c>
      <c r="D98" s="206" t="s">
        <v>112</v>
      </c>
      <c r="E98" s="207" t="s">
        <v>196</v>
      </c>
      <c r="F98" s="208" t="s">
        <v>197</v>
      </c>
      <c r="G98" s="209" t="s">
        <v>198</v>
      </c>
      <c r="H98" s="210">
        <v>487.5</v>
      </c>
      <c r="I98" s="211"/>
      <c r="J98" s="212">
        <f>ROUND(I98*H98,2)</f>
        <v>0</v>
      </c>
      <c r="K98" s="208" t="s">
        <v>116</v>
      </c>
      <c r="L98" s="46"/>
      <c r="M98" s="213" t="s">
        <v>19</v>
      </c>
      <c r="N98" s="214" t="s">
        <v>40</v>
      </c>
      <c r="O98" s="86"/>
      <c r="P98" s="215">
        <f>O98*H98</f>
        <v>0</v>
      </c>
      <c r="Q98" s="215">
        <v>0</v>
      </c>
      <c r="R98" s="215">
        <f>Q98*H98</f>
        <v>0</v>
      </c>
      <c r="S98" s="215">
        <v>0</v>
      </c>
      <c r="T98" s="216">
        <f>S98*H98</f>
        <v>0</v>
      </c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R98" s="217" t="s">
        <v>117</v>
      </c>
      <c r="AT98" s="217" t="s">
        <v>112</v>
      </c>
      <c r="AU98" s="217" t="s">
        <v>79</v>
      </c>
      <c r="AY98" s="19" t="s">
        <v>109</v>
      </c>
      <c r="BE98" s="218">
        <f>IF(N98="základní",J98,0)</f>
        <v>0</v>
      </c>
      <c r="BF98" s="218">
        <f>IF(N98="snížená",J98,0)</f>
        <v>0</v>
      </c>
      <c r="BG98" s="218">
        <f>IF(N98="zákl. přenesená",J98,0)</f>
        <v>0</v>
      </c>
      <c r="BH98" s="218">
        <f>IF(N98="sníž. přenesená",J98,0)</f>
        <v>0</v>
      </c>
      <c r="BI98" s="218">
        <f>IF(N98="nulová",J98,0)</f>
        <v>0</v>
      </c>
      <c r="BJ98" s="19" t="s">
        <v>77</v>
      </c>
      <c r="BK98" s="218">
        <f>ROUND(I98*H98,2)</f>
        <v>0</v>
      </c>
      <c r="BL98" s="19" t="s">
        <v>117</v>
      </c>
      <c r="BM98" s="217" t="s">
        <v>199</v>
      </c>
    </row>
    <row r="99" s="2" customFormat="1">
      <c r="A99" s="40"/>
      <c r="B99" s="41"/>
      <c r="C99" s="42"/>
      <c r="D99" s="219" t="s">
        <v>119</v>
      </c>
      <c r="E99" s="42"/>
      <c r="F99" s="220" t="s">
        <v>200</v>
      </c>
      <c r="G99" s="42"/>
      <c r="H99" s="42"/>
      <c r="I99" s="221"/>
      <c r="J99" s="42"/>
      <c r="K99" s="42"/>
      <c r="L99" s="46"/>
      <c r="M99" s="222"/>
      <c r="N99" s="223"/>
      <c r="O99" s="86"/>
      <c r="P99" s="86"/>
      <c r="Q99" s="86"/>
      <c r="R99" s="86"/>
      <c r="S99" s="86"/>
      <c r="T99" s="87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T99" s="19" t="s">
        <v>119</v>
      </c>
      <c r="AU99" s="19" t="s">
        <v>79</v>
      </c>
    </row>
    <row r="100" s="2" customFormat="1">
      <c r="A100" s="40"/>
      <c r="B100" s="41"/>
      <c r="C100" s="42"/>
      <c r="D100" s="224" t="s">
        <v>120</v>
      </c>
      <c r="E100" s="42"/>
      <c r="F100" s="225" t="s">
        <v>201</v>
      </c>
      <c r="G100" s="42"/>
      <c r="H100" s="42"/>
      <c r="I100" s="221"/>
      <c r="J100" s="42"/>
      <c r="K100" s="42"/>
      <c r="L100" s="46"/>
      <c r="M100" s="222"/>
      <c r="N100" s="223"/>
      <c r="O100" s="86"/>
      <c r="P100" s="86"/>
      <c r="Q100" s="86"/>
      <c r="R100" s="86"/>
      <c r="S100" s="86"/>
      <c r="T100" s="87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T100" s="19" t="s">
        <v>120</v>
      </c>
      <c r="AU100" s="19" t="s">
        <v>79</v>
      </c>
    </row>
    <row r="101" s="13" customFormat="1">
      <c r="A101" s="13"/>
      <c r="B101" s="227"/>
      <c r="C101" s="228"/>
      <c r="D101" s="219" t="s">
        <v>147</v>
      </c>
      <c r="E101" s="229" t="s">
        <v>19</v>
      </c>
      <c r="F101" s="230" t="s">
        <v>202</v>
      </c>
      <c r="G101" s="228"/>
      <c r="H101" s="229" t="s">
        <v>19</v>
      </c>
      <c r="I101" s="231"/>
      <c r="J101" s="228"/>
      <c r="K101" s="228"/>
      <c r="L101" s="232"/>
      <c r="M101" s="233"/>
      <c r="N101" s="234"/>
      <c r="O101" s="234"/>
      <c r="P101" s="234"/>
      <c r="Q101" s="234"/>
      <c r="R101" s="234"/>
      <c r="S101" s="234"/>
      <c r="T101" s="235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T101" s="236" t="s">
        <v>147</v>
      </c>
      <c r="AU101" s="236" t="s">
        <v>79</v>
      </c>
      <c r="AV101" s="13" t="s">
        <v>77</v>
      </c>
      <c r="AW101" s="13" t="s">
        <v>31</v>
      </c>
      <c r="AX101" s="13" t="s">
        <v>69</v>
      </c>
      <c r="AY101" s="236" t="s">
        <v>109</v>
      </c>
    </row>
    <row r="102" s="14" customFormat="1">
      <c r="A102" s="14"/>
      <c r="B102" s="237"/>
      <c r="C102" s="238"/>
      <c r="D102" s="219" t="s">
        <v>147</v>
      </c>
      <c r="E102" s="239" t="s">
        <v>19</v>
      </c>
      <c r="F102" s="240" t="s">
        <v>203</v>
      </c>
      <c r="G102" s="238"/>
      <c r="H102" s="241">
        <v>487.5</v>
      </c>
      <c r="I102" s="242"/>
      <c r="J102" s="238"/>
      <c r="K102" s="238"/>
      <c r="L102" s="243"/>
      <c r="M102" s="244"/>
      <c r="N102" s="245"/>
      <c r="O102" s="245"/>
      <c r="P102" s="245"/>
      <c r="Q102" s="245"/>
      <c r="R102" s="245"/>
      <c r="S102" s="245"/>
      <c r="T102" s="246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T102" s="247" t="s">
        <v>147</v>
      </c>
      <c r="AU102" s="247" t="s">
        <v>79</v>
      </c>
      <c r="AV102" s="14" t="s">
        <v>79</v>
      </c>
      <c r="AW102" s="14" t="s">
        <v>31</v>
      </c>
      <c r="AX102" s="14" t="s">
        <v>69</v>
      </c>
      <c r="AY102" s="247" t="s">
        <v>109</v>
      </c>
    </row>
    <row r="103" s="15" customFormat="1">
      <c r="A103" s="15"/>
      <c r="B103" s="252"/>
      <c r="C103" s="253"/>
      <c r="D103" s="219" t="s">
        <v>147</v>
      </c>
      <c r="E103" s="254" t="s">
        <v>19</v>
      </c>
      <c r="F103" s="255" t="s">
        <v>204</v>
      </c>
      <c r="G103" s="253"/>
      <c r="H103" s="256">
        <v>487.5</v>
      </c>
      <c r="I103" s="257"/>
      <c r="J103" s="253"/>
      <c r="K103" s="253"/>
      <c r="L103" s="258"/>
      <c r="M103" s="259"/>
      <c r="N103" s="260"/>
      <c r="O103" s="260"/>
      <c r="P103" s="260"/>
      <c r="Q103" s="260"/>
      <c r="R103" s="260"/>
      <c r="S103" s="260"/>
      <c r="T103" s="261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T103" s="262" t="s">
        <v>147</v>
      </c>
      <c r="AU103" s="262" t="s">
        <v>79</v>
      </c>
      <c r="AV103" s="15" t="s">
        <v>117</v>
      </c>
      <c r="AW103" s="15" t="s">
        <v>31</v>
      </c>
      <c r="AX103" s="15" t="s">
        <v>77</v>
      </c>
      <c r="AY103" s="262" t="s">
        <v>109</v>
      </c>
    </row>
    <row r="104" s="2" customFormat="1" ht="21.75" customHeight="1">
      <c r="A104" s="40"/>
      <c r="B104" s="41"/>
      <c r="C104" s="206" t="s">
        <v>108</v>
      </c>
      <c r="D104" s="206" t="s">
        <v>112</v>
      </c>
      <c r="E104" s="207" t="s">
        <v>205</v>
      </c>
      <c r="F104" s="208" t="s">
        <v>206</v>
      </c>
      <c r="G104" s="209" t="s">
        <v>198</v>
      </c>
      <c r="H104" s="210">
        <v>5</v>
      </c>
      <c r="I104" s="211"/>
      <c r="J104" s="212">
        <f>ROUND(I104*H104,2)</f>
        <v>0</v>
      </c>
      <c r="K104" s="208" t="s">
        <v>116</v>
      </c>
      <c r="L104" s="46"/>
      <c r="M104" s="213" t="s">
        <v>19</v>
      </c>
      <c r="N104" s="214" t="s">
        <v>40</v>
      </c>
      <c r="O104" s="86"/>
      <c r="P104" s="215">
        <f>O104*H104</f>
        <v>0</v>
      </c>
      <c r="Q104" s="215">
        <v>0</v>
      </c>
      <c r="R104" s="215">
        <f>Q104*H104</f>
        <v>0</v>
      </c>
      <c r="S104" s="215">
        <v>0</v>
      </c>
      <c r="T104" s="216">
        <f>S104*H104</f>
        <v>0</v>
      </c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R104" s="217" t="s">
        <v>117</v>
      </c>
      <c r="AT104" s="217" t="s">
        <v>112</v>
      </c>
      <c r="AU104" s="217" t="s">
        <v>79</v>
      </c>
      <c r="AY104" s="19" t="s">
        <v>109</v>
      </c>
      <c r="BE104" s="218">
        <f>IF(N104="základní",J104,0)</f>
        <v>0</v>
      </c>
      <c r="BF104" s="218">
        <f>IF(N104="snížená",J104,0)</f>
        <v>0</v>
      </c>
      <c r="BG104" s="218">
        <f>IF(N104="zákl. přenesená",J104,0)</f>
        <v>0</v>
      </c>
      <c r="BH104" s="218">
        <f>IF(N104="sníž. přenesená",J104,0)</f>
        <v>0</v>
      </c>
      <c r="BI104" s="218">
        <f>IF(N104="nulová",J104,0)</f>
        <v>0</v>
      </c>
      <c r="BJ104" s="19" t="s">
        <v>77</v>
      </c>
      <c r="BK104" s="218">
        <f>ROUND(I104*H104,2)</f>
        <v>0</v>
      </c>
      <c r="BL104" s="19" t="s">
        <v>117</v>
      </c>
      <c r="BM104" s="217" t="s">
        <v>207</v>
      </c>
    </row>
    <row r="105" s="2" customFormat="1">
      <c r="A105" s="40"/>
      <c r="B105" s="41"/>
      <c r="C105" s="42"/>
      <c r="D105" s="219" t="s">
        <v>119</v>
      </c>
      <c r="E105" s="42"/>
      <c r="F105" s="220" t="s">
        <v>208</v>
      </c>
      <c r="G105" s="42"/>
      <c r="H105" s="42"/>
      <c r="I105" s="221"/>
      <c r="J105" s="42"/>
      <c r="K105" s="42"/>
      <c r="L105" s="46"/>
      <c r="M105" s="222"/>
      <c r="N105" s="223"/>
      <c r="O105" s="86"/>
      <c r="P105" s="86"/>
      <c r="Q105" s="86"/>
      <c r="R105" s="86"/>
      <c r="S105" s="86"/>
      <c r="T105" s="87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T105" s="19" t="s">
        <v>119</v>
      </c>
      <c r="AU105" s="19" t="s">
        <v>79</v>
      </c>
    </row>
    <row r="106" s="2" customFormat="1">
      <c r="A106" s="40"/>
      <c r="B106" s="41"/>
      <c r="C106" s="42"/>
      <c r="D106" s="224" t="s">
        <v>120</v>
      </c>
      <c r="E106" s="42"/>
      <c r="F106" s="225" t="s">
        <v>209</v>
      </c>
      <c r="G106" s="42"/>
      <c r="H106" s="42"/>
      <c r="I106" s="221"/>
      <c r="J106" s="42"/>
      <c r="K106" s="42"/>
      <c r="L106" s="46"/>
      <c r="M106" s="222"/>
      <c r="N106" s="223"/>
      <c r="O106" s="86"/>
      <c r="P106" s="86"/>
      <c r="Q106" s="86"/>
      <c r="R106" s="86"/>
      <c r="S106" s="86"/>
      <c r="T106" s="87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T106" s="19" t="s">
        <v>120</v>
      </c>
      <c r="AU106" s="19" t="s">
        <v>79</v>
      </c>
    </row>
    <row r="107" s="2" customFormat="1" ht="21.75" customHeight="1">
      <c r="A107" s="40"/>
      <c r="B107" s="41"/>
      <c r="C107" s="206" t="s">
        <v>162</v>
      </c>
      <c r="D107" s="206" t="s">
        <v>112</v>
      </c>
      <c r="E107" s="207" t="s">
        <v>210</v>
      </c>
      <c r="F107" s="208" t="s">
        <v>211</v>
      </c>
      <c r="G107" s="209" t="s">
        <v>198</v>
      </c>
      <c r="H107" s="210">
        <v>979.40599999999995</v>
      </c>
      <c r="I107" s="211"/>
      <c r="J107" s="212">
        <f>ROUND(I107*H107,2)</f>
        <v>0</v>
      </c>
      <c r="K107" s="208" t="s">
        <v>116</v>
      </c>
      <c r="L107" s="46"/>
      <c r="M107" s="213" t="s">
        <v>19</v>
      </c>
      <c r="N107" s="214" t="s">
        <v>40</v>
      </c>
      <c r="O107" s="86"/>
      <c r="P107" s="215">
        <f>O107*H107</f>
        <v>0</v>
      </c>
      <c r="Q107" s="215">
        <v>0</v>
      </c>
      <c r="R107" s="215">
        <f>Q107*H107</f>
        <v>0</v>
      </c>
      <c r="S107" s="215">
        <v>0</v>
      </c>
      <c r="T107" s="216">
        <f>S107*H107</f>
        <v>0</v>
      </c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R107" s="217" t="s">
        <v>117</v>
      </c>
      <c r="AT107" s="217" t="s">
        <v>112</v>
      </c>
      <c r="AU107" s="217" t="s">
        <v>79</v>
      </c>
      <c r="AY107" s="19" t="s">
        <v>109</v>
      </c>
      <c r="BE107" s="218">
        <f>IF(N107="základní",J107,0)</f>
        <v>0</v>
      </c>
      <c r="BF107" s="218">
        <f>IF(N107="snížená",J107,0)</f>
        <v>0</v>
      </c>
      <c r="BG107" s="218">
        <f>IF(N107="zákl. přenesená",J107,0)</f>
        <v>0</v>
      </c>
      <c r="BH107" s="218">
        <f>IF(N107="sníž. přenesená",J107,0)</f>
        <v>0</v>
      </c>
      <c r="BI107" s="218">
        <f>IF(N107="nulová",J107,0)</f>
        <v>0</v>
      </c>
      <c r="BJ107" s="19" t="s">
        <v>77</v>
      </c>
      <c r="BK107" s="218">
        <f>ROUND(I107*H107,2)</f>
        <v>0</v>
      </c>
      <c r="BL107" s="19" t="s">
        <v>117</v>
      </c>
      <c r="BM107" s="217" t="s">
        <v>212</v>
      </c>
    </row>
    <row r="108" s="2" customFormat="1">
      <c r="A108" s="40"/>
      <c r="B108" s="41"/>
      <c r="C108" s="42"/>
      <c r="D108" s="219" t="s">
        <v>119</v>
      </c>
      <c r="E108" s="42"/>
      <c r="F108" s="220" t="s">
        <v>213</v>
      </c>
      <c r="G108" s="42"/>
      <c r="H108" s="42"/>
      <c r="I108" s="221"/>
      <c r="J108" s="42"/>
      <c r="K108" s="42"/>
      <c r="L108" s="46"/>
      <c r="M108" s="222"/>
      <c r="N108" s="223"/>
      <c r="O108" s="86"/>
      <c r="P108" s="86"/>
      <c r="Q108" s="86"/>
      <c r="R108" s="86"/>
      <c r="S108" s="86"/>
      <c r="T108" s="87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T108" s="19" t="s">
        <v>119</v>
      </c>
      <c r="AU108" s="19" t="s">
        <v>79</v>
      </c>
    </row>
    <row r="109" s="2" customFormat="1">
      <c r="A109" s="40"/>
      <c r="B109" s="41"/>
      <c r="C109" s="42"/>
      <c r="D109" s="224" t="s">
        <v>120</v>
      </c>
      <c r="E109" s="42"/>
      <c r="F109" s="225" t="s">
        <v>214</v>
      </c>
      <c r="G109" s="42"/>
      <c r="H109" s="42"/>
      <c r="I109" s="221"/>
      <c r="J109" s="42"/>
      <c r="K109" s="42"/>
      <c r="L109" s="46"/>
      <c r="M109" s="222"/>
      <c r="N109" s="223"/>
      <c r="O109" s="86"/>
      <c r="P109" s="86"/>
      <c r="Q109" s="86"/>
      <c r="R109" s="86"/>
      <c r="S109" s="86"/>
      <c r="T109" s="87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T109" s="19" t="s">
        <v>120</v>
      </c>
      <c r="AU109" s="19" t="s">
        <v>79</v>
      </c>
    </row>
    <row r="110" s="13" customFormat="1">
      <c r="A110" s="13"/>
      <c r="B110" s="227"/>
      <c r="C110" s="228"/>
      <c r="D110" s="219" t="s">
        <v>147</v>
      </c>
      <c r="E110" s="229" t="s">
        <v>19</v>
      </c>
      <c r="F110" s="230" t="s">
        <v>215</v>
      </c>
      <c r="G110" s="228"/>
      <c r="H110" s="229" t="s">
        <v>19</v>
      </c>
      <c r="I110" s="231"/>
      <c r="J110" s="228"/>
      <c r="K110" s="228"/>
      <c r="L110" s="232"/>
      <c r="M110" s="233"/>
      <c r="N110" s="234"/>
      <c r="O110" s="234"/>
      <c r="P110" s="234"/>
      <c r="Q110" s="234"/>
      <c r="R110" s="234"/>
      <c r="S110" s="234"/>
      <c r="T110" s="235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T110" s="236" t="s">
        <v>147</v>
      </c>
      <c r="AU110" s="236" t="s">
        <v>79</v>
      </c>
      <c r="AV110" s="13" t="s">
        <v>77</v>
      </c>
      <c r="AW110" s="13" t="s">
        <v>31</v>
      </c>
      <c r="AX110" s="13" t="s">
        <v>69</v>
      </c>
      <c r="AY110" s="236" t="s">
        <v>109</v>
      </c>
    </row>
    <row r="111" s="14" customFormat="1">
      <c r="A111" s="14"/>
      <c r="B111" s="237"/>
      <c r="C111" s="238"/>
      <c r="D111" s="219" t="s">
        <v>147</v>
      </c>
      <c r="E111" s="239" t="s">
        <v>19</v>
      </c>
      <c r="F111" s="240" t="s">
        <v>216</v>
      </c>
      <c r="G111" s="238"/>
      <c r="H111" s="241">
        <v>6.4059999999999997</v>
      </c>
      <c r="I111" s="242"/>
      <c r="J111" s="238"/>
      <c r="K111" s="238"/>
      <c r="L111" s="243"/>
      <c r="M111" s="244"/>
      <c r="N111" s="245"/>
      <c r="O111" s="245"/>
      <c r="P111" s="245"/>
      <c r="Q111" s="245"/>
      <c r="R111" s="245"/>
      <c r="S111" s="245"/>
      <c r="T111" s="246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T111" s="247" t="s">
        <v>147</v>
      </c>
      <c r="AU111" s="247" t="s">
        <v>79</v>
      </c>
      <c r="AV111" s="14" t="s">
        <v>79</v>
      </c>
      <c r="AW111" s="14" t="s">
        <v>31</v>
      </c>
      <c r="AX111" s="14" t="s">
        <v>69</v>
      </c>
      <c r="AY111" s="247" t="s">
        <v>109</v>
      </c>
    </row>
    <row r="112" s="13" customFormat="1">
      <c r="A112" s="13"/>
      <c r="B112" s="227"/>
      <c r="C112" s="228"/>
      <c r="D112" s="219" t="s">
        <v>147</v>
      </c>
      <c r="E112" s="229" t="s">
        <v>19</v>
      </c>
      <c r="F112" s="230" t="s">
        <v>217</v>
      </c>
      <c r="G112" s="228"/>
      <c r="H112" s="229" t="s">
        <v>19</v>
      </c>
      <c r="I112" s="231"/>
      <c r="J112" s="228"/>
      <c r="K112" s="228"/>
      <c r="L112" s="232"/>
      <c r="M112" s="233"/>
      <c r="N112" s="234"/>
      <c r="O112" s="234"/>
      <c r="P112" s="234"/>
      <c r="Q112" s="234"/>
      <c r="R112" s="234"/>
      <c r="S112" s="234"/>
      <c r="T112" s="235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236" t="s">
        <v>147</v>
      </c>
      <c r="AU112" s="236" t="s">
        <v>79</v>
      </c>
      <c r="AV112" s="13" t="s">
        <v>77</v>
      </c>
      <c r="AW112" s="13" t="s">
        <v>31</v>
      </c>
      <c r="AX112" s="13" t="s">
        <v>69</v>
      </c>
      <c r="AY112" s="236" t="s">
        <v>109</v>
      </c>
    </row>
    <row r="113" s="14" customFormat="1">
      <c r="A113" s="14"/>
      <c r="B113" s="237"/>
      <c r="C113" s="238"/>
      <c r="D113" s="219" t="s">
        <v>147</v>
      </c>
      <c r="E113" s="239" t="s">
        <v>19</v>
      </c>
      <c r="F113" s="240" t="s">
        <v>218</v>
      </c>
      <c r="G113" s="238"/>
      <c r="H113" s="241">
        <v>742.20000000000005</v>
      </c>
      <c r="I113" s="242"/>
      <c r="J113" s="238"/>
      <c r="K113" s="238"/>
      <c r="L113" s="243"/>
      <c r="M113" s="244"/>
      <c r="N113" s="245"/>
      <c r="O113" s="245"/>
      <c r="P113" s="245"/>
      <c r="Q113" s="245"/>
      <c r="R113" s="245"/>
      <c r="S113" s="245"/>
      <c r="T113" s="246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T113" s="247" t="s">
        <v>147</v>
      </c>
      <c r="AU113" s="247" t="s">
        <v>79</v>
      </c>
      <c r="AV113" s="14" t="s">
        <v>79</v>
      </c>
      <c r="AW113" s="14" t="s">
        <v>31</v>
      </c>
      <c r="AX113" s="14" t="s">
        <v>69</v>
      </c>
      <c r="AY113" s="247" t="s">
        <v>109</v>
      </c>
    </row>
    <row r="114" s="13" customFormat="1">
      <c r="A114" s="13"/>
      <c r="B114" s="227"/>
      <c r="C114" s="228"/>
      <c r="D114" s="219" t="s">
        <v>147</v>
      </c>
      <c r="E114" s="229" t="s">
        <v>19</v>
      </c>
      <c r="F114" s="230" t="s">
        <v>219</v>
      </c>
      <c r="G114" s="228"/>
      <c r="H114" s="229" t="s">
        <v>19</v>
      </c>
      <c r="I114" s="231"/>
      <c r="J114" s="228"/>
      <c r="K114" s="228"/>
      <c r="L114" s="232"/>
      <c r="M114" s="233"/>
      <c r="N114" s="234"/>
      <c r="O114" s="234"/>
      <c r="P114" s="234"/>
      <c r="Q114" s="234"/>
      <c r="R114" s="234"/>
      <c r="S114" s="234"/>
      <c r="T114" s="235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T114" s="236" t="s">
        <v>147</v>
      </c>
      <c r="AU114" s="236" t="s">
        <v>79</v>
      </c>
      <c r="AV114" s="13" t="s">
        <v>77</v>
      </c>
      <c r="AW114" s="13" t="s">
        <v>31</v>
      </c>
      <c r="AX114" s="13" t="s">
        <v>69</v>
      </c>
      <c r="AY114" s="236" t="s">
        <v>109</v>
      </c>
    </row>
    <row r="115" s="14" customFormat="1">
      <c r="A115" s="14"/>
      <c r="B115" s="237"/>
      <c r="C115" s="238"/>
      <c r="D115" s="219" t="s">
        <v>147</v>
      </c>
      <c r="E115" s="239" t="s">
        <v>19</v>
      </c>
      <c r="F115" s="240" t="s">
        <v>108</v>
      </c>
      <c r="G115" s="238"/>
      <c r="H115" s="241">
        <v>5</v>
      </c>
      <c r="I115" s="242"/>
      <c r="J115" s="238"/>
      <c r="K115" s="238"/>
      <c r="L115" s="243"/>
      <c r="M115" s="244"/>
      <c r="N115" s="245"/>
      <c r="O115" s="245"/>
      <c r="P115" s="245"/>
      <c r="Q115" s="245"/>
      <c r="R115" s="245"/>
      <c r="S115" s="245"/>
      <c r="T115" s="246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T115" s="247" t="s">
        <v>147</v>
      </c>
      <c r="AU115" s="247" t="s">
        <v>79</v>
      </c>
      <c r="AV115" s="14" t="s">
        <v>79</v>
      </c>
      <c r="AW115" s="14" t="s">
        <v>31</v>
      </c>
      <c r="AX115" s="14" t="s">
        <v>69</v>
      </c>
      <c r="AY115" s="247" t="s">
        <v>109</v>
      </c>
    </row>
    <row r="116" s="13" customFormat="1">
      <c r="A116" s="13"/>
      <c r="B116" s="227"/>
      <c r="C116" s="228"/>
      <c r="D116" s="219" t="s">
        <v>147</v>
      </c>
      <c r="E116" s="229" t="s">
        <v>19</v>
      </c>
      <c r="F116" s="230" t="s">
        <v>220</v>
      </c>
      <c r="G116" s="228"/>
      <c r="H116" s="229" t="s">
        <v>19</v>
      </c>
      <c r="I116" s="231"/>
      <c r="J116" s="228"/>
      <c r="K116" s="228"/>
      <c r="L116" s="232"/>
      <c r="M116" s="233"/>
      <c r="N116" s="234"/>
      <c r="O116" s="234"/>
      <c r="P116" s="234"/>
      <c r="Q116" s="234"/>
      <c r="R116" s="234"/>
      <c r="S116" s="234"/>
      <c r="T116" s="235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36" t="s">
        <v>147</v>
      </c>
      <c r="AU116" s="236" t="s">
        <v>79</v>
      </c>
      <c r="AV116" s="13" t="s">
        <v>77</v>
      </c>
      <c r="AW116" s="13" t="s">
        <v>31</v>
      </c>
      <c r="AX116" s="13" t="s">
        <v>69</v>
      </c>
      <c r="AY116" s="236" t="s">
        <v>109</v>
      </c>
    </row>
    <row r="117" s="14" customFormat="1">
      <c r="A117" s="14"/>
      <c r="B117" s="237"/>
      <c r="C117" s="238"/>
      <c r="D117" s="219" t="s">
        <v>147</v>
      </c>
      <c r="E117" s="239" t="s">
        <v>19</v>
      </c>
      <c r="F117" s="240" t="s">
        <v>221</v>
      </c>
      <c r="G117" s="238"/>
      <c r="H117" s="241">
        <v>225.80000000000001</v>
      </c>
      <c r="I117" s="242"/>
      <c r="J117" s="238"/>
      <c r="K117" s="238"/>
      <c r="L117" s="243"/>
      <c r="M117" s="244"/>
      <c r="N117" s="245"/>
      <c r="O117" s="245"/>
      <c r="P117" s="245"/>
      <c r="Q117" s="245"/>
      <c r="R117" s="245"/>
      <c r="S117" s="245"/>
      <c r="T117" s="246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T117" s="247" t="s">
        <v>147</v>
      </c>
      <c r="AU117" s="247" t="s">
        <v>79</v>
      </c>
      <c r="AV117" s="14" t="s">
        <v>79</v>
      </c>
      <c r="AW117" s="14" t="s">
        <v>31</v>
      </c>
      <c r="AX117" s="14" t="s">
        <v>69</v>
      </c>
      <c r="AY117" s="247" t="s">
        <v>109</v>
      </c>
    </row>
    <row r="118" s="15" customFormat="1">
      <c r="A118" s="15"/>
      <c r="B118" s="252"/>
      <c r="C118" s="253"/>
      <c r="D118" s="219" t="s">
        <v>147</v>
      </c>
      <c r="E118" s="254" t="s">
        <v>19</v>
      </c>
      <c r="F118" s="255" t="s">
        <v>204</v>
      </c>
      <c r="G118" s="253"/>
      <c r="H118" s="256">
        <v>979.40599999999995</v>
      </c>
      <c r="I118" s="257"/>
      <c r="J118" s="253"/>
      <c r="K118" s="253"/>
      <c r="L118" s="258"/>
      <c r="M118" s="259"/>
      <c r="N118" s="260"/>
      <c r="O118" s="260"/>
      <c r="P118" s="260"/>
      <c r="Q118" s="260"/>
      <c r="R118" s="260"/>
      <c r="S118" s="260"/>
      <c r="T118" s="261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T118" s="262" t="s">
        <v>147</v>
      </c>
      <c r="AU118" s="262" t="s">
        <v>79</v>
      </c>
      <c r="AV118" s="15" t="s">
        <v>117</v>
      </c>
      <c r="AW118" s="15" t="s">
        <v>31</v>
      </c>
      <c r="AX118" s="15" t="s">
        <v>77</v>
      </c>
      <c r="AY118" s="262" t="s">
        <v>109</v>
      </c>
    </row>
    <row r="119" s="2" customFormat="1" ht="24.15" customHeight="1">
      <c r="A119" s="40"/>
      <c r="B119" s="41"/>
      <c r="C119" s="206" t="s">
        <v>131</v>
      </c>
      <c r="D119" s="206" t="s">
        <v>112</v>
      </c>
      <c r="E119" s="207" t="s">
        <v>222</v>
      </c>
      <c r="F119" s="208" t="s">
        <v>223</v>
      </c>
      <c r="G119" s="209" t="s">
        <v>198</v>
      </c>
      <c r="H119" s="210">
        <v>19588.119999999999</v>
      </c>
      <c r="I119" s="211"/>
      <c r="J119" s="212">
        <f>ROUND(I119*H119,2)</f>
        <v>0</v>
      </c>
      <c r="K119" s="208" t="s">
        <v>116</v>
      </c>
      <c r="L119" s="46"/>
      <c r="M119" s="213" t="s">
        <v>19</v>
      </c>
      <c r="N119" s="214" t="s">
        <v>40</v>
      </c>
      <c r="O119" s="86"/>
      <c r="P119" s="215">
        <f>O119*H119</f>
        <v>0</v>
      </c>
      <c r="Q119" s="215">
        <v>0</v>
      </c>
      <c r="R119" s="215">
        <f>Q119*H119</f>
        <v>0</v>
      </c>
      <c r="S119" s="215">
        <v>0</v>
      </c>
      <c r="T119" s="216">
        <f>S119*H119</f>
        <v>0</v>
      </c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R119" s="217" t="s">
        <v>117</v>
      </c>
      <c r="AT119" s="217" t="s">
        <v>112</v>
      </c>
      <c r="AU119" s="217" t="s">
        <v>79</v>
      </c>
      <c r="AY119" s="19" t="s">
        <v>109</v>
      </c>
      <c r="BE119" s="218">
        <f>IF(N119="základní",J119,0)</f>
        <v>0</v>
      </c>
      <c r="BF119" s="218">
        <f>IF(N119="snížená",J119,0)</f>
        <v>0</v>
      </c>
      <c r="BG119" s="218">
        <f>IF(N119="zákl. přenesená",J119,0)</f>
        <v>0</v>
      </c>
      <c r="BH119" s="218">
        <f>IF(N119="sníž. přenesená",J119,0)</f>
        <v>0</v>
      </c>
      <c r="BI119" s="218">
        <f>IF(N119="nulová",J119,0)</f>
        <v>0</v>
      </c>
      <c r="BJ119" s="19" t="s">
        <v>77</v>
      </c>
      <c r="BK119" s="218">
        <f>ROUND(I119*H119,2)</f>
        <v>0</v>
      </c>
      <c r="BL119" s="19" t="s">
        <v>117</v>
      </c>
      <c r="BM119" s="217" t="s">
        <v>224</v>
      </c>
    </row>
    <row r="120" s="2" customFormat="1">
      <c r="A120" s="40"/>
      <c r="B120" s="41"/>
      <c r="C120" s="42"/>
      <c r="D120" s="219" t="s">
        <v>119</v>
      </c>
      <c r="E120" s="42"/>
      <c r="F120" s="220" t="s">
        <v>225</v>
      </c>
      <c r="G120" s="42"/>
      <c r="H120" s="42"/>
      <c r="I120" s="221"/>
      <c r="J120" s="42"/>
      <c r="K120" s="42"/>
      <c r="L120" s="46"/>
      <c r="M120" s="222"/>
      <c r="N120" s="223"/>
      <c r="O120" s="86"/>
      <c r="P120" s="86"/>
      <c r="Q120" s="86"/>
      <c r="R120" s="86"/>
      <c r="S120" s="86"/>
      <c r="T120" s="87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T120" s="19" t="s">
        <v>119</v>
      </c>
      <c r="AU120" s="19" t="s">
        <v>79</v>
      </c>
    </row>
    <row r="121" s="2" customFormat="1">
      <c r="A121" s="40"/>
      <c r="B121" s="41"/>
      <c r="C121" s="42"/>
      <c r="D121" s="224" t="s">
        <v>120</v>
      </c>
      <c r="E121" s="42"/>
      <c r="F121" s="225" t="s">
        <v>226</v>
      </c>
      <c r="G121" s="42"/>
      <c r="H121" s="42"/>
      <c r="I121" s="221"/>
      <c r="J121" s="42"/>
      <c r="K121" s="42"/>
      <c r="L121" s="46"/>
      <c r="M121" s="222"/>
      <c r="N121" s="223"/>
      <c r="O121" s="86"/>
      <c r="P121" s="86"/>
      <c r="Q121" s="86"/>
      <c r="R121" s="86"/>
      <c r="S121" s="86"/>
      <c r="T121" s="87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T121" s="19" t="s">
        <v>120</v>
      </c>
      <c r="AU121" s="19" t="s">
        <v>79</v>
      </c>
    </row>
    <row r="122" s="14" customFormat="1">
      <c r="A122" s="14"/>
      <c r="B122" s="237"/>
      <c r="C122" s="238"/>
      <c r="D122" s="219" t="s">
        <v>147</v>
      </c>
      <c r="E122" s="239" t="s">
        <v>19</v>
      </c>
      <c r="F122" s="240" t="s">
        <v>227</v>
      </c>
      <c r="G122" s="238"/>
      <c r="H122" s="241">
        <v>979.40599999999995</v>
      </c>
      <c r="I122" s="242"/>
      <c r="J122" s="238"/>
      <c r="K122" s="238"/>
      <c r="L122" s="243"/>
      <c r="M122" s="244"/>
      <c r="N122" s="245"/>
      <c r="O122" s="245"/>
      <c r="P122" s="245"/>
      <c r="Q122" s="245"/>
      <c r="R122" s="245"/>
      <c r="S122" s="245"/>
      <c r="T122" s="246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T122" s="247" t="s">
        <v>147</v>
      </c>
      <c r="AU122" s="247" t="s">
        <v>79</v>
      </c>
      <c r="AV122" s="14" t="s">
        <v>79</v>
      </c>
      <c r="AW122" s="14" t="s">
        <v>31</v>
      </c>
      <c r="AX122" s="14" t="s">
        <v>77</v>
      </c>
      <c r="AY122" s="247" t="s">
        <v>109</v>
      </c>
    </row>
    <row r="123" s="14" customFormat="1">
      <c r="A123" s="14"/>
      <c r="B123" s="237"/>
      <c r="C123" s="238"/>
      <c r="D123" s="219" t="s">
        <v>147</v>
      </c>
      <c r="E123" s="238"/>
      <c r="F123" s="240" t="s">
        <v>228</v>
      </c>
      <c r="G123" s="238"/>
      <c r="H123" s="241">
        <v>19588.119999999999</v>
      </c>
      <c r="I123" s="242"/>
      <c r="J123" s="238"/>
      <c r="K123" s="238"/>
      <c r="L123" s="243"/>
      <c r="M123" s="244"/>
      <c r="N123" s="245"/>
      <c r="O123" s="245"/>
      <c r="P123" s="245"/>
      <c r="Q123" s="245"/>
      <c r="R123" s="245"/>
      <c r="S123" s="245"/>
      <c r="T123" s="246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T123" s="247" t="s">
        <v>147</v>
      </c>
      <c r="AU123" s="247" t="s">
        <v>79</v>
      </c>
      <c r="AV123" s="14" t="s">
        <v>79</v>
      </c>
      <c r="AW123" s="14" t="s">
        <v>4</v>
      </c>
      <c r="AX123" s="14" t="s">
        <v>77</v>
      </c>
      <c r="AY123" s="247" t="s">
        <v>109</v>
      </c>
    </row>
    <row r="124" s="2" customFormat="1" ht="16.5" customHeight="1">
      <c r="A124" s="40"/>
      <c r="B124" s="41"/>
      <c r="C124" s="206" t="s">
        <v>142</v>
      </c>
      <c r="D124" s="206" t="s">
        <v>112</v>
      </c>
      <c r="E124" s="207" t="s">
        <v>229</v>
      </c>
      <c r="F124" s="208" t="s">
        <v>230</v>
      </c>
      <c r="G124" s="209" t="s">
        <v>180</v>
      </c>
      <c r="H124" s="210">
        <v>10</v>
      </c>
      <c r="I124" s="211"/>
      <c r="J124" s="212">
        <f>ROUND(I124*H124,2)</f>
        <v>0</v>
      </c>
      <c r="K124" s="208" t="s">
        <v>116</v>
      </c>
      <c r="L124" s="46"/>
      <c r="M124" s="213" t="s">
        <v>19</v>
      </c>
      <c r="N124" s="214" t="s">
        <v>40</v>
      </c>
      <c r="O124" s="86"/>
      <c r="P124" s="215">
        <f>O124*H124</f>
        <v>0</v>
      </c>
      <c r="Q124" s="215">
        <v>0</v>
      </c>
      <c r="R124" s="215">
        <f>Q124*H124</f>
        <v>0</v>
      </c>
      <c r="S124" s="215">
        <v>0</v>
      </c>
      <c r="T124" s="216">
        <f>S124*H124</f>
        <v>0</v>
      </c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R124" s="217" t="s">
        <v>117</v>
      </c>
      <c r="AT124" s="217" t="s">
        <v>112</v>
      </c>
      <c r="AU124" s="217" t="s">
        <v>79</v>
      </c>
      <c r="AY124" s="19" t="s">
        <v>109</v>
      </c>
      <c r="BE124" s="218">
        <f>IF(N124="základní",J124,0)</f>
        <v>0</v>
      </c>
      <c r="BF124" s="218">
        <f>IF(N124="snížená",J124,0)</f>
        <v>0</v>
      </c>
      <c r="BG124" s="218">
        <f>IF(N124="zákl. přenesená",J124,0)</f>
        <v>0</v>
      </c>
      <c r="BH124" s="218">
        <f>IF(N124="sníž. přenesená",J124,0)</f>
        <v>0</v>
      </c>
      <c r="BI124" s="218">
        <f>IF(N124="nulová",J124,0)</f>
        <v>0</v>
      </c>
      <c r="BJ124" s="19" t="s">
        <v>77</v>
      </c>
      <c r="BK124" s="218">
        <f>ROUND(I124*H124,2)</f>
        <v>0</v>
      </c>
      <c r="BL124" s="19" t="s">
        <v>117</v>
      </c>
      <c r="BM124" s="217" t="s">
        <v>231</v>
      </c>
    </row>
    <row r="125" s="2" customFormat="1">
      <c r="A125" s="40"/>
      <c r="B125" s="41"/>
      <c r="C125" s="42"/>
      <c r="D125" s="219" t="s">
        <v>119</v>
      </c>
      <c r="E125" s="42"/>
      <c r="F125" s="220" t="s">
        <v>232</v>
      </c>
      <c r="G125" s="42"/>
      <c r="H125" s="42"/>
      <c r="I125" s="221"/>
      <c r="J125" s="42"/>
      <c r="K125" s="42"/>
      <c r="L125" s="46"/>
      <c r="M125" s="222"/>
      <c r="N125" s="223"/>
      <c r="O125" s="86"/>
      <c r="P125" s="86"/>
      <c r="Q125" s="86"/>
      <c r="R125" s="86"/>
      <c r="S125" s="86"/>
      <c r="T125" s="87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T125" s="19" t="s">
        <v>119</v>
      </c>
      <c r="AU125" s="19" t="s">
        <v>79</v>
      </c>
    </row>
    <row r="126" s="2" customFormat="1">
      <c r="A126" s="40"/>
      <c r="B126" s="41"/>
      <c r="C126" s="42"/>
      <c r="D126" s="224" t="s">
        <v>120</v>
      </c>
      <c r="E126" s="42"/>
      <c r="F126" s="225" t="s">
        <v>233</v>
      </c>
      <c r="G126" s="42"/>
      <c r="H126" s="42"/>
      <c r="I126" s="221"/>
      <c r="J126" s="42"/>
      <c r="K126" s="42"/>
      <c r="L126" s="46"/>
      <c r="M126" s="222"/>
      <c r="N126" s="223"/>
      <c r="O126" s="86"/>
      <c r="P126" s="86"/>
      <c r="Q126" s="86"/>
      <c r="R126" s="86"/>
      <c r="S126" s="86"/>
      <c r="T126" s="87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T126" s="19" t="s">
        <v>120</v>
      </c>
      <c r="AU126" s="19" t="s">
        <v>79</v>
      </c>
    </row>
    <row r="127" s="2" customFormat="1" ht="16.5" customHeight="1">
      <c r="A127" s="40"/>
      <c r="B127" s="41"/>
      <c r="C127" s="263" t="s">
        <v>234</v>
      </c>
      <c r="D127" s="263" t="s">
        <v>235</v>
      </c>
      <c r="E127" s="264" t="s">
        <v>236</v>
      </c>
      <c r="F127" s="265" t="s">
        <v>237</v>
      </c>
      <c r="G127" s="266" t="s">
        <v>238</v>
      </c>
      <c r="H127" s="267">
        <v>1171.8</v>
      </c>
      <c r="I127" s="268"/>
      <c r="J127" s="269">
        <f>ROUND(I127*H127,2)</f>
        <v>0</v>
      </c>
      <c r="K127" s="265" t="s">
        <v>116</v>
      </c>
      <c r="L127" s="270"/>
      <c r="M127" s="271" t="s">
        <v>19</v>
      </c>
      <c r="N127" s="272" t="s">
        <v>40</v>
      </c>
      <c r="O127" s="86"/>
      <c r="P127" s="215">
        <f>O127*H127</f>
        <v>0</v>
      </c>
      <c r="Q127" s="215">
        <v>1</v>
      </c>
      <c r="R127" s="215">
        <f>Q127*H127</f>
        <v>1171.8</v>
      </c>
      <c r="S127" s="215">
        <v>0</v>
      </c>
      <c r="T127" s="216">
        <f>S127*H127</f>
        <v>0</v>
      </c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R127" s="217" t="s">
        <v>142</v>
      </c>
      <c r="AT127" s="217" t="s">
        <v>235</v>
      </c>
      <c r="AU127" s="217" t="s">
        <v>79</v>
      </c>
      <c r="AY127" s="19" t="s">
        <v>109</v>
      </c>
      <c r="BE127" s="218">
        <f>IF(N127="základní",J127,0)</f>
        <v>0</v>
      </c>
      <c r="BF127" s="218">
        <f>IF(N127="snížená",J127,0)</f>
        <v>0</v>
      </c>
      <c r="BG127" s="218">
        <f>IF(N127="zákl. přenesená",J127,0)</f>
        <v>0</v>
      </c>
      <c r="BH127" s="218">
        <f>IF(N127="sníž. přenesená",J127,0)</f>
        <v>0</v>
      </c>
      <c r="BI127" s="218">
        <f>IF(N127="nulová",J127,0)</f>
        <v>0</v>
      </c>
      <c r="BJ127" s="19" t="s">
        <v>77</v>
      </c>
      <c r="BK127" s="218">
        <f>ROUND(I127*H127,2)</f>
        <v>0</v>
      </c>
      <c r="BL127" s="19" t="s">
        <v>117</v>
      </c>
      <c r="BM127" s="217" t="s">
        <v>239</v>
      </c>
    </row>
    <row r="128" s="2" customFormat="1">
      <c r="A128" s="40"/>
      <c r="B128" s="41"/>
      <c r="C128" s="42"/>
      <c r="D128" s="219" t="s">
        <v>119</v>
      </c>
      <c r="E128" s="42"/>
      <c r="F128" s="220" t="s">
        <v>237</v>
      </c>
      <c r="G128" s="42"/>
      <c r="H128" s="42"/>
      <c r="I128" s="221"/>
      <c r="J128" s="42"/>
      <c r="K128" s="42"/>
      <c r="L128" s="46"/>
      <c r="M128" s="222"/>
      <c r="N128" s="223"/>
      <c r="O128" s="86"/>
      <c r="P128" s="86"/>
      <c r="Q128" s="86"/>
      <c r="R128" s="86"/>
      <c r="S128" s="86"/>
      <c r="T128" s="87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T128" s="19" t="s">
        <v>119</v>
      </c>
      <c r="AU128" s="19" t="s">
        <v>79</v>
      </c>
    </row>
    <row r="129" s="14" customFormat="1">
      <c r="A129" s="14"/>
      <c r="B129" s="237"/>
      <c r="C129" s="238"/>
      <c r="D129" s="219" t="s">
        <v>147</v>
      </c>
      <c r="E129" s="239" t="s">
        <v>19</v>
      </c>
      <c r="F129" s="240" t="s">
        <v>240</v>
      </c>
      <c r="G129" s="238"/>
      <c r="H129" s="241">
        <v>1171.8</v>
      </c>
      <c r="I129" s="242"/>
      <c r="J129" s="238"/>
      <c r="K129" s="238"/>
      <c r="L129" s="243"/>
      <c r="M129" s="244"/>
      <c r="N129" s="245"/>
      <c r="O129" s="245"/>
      <c r="P129" s="245"/>
      <c r="Q129" s="245"/>
      <c r="R129" s="245"/>
      <c r="S129" s="245"/>
      <c r="T129" s="246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247" t="s">
        <v>147</v>
      </c>
      <c r="AU129" s="247" t="s">
        <v>79</v>
      </c>
      <c r="AV129" s="14" t="s">
        <v>79</v>
      </c>
      <c r="AW129" s="14" t="s">
        <v>31</v>
      </c>
      <c r="AX129" s="14" t="s">
        <v>77</v>
      </c>
      <c r="AY129" s="247" t="s">
        <v>109</v>
      </c>
    </row>
    <row r="130" s="2" customFormat="1" ht="16.5" customHeight="1">
      <c r="A130" s="40"/>
      <c r="B130" s="41"/>
      <c r="C130" s="206" t="s">
        <v>241</v>
      </c>
      <c r="D130" s="206" t="s">
        <v>112</v>
      </c>
      <c r="E130" s="207" t="s">
        <v>242</v>
      </c>
      <c r="F130" s="208" t="s">
        <v>243</v>
      </c>
      <c r="G130" s="209" t="s">
        <v>180</v>
      </c>
      <c r="H130" s="210">
        <v>10</v>
      </c>
      <c r="I130" s="211"/>
      <c r="J130" s="212">
        <f>ROUND(I130*H130,2)</f>
        <v>0</v>
      </c>
      <c r="K130" s="208" t="s">
        <v>116</v>
      </c>
      <c r="L130" s="46"/>
      <c r="M130" s="213" t="s">
        <v>19</v>
      </c>
      <c r="N130" s="214" t="s">
        <v>40</v>
      </c>
      <c r="O130" s="86"/>
      <c r="P130" s="215">
        <f>O130*H130</f>
        <v>0</v>
      </c>
      <c r="Q130" s="215">
        <v>0</v>
      </c>
      <c r="R130" s="215">
        <f>Q130*H130</f>
        <v>0</v>
      </c>
      <c r="S130" s="215">
        <v>0</v>
      </c>
      <c r="T130" s="216">
        <f>S130*H130</f>
        <v>0</v>
      </c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R130" s="217" t="s">
        <v>117</v>
      </c>
      <c r="AT130" s="217" t="s">
        <v>112</v>
      </c>
      <c r="AU130" s="217" t="s">
        <v>79</v>
      </c>
      <c r="AY130" s="19" t="s">
        <v>109</v>
      </c>
      <c r="BE130" s="218">
        <f>IF(N130="základní",J130,0)</f>
        <v>0</v>
      </c>
      <c r="BF130" s="218">
        <f>IF(N130="snížená",J130,0)</f>
        <v>0</v>
      </c>
      <c r="BG130" s="218">
        <f>IF(N130="zákl. přenesená",J130,0)</f>
        <v>0</v>
      </c>
      <c r="BH130" s="218">
        <f>IF(N130="sníž. přenesená",J130,0)</f>
        <v>0</v>
      </c>
      <c r="BI130" s="218">
        <f>IF(N130="nulová",J130,0)</f>
        <v>0</v>
      </c>
      <c r="BJ130" s="19" t="s">
        <v>77</v>
      </c>
      <c r="BK130" s="218">
        <f>ROUND(I130*H130,2)</f>
        <v>0</v>
      </c>
      <c r="BL130" s="19" t="s">
        <v>117</v>
      </c>
      <c r="BM130" s="217" t="s">
        <v>244</v>
      </c>
    </row>
    <row r="131" s="2" customFormat="1">
      <c r="A131" s="40"/>
      <c r="B131" s="41"/>
      <c r="C131" s="42"/>
      <c r="D131" s="219" t="s">
        <v>119</v>
      </c>
      <c r="E131" s="42"/>
      <c r="F131" s="220" t="s">
        <v>245</v>
      </c>
      <c r="G131" s="42"/>
      <c r="H131" s="42"/>
      <c r="I131" s="221"/>
      <c r="J131" s="42"/>
      <c r="K131" s="42"/>
      <c r="L131" s="46"/>
      <c r="M131" s="222"/>
      <c r="N131" s="223"/>
      <c r="O131" s="86"/>
      <c r="P131" s="86"/>
      <c r="Q131" s="86"/>
      <c r="R131" s="86"/>
      <c r="S131" s="86"/>
      <c r="T131" s="87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T131" s="19" t="s">
        <v>119</v>
      </c>
      <c r="AU131" s="19" t="s">
        <v>79</v>
      </c>
    </row>
    <row r="132" s="2" customFormat="1">
      <c r="A132" s="40"/>
      <c r="B132" s="41"/>
      <c r="C132" s="42"/>
      <c r="D132" s="224" t="s">
        <v>120</v>
      </c>
      <c r="E132" s="42"/>
      <c r="F132" s="225" t="s">
        <v>246</v>
      </c>
      <c r="G132" s="42"/>
      <c r="H132" s="42"/>
      <c r="I132" s="221"/>
      <c r="J132" s="42"/>
      <c r="K132" s="42"/>
      <c r="L132" s="46"/>
      <c r="M132" s="222"/>
      <c r="N132" s="223"/>
      <c r="O132" s="86"/>
      <c r="P132" s="86"/>
      <c r="Q132" s="86"/>
      <c r="R132" s="86"/>
      <c r="S132" s="86"/>
      <c r="T132" s="87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T132" s="19" t="s">
        <v>120</v>
      </c>
      <c r="AU132" s="19" t="s">
        <v>79</v>
      </c>
    </row>
    <row r="133" s="2" customFormat="1" ht="16.5" customHeight="1">
      <c r="A133" s="40"/>
      <c r="B133" s="41"/>
      <c r="C133" s="206" t="s">
        <v>247</v>
      </c>
      <c r="D133" s="206" t="s">
        <v>112</v>
      </c>
      <c r="E133" s="207" t="s">
        <v>248</v>
      </c>
      <c r="F133" s="208" t="s">
        <v>249</v>
      </c>
      <c r="G133" s="209" t="s">
        <v>180</v>
      </c>
      <c r="H133" s="210">
        <v>6500</v>
      </c>
      <c r="I133" s="211"/>
      <c r="J133" s="212">
        <f>ROUND(I133*H133,2)</f>
        <v>0</v>
      </c>
      <c r="K133" s="208" t="s">
        <v>116</v>
      </c>
      <c r="L133" s="46"/>
      <c r="M133" s="213" t="s">
        <v>19</v>
      </c>
      <c r="N133" s="214" t="s">
        <v>40</v>
      </c>
      <c r="O133" s="86"/>
      <c r="P133" s="215">
        <f>O133*H133</f>
        <v>0</v>
      </c>
      <c r="Q133" s="215">
        <v>0</v>
      </c>
      <c r="R133" s="215">
        <f>Q133*H133</f>
        <v>0</v>
      </c>
      <c r="S133" s="215">
        <v>0</v>
      </c>
      <c r="T133" s="216">
        <f>S133*H133</f>
        <v>0</v>
      </c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R133" s="217" t="s">
        <v>117</v>
      </c>
      <c r="AT133" s="217" t="s">
        <v>112</v>
      </c>
      <c r="AU133" s="217" t="s">
        <v>79</v>
      </c>
      <c r="AY133" s="19" t="s">
        <v>109</v>
      </c>
      <c r="BE133" s="218">
        <f>IF(N133="základní",J133,0)</f>
        <v>0</v>
      </c>
      <c r="BF133" s="218">
        <f>IF(N133="snížená",J133,0)</f>
        <v>0</v>
      </c>
      <c r="BG133" s="218">
        <f>IF(N133="zákl. přenesená",J133,0)</f>
        <v>0</v>
      </c>
      <c r="BH133" s="218">
        <f>IF(N133="sníž. přenesená",J133,0)</f>
        <v>0</v>
      </c>
      <c r="BI133" s="218">
        <f>IF(N133="nulová",J133,0)</f>
        <v>0</v>
      </c>
      <c r="BJ133" s="19" t="s">
        <v>77</v>
      </c>
      <c r="BK133" s="218">
        <f>ROUND(I133*H133,2)</f>
        <v>0</v>
      </c>
      <c r="BL133" s="19" t="s">
        <v>117</v>
      </c>
      <c r="BM133" s="217" t="s">
        <v>250</v>
      </c>
    </row>
    <row r="134" s="2" customFormat="1">
      <c r="A134" s="40"/>
      <c r="B134" s="41"/>
      <c r="C134" s="42"/>
      <c r="D134" s="219" t="s">
        <v>119</v>
      </c>
      <c r="E134" s="42"/>
      <c r="F134" s="220" t="s">
        <v>251</v>
      </c>
      <c r="G134" s="42"/>
      <c r="H134" s="42"/>
      <c r="I134" s="221"/>
      <c r="J134" s="42"/>
      <c r="K134" s="42"/>
      <c r="L134" s="46"/>
      <c r="M134" s="222"/>
      <c r="N134" s="223"/>
      <c r="O134" s="86"/>
      <c r="P134" s="86"/>
      <c r="Q134" s="86"/>
      <c r="R134" s="86"/>
      <c r="S134" s="86"/>
      <c r="T134" s="87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T134" s="19" t="s">
        <v>119</v>
      </c>
      <c r="AU134" s="19" t="s">
        <v>79</v>
      </c>
    </row>
    <row r="135" s="2" customFormat="1">
      <c r="A135" s="40"/>
      <c r="B135" s="41"/>
      <c r="C135" s="42"/>
      <c r="D135" s="224" t="s">
        <v>120</v>
      </c>
      <c r="E135" s="42"/>
      <c r="F135" s="225" t="s">
        <v>252</v>
      </c>
      <c r="G135" s="42"/>
      <c r="H135" s="42"/>
      <c r="I135" s="221"/>
      <c r="J135" s="42"/>
      <c r="K135" s="42"/>
      <c r="L135" s="46"/>
      <c r="M135" s="222"/>
      <c r="N135" s="223"/>
      <c r="O135" s="86"/>
      <c r="P135" s="86"/>
      <c r="Q135" s="86"/>
      <c r="R135" s="86"/>
      <c r="S135" s="86"/>
      <c r="T135" s="87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T135" s="19" t="s">
        <v>120</v>
      </c>
      <c r="AU135" s="19" t="s">
        <v>79</v>
      </c>
    </row>
    <row r="136" s="2" customFormat="1" ht="16.5" customHeight="1">
      <c r="A136" s="40"/>
      <c r="B136" s="41"/>
      <c r="C136" s="263" t="s">
        <v>8</v>
      </c>
      <c r="D136" s="263" t="s">
        <v>235</v>
      </c>
      <c r="E136" s="264" t="s">
        <v>253</v>
      </c>
      <c r="F136" s="265" t="s">
        <v>254</v>
      </c>
      <c r="G136" s="266" t="s">
        <v>255</v>
      </c>
      <c r="H136" s="267">
        <v>130</v>
      </c>
      <c r="I136" s="268"/>
      <c r="J136" s="269">
        <f>ROUND(I136*H136,2)</f>
        <v>0</v>
      </c>
      <c r="K136" s="265" t="s">
        <v>116</v>
      </c>
      <c r="L136" s="270"/>
      <c r="M136" s="271" t="s">
        <v>19</v>
      </c>
      <c r="N136" s="272" t="s">
        <v>40</v>
      </c>
      <c r="O136" s="86"/>
      <c r="P136" s="215">
        <f>O136*H136</f>
        <v>0</v>
      </c>
      <c r="Q136" s="215">
        <v>0.001</v>
      </c>
      <c r="R136" s="215">
        <f>Q136*H136</f>
        <v>0.13</v>
      </c>
      <c r="S136" s="215">
        <v>0</v>
      </c>
      <c r="T136" s="216">
        <f>S136*H136</f>
        <v>0</v>
      </c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R136" s="217" t="s">
        <v>142</v>
      </c>
      <c r="AT136" s="217" t="s">
        <v>235</v>
      </c>
      <c r="AU136" s="217" t="s">
        <v>79</v>
      </c>
      <c r="AY136" s="19" t="s">
        <v>109</v>
      </c>
      <c r="BE136" s="218">
        <f>IF(N136="základní",J136,0)</f>
        <v>0</v>
      </c>
      <c r="BF136" s="218">
        <f>IF(N136="snížená",J136,0)</f>
        <v>0</v>
      </c>
      <c r="BG136" s="218">
        <f>IF(N136="zákl. přenesená",J136,0)</f>
        <v>0</v>
      </c>
      <c r="BH136" s="218">
        <f>IF(N136="sníž. přenesená",J136,0)</f>
        <v>0</v>
      </c>
      <c r="BI136" s="218">
        <f>IF(N136="nulová",J136,0)</f>
        <v>0</v>
      </c>
      <c r="BJ136" s="19" t="s">
        <v>77</v>
      </c>
      <c r="BK136" s="218">
        <f>ROUND(I136*H136,2)</f>
        <v>0</v>
      </c>
      <c r="BL136" s="19" t="s">
        <v>117</v>
      </c>
      <c r="BM136" s="217" t="s">
        <v>256</v>
      </c>
    </row>
    <row r="137" s="2" customFormat="1">
      <c r="A137" s="40"/>
      <c r="B137" s="41"/>
      <c r="C137" s="42"/>
      <c r="D137" s="219" t="s">
        <v>119</v>
      </c>
      <c r="E137" s="42"/>
      <c r="F137" s="220" t="s">
        <v>254</v>
      </c>
      <c r="G137" s="42"/>
      <c r="H137" s="42"/>
      <c r="I137" s="221"/>
      <c r="J137" s="42"/>
      <c r="K137" s="42"/>
      <c r="L137" s="46"/>
      <c r="M137" s="222"/>
      <c r="N137" s="223"/>
      <c r="O137" s="86"/>
      <c r="P137" s="86"/>
      <c r="Q137" s="86"/>
      <c r="R137" s="86"/>
      <c r="S137" s="86"/>
      <c r="T137" s="87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T137" s="19" t="s">
        <v>119</v>
      </c>
      <c r="AU137" s="19" t="s">
        <v>79</v>
      </c>
    </row>
    <row r="138" s="14" customFormat="1">
      <c r="A138" s="14"/>
      <c r="B138" s="237"/>
      <c r="C138" s="238"/>
      <c r="D138" s="219" t="s">
        <v>147</v>
      </c>
      <c r="E138" s="238"/>
      <c r="F138" s="240" t="s">
        <v>257</v>
      </c>
      <c r="G138" s="238"/>
      <c r="H138" s="241">
        <v>130</v>
      </c>
      <c r="I138" s="242"/>
      <c r="J138" s="238"/>
      <c r="K138" s="238"/>
      <c r="L138" s="243"/>
      <c r="M138" s="244"/>
      <c r="N138" s="245"/>
      <c r="O138" s="245"/>
      <c r="P138" s="245"/>
      <c r="Q138" s="245"/>
      <c r="R138" s="245"/>
      <c r="S138" s="245"/>
      <c r="T138" s="246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47" t="s">
        <v>147</v>
      </c>
      <c r="AU138" s="247" t="s">
        <v>79</v>
      </c>
      <c r="AV138" s="14" t="s">
        <v>79</v>
      </c>
      <c r="AW138" s="14" t="s">
        <v>4</v>
      </c>
      <c r="AX138" s="14" t="s">
        <v>77</v>
      </c>
      <c r="AY138" s="247" t="s">
        <v>109</v>
      </c>
    </row>
    <row r="139" s="2" customFormat="1" ht="16.5" customHeight="1">
      <c r="A139" s="40"/>
      <c r="B139" s="41"/>
      <c r="C139" s="206" t="s">
        <v>258</v>
      </c>
      <c r="D139" s="206" t="s">
        <v>112</v>
      </c>
      <c r="E139" s="207" t="s">
        <v>259</v>
      </c>
      <c r="F139" s="208" t="s">
        <v>260</v>
      </c>
      <c r="G139" s="209" t="s">
        <v>180</v>
      </c>
      <c r="H139" s="210">
        <v>4382</v>
      </c>
      <c r="I139" s="211"/>
      <c r="J139" s="212">
        <f>ROUND(I139*H139,2)</f>
        <v>0</v>
      </c>
      <c r="K139" s="208" t="s">
        <v>116</v>
      </c>
      <c r="L139" s="46"/>
      <c r="M139" s="213" t="s">
        <v>19</v>
      </c>
      <c r="N139" s="214" t="s">
        <v>40</v>
      </c>
      <c r="O139" s="86"/>
      <c r="P139" s="215">
        <f>O139*H139</f>
        <v>0</v>
      </c>
      <c r="Q139" s="215">
        <v>0</v>
      </c>
      <c r="R139" s="215">
        <f>Q139*H139</f>
        <v>0</v>
      </c>
      <c r="S139" s="215">
        <v>0</v>
      </c>
      <c r="T139" s="216">
        <f>S139*H139</f>
        <v>0</v>
      </c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R139" s="217" t="s">
        <v>117</v>
      </c>
      <c r="AT139" s="217" t="s">
        <v>112</v>
      </c>
      <c r="AU139" s="217" t="s">
        <v>79</v>
      </c>
      <c r="AY139" s="19" t="s">
        <v>109</v>
      </c>
      <c r="BE139" s="218">
        <f>IF(N139="základní",J139,0)</f>
        <v>0</v>
      </c>
      <c r="BF139" s="218">
        <f>IF(N139="snížená",J139,0)</f>
        <v>0</v>
      </c>
      <c r="BG139" s="218">
        <f>IF(N139="zákl. přenesená",J139,0)</f>
        <v>0</v>
      </c>
      <c r="BH139" s="218">
        <f>IF(N139="sníž. přenesená",J139,0)</f>
        <v>0</v>
      </c>
      <c r="BI139" s="218">
        <f>IF(N139="nulová",J139,0)</f>
        <v>0</v>
      </c>
      <c r="BJ139" s="19" t="s">
        <v>77</v>
      </c>
      <c r="BK139" s="218">
        <f>ROUND(I139*H139,2)</f>
        <v>0</v>
      </c>
      <c r="BL139" s="19" t="s">
        <v>117</v>
      </c>
      <c r="BM139" s="217" t="s">
        <v>261</v>
      </c>
    </row>
    <row r="140" s="2" customFormat="1">
      <c r="A140" s="40"/>
      <c r="B140" s="41"/>
      <c r="C140" s="42"/>
      <c r="D140" s="219" t="s">
        <v>119</v>
      </c>
      <c r="E140" s="42"/>
      <c r="F140" s="220" t="s">
        <v>262</v>
      </c>
      <c r="G140" s="42"/>
      <c r="H140" s="42"/>
      <c r="I140" s="221"/>
      <c r="J140" s="42"/>
      <c r="K140" s="42"/>
      <c r="L140" s="46"/>
      <c r="M140" s="222"/>
      <c r="N140" s="223"/>
      <c r="O140" s="86"/>
      <c r="P140" s="86"/>
      <c r="Q140" s="86"/>
      <c r="R140" s="86"/>
      <c r="S140" s="86"/>
      <c r="T140" s="87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T140" s="19" t="s">
        <v>119</v>
      </c>
      <c r="AU140" s="19" t="s">
        <v>79</v>
      </c>
    </row>
    <row r="141" s="2" customFormat="1">
      <c r="A141" s="40"/>
      <c r="B141" s="41"/>
      <c r="C141" s="42"/>
      <c r="D141" s="224" t="s">
        <v>120</v>
      </c>
      <c r="E141" s="42"/>
      <c r="F141" s="225" t="s">
        <v>263</v>
      </c>
      <c r="G141" s="42"/>
      <c r="H141" s="42"/>
      <c r="I141" s="221"/>
      <c r="J141" s="42"/>
      <c r="K141" s="42"/>
      <c r="L141" s="46"/>
      <c r="M141" s="222"/>
      <c r="N141" s="223"/>
      <c r="O141" s="86"/>
      <c r="P141" s="86"/>
      <c r="Q141" s="86"/>
      <c r="R141" s="86"/>
      <c r="S141" s="86"/>
      <c r="T141" s="87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T141" s="19" t="s">
        <v>120</v>
      </c>
      <c r="AU141" s="19" t="s">
        <v>79</v>
      </c>
    </row>
    <row r="142" s="14" customFormat="1">
      <c r="A142" s="14"/>
      <c r="B142" s="237"/>
      <c r="C142" s="238"/>
      <c r="D142" s="219" t="s">
        <v>147</v>
      </c>
      <c r="E142" s="239" t="s">
        <v>19</v>
      </c>
      <c r="F142" s="240" t="s">
        <v>264</v>
      </c>
      <c r="G142" s="238"/>
      <c r="H142" s="241">
        <v>4382</v>
      </c>
      <c r="I142" s="242"/>
      <c r="J142" s="238"/>
      <c r="K142" s="238"/>
      <c r="L142" s="243"/>
      <c r="M142" s="244"/>
      <c r="N142" s="245"/>
      <c r="O142" s="245"/>
      <c r="P142" s="245"/>
      <c r="Q142" s="245"/>
      <c r="R142" s="245"/>
      <c r="S142" s="245"/>
      <c r="T142" s="246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47" t="s">
        <v>147</v>
      </c>
      <c r="AU142" s="247" t="s">
        <v>79</v>
      </c>
      <c r="AV142" s="14" t="s">
        <v>79</v>
      </c>
      <c r="AW142" s="14" t="s">
        <v>31</v>
      </c>
      <c r="AX142" s="14" t="s">
        <v>77</v>
      </c>
      <c r="AY142" s="247" t="s">
        <v>109</v>
      </c>
    </row>
    <row r="143" s="2" customFormat="1" ht="16.5" customHeight="1">
      <c r="A143" s="40"/>
      <c r="B143" s="41"/>
      <c r="C143" s="206" t="s">
        <v>265</v>
      </c>
      <c r="D143" s="206" t="s">
        <v>112</v>
      </c>
      <c r="E143" s="207" t="s">
        <v>266</v>
      </c>
      <c r="F143" s="208" t="s">
        <v>267</v>
      </c>
      <c r="G143" s="209" t="s">
        <v>180</v>
      </c>
      <c r="H143" s="210">
        <v>6500</v>
      </c>
      <c r="I143" s="211"/>
      <c r="J143" s="212">
        <f>ROUND(I143*H143,2)</f>
        <v>0</v>
      </c>
      <c r="K143" s="208" t="s">
        <v>116</v>
      </c>
      <c r="L143" s="46"/>
      <c r="M143" s="213" t="s">
        <v>19</v>
      </c>
      <c r="N143" s="214" t="s">
        <v>40</v>
      </c>
      <c r="O143" s="86"/>
      <c r="P143" s="215">
        <f>O143*H143</f>
        <v>0</v>
      </c>
      <c r="Q143" s="215">
        <v>0</v>
      </c>
      <c r="R143" s="215">
        <f>Q143*H143</f>
        <v>0</v>
      </c>
      <c r="S143" s="215">
        <v>0</v>
      </c>
      <c r="T143" s="216">
        <f>S143*H143</f>
        <v>0</v>
      </c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R143" s="217" t="s">
        <v>117</v>
      </c>
      <c r="AT143" s="217" t="s">
        <v>112</v>
      </c>
      <c r="AU143" s="217" t="s">
        <v>79</v>
      </c>
      <c r="AY143" s="19" t="s">
        <v>109</v>
      </c>
      <c r="BE143" s="218">
        <f>IF(N143="základní",J143,0)</f>
        <v>0</v>
      </c>
      <c r="BF143" s="218">
        <f>IF(N143="snížená",J143,0)</f>
        <v>0</v>
      </c>
      <c r="BG143" s="218">
        <f>IF(N143="zákl. přenesená",J143,0)</f>
        <v>0</v>
      </c>
      <c r="BH143" s="218">
        <f>IF(N143="sníž. přenesená",J143,0)</f>
        <v>0</v>
      </c>
      <c r="BI143" s="218">
        <f>IF(N143="nulová",J143,0)</f>
        <v>0</v>
      </c>
      <c r="BJ143" s="19" t="s">
        <v>77</v>
      </c>
      <c r="BK143" s="218">
        <f>ROUND(I143*H143,2)</f>
        <v>0</v>
      </c>
      <c r="BL143" s="19" t="s">
        <v>117</v>
      </c>
      <c r="BM143" s="217" t="s">
        <v>268</v>
      </c>
    </row>
    <row r="144" s="2" customFormat="1">
      <c r="A144" s="40"/>
      <c r="B144" s="41"/>
      <c r="C144" s="42"/>
      <c r="D144" s="219" t="s">
        <v>119</v>
      </c>
      <c r="E144" s="42"/>
      <c r="F144" s="220" t="s">
        <v>269</v>
      </c>
      <c r="G144" s="42"/>
      <c r="H144" s="42"/>
      <c r="I144" s="221"/>
      <c r="J144" s="42"/>
      <c r="K144" s="42"/>
      <c r="L144" s="46"/>
      <c r="M144" s="222"/>
      <c r="N144" s="223"/>
      <c r="O144" s="86"/>
      <c r="P144" s="86"/>
      <c r="Q144" s="86"/>
      <c r="R144" s="86"/>
      <c r="S144" s="86"/>
      <c r="T144" s="87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T144" s="19" t="s">
        <v>119</v>
      </c>
      <c r="AU144" s="19" t="s">
        <v>79</v>
      </c>
    </row>
    <row r="145" s="2" customFormat="1">
      <c r="A145" s="40"/>
      <c r="B145" s="41"/>
      <c r="C145" s="42"/>
      <c r="D145" s="224" t="s">
        <v>120</v>
      </c>
      <c r="E145" s="42"/>
      <c r="F145" s="225" t="s">
        <v>270</v>
      </c>
      <c r="G145" s="42"/>
      <c r="H145" s="42"/>
      <c r="I145" s="221"/>
      <c r="J145" s="42"/>
      <c r="K145" s="42"/>
      <c r="L145" s="46"/>
      <c r="M145" s="222"/>
      <c r="N145" s="223"/>
      <c r="O145" s="86"/>
      <c r="P145" s="86"/>
      <c r="Q145" s="86"/>
      <c r="R145" s="86"/>
      <c r="S145" s="86"/>
      <c r="T145" s="87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T145" s="19" t="s">
        <v>120</v>
      </c>
      <c r="AU145" s="19" t="s">
        <v>79</v>
      </c>
    </row>
    <row r="146" s="2" customFormat="1" ht="16.5" customHeight="1">
      <c r="A146" s="40"/>
      <c r="B146" s="41"/>
      <c r="C146" s="206" t="s">
        <v>271</v>
      </c>
      <c r="D146" s="206" t="s">
        <v>112</v>
      </c>
      <c r="E146" s="207" t="s">
        <v>272</v>
      </c>
      <c r="F146" s="208" t="s">
        <v>273</v>
      </c>
      <c r="G146" s="209" t="s">
        <v>180</v>
      </c>
      <c r="H146" s="210">
        <v>6500</v>
      </c>
      <c r="I146" s="211"/>
      <c r="J146" s="212">
        <f>ROUND(I146*H146,2)</f>
        <v>0</v>
      </c>
      <c r="K146" s="208" t="s">
        <v>116</v>
      </c>
      <c r="L146" s="46"/>
      <c r="M146" s="213" t="s">
        <v>19</v>
      </c>
      <c r="N146" s="214" t="s">
        <v>40</v>
      </c>
      <c r="O146" s="86"/>
      <c r="P146" s="215">
        <f>O146*H146</f>
        <v>0</v>
      </c>
      <c r="Q146" s="215">
        <v>0</v>
      </c>
      <c r="R146" s="215">
        <f>Q146*H146</f>
        <v>0</v>
      </c>
      <c r="S146" s="215">
        <v>0</v>
      </c>
      <c r="T146" s="216">
        <f>S146*H146</f>
        <v>0</v>
      </c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R146" s="217" t="s">
        <v>117</v>
      </c>
      <c r="AT146" s="217" t="s">
        <v>112</v>
      </c>
      <c r="AU146" s="217" t="s">
        <v>79</v>
      </c>
      <c r="AY146" s="19" t="s">
        <v>109</v>
      </c>
      <c r="BE146" s="218">
        <f>IF(N146="základní",J146,0)</f>
        <v>0</v>
      </c>
      <c r="BF146" s="218">
        <f>IF(N146="snížená",J146,0)</f>
        <v>0</v>
      </c>
      <c r="BG146" s="218">
        <f>IF(N146="zákl. přenesená",J146,0)</f>
        <v>0</v>
      </c>
      <c r="BH146" s="218">
        <f>IF(N146="sníž. přenesená",J146,0)</f>
        <v>0</v>
      </c>
      <c r="BI146" s="218">
        <f>IF(N146="nulová",J146,0)</f>
        <v>0</v>
      </c>
      <c r="BJ146" s="19" t="s">
        <v>77</v>
      </c>
      <c r="BK146" s="218">
        <f>ROUND(I146*H146,2)</f>
        <v>0</v>
      </c>
      <c r="BL146" s="19" t="s">
        <v>117</v>
      </c>
      <c r="BM146" s="217" t="s">
        <v>274</v>
      </c>
    </row>
    <row r="147" s="2" customFormat="1">
      <c r="A147" s="40"/>
      <c r="B147" s="41"/>
      <c r="C147" s="42"/>
      <c r="D147" s="219" t="s">
        <v>119</v>
      </c>
      <c r="E147" s="42"/>
      <c r="F147" s="220" t="s">
        <v>275</v>
      </c>
      <c r="G147" s="42"/>
      <c r="H147" s="42"/>
      <c r="I147" s="221"/>
      <c r="J147" s="42"/>
      <c r="K147" s="42"/>
      <c r="L147" s="46"/>
      <c r="M147" s="222"/>
      <c r="N147" s="223"/>
      <c r="O147" s="86"/>
      <c r="P147" s="86"/>
      <c r="Q147" s="86"/>
      <c r="R147" s="86"/>
      <c r="S147" s="86"/>
      <c r="T147" s="87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T147" s="19" t="s">
        <v>119</v>
      </c>
      <c r="AU147" s="19" t="s">
        <v>79</v>
      </c>
    </row>
    <row r="148" s="2" customFormat="1">
      <c r="A148" s="40"/>
      <c r="B148" s="41"/>
      <c r="C148" s="42"/>
      <c r="D148" s="224" t="s">
        <v>120</v>
      </c>
      <c r="E148" s="42"/>
      <c r="F148" s="225" t="s">
        <v>276</v>
      </c>
      <c r="G148" s="42"/>
      <c r="H148" s="42"/>
      <c r="I148" s="221"/>
      <c r="J148" s="42"/>
      <c r="K148" s="42"/>
      <c r="L148" s="46"/>
      <c r="M148" s="222"/>
      <c r="N148" s="223"/>
      <c r="O148" s="86"/>
      <c r="P148" s="86"/>
      <c r="Q148" s="86"/>
      <c r="R148" s="86"/>
      <c r="S148" s="86"/>
      <c r="T148" s="87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T148" s="19" t="s">
        <v>120</v>
      </c>
      <c r="AU148" s="19" t="s">
        <v>79</v>
      </c>
    </row>
    <row r="149" s="12" customFormat="1" ht="22.8" customHeight="1">
      <c r="A149" s="12"/>
      <c r="B149" s="190"/>
      <c r="C149" s="191"/>
      <c r="D149" s="192" t="s">
        <v>68</v>
      </c>
      <c r="E149" s="204" t="s">
        <v>117</v>
      </c>
      <c r="F149" s="204" t="s">
        <v>277</v>
      </c>
      <c r="G149" s="191"/>
      <c r="H149" s="191"/>
      <c r="I149" s="194"/>
      <c r="J149" s="205">
        <f>BK149</f>
        <v>0</v>
      </c>
      <c r="K149" s="191"/>
      <c r="L149" s="196"/>
      <c r="M149" s="197"/>
      <c r="N149" s="198"/>
      <c r="O149" s="198"/>
      <c r="P149" s="199">
        <f>SUM(P150:P152)</f>
        <v>0</v>
      </c>
      <c r="Q149" s="198"/>
      <c r="R149" s="199">
        <f>SUM(R150:R152)</f>
        <v>0</v>
      </c>
      <c r="S149" s="198"/>
      <c r="T149" s="200">
        <f>SUM(T150:T152)</f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201" t="s">
        <v>77</v>
      </c>
      <c r="AT149" s="202" t="s">
        <v>68</v>
      </c>
      <c r="AU149" s="202" t="s">
        <v>77</v>
      </c>
      <c r="AY149" s="201" t="s">
        <v>109</v>
      </c>
      <c r="BK149" s="203">
        <f>SUM(BK150:BK152)</f>
        <v>0</v>
      </c>
    </row>
    <row r="150" s="2" customFormat="1" ht="16.5" customHeight="1">
      <c r="A150" s="40"/>
      <c r="B150" s="41"/>
      <c r="C150" s="206" t="s">
        <v>278</v>
      </c>
      <c r="D150" s="206" t="s">
        <v>112</v>
      </c>
      <c r="E150" s="207" t="s">
        <v>279</v>
      </c>
      <c r="F150" s="208" t="s">
        <v>280</v>
      </c>
      <c r="G150" s="209" t="s">
        <v>198</v>
      </c>
      <c r="H150" s="210">
        <v>1.8</v>
      </c>
      <c r="I150" s="211"/>
      <c r="J150" s="212">
        <f>ROUND(I150*H150,2)</f>
        <v>0</v>
      </c>
      <c r="K150" s="208" t="s">
        <v>116</v>
      </c>
      <c r="L150" s="46"/>
      <c r="M150" s="213" t="s">
        <v>19</v>
      </c>
      <c r="N150" s="214" t="s">
        <v>40</v>
      </c>
      <c r="O150" s="86"/>
      <c r="P150" s="215">
        <f>O150*H150</f>
        <v>0</v>
      </c>
      <c r="Q150" s="215">
        <v>0</v>
      </c>
      <c r="R150" s="215">
        <f>Q150*H150</f>
        <v>0</v>
      </c>
      <c r="S150" s="215">
        <v>0</v>
      </c>
      <c r="T150" s="216">
        <f>S150*H150</f>
        <v>0</v>
      </c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R150" s="217" t="s">
        <v>117</v>
      </c>
      <c r="AT150" s="217" t="s">
        <v>112</v>
      </c>
      <c r="AU150" s="217" t="s">
        <v>79</v>
      </c>
      <c r="AY150" s="19" t="s">
        <v>109</v>
      </c>
      <c r="BE150" s="218">
        <f>IF(N150="základní",J150,0)</f>
        <v>0</v>
      </c>
      <c r="BF150" s="218">
        <f>IF(N150="snížená",J150,0)</f>
        <v>0</v>
      </c>
      <c r="BG150" s="218">
        <f>IF(N150="zákl. přenesená",J150,0)</f>
        <v>0</v>
      </c>
      <c r="BH150" s="218">
        <f>IF(N150="sníž. přenesená",J150,0)</f>
        <v>0</v>
      </c>
      <c r="BI150" s="218">
        <f>IF(N150="nulová",J150,0)</f>
        <v>0</v>
      </c>
      <c r="BJ150" s="19" t="s">
        <v>77</v>
      </c>
      <c r="BK150" s="218">
        <f>ROUND(I150*H150,2)</f>
        <v>0</v>
      </c>
      <c r="BL150" s="19" t="s">
        <v>117</v>
      </c>
      <c r="BM150" s="217" t="s">
        <v>281</v>
      </c>
    </row>
    <row r="151" s="2" customFormat="1">
      <c r="A151" s="40"/>
      <c r="B151" s="41"/>
      <c r="C151" s="42"/>
      <c r="D151" s="219" t="s">
        <v>119</v>
      </c>
      <c r="E151" s="42"/>
      <c r="F151" s="220" t="s">
        <v>282</v>
      </c>
      <c r="G151" s="42"/>
      <c r="H151" s="42"/>
      <c r="I151" s="221"/>
      <c r="J151" s="42"/>
      <c r="K151" s="42"/>
      <c r="L151" s="46"/>
      <c r="M151" s="222"/>
      <c r="N151" s="223"/>
      <c r="O151" s="86"/>
      <c r="P151" s="86"/>
      <c r="Q151" s="86"/>
      <c r="R151" s="86"/>
      <c r="S151" s="86"/>
      <c r="T151" s="87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T151" s="19" t="s">
        <v>119</v>
      </c>
      <c r="AU151" s="19" t="s">
        <v>79</v>
      </c>
    </row>
    <row r="152" s="2" customFormat="1">
      <c r="A152" s="40"/>
      <c r="B152" s="41"/>
      <c r="C152" s="42"/>
      <c r="D152" s="224" t="s">
        <v>120</v>
      </c>
      <c r="E152" s="42"/>
      <c r="F152" s="225" t="s">
        <v>283</v>
      </c>
      <c r="G152" s="42"/>
      <c r="H152" s="42"/>
      <c r="I152" s="221"/>
      <c r="J152" s="42"/>
      <c r="K152" s="42"/>
      <c r="L152" s="46"/>
      <c r="M152" s="222"/>
      <c r="N152" s="223"/>
      <c r="O152" s="86"/>
      <c r="P152" s="86"/>
      <c r="Q152" s="86"/>
      <c r="R152" s="86"/>
      <c r="S152" s="86"/>
      <c r="T152" s="87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T152" s="19" t="s">
        <v>120</v>
      </c>
      <c r="AU152" s="19" t="s">
        <v>79</v>
      </c>
    </row>
    <row r="153" s="12" customFormat="1" ht="22.8" customHeight="1">
      <c r="A153" s="12"/>
      <c r="B153" s="190"/>
      <c r="C153" s="191"/>
      <c r="D153" s="192" t="s">
        <v>68</v>
      </c>
      <c r="E153" s="204" t="s">
        <v>108</v>
      </c>
      <c r="F153" s="204" t="s">
        <v>284</v>
      </c>
      <c r="G153" s="191"/>
      <c r="H153" s="191"/>
      <c r="I153" s="194"/>
      <c r="J153" s="205">
        <f>BK153</f>
        <v>0</v>
      </c>
      <c r="K153" s="191"/>
      <c r="L153" s="196"/>
      <c r="M153" s="197"/>
      <c r="N153" s="198"/>
      <c r="O153" s="198"/>
      <c r="P153" s="199">
        <f>SUM(P154:P226)</f>
        <v>0</v>
      </c>
      <c r="Q153" s="198"/>
      <c r="R153" s="199">
        <f>SUM(R154:R226)</f>
        <v>2367.3629600000004</v>
      </c>
      <c r="S153" s="198"/>
      <c r="T153" s="200">
        <f>SUM(T154:T226)</f>
        <v>0</v>
      </c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R153" s="201" t="s">
        <v>77</v>
      </c>
      <c r="AT153" s="202" t="s">
        <v>68</v>
      </c>
      <c r="AU153" s="202" t="s">
        <v>77</v>
      </c>
      <c r="AY153" s="201" t="s">
        <v>109</v>
      </c>
      <c r="BK153" s="203">
        <f>SUM(BK154:BK226)</f>
        <v>0</v>
      </c>
    </row>
    <row r="154" s="2" customFormat="1" ht="16.5" customHeight="1">
      <c r="A154" s="40"/>
      <c r="B154" s="41"/>
      <c r="C154" s="206" t="s">
        <v>285</v>
      </c>
      <c r="D154" s="206" t="s">
        <v>112</v>
      </c>
      <c r="E154" s="207" t="s">
        <v>286</v>
      </c>
      <c r="F154" s="208" t="s">
        <v>287</v>
      </c>
      <c r="G154" s="209" t="s">
        <v>180</v>
      </c>
      <c r="H154" s="210">
        <v>260</v>
      </c>
      <c r="I154" s="211"/>
      <c r="J154" s="212">
        <f>ROUND(I154*H154,2)</f>
        <v>0</v>
      </c>
      <c r="K154" s="208" t="s">
        <v>116</v>
      </c>
      <c r="L154" s="46"/>
      <c r="M154" s="213" t="s">
        <v>19</v>
      </c>
      <c r="N154" s="214" t="s">
        <v>40</v>
      </c>
      <c r="O154" s="86"/>
      <c r="P154" s="215">
        <f>O154*H154</f>
        <v>0</v>
      </c>
      <c r="Q154" s="215">
        <v>0</v>
      </c>
      <c r="R154" s="215">
        <f>Q154*H154</f>
        <v>0</v>
      </c>
      <c r="S154" s="215">
        <v>0</v>
      </c>
      <c r="T154" s="216">
        <f>S154*H154</f>
        <v>0</v>
      </c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R154" s="217" t="s">
        <v>117</v>
      </c>
      <c r="AT154" s="217" t="s">
        <v>112</v>
      </c>
      <c r="AU154" s="217" t="s">
        <v>79</v>
      </c>
      <c r="AY154" s="19" t="s">
        <v>109</v>
      </c>
      <c r="BE154" s="218">
        <f>IF(N154="základní",J154,0)</f>
        <v>0</v>
      </c>
      <c r="BF154" s="218">
        <f>IF(N154="snížená",J154,0)</f>
        <v>0</v>
      </c>
      <c r="BG154" s="218">
        <f>IF(N154="zákl. přenesená",J154,0)</f>
        <v>0</v>
      </c>
      <c r="BH154" s="218">
        <f>IF(N154="sníž. přenesená",J154,0)</f>
        <v>0</v>
      </c>
      <c r="BI154" s="218">
        <f>IF(N154="nulová",J154,0)</f>
        <v>0</v>
      </c>
      <c r="BJ154" s="19" t="s">
        <v>77</v>
      </c>
      <c r="BK154" s="218">
        <f>ROUND(I154*H154,2)</f>
        <v>0</v>
      </c>
      <c r="BL154" s="19" t="s">
        <v>117</v>
      </c>
      <c r="BM154" s="217" t="s">
        <v>288</v>
      </c>
    </row>
    <row r="155" s="2" customFormat="1">
      <c r="A155" s="40"/>
      <c r="B155" s="41"/>
      <c r="C155" s="42"/>
      <c r="D155" s="219" t="s">
        <v>119</v>
      </c>
      <c r="E155" s="42"/>
      <c r="F155" s="220" t="s">
        <v>289</v>
      </c>
      <c r="G155" s="42"/>
      <c r="H155" s="42"/>
      <c r="I155" s="221"/>
      <c r="J155" s="42"/>
      <c r="K155" s="42"/>
      <c r="L155" s="46"/>
      <c r="M155" s="222"/>
      <c r="N155" s="223"/>
      <c r="O155" s="86"/>
      <c r="P155" s="86"/>
      <c r="Q155" s="86"/>
      <c r="R155" s="86"/>
      <c r="S155" s="86"/>
      <c r="T155" s="87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T155" s="19" t="s">
        <v>119</v>
      </c>
      <c r="AU155" s="19" t="s">
        <v>79</v>
      </c>
    </row>
    <row r="156" s="2" customFormat="1">
      <c r="A156" s="40"/>
      <c r="B156" s="41"/>
      <c r="C156" s="42"/>
      <c r="D156" s="224" t="s">
        <v>120</v>
      </c>
      <c r="E156" s="42"/>
      <c r="F156" s="225" t="s">
        <v>290</v>
      </c>
      <c r="G156" s="42"/>
      <c r="H156" s="42"/>
      <c r="I156" s="221"/>
      <c r="J156" s="42"/>
      <c r="K156" s="42"/>
      <c r="L156" s="46"/>
      <c r="M156" s="222"/>
      <c r="N156" s="223"/>
      <c r="O156" s="86"/>
      <c r="P156" s="86"/>
      <c r="Q156" s="86"/>
      <c r="R156" s="86"/>
      <c r="S156" s="86"/>
      <c r="T156" s="87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T156" s="19" t="s">
        <v>120</v>
      </c>
      <c r="AU156" s="19" t="s">
        <v>79</v>
      </c>
    </row>
    <row r="157" s="13" customFormat="1">
      <c r="A157" s="13"/>
      <c r="B157" s="227"/>
      <c r="C157" s="228"/>
      <c r="D157" s="219" t="s">
        <v>147</v>
      </c>
      <c r="E157" s="229" t="s">
        <v>19</v>
      </c>
      <c r="F157" s="230" t="s">
        <v>291</v>
      </c>
      <c r="G157" s="228"/>
      <c r="H157" s="229" t="s">
        <v>19</v>
      </c>
      <c r="I157" s="231"/>
      <c r="J157" s="228"/>
      <c r="K157" s="228"/>
      <c r="L157" s="232"/>
      <c r="M157" s="233"/>
      <c r="N157" s="234"/>
      <c r="O157" s="234"/>
      <c r="P157" s="234"/>
      <c r="Q157" s="234"/>
      <c r="R157" s="234"/>
      <c r="S157" s="234"/>
      <c r="T157" s="235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36" t="s">
        <v>147</v>
      </c>
      <c r="AU157" s="236" t="s">
        <v>79</v>
      </c>
      <c r="AV157" s="13" t="s">
        <v>77</v>
      </c>
      <c r="AW157" s="13" t="s">
        <v>31</v>
      </c>
      <c r="AX157" s="13" t="s">
        <v>69</v>
      </c>
      <c r="AY157" s="236" t="s">
        <v>109</v>
      </c>
    </row>
    <row r="158" s="14" customFormat="1">
      <c r="A158" s="14"/>
      <c r="B158" s="237"/>
      <c r="C158" s="238"/>
      <c r="D158" s="219" t="s">
        <v>147</v>
      </c>
      <c r="E158" s="239" t="s">
        <v>19</v>
      </c>
      <c r="F158" s="240" t="s">
        <v>292</v>
      </c>
      <c r="G158" s="238"/>
      <c r="H158" s="241">
        <v>28</v>
      </c>
      <c r="I158" s="242"/>
      <c r="J158" s="238"/>
      <c r="K158" s="238"/>
      <c r="L158" s="243"/>
      <c r="M158" s="244"/>
      <c r="N158" s="245"/>
      <c r="O158" s="245"/>
      <c r="P158" s="245"/>
      <c r="Q158" s="245"/>
      <c r="R158" s="245"/>
      <c r="S158" s="245"/>
      <c r="T158" s="246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47" t="s">
        <v>147</v>
      </c>
      <c r="AU158" s="247" t="s">
        <v>79</v>
      </c>
      <c r="AV158" s="14" t="s">
        <v>79</v>
      </c>
      <c r="AW158" s="14" t="s">
        <v>31</v>
      </c>
      <c r="AX158" s="14" t="s">
        <v>69</v>
      </c>
      <c r="AY158" s="247" t="s">
        <v>109</v>
      </c>
    </row>
    <row r="159" s="13" customFormat="1">
      <c r="A159" s="13"/>
      <c r="B159" s="227"/>
      <c r="C159" s="228"/>
      <c r="D159" s="219" t="s">
        <v>147</v>
      </c>
      <c r="E159" s="229" t="s">
        <v>19</v>
      </c>
      <c r="F159" s="230" t="s">
        <v>293</v>
      </c>
      <c r="G159" s="228"/>
      <c r="H159" s="229" t="s">
        <v>19</v>
      </c>
      <c r="I159" s="231"/>
      <c r="J159" s="228"/>
      <c r="K159" s="228"/>
      <c r="L159" s="232"/>
      <c r="M159" s="233"/>
      <c r="N159" s="234"/>
      <c r="O159" s="234"/>
      <c r="P159" s="234"/>
      <c r="Q159" s="234"/>
      <c r="R159" s="234"/>
      <c r="S159" s="234"/>
      <c r="T159" s="235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36" t="s">
        <v>147</v>
      </c>
      <c r="AU159" s="236" t="s">
        <v>79</v>
      </c>
      <c r="AV159" s="13" t="s">
        <v>77</v>
      </c>
      <c r="AW159" s="13" t="s">
        <v>31</v>
      </c>
      <c r="AX159" s="13" t="s">
        <v>69</v>
      </c>
      <c r="AY159" s="236" t="s">
        <v>109</v>
      </c>
    </row>
    <row r="160" s="14" customFormat="1">
      <c r="A160" s="14"/>
      <c r="B160" s="237"/>
      <c r="C160" s="238"/>
      <c r="D160" s="219" t="s">
        <v>147</v>
      </c>
      <c r="E160" s="239" t="s">
        <v>19</v>
      </c>
      <c r="F160" s="240" t="s">
        <v>294</v>
      </c>
      <c r="G160" s="238"/>
      <c r="H160" s="241">
        <v>260</v>
      </c>
      <c r="I160" s="242"/>
      <c r="J160" s="238"/>
      <c r="K160" s="238"/>
      <c r="L160" s="243"/>
      <c r="M160" s="244"/>
      <c r="N160" s="245"/>
      <c r="O160" s="245"/>
      <c r="P160" s="245"/>
      <c r="Q160" s="245"/>
      <c r="R160" s="245"/>
      <c r="S160" s="245"/>
      <c r="T160" s="246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47" t="s">
        <v>147</v>
      </c>
      <c r="AU160" s="247" t="s">
        <v>79</v>
      </c>
      <c r="AV160" s="14" t="s">
        <v>79</v>
      </c>
      <c r="AW160" s="14" t="s">
        <v>31</v>
      </c>
      <c r="AX160" s="14" t="s">
        <v>77</v>
      </c>
      <c r="AY160" s="247" t="s">
        <v>109</v>
      </c>
    </row>
    <row r="161" s="2" customFormat="1" ht="16.5" customHeight="1">
      <c r="A161" s="40"/>
      <c r="B161" s="41"/>
      <c r="C161" s="206" t="s">
        <v>295</v>
      </c>
      <c r="D161" s="206" t="s">
        <v>112</v>
      </c>
      <c r="E161" s="207" t="s">
        <v>296</v>
      </c>
      <c r="F161" s="208" t="s">
        <v>297</v>
      </c>
      <c r="G161" s="209" t="s">
        <v>180</v>
      </c>
      <c r="H161" s="210">
        <v>2150</v>
      </c>
      <c r="I161" s="211"/>
      <c r="J161" s="212">
        <f>ROUND(I161*H161,2)</f>
        <v>0</v>
      </c>
      <c r="K161" s="208" t="s">
        <v>116</v>
      </c>
      <c r="L161" s="46"/>
      <c r="M161" s="213" t="s">
        <v>19</v>
      </c>
      <c r="N161" s="214" t="s">
        <v>40</v>
      </c>
      <c r="O161" s="86"/>
      <c r="P161" s="215">
        <f>O161*H161</f>
        <v>0</v>
      </c>
      <c r="Q161" s="215">
        <v>0</v>
      </c>
      <c r="R161" s="215">
        <f>Q161*H161</f>
        <v>0</v>
      </c>
      <c r="S161" s="215">
        <v>0</v>
      </c>
      <c r="T161" s="216">
        <f>S161*H161</f>
        <v>0</v>
      </c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R161" s="217" t="s">
        <v>117</v>
      </c>
      <c r="AT161" s="217" t="s">
        <v>112</v>
      </c>
      <c r="AU161" s="217" t="s">
        <v>79</v>
      </c>
      <c r="AY161" s="19" t="s">
        <v>109</v>
      </c>
      <c r="BE161" s="218">
        <f>IF(N161="základní",J161,0)</f>
        <v>0</v>
      </c>
      <c r="BF161" s="218">
        <f>IF(N161="snížená",J161,0)</f>
        <v>0</v>
      </c>
      <c r="BG161" s="218">
        <f>IF(N161="zákl. přenesená",J161,0)</f>
        <v>0</v>
      </c>
      <c r="BH161" s="218">
        <f>IF(N161="sníž. přenesená",J161,0)</f>
        <v>0</v>
      </c>
      <c r="BI161" s="218">
        <f>IF(N161="nulová",J161,0)</f>
        <v>0</v>
      </c>
      <c r="BJ161" s="19" t="s">
        <v>77</v>
      </c>
      <c r="BK161" s="218">
        <f>ROUND(I161*H161,2)</f>
        <v>0</v>
      </c>
      <c r="BL161" s="19" t="s">
        <v>117</v>
      </c>
      <c r="BM161" s="217" t="s">
        <v>298</v>
      </c>
    </row>
    <row r="162" s="2" customFormat="1">
      <c r="A162" s="40"/>
      <c r="B162" s="41"/>
      <c r="C162" s="42"/>
      <c r="D162" s="219" t="s">
        <v>119</v>
      </c>
      <c r="E162" s="42"/>
      <c r="F162" s="220" t="s">
        <v>299</v>
      </c>
      <c r="G162" s="42"/>
      <c r="H162" s="42"/>
      <c r="I162" s="221"/>
      <c r="J162" s="42"/>
      <c r="K162" s="42"/>
      <c r="L162" s="46"/>
      <c r="M162" s="222"/>
      <c r="N162" s="223"/>
      <c r="O162" s="86"/>
      <c r="P162" s="86"/>
      <c r="Q162" s="86"/>
      <c r="R162" s="86"/>
      <c r="S162" s="86"/>
      <c r="T162" s="87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T162" s="19" t="s">
        <v>119</v>
      </c>
      <c r="AU162" s="19" t="s">
        <v>79</v>
      </c>
    </row>
    <row r="163" s="2" customFormat="1">
      <c r="A163" s="40"/>
      <c r="B163" s="41"/>
      <c r="C163" s="42"/>
      <c r="D163" s="224" t="s">
        <v>120</v>
      </c>
      <c r="E163" s="42"/>
      <c r="F163" s="225" t="s">
        <v>300</v>
      </c>
      <c r="G163" s="42"/>
      <c r="H163" s="42"/>
      <c r="I163" s="221"/>
      <c r="J163" s="42"/>
      <c r="K163" s="42"/>
      <c r="L163" s="46"/>
      <c r="M163" s="222"/>
      <c r="N163" s="223"/>
      <c r="O163" s="86"/>
      <c r="P163" s="86"/>
      <c r="Q163" s="86"/>
      <c r="R163" s="86"/>
      <c r="S163" s="86"/>
      <c r="T163" s="87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T163" s="19" t="s">
        <v>120</v>
      </c>
      <c r="AU163" s="19" t="s">
        <v>79</v>
      </c>
    </row>
    <row r="164" s="13" customFormat="1">
      <c r="A164" s="13"/>
      <c r="B164" s="227"/>
      <c r="C164" s="228"/>
      <c r="D164" s="219" t="s">
        <v>147</v>
      </c>
      <c r="E164" s="229" t="s">
        <v>19</v>
      </c>
      <c r="F164" s="230" t="s">
        <v>301</v>
      </c>
      <c r="G164" s="228"/>
      <c r="H164" s="229" t="s">
        <v>19</v>
      </c>
      <c r="I164" s="231"/>
      <c r="J164" s="228"/>
      <c r="K164" s="228"/>
      <c r="L164" s="232"/>
      <c r="M164" s="233"/>
      <c r="N164" s="234"/>
      <c r="O164" s="234"/>
      <c r="P164" s="234"/>
      <c r="Q164" s="234"/>
      <c r="R164" s="234"/>
      <c r="S164" s="234"/>
      <c r="T164" s="235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36" t="s">
        <v>147</v>
      </c>
      <c r="AU164" s="236" t="s">
        <v>79</v>
      </c>
      <c r="AV164" s="13" t="s">
        <v>77</v>
      </c>
      <c r="AW164" s="13" t="s">
        <v>31</v>
      </c>
      <c r="AX164" s="13" t="s">
        <v>69</v>
      </c>
      <c r="AY164" s="236" t="s">
        <v>109</v>
      </c>
    </row>
    <row r="165" s="14" customFormat="1">
      <c r="A165" s="14"/>
      <c r="B165" s="237"/>
      <c r="C165" s="238"/>
      <c r="D165" s="219" t="s">
        <v>147</v>
      </c>
      <c r="E165" s="239" t="s">
        <v>19</v>
      </c>
      <c r="F165" s="240" t="s">
        <v>302</v>
      </c>
      <c r="G165" s="238"/>
      <c r="H165" s="241">
        <v>2000</v>
      </c>
      <c r="I165" s="242"/>
      <c r="J165" s="238"/>
      <c r="K165" s="238"/>
      <c r="L165" s="243"/>
      <c r="M165" s="244"/>
      <c r="N165" s="245"/>
      <c r="O165" s="245"/>
      <c r="P165" s="245"/>
      <c r="Q165" s="245"/>
      <c r="R165" s="245"/>
      <c r="S165" s="245"/>
      <c r="T165" s="246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47" t="s">
        <v>147</v>
      </c>
      <c r="AU165" s="247" t="s">
        <v>79</v>
      </c>
      <c r="AV165" s="14" t="s">
        <v>79</v>
      </c>
      <c r="AW165" s="14" t="s">
        <v>31</v>
      </c>
      <c r="AX165" s="14" t="s">
        <v>69</v>
      </c>
      <c r="AY165" s="247" t="s">
        <v>109</v>
      </c>
    </row>
    <row r="166" s="13" customFormat="1">
      <c r="A166" s="13"/>
      <c r="B166" s="227"/>
      <c r="C166" s="228"/>
      <c r="D166" s="219" t="s">
        <v>147</v>
      </c>
      <c r="E166" s="229" t="s">
        <v>19</v>
      </c>
      <c r="F166" s="230" t="s">
        <v>303</v>
      </c>
      <c r="G166" s="228"/>
      <c r="H166" s="229" t="s">
        <v>19</v>
      </c>
      <c r="I166" s="231"/>
      <c r="J166" s="228"/>
      <c r="K166" s="228"/>
      <c r="L166" s="232"/>
      <c r="M166" s="233"/>
      <c r="N166" s="234"/>
      <c r="O166" s="234"/>
      <c r="P166" s="234"/>
      <c r="Q166" s="234"/>
      <c r="R166" s="234"/>
      <c r="S166" s="234"/>
      <c r="T166" s="235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36" t="s">
        <v>147</v>
      </c>
      <c r="AU166" s="236" t="s">
        <v>79</v>
      </c>
      <c r="AV166" s="13" t="s">
        <v>77</v>
      </c>
      <c r="AW166" s="13" t="s">
        <v>31</v>
      </c>
      <c r="AX166" s="13" t="s">
        <v>69</v>
      </c>
      <c r="AY166" s="236" t="s">
        <v>109</v>
      </c>
    </row>
    <row r="167" s="14" customFormat="1">
      <c r="A167" s="14"/>
      <c r="B167" s="237"/>
      <c r="C167" s="238"/>
      <c r="D167" s="219" t="s">
        <v>147</v>
      </c>
      <c r="E167" s="239" t="s">
        <v>19</v>
      </c>
      <c r="F167" s="240" t="s">
        <v>304</v>
      </c>
      <c r="G167" s="238"/>
      <c r="H167" s="241">
        <v>150</v>
      </c>
      <c r="I167" s="242"/>
      <c r="J167" s="238"/>
      <c r="K167" s="238"/>
      <c r="L167" s="243"/>
      <c r="M167" s="244"/>
      <c r="N167" s="245"/>
      <c r="O167" s="245"/>
      <c r="P167" s="245"/>
      <c r="Q167" s="245"/>
      <c r="R167" s="245"/>
      <c r="S167" s="245"/>
      <c r="T167" s="246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47" t="s">
        <v>147</v>
      </c>
      <c r="AU167" s="247" t="s">
        <v>79</v>
      </c>
      <c r="AV167" s="14" t="s">
        <v>79</v>
      </c>
      <c r="AW167" s="14" t="s">
        <v>31</v>
      </c>
      <c r="AX167" s="14" t="s">
        <v>69</v>
      </c>
      <c r="AY167" s="247" t="s">
        <v>109</v>
      </c>
    </row>
    <row r="168" s="15" customFormat="1">
      <c r="A168" s="15"/>
      <c r="B168" s="252"/>
      <c r="C168" s="253"/>
      <c r="D168" s="219" t="s">
        <v>147</v>
      </c>
      <c r="E168" s="254" t="s">
        <v>19</v>
      </c>
      <c r="F168" s="255" t="s">
        <v>204</v>
      </c>
      <c r="G168" s="253"/>
      <c r="H168" s="256">
        <v>2150</v>
      </c>
      <c r="I168" s="257"/>
      <c r="J168" s="253"/>
      <c r="K168" s="253"/>
      <c r="L168" s="258"/>
      <c r="M168" s="259"/>
      <c r="N168" s="260"/>
      <c r="O168" s="260"/>
      <c r="P168" s="260"/>
      <c r="Q168" s="260"/>
      <c r="R168" s="260"/>
      <c r="S168" s="260"/>
      <c r="T168" s="261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T168" s="262" t="s">
        <v>147</v>
      </c>
      <c r="AU168" s="262" t="s">
        <v>79</v>
      </c>
      <c r="AV168" s="15" t="s">
        <v>117</v>
      </c>
      <c r="AW168" s="15" t="s">
        <v>31</v>
      </c>
      <c r="AX168" s="15" t="s">
        <v>77</v>
      </c>
      <c r="AY168" s="262" t="s">
        <v>109</v>
      </c>
    </row>
    <row r="169" s="2" customFormat="1" ht="16.5" customHeight="1">
      <c r="A169" s="40"/>
      <c r="B169" s="41"/>
      <c r="C169" s="206" t="s">
        <v>305</v>
      </c>
      <c r="D169" s="206" t="s">
        <v>112</v>
      </c>
      <c r="E169" s="207" t="s">
        <v>306</v>
      </c>
      <c r="F169" s="208" t="s">
        <v>307</v>
      </c>
      <c r="G169" s="209" t="s">
        <v>180</v>
      </c>
      <c r="H169" s="210">
        <v>150</v>
      </c>
      <c r="I169" s="211"/>
      <c r="J169" s="212">
        <f>ROUND(I169*H169,2)</f>
        <v>0</v>
      </c>
      <c r="K169" s="208" t="s">
        <v>116</v>
      </c>
      <c r="L169" s="46"/>
      <c r="M169" s="213" t="s">
        <v>19</v>
      </c>
      <c r="N169" s="214" t="s">
        <v>40</v>
      </c>
      <c r="O169" s="86"/>
      <c r="P169" s="215">
        <f>O169*H169</f>
        <v>0</v>
      </c>
      <c r="Q169" s="215">
        <v>0</v>
      </c>
      <c r="R169" s="215">
        <f>Q169*H169</f>
        <v>0</v>
      </c>
      <c r="S169" s="215">
        <v>0</v>
      </c>
      <c r="T169" s="216">
        <f>S169*H169</f>
        <v>0</v>
      </c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R169" s="217" t="s">
        <v>117</v>
      </c>
      <c r="AT169" s="217" t="s">
        <v>112</v>
      </c>
      <c r="AU169" s="217" t="s">
        <v>79</v>
      </c>
      <c r="AY169" s="19" t="s">
        <v>109</v>
      </c>
      <c r="BE169" s="218">
        <f>IF(N169="základní",J169,0)</f>
        <v>0</v>
      </c>
      <c r="BF169" s="218">
        <f>IF(N169="snížená",J169,0)</f>
        <v>0</v>
      </c>
      <c r="BG169" s="218">
        <f>IF(N169="zákl. přenesená",J169,0)</f>
        <v>0</v>
      </c>
      <c r="BH169" s="218">
        <f>IF(N169="sníž. přenesená",J169,0)</f>
        <v>0</v>
      </c>
      <c r="BI169" s="218">
        <f>IF(N169="nulová",J169,0)</f>
        <v>0</v>
      </c>
      <c r="BJ169" s="19" t="s">
        <v>77</v>
      </c>
      <c r="BK169" s="218">
        <f>ROUND(I169*H169,2)</f>
        <v>0</v>
      </c>
      <c r="BL169" s="19" t="s">
        <v>117</v>
      </c>
      <c r="BM169" s="217" t="s">
        <v>308</v>
      </c>
    </row>
    <row r="170" s="2" customFormat="1">
      <c r="A170" s="40"/>
      <c r="B170" s="41"/>
      <c r="C170" s="42"/>
      <c r="D170" s="219" t="s">
        <v>119</v>
      </c>
      <c r="E170" s="42"/>
      <c r="F170" s="220" t="s">
        <v>309</v>
      </c>
      <c r="G170" s="42"/>
      <c r="H170" s="42"/>
      <c r="I170" s="221"/>
      <c r="J170" s="42"/>
      <c r="K170" s="42"/>
      <c r="L170" s="46"/>
      <c r="M170" s="222"/>
      <c r="N170" s="223"/>
      <c r="O170" s="86"/>
      <c r="P170" s="86"/>
      <c r="Q170" s="86"/>
      <c r="R170" s="86"/>
      <c r="S170" s="86"/>
      <c r="T170" s="87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T170" s="19" t="s">
        <v>119</v>
      </c>
      <c r="AU170" s="19" t="s">
        <v>79</v>
      </c>
    </row>
    <row r="171" s="2" customFormat="1">
      <c r="A171" s="40"/>
      <c r="B171" s="41"/>
      <c r="C171" s="42"/>
      <c r="D171" s="224" t="s">
        <v>120</v>
      </c>
      <c r="E171" s="42"/>
      <c r="F171" s="225" t="s">
        <v>310</v>
      </c>
      <c r="G171" s="42"/>
      <c r="H171" s="42"/>
      <c r="I171" s="221"/>
      <c r="J171" s="42"/>
      <c r="K171" s="42"/>
      <c r="L171" s="46"/>
      <c r="M171" s="222"/>
      <c r="N171" s="223"/>
      <c r="O171" s="86"/>
      <c r="P171" s="86"/>
      <c r="Q171" s="86"/>
      <c r="R171" s="86"/>
      <c r="S171" s="86"/>
      <c r="T171" s="87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T171" s="19" t="s">
        <v>120</v>
      </c>
      <c r="AU171" s="19" t="s">
        <v>79</v>
      </c>
    </row>
    <row r="172" s="2" customFormat="1" ht="16.5" customHeight="1">
      <c r="A172" s="40"/>
      <c r="B172" s="41"/>
      <c r="C172" s="206" t="s">
        <v>311</v>
      </c>
      <c r="D172" s="206" t="s">
        <v>112</v>
      </c>
      <c r="E172" s="207" t="s">
        <v>312</v>
      </c>
      <c r="F172" s="208" t="s">
        <v>313</v>
      </c>
      <c r="G172" s="209" t="s">
        <v>180</v>
      </c>
      <c r="H172" s="210">
        <v>260</v>
      </c>
      <c r="I172" s="211"/>
      <c r="J172" s="212">
        <f>ROUND(I172*H172,2)</f>
        <v>0</v>
      </c>
      <c r="K172" s="208" t="s">
        <v>116</v>
      </c>
      <c r="L172" s="46"/>
      <c r="M172" s="213" t="s">
        <v>19</v>
      </c>
      <c r="N172" s="214" t="s">
        <v>40</v>
      </c>
      <c r="O172" s="86"/>
      <c r="P172" s="215">
        <f>O172*H172</f>
        <v>0</v>
      </c>
      <c r="Q172" s="215">
        <v>0</v>
      </c>
      <c r="R172" s="215">
        <f>Q172*H172</f>
        <v>0</v>
      </c>
      <c r="S172" s="215">
        <v>0</v>
      </c>
      <c r="T172" s="216">
        <f>S172*H172</f>
        <v>0</v>
      </c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R172" s="217" t="s">
        <v>117</v>
      </c>
      <c r="AT172" s="217" t="s">
        <v>112</v>
      </c>
      <c r="AU172" s="217" t="s">
        <v>79</v>
      </c>
      <c r="AY172" s="19" t="s">
        <v>109</v>
      </c>
      <c r="BE172" s="218">
        <f>IF(N172="základní",J172,0)</f>
        <v>0</v>
      </c>
      <c r="BF172" s="218">
        <f>IF(N172="snížená",J172,0)</f>
        <v>0</v>
      </c>
      <c r="BG172" s="218">
        <f>IF(N172="zákl. přenesená",J172,0)</f>
        <v>0</v>
      </c>
      <c r="BH172" s="218">
        <f>IF(N172="sníž. přenesená",J172,0)</f>
        <v>0</v>
      </c>
      <c r="BI172" s="218">
        <f>IF(N172="nulová",J172,0)</f>
        <v>0</v>
      </c>
      <c r="BJ172" s="19" t="s">
        <v>77</v>
      </c>
      <c r="BK172" s="218">
        <f>ROUND(I172*H172,2)</f>
        <v>0</v>
      </c>
      <c r="BL172" s="19" t="s">
        <v>117</v>
      </c>
      <c r="BM172" s="217" t="s">
        <v>314</v>
      </c>
    </row>
    <row r="173" s="2" customFormat="1">
      <c r="A173" s="40"/>
      <c r="B173" s="41"/>
      <c r="C173" s="42"/>
      <c r="D173" s="219" t="s">
        <v>119</v>
      </c>
      <c r="E173" s="42"/>
      <c r="F173" s="220" t="s">
        <v>315</v>
      </c>
      <c r="G173" s="42"/>
      <c r="H173" s="42"/>
      <c r="I173" s="221"/>
      <c r="J173" s="42"/>
      <c r="K173" s="42"/>
      <c r="L173" s="46"/>
      <c r="M173" s="222"/>
      <c r="N173" s="223"/>
      <c r="O173" s="86"/>
      <c r="P173" s="86"/>
      <c r="Q173" s="86"/>
      <c r="R173" s="86"/>
      <c r="S173" s="86"/>
      <c r="T173" s="87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T173" s="19" t="s">
        <v>119</v>
      </c>
      <c r="AU173" s="19" t="s">
        <v>79</v>
      </c>
    </row>
    <row r="174" s="2" customFormat="1">
      <c r="A174" s="40"/>
      <c r="B174" s="41"/>
      <c r="C174" s="42"/>
      <c r="D174" s="224" t="s">
        <v>120</v>
      </c>
      <c r="E174" s="42"/>
      <c r="F174" s="225" t="s">
        <v>316</v>
      </c>
      <c r="G174" s="42"/>
      <c r="H174" s="42"/>
      <c r="I174" s="221"/>
      <c r="J174" s="42"/>
      <c r="K174" s="42"/>
      <c r="L174" s="46"/>
      <c r="M174" s="222"/>
      <c r="N174" s="223"/>
      <c r="O174" s="86"/>
      <c r="P174" s="86"/>
      <c r="Q174" s="86"/>
      <c r="R174" s="86"/>
      <c r="S174" s="86"/>
      <c r="T174" s="87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T174" s="19" t="s">
        <v>120</v>
      </c>
      <c r="AU174" s="19" t="s">
        <v>79</v>
      </c>
    </row>
    <row r="175" s="2" customFormat="1" ht="16.5" customHeight="1">
      <c r="A175" s="40"/>
      <c r="B175" s="41"/>
      <c r="C175" s="206" t="s">
        <v>7</v>
      </c>
      <c r="D175" s="206" t="s">
        <v>112</v>
      </c>
      <c r="E175" s="207" t="s">
        <v>317</v>
      </c>
      <c r="F175" s="208" t="s">
        <v>318</v>
      </c>
      <c r="G175" s="209" t="s">
        <v>180</v>
      </c>
      <c r="H175" s="210">
        <v>2000</v>
      </c>
      <c r="I175" s="211"/>
      <c r="J175" s="212">
        <f>ROUND(I175*H175,2)</f>
        <v>0</v>
      </c>
      <c r="K175" s="208" t="s">
        <v>116</v>
      </c>
      <c r="L175" s="46"/>
      <c r="M175" s="213" t="s">
        <v>19</v>
      </c>
      <c r="N175" s="214" t="s">
        <v>40</v>
      </c>
      <c r="O175" s="86"/>
      <c r="P175" s="215">
        <f>O175*H175</f>
        <v>0</v>
      </c>
      <c r="Q175" s="215">
        <v>0</v>
      </c>
      <c r="R175" s="215">
        <f>Q175*H175</f>
        <v>0</v>
      </c>
      <c r="S175" s="215">
        <v>0</v>
      </c>
      <c r="T175" s="216">
        <f>S175*H175</f>
        <v>0</v>
      </c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R175" s="217" t="s">
        <v>117</v>
      </c>
      <c r="AT175" s="217" t="s">
        <v>112</v>
      </c>
      <c r="AU175" s="217" t="s">
        <v>79</v>
      </c>
      <c r="AY175" s="19" t="s">
        <v>109</v>
      </c>
      <c r="BE175" s="218">
        <f>IF(N175="základní",J175,0)</f>
        <v>0</v>
      </c>
      <c r="BF175" s="218">
        <f>IF(N175="snížená",J175,0)</f>
        <v>0</v>
      </c>
      <c r="BG175" s="218">
        <f>IF(N175="zákl. přenesená",J175,0)</f>
        <v>0</v>
      </c>
      <c r="BH175" s="218">
        <f>IF(N175="sníž. přenesená",J175,0)</f>
        <v>0</v>
      </c>
      <c r="BI175" s="218">
        <f>IF(N175="nulová",J175,0)</f>
        <v>0</v>
      </c>
      <c r="BJ175" s="19" t="s">
        <v>77</v>
      </c>
      <c r="BK175" s="218">
        <f>ROUND(I175*H175,2)</f>
        <v>0</v>
      </c>
      <c r="BL175" s="19" t="s">
        <v>117</v>
      </c>
      <c r="BM175" s="217" t="s">
        <v>319</v>
      </c>
    </row>
    <row r="176" s="2" customFormat="1">
      <c r="A176" s="40"/>
      <c r="B176" s="41"/>
      <c r="C176" s="42"/>
      <c r="D176" s="219" t="s">
        <v>119</v>
      </c>
      <c r="E176" s="42"/>
      <c r="F176" s="220" t="s">
        <v>320</v>
      </c>
      <c r="G176" s="42"/>
      <c r="H176" s="42"/>
      <c r="I176" s="221"/>
      <c r="J176" s="42"/>
      <c r="K176" s="42"/>
      <c r="L176" s="46"/>
      <c r="M176" s="222"/>
      <c r="N176" s="223"/>
      <c r="O176" s="86"/>
      <c r="P176" s="86"/>
      <c r="Q176" s="86"/>
      <c r="R176" s="86"/>
      <c r="S176" s="86"/>
      <c r="T176" s="87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T176" s="19" t="s">
        <v>119</v>
      </c>
      <c r="AU176" s="19" t="s">
        <v>79</v>
      </c>
    </row>
    <row r="177" s="2" customFormat="1">
      <c r="A177" s="40"/>
      <c r="B177" s="41"/>
      <c r="C177" s="42"/>
      <c r="D177" s="224" t="s">
        <v>120</v>
      </c>
      <c r="E177" s="42"/>
      <c r="F177" s="225" t="s">
        <v>321</v>
      </c>
      <c r="G177" s="42"/>
      <c r="H177" s="42"/>
      <c r="I177" s="221"/>
      <c r="J177" s="42"/>
      <c r="K177" s="42"/>
      <c r="L177" s="46"/>
      <c r="M177" s="222"/>
      <c r="N177" s="223"/>
      <c r="O177" s="86"/>
      <c r="P177" s="86"/>
      <c r="Q177" s="86"/>
      <c r="R177" s="86"/>
      <c r="S177" s="86"/>
      <c r="T177" s="87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T177" s="19" t="s">
        <v>120</v>
      </c>
      <c r="AU177" s="19" t="s">
        <v>79</v>
      </c>
    </row>
    <row r="178" s="13" customFormat="1">
      <c r="A178" s="13"/>
      <c r="B178" s="227"/>
      <c r="C178" s="228"/>
      <c r="D178" s="219" t="s">
        <v>147</v>
      </c>
      <c r="E178" s="229" t="s">
        <v>19</v>
      </c>
      <c r="F178" s="230" t="s">
        <v>322</v>
      </c>
      <c r="G178" s="228"/>
      <c r="H178" s="229" t="s">
        <v>19</v>
      </c>
      <c r="I178" s="231"/>
      <c r="J178" s="228"/>
      <c r="K178" s="228"/>
      <c r="L178" s="232"/>
      <c r="M178" s="233"/>
      <c r="N178" s="234"/>
      <c r="O178" s="234"/>
      <c r="P178" s="234"/>
      <c r="Q178" s="234"/>
      <c r="R178" s="234"/>
      <c r="S178" s="234"/>
      <c r="T178" s="235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36" t="s">
        <v>147</v>
      </c>
      <c r="AU178" s="236" t="s">
        <v>79</v>
      </c>
      <c r="AV178" s="13" t="s">
        <v>77</v>
      </c>
      <c r="AW178" s="13" t="s">
        <v>31</v>
      </c>
      <c r="AX178" s="13" t="s">
        <v>69</v>
      </c>
      <c r="AY178" s="236" t="s">
        <v>109</v>
      </c>
    </row>
    <row r="179" s="14" customFormat="1">
      <c r="A179" s="14"/>
      <c r="B179" s="237"/>
      <c r="C179" s="238"/>
      <c r="D179" s="219" t="s">
        <v>147</v>
      </c>
      <c r="E179" s="239" t="s">
        <v>19</v>
      </c>
      <c r="F179" s="240" t="s">
        <v>302</v>
      </c>
      <c r="G179" s="238"/>
      <c r="H179" s="241">
        <v>2000</v>
      </c>
      <c r="I179" s="242"/>
      <c r="J179" s="238"/>
      <c r="K179" s="238"/>
      <c r="L179" s="243"/>
      <c r="M179" s="244"/>
      <c r="N179" s="245"/>
      <c r="O179" s="245"/>
      <c r="P179" s="245"/>
      <c r="Q179" s="245"/>
      <c r="R179" s="245"/>
      <c r="S179" s="245"/>
      <c r="T179" s="246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47" t="s">
        <v>147</v>
      </c>
      <c r="AU179" s="247" t="s">
        <v>79</v>
      </c>
      <c r="AV179" s="14" t="s">
        <v>79</v>
      </c>
      <c r="AW179" s="14" t="s">
        <v>31</v>
      </c>
      <c r="AX179" s="14" t="s">
        <v>77</v>
      </c>
      <c r="AY179" s="247" t="s">
        <v>109</v>
      </c>
    </row>
    <row r="180" s="2" customFormat="1" ht="16.5" customHeight="1">
      <c r="A180" s="40"/>
      <c r="B180" s="41"/>
      <c r="C180" s="206" t="s">
        <v>323</v>
      </c>
      <c r="D180" s="206" t="s">
        <v>112</v>
      </c>
      <c r="E180" s="207" t="s">
        <v>324</v>
      </c>
      <c r="F180" s="208" t="s">
        <v>325</v>
      </c>
      <c r="G180" s="209" t="s">
        <v>180</v>
      </c>
      <c r="H180" s="210">
        <v>11510</v>
      </c>
      <c r="I180" s="211"/>
      <c r="J180" s="212">
        <f>ROUND(I180*H180,2)</f>
        <v>0</v>
      </c>
      <c r="K180" s="208" t="s">
        <v>116</v>
      </c>
      <c r="L180" s="46"/>
      <c r="M180" s="213" t="s">
        <v>19</v>
      </c>
      <c r="N180" s="214" t="s">
        <v>40</v>
      </c>
      <c r="O180" s="86"/>
      <c r="P180" s="215">
        <f>O180*H180</f>
        <v>0</v>
      </c>
      <c r="Q180" s="215">
        <v>0</v>
      </c>
      <c r="R180" s="215">
        <f>Q180*H180</f>
        <v>0</v>
      </c>
      <c r="S180" s="215">
        <v>0</v>
      </c>
      <c r="T180" s="216">
        <f>S180*H180</f>
        <v>0</v>
      </c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R180" s="217" t="s">
        <v>117</v>
      </c>
      <c r="AT180" s="217" t="s">
        <v>112</v>
      </c>
      <c r="AU180" s="217" t="s">
        <v>79</v>
      </c>
      <c r="AY180" s="19" t="s">
        <v>109</v>
      </c>
      <c r="BE180" s="218">
        <f>IF(N180="základní",J180,0)</f>
        <v>0</v>
      </c>
      <c r="BF180" s="218">
        <f>IF(N180="snížená",J180,0)</f>
        <v>0</v>
      </c>
      <c r="BG180" s="218">
        <f>IF(N180="zákl. přenesená",J180,0)</f>
        <v>0</v>
      </c>
      <c r="BH180" s="218">
        <f>IF(N180="sníž. přenesená",J180,0)</f>
        <v>0</v>
      </c>
      <c r="BI180" s="218">
        <f>IF(N180="nulová",J180,0)</f>
        <v>0</v>
      </c>
      <c r="BJ180" s="19" t="s">
        <v>77</v>
      </c>
      <c r="BK180" s="218">
        <f>ROUND(I180*H180,2)</f>
        <v>0</v>
      </c>
      <c r="BL180" s="19" t="s">
        <v>117</v>
      </c>
      <c r="BM180" s="217" t="s">
        <v>326</v>
      </c>
    </row>
    <row r="181" s="2" customFormat="1">
      <c r="A181" s="40"/>
      <c r="B181" s="41"/>
      <c r="C181" s="42"/>
      <c r="D181" s="219" t="s">
        <v>119</v>
      </c>
      <c r="E181" s="42"/>
      <c r="F181" s="220" t="s">
        <v>327</v>
      </c>
      <c r="G181" s="42"/>
      <c r="H181" s="42"/>
      <c r="I181" s="221"/>
      <c r="J181" s="42"/>
      <c r="K181" s="42"/>
      <c r="L181" s="46"/>
      <c r="M181" s="222"/>
      <c r="N181" s="223"/>
      <c r="O181" s="86"/>
      <c r="P181" s="86"/>
      <c r="Q181" s="86"/>
      <c r="R181" s="86"/>
      <c r="S181" s="86"/>
      <c r="T181" s="87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T181" s="19" t="s">
        <v>119</v>
      </c>
      <c r="AU181" s="19" t="s">
        <v>79</v>
      </c>
    </row>
    <row r="182" s="2" customFormat="1">
      <c r="A182" s="40"/>
      <c r="B182" s="41"/>
      <c r="C182" s="42"/>
      <c r="D182" s="224" t="s">
        <v>120</v>
      </c>
      <c r="E182" s="42"/>
      <c r="F182" s="225" t="s">
        <v>328</v>
      </c>
      <c r="G182" s="42"/>
      <c r="H182" s="42"/>
      <c r="I182" s="221"/>
      <c r="J182" s="42"/>
      <c r="K182" s="42"/>
      <c r="L182" s="46"/>
      <c r="M182" s="222"/>
      <c r="N182" s="223"/>
      <c r="O182" s="86"/>
      <c r="P182" s="86"/>
      <c r="Q182" s="86"/>
      <c r="R182" s="86"/>
      <c r="S182" s="86"/>
      <c r="T182" s="87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T182" s="19" t="s">
        <v>120</v>
      </c>
      <c r="AU182" s="19" t="s">
        <v>79</v>
      </c>
    </row>
    <row r="183" s="2" customFormat="1" ht="21.75" customHeight="1">
      <c r="A183" s="40"/>
      <c r="B183" s="41"/>
      <c r="C183" s="206" t="s">
        <v>329</v>
      </c>
      <c r="D183" s="206" t="s">
        <v>112</v>
      </c>
      <c r="E183" s="207" t="s">
        <v>330</v>
      </c>
      <c r="F183" s="208" t="s">
        <v>331</v>
      </c>
      <c r="G183" s="209" t="s">
        <v>180</v>
      </c>
      <c r="H183" s="210">
        <v>13290</v>
      </c>
      <c r="I183" s="211"/>
      <c r="J183" s="212">
        <f>ROUND(I183*H183,2)</f>
        <v>0</v>
      </c>
      <c r="K183" s="208" t="s">
        <v>332</v>
      </c>
      <c r="L183" s="46"/>
      <c r="M183" s="213" t="s">
        <v>19</v>
      </c>
      <c r="N183" s="214" t="s">
        <v>40</v>
      </c>
      <c r="O183" s="86"/>
      <c r="P183" s="215">
        <f>O183*H183</f>
        <v>0</v>
      </c>
      <c r="Q183" s="215">
        <v>0.098479999999999998</v>
      </c>
      <c r="R183" s="215">
        <f>Q183*H183</f>
        <v>1308.7991999999999</v>
      </c>
      <c r="S183" s="215">
        <v>0</v>
      </c>
      <c r="T183" s="216">
        <f>S183*H183</f>
        <v>0</v>
      </c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R183" s="217" t="s">
        <v>117</v>
      </c>
      <c r="AT183" s="217" t="s">
        <v>112</v>
      </c>
      <c r="AU183" s="217" t="s">
        <v>79</v>
      </c>
      <c r="AY183" s="19" t="s">
        <v>109</v>
      </c>
      <c r="BE183" s="218">
        <f>IF(N183="základní",J183,0)</f>
        <v>0</v>
      </c>
      <c r="BF183" s="218">
        <f>IF(N183="snížená",J183,0)</f>
        <v>0</v>
      </c>
      <c r="BG183" s="218">
        <f>IF(N183="zákl. přenesená",J183,0)</f>
        <v>0</v>
      </c>
      <c r="BH183" s="218">
        <f>IF(N183="sníž. přenesená",J183,0)</f>
        <v>0</v>
      </c>
      <c r="BI183" s="218">
        <f>IF(N183="nulová",J183,0)</f>
        <v>0</v>
      </c>
      <c r="BJ183" s="19" t="s">
        <v>77</v>
      </c>
      <c r="BK183" s="218">
        <f>ROUND(I183*H183,2)</f>
        <v>0</v>
      </c>
      <c r="BL183" s="19" t="s">
        <v>117</v>
      </c>
      <c r="BM183" s="217" t="s">
        <v>333</v>
      </c>
    </row>
    <row r="184" s="2" customFormat="1">
      <c r="A184" s="40"/>
      <c r="B184" s="41"/>
      <c r="C184" s="42"/>
      <c r="D184" s="219" t="s">
        <v>119</v>
      </c>
      <c r="E184" s="42"/>
      <c r="F184" s="220" t="s">
        <v>334</v>
      </c>
      <c r="G184" s="42"/>
      <c r="H184" s="42"/>
      <c r="I184" s="221"/>
      <c r="J184" s="42"/>
      <c r="K184" s="42"/>
      <c r="L184" s="46"/>
      <c r="M184" s="222"/>
      <c r="N184" s="223"/>
      <c r="O184" s="86"/>
      <c r="P184" s="86"/>
      <c r="Q184" s="86"/>
      <c r="R184" s="86"/>
      <c r="S184" s="86"/>
      <c r="T184" s="87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T184" s="19" t="s">
        <v>119</v>
      </c>
      <c r="AU184" s="19" t="s">
        <v>79</v>
      </c>
    </row>
    <row r="185" s="2" customFormat="1">
      <c r="A185" s="40"/>
      <c r="B185" s="41"/>
      <c r="C185" s="42"/>
      <c r="D185" s="224" t="s">
        <v>120</v>
      </c>
      <c r="E185" s="42"/>
      <c r="F185" s="225" t="s">
        <v>335</v>
      </c>
      <c r="G185" s="42"/>
      <c r="H185" s="42"/>
      <c r="I185" s="221"/>
      <c r="J185" s="42"/>
      <c r="K185" s="42"/>
      <c r="L185" s="46"/>
      <c r="M185" s="222"/>
      <c r="N185" s="223"/>
      <c r="O185" s="86"/>
      <c r="P185" s="86"/>
      <c r="Q185" s="86"/>
      <c r="R185" s="86"/>
      <c r="S185" s="86"/>
      <c r="T185" s="87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T185" s="19" t="s">
        <v>120</v>
      </c>
      <c r="AU185" s="19" t="s">
        <v>79</v>
      </c>
    </row>
    <row r="186" s="14" customFormat="1">
      <c r="A186" s="14"/>
      <c r="B186" s="237"/>
      <c r="C186" s="238"/>
      <c r="D186" s="219" t="s">
        <v>147</v>
      </c>
      <c r="E186" s="239" t="s">
        <v>19</v>
      </c>
      <c r="F186" s="240" t="s">
        <v>336</v>
      </c>
      <c r="G186" s="238"/>
      <c r="H186" s="241">
        <v>13290</v>
      </c>
      <c r="I186" s="242"/>
      <c r="J186" s="238"/>
      <c r="K186" s="238"/>
      <c r="L186" s="243"/>
      <c r="M186" s="244"/>
      <c r="N186" s="245"/>
      <c r="O186" s="245"/>
      <c r="P186" s="245"/>
      <c r="Q186" s="245"/>
      <c r="R186" s="245"/>
      <c r="S186" s="245"/>
      <c r="T186" s="246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47" t="s">
        <v>147</v>
      </c>
      <c r="AU186" s="247" t="s">
        <v>79</v>
      </c>
      <c r="AV186" s="14" t="s">
        <v>79</v>
      </c>
      <c r="AW186" s="14" t="s">
        <v>31</v>
      </c>
      <c r="AX186" s="14" t="s">
        <v>77</v>
      </c>
      <c r="AY186" s="247" t="s">
        <v>109</v>
      </c>
    </row>
    <row r="187" s="2" customFormat="1" ht="16.5" customHeight="1">
      <c r="A187" s="40"/>
      <c r="B187" s="41"/>
      <c r="C187" s="206" t="s">
        <v>337</v>
      </c>
      <c r="D187" s="206" t="s">
        <v>112</v>
      </c>
      <c r="E187" s="207" t="s">
        <v>338</v>
      </c>
      <c r="F187" s="208" t="s">
        <v>339</v>
      </c>
      <c r="G187" s="209" t="s">
        <v>180</v>
      </c>
      <c r="H187" s="210">
        <v>150</v>
      </c>
      <c r="I187" s="211"/>
      <c r="J187" s="212">
        <f>ROUND(I187*H187,2)</f>
        <v>0</v>
      </c>
      <c r="K187" s="208" t="s">
        <v>116</v>
      </c>
      <c r="L187" s="46"/>
      <c r="M187" s="213" t="s">
        <v>19</v>
      </c>
      <c r="N187" s="214" t="s">
        <v>40</v>
      </c>
      <c r="O187" s="86"/>
      <c r="P187" s="215">
        <f>O187*H187</f>
        <v>0</v>
      </c>
      <c r="Q187" s="215">
        <v>0</v>
      </c>
      <c r="R187" s="215">
        <f>Q187*H187</f>
        <v>0</v>
      </c>
      <c r="S187" s="215">
        <v>0</v>
      </c>
      <c r="T187" s="216">
        <f>S187*H187</f>
        <v>0</v>
      </c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R187" s="217" t="s">
        <v>117</v>
      </c>
      <c r="AT187" s="217" t="s">
        <v>112</v>
      </c>
      <c r="AU187" s="217" t="s">
        <v>79</v>
      </c>
      <c r="AY187" s="19" t="s">
        <v>109</v>
      </c>
      <c r="BE187" s="218">
        <f>IF(N187="základní",J187,0)</f>
        <v>0</v>
      </c>
      <c r="BF187" s="218">
        <f>IF(N187="snížená",J187,0)</f>
        <v>0</v>
      </c>
      <c r="BG187" s="218">
        <f>IF(N187="zákl. přenesená",J187,0)</f>
        <v>0</v>
      </c>
      <c r="BH187" s="218">
        <f>IF(N187="sníž. přenesená",J187,0)</f>
        <v>0</v>
      </c>
      <c r="BI187" s="218">
        <f>IF(N187="nulová",J187,0)</f>
        <v>0</v>
      </c>
      <c r="BJ187" s="19" t="s">
        <v>77</v>
      </c>
      <c r="BK187" s="218">
        <f>ROUND(I187*H187,2)</f>
        <v>0</v>
      </c>
      <c r="BL187" s="19" t="s">
        <v>117</v>
      </c>
      <c r="BM187" s="217" t="s">
        <v>340</v>
      </c>
    </row>
    <row r="188" s="2" customFormat="1">
      <c r="A188" s="40"/>
      <c r="B188" s="41"/>
      <c r="C188" s="42"/>
      <c r="D188" s="219" t="s">
        <v>119</v>
      </c>
      <c r="E188" s="42"/>
      <c r="F188" s="220" t="s">
        <v>341</v>
      </c>
      <c r="G188" s="42"/>
      <c r="H188" s="42"/>
      <c r="I188" s="221"/>
      <c r="J188" s="42"/>
      <c r="K188" s="42"/>
      <c r="L188" s="46"/>
      <c r="M188" s="222"/>
      <c r="N188" s="223"/>
      <c r="O188" s="86"/>
      <c r="P188" s="86"/>
      <c r="Q188" s="86"/>
      <c r="R188" s="86"/>
      <c r="S188" s="86"/>
      <c r="T188" s="87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T188" s="19" t="s">
        <v>119</v>
      </c>
      <c r="AU188" s="19" t="s">
        <v>79</v>
      </c>
    </row>
    <row r="189" s="2" customFormat="1">
      <c r="A189" s="40"/>
      <c r="B189" s="41"/>
      <c r="C189" s="42"/>
      <c r="D189" s="224" t="s">
        <v>120</v>
      </c>
      <c r="E189" s="42"/>
      <c r="F189" s="225" t="s">
        <v>342</v>
      </c>
      <c r="G189" s="42"/>
      <c r="H189" s="42"/>
      <c r="I189" s="221"/>
      <c r="J189" s="42"/>
      <c r="K189" s="42"/>
      <c r="L189" s="46"/>
      <c r="M189" s="222"/>
      <c r="N189" s="223"/>
      <c r="O189" s="86"/>
      <c r="P189" s="86"/>
      <c r="Q189" s="86"/>
      <c r="R189" s="86"/>
      <c r="S189" s="86"/>
      <c r="T189" s="87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T189" s="19" t="s">
        <v>120</v>
      </c>
      <c r="AU189" s="19" t="s">
        <v>79</v>
      </c>
    </row>
    <row r="190" s="13" customFormat="1">
      <c r="A190" s="13"/>
      <c r="B190" s="227"/>
      <c r="C190" s="228"/>
      <c r="D190" s="219" t="s">
        <v>147</v>
      </c>
      <c r="E190" s="229" t="s">
        <v>19</v>
      </c>
      <c r="F190" s="230" t="s">
        <v>343</v>
      </c>
      <c r="G190" s="228"/>
      <c r="H190" s="229" t="s">
        <v>19</v>
      </c>
      <c r="I190" s="231"/>
      <c r="J190" s="228"/>
      <c r="K190" s="228"/>
      <c r="L190" s="232"/>
      <c r="M190" s="233"/>
      <c r="N190" s="234"/>
      <c r="O190" s="234"/>
      <c r="P190" s="234"/>
      <c r="Q190" s="234"/>
      <c r="R190" s="234"/>
      <c r="S190" s="234"/>
      <c r="T190" s="235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36" t="s">
        <v>147</v>
      </c>
      <c r="AU190" s="236" t="s">
        <v>79</v>
      </c>
      <c r="AV190" s="13" t="s">
        <v>77</v>
      </c>
      <c r="AW190" s="13" t="s">
        <v>31</v>
      </c>
      <c r="AX190" s="13" t="s">
        <v>69</v>
      </c>
      <c r="AY190" s="236" t="s">
        <v>109</v>
      </c>
    </row>
    <row r="191" s="14" customFormat="1">
      <c r="A191" s="14"/>
      <c r="B191" s="237"/>
      <c r="C191" s="238"/>
      <c r="D191" s="219" t="s">
        <v>147</v>
      </c>
      <c r="E191" s="239" t="s">
        <v>19</v>
      </c>
      <c r="F191" s="240" t="s">
        <v>304</v>
      </c>
      <c r="G191" s="238"/>
      <c r="H191" s="241">
        <v>150</v>
      </c>
      <c r="I191" s="242"/>
      <c r="J191" s="238"/>
      <c r="K191" s="238"/>
      <c r="L191" s="243"/>
      <c r="M191" s="244"/>
      <c r="N191" s="245"/>
      <c r="O191" s="245"/>
      <c r="P191" s="245"/>
      <c r="Q191" s="245"/>
      <c r="R191" s="245"/>
      <c r="S191" s="245"/>
      <c r="T191" s="246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47" t="s">
        <v>147</v>
      </c>
      <c r="AU191" s="247" t="s">
        <v>79</v>
      </c>
      <c r="AV191" s="14" t="s">
        <v>79</v>
      </c>
      <c r="AW191" s="14" t="s">
        <v>31</v>
      </c>
      <c r="AX191" s="14" t="s">
        <v>69</v>
      </c>
      <c r="AY191" s="247" t="s">
        <v>109</v>
      </c>
    </row>
    <row r="192" s="15" customFormat="1">
      <c r="A192" s="15"/>
      <c r="B192" s="252"/>
      <c r="C192" s="253"/>
      <c r="D192" s="219" t="s">
        <v>147</v>
      </c>
      <c r="E192" s="254" t="s">
        <v>19</v>
      </c>
      <c r="F192" s="255" t="s">
        <v>204</v>
      </c>
      <c r="G192" s="253"/>
      <c r="H192" s="256">
        <v>150</v>
      </c>
      <c r="I192" s="257"/>
      <c r="J192" s="253"/>
      <c r="K192" s="253"/>
      <c r="L192" s="258"/>
      <c r="M192" s="259"/>
      <c r="N192" s="260"/>
      <c r="O192" s="260"/>
      <c r="P192" s="260"/>
      <c r="Q192" s="260"/>
      <c r="R192" s="260"/>
      <c r="S192" s="260"/>
      <c r="T192" s="261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T192" s="262" t="s">
        <v>147</v>
      </c>
      <c r="AU192" s="262" t="s">
        <v>79</v>
      </c>
      <c r="AV192" s="15" t="s">
        <v>117</v>
      </c>
      <c r="AW192" s="15" t="s">
        <v>31</v>
      </c>
      <c r="AX192" s="15" t="s">
        <v>77</v>
      </c>
      <c r="AY192" s="262" t="s">
        <v>109</v>
      </c>
    </row>
    <row r="193" s="2" customFormat="1" ht="24.15" customHeight="1">
      <c r="A193" s="40"/>
      <c r="B193" s="41"/>
      <c r="C193" s="206" t="s">
        <v>344</v>
      </c>
      <c r="D193" s="206" t="s">
        <v>112</v>
      </c>
      <c r="E193" s="207" t="s">
        <v>345</v>
      </c>
      <c r="F193" s="208" t="s">
        <v>346</v>
      </c>
      <c r="G193" s="209" t="s">
        <v>180</v>
      </c>
      <c r="H193" s="210">
        <v>13290</v>
      </c>
      <c r="I193" s="211"/>
      <c r="J193" s="212">
        <f>ROUND(I193*H193,2)</f>
        <v>0</v>
      </c>
      <c r="K193" s="208" t="s">
        <v>332</v>
      </c>
      <c r="L193" s="46"/>
      <c r="M193" s="213" t="s">
        <v>19</v>
      </c>
      <c r="N193" s="214" t="s">
        <v>40</v>
      </c>
      <c r="O193" s="86"/>
      <c r="P193" s="215">
        <f>O193*H193</f>
        <v>0</v>
      </c>
      <c r="Q193" s="215">
        <v>0</v>
      </c>
      <c r="R193" s="215">
        <f>Q193*H193</f>
        <v>0</v>
      </c>
      <c r="S193" s="215">
        <v>0</v>
      </c>
      <c r="T193" s="216">
        <f>S193*H193</f>
        <v>0</v>
      </c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R193" s="217" t="s">
        <v>117</v>
      </c>
      <c r="AT193" s="217" t="s">
        <v>112</v>
      </c>
      <c r="AU193" s="217" t="s">
        <v>79</v>
      </c>
      <c r="AY193" s="19" t="s">
        <v>109</v>
      </c>
      <c r="BE193" s="218">
        <f>IF(N193="základní",J193,0)</f>
        <v>0</v>
      </c>
      <c r="BF193" s="218">
        <f>IF(N193="snížená",J193,0)</f>
        <v>0</v>
      </c>
      <c r="BG193" s="218">
        <f>IF(N193="zákl. přenesená",J193,0)</f>
        <v>0</v>
      </c>
      <c r="BH193" s="218">
        <f>IF(N193="sníž. přenesená",J193,0)</f>
        <v>0</v>
      </c>
      <c r="BI193" s="218">
        <f>IF(N193="nulová",J193,0)</f>
        <v>0</v>
      </c>
      <c r="BJ193" s="19" t="s">
        <v>77</v>
      </c>
      <c r="BK193" s="218">
        <f>ROUND(I193*H193,2)</f>
        <v>0</v>
      </c>
      <c r="BL193" s="19" t="s">
        <v>117</v>
      </c>
      <c r="BM193" s="217" t="s">
        <v>347</v>
      </c>
    </row>
    <row r="194" s="2" customFormat="1">
      <c r="A194" s="40"/>
      <c r="B194" s="41"/>
      <c r="C194" s="42"/>
      <c r="D194" s="219" t="s">
        <v>119</v>
      </c>
      <c r="E194" s="42"/>
      <c r="F194" s="220" t="s">
        <v>348</v>
      </c>
      <c r="G194" s="42"/>
      <c r="H194" s="42"/>
      <c r="I194" s="221"/>
      <c r="J194" s="42"/>
      <c r="K194" s="42"/>
      <c r="L194" s="46"/>
      <c r="M194" s="222"/>
      <c r="N194" s="223"/>
      <c r="O194" s="86"/>
      <c r="P194" s="86"/>
      <c r="Q194" s="86"/>
      <c r="R194" s="86"/>
      <c r="S194" s="86"/>
      <c r="T194" s="87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T194" s="19" t="s">
        <v>119</v>
      </c>
      <c r="AU194" s="19" t="s">
        <v>79</v>
      </c>
    </row>
    <row r="195" s="2" customFormat="1">
      <c r="A195" s="40"/>
      <c r="B195" s="41"/>
      <c r="C195" s="42"/>
      <c r="D195" s="224" t="s">
        <v>120</v>
      </c>
      <c r="E195" s="42"/>
      <c r="F195" s="225" t="s">
        <v>349</v>
      </c>
      <c r="G195" s="42"/>
      <c r="H195" s="42"/>
      <c r="I195" s="221"/>
      <c r="J195" s="42"/>
      <c r="K195" s="42"/>
      <c r="L195" s="46"/>
      <c r="M195" s="222"/>
      <c r="N195" s="223"/>
      <c r="O195" s="86"/>
      <c r="P195" s="86"/>
      <c r="Q195" s="86"/>
      <c r="R195" s="86"/>
      <c r="S195" s="86"/>
      <c r="T195" s="87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T195" s="19" t="s">
        <v>120</v>
      </c>
      <c r="AU195" s="19" t="s">
        <v>79</v>
      </c>
    </row>
    <row r="196" s="13" customFormat="1">
      <c r="A196" s="13"/>
      <c r="B196" s="227"/>
      <c r="C196" s="228"/>
      <c r="D196" s="219" t="s">
        <v>147</v>
      </c>
      <c r="E196" s="229" t="s">
        <v>19</v>
      </c>
      <c r="F196" s="230" t="s">
        <v>350</v>
      </c>
      <c r="G196" s="228"/>
      <c r="H196" s="229" t="s">
        <v>19</v>
      </c>
      <c r="I196" s="231"/>
      <c r="J196" s="228"/>
      <c r="K196" s="228"/>
      <c r="L196" s="232"/>
      <c r="M196" s="233"/>
      <c r="N196" s="234"/>
      <c r="O196" s="234"/>
      <c r="P196" s="234"/>
      <c r="Q196" s="234"/>
      <c r="R196" s="234"/>
      <c r="S196" s="234"/>
      <c r="T196" s="235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36" t="s">
        <v>147</v>
      </c>
      <c r="AU196" s="236" t="s">
        <v>79</v>
      </c>
      <c r="AV196" s="13" t="s">
        <v>77</v>
      </c>
      <c r="AW196" s="13" t="s">
        <v>31</v>
      </c>
      <c r="AX196" s="13" t="s">
        <v>69</v>
      </c>
      <c r="AY196" s="236" t="s">
        <v>109</v>
      </c>
    </row>
    <row r="197" s="14" customFormat="1">
      <c r="A197" s="14"/>
      <c r="B197" s="237"/>
      <c r="C197" s="238"/>
      <c r="D197" s="219" t="s">
        <v>147</v>
      </c>
      <c r="E197" s="239" t="s">
        <v>19</v>
      </c>
      <c r="F197" s="240" t="s">
        <v>351</v>
      </c>
      <c r="G197" s="238"/>
      <c r="H197" s="241">
        <v>11290</v>
      </c>
      <c r="I197" s="242"/>
      <c r="J197" s="238"/>
      <c r="K197" s="238"/>
      <c r="L197" s="243"/>
      <c r="M197" s="244"/>
      <c r="N197" s="245"/>
      <c r="O197" s="245"/>
      <c r="P197" s="245"/>
      <c r="Q197" s="245"/>
      <c r="R197" s="245"/>
      <c r="S197" s="245"/>
      <c r="T197" s="246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47" t="s">
        <v>147</v>
      </c>
      <c r="AU197" s="247" t="s">
        <v>79</v>
      </c>
      <c r="AV197" s="14" t="s">
        <v>79</v>
      </c>
      <c r="AW197" s="14" t="s">
        <v>31</v>
      </c>
      <c r="AX197" s="14" t="s">
        <v>69</v>
      </c>
      <c r="AY197" s="247" t="s">
        <v>109</v>
      </c>
    </row>
    <row r="198" s="13" customFormat="1">
      <c r="A198" s="13"/>
      <c r="B198" s="227"/>
      <c r="C198" s="228"/>
      <c r="D198" s="219" t="s">
        <v>147</v>
      </c>
      <c r="E198" s="229" t="s">
        <v>19</v>
      </c>
      <c r="F198" s="230" t="s">
        <v>322</v>
      </c>
      <c r="G198" s="228"/>
      <c r="H198" s="229" t="s">
        <v>19</v>
      </c>
      <c r="I198" s="231"/>
      <c r="J198" s="228"/>
      <c r="K198" s="228"/>
      <c r="L198" s="232"/>
      <c r="M198" s="233"/>
      <c r="N198" s="234"/>
      <c r="O198" s="234"/>
      <c r="P198" s="234"/>
      <c r="Q198" s="234"/>
      <c r="R198" s="234"/>
      <c r="S198" s="234"/>
      <c r="T198" s="235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36" t="s">
        <v>147</v>
      </c>
      <c r="AU198" s="236" t="s">
        <v>79</v>
      </c>
      <c r="AV198" s="13" t="s">
        <v>77</v>
      </c>
      <c r="AW198" s="13" t="s">
        <v>31</v>
      </c>
      <c r="AX198" s="13" t="s">
        <v>69</v>
      </c>
      <c r="AY198" s="236" t="s">
        <v>109</v>
      </c>
    </row>
    <row r="199" s="14" customFormat="1">
      <c r="A199" s="14"/>
      <c r="B199" s="237"/>
      <c r="C199" s="238"/>
      <c r="D199" s="219" t="s">
        <v>147</v>
      </c>
      <c r="E199" s="239" t="s">
        <v>19</v>
      </c>
      <c r="F199" s="240" t="s">
        <v>302</v>
      </c>
      <c r="G199" s="238"/>
      <c r="H199" s="241">
        <v>2000</v>
      </c>
      <c r="I199" s="242"/>
      <c r="J199" s="238"/>
      <c r="K199" s="238"/>
      <c r="L199" s="243"/>
      <c r="M199" s="244"/>
      <c r="N199" s="245"/>
      <c r="O199" s="245"/>
      <c r="P199" s="245"/>
      <c r="Q199" s="245"/>
      <c r="R199" s="245"/>
      <c r="S199" s="245"/>
      <c r="T199" s="246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T199" s="247" t="s">
        <v>147</v>
      </c>
      <c r="AU199" s="247" t="s">
        <v>79</v>
      </c>
      <c r="AV199" s="14" t="s">
        <v>79</v>
      </c>
      <c r="AW199" s="14" t="s">
        <v>31</v>
      </c>
      <c r="AX199" s="14" t="s">
        <v>69</v>
      </c>
      <c r="AY199" s="247" t="s">
        <v>109</v>
      </c>
    </row>
    <row r="200" s="15" customFormat="1">
      <c r="A200" s="15"/>
      <c r="B200" s="252"/>
      <c r="C200" s="253"/>
      <c r="D200" s="219" t="s">
        <v>147</v>
      </c>
      <c r="E200" s="254" t="s">
        <v>19</v>
      </c>
      <c r="F200" s="255" t="s">
        <v>204</v>
      </c>
      <c r="G200" s="253"/>
      <c r="H200" s="256">
        <v>13290</v>
      </c>
      <c r="I200" s="257"/>
      <c r="J200" s="253"/>
      <c r="K200" s="253"/>
      <c r="L200" s="258"/>
      <c r="M200" s="259"/>
      <c r="N200" s="260"/>
      <c r="O200" s="260"/>
      <c r="P200" s="260"/>
      <c r="Q200" s="260"/>
      <c r="R200" s="260"/>
      <c r="S200" s="260"/>
      <c r="T200" s="261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T200" s="262" t="s">
        <v>147</v>
      </c>
      <c r="AU200" s="262" t="s">
        <v>79</v>
      </c>
      <c r="AV200" s="15" t="s">
        <v>117</v>
      </c>
      <c r="AW200" s="15" t="s">
        <v>31</v>
      </c>
      <c r="AX200" s="15" t="s">
        <v>77</v>
      </c>
      <c r="AY200" s="262" t="s">
        <v>109</v>
      </c>
    </row>
    <row r="201" s="2" customFormat="1" ht="16.5" customHeight="1">
      <c r="A201" s="40"/>
      <c r="B201" s="41"/>
      <c r="C201" s="263" t="s">
        <v>352</v>
      </c>
      <c r="D201" s="263" t="s">
        <v>235</v>
      </c>
      <c r="E201" s="264" t="s">
        <v>353</v>
      </c>
      <c r="F201" s="265" t="s">
        <v>354</v>
      </c>
      <c r="G201" s="266" t="s">
        <v>238</v>
      </c>
      <c r="H201" s="267">
        <v>365.47500000000002</v>
      </c>
      <c r="I201" s="268"/>
      <c r="J201" s="269">
        <f>ROUND(I201*H201,2)</f>
        <v>0</v>
      </c>
      <c r="K201" s="265" t="s">
        <v>116</v>
      </c>
      <c r="L201" s="270"/>
      <c r="M201" s="271" t="s">
        <v>19</v>
      </c>
      <c r="N201" s="272" t="s">
        <v>40</v>
      </c>
      <c r="O201" s="86"/>
      <c r="P201" s="215">
        <f>O201*H201</f>
        <v>0</v>
      </c>
      <c r="Q201" s="215">
        <v>1</v>
      </c>
      <c r="R201" s="215">
        <f>Q201*H201</f>
        <v>365.47500000000002</v>
      </c>
      <c r="S201" s="215">
        <v>0</v>
      </c>
      <c r="T201" s="216">
        <f>S201*H201</f>
        <v>0</v>
      </c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R201" s="217" t="s">
        <v>142</v>
      </c>
      <c r="AT201" s="217" t="s">
        <v>235</v>
      </c>
      <c r="AU201" s="217" t="s">
        <v>79</v>
      </c>
      <c r="AY201" s="19" t="s">
        <v>109</v>
      </c>
      <c r="BE201" s="218">
        <f>IF(N201="základní",J201,0)</f>
        <v>0</v>
      </c>
      <c r="BF201" s="218">
        <f>IF(N201="snížená",J201,0)</f>
        <v>0</v>
      </c>
      <c r="BG201" s="218">
        <f>IF(N201="zákl. přenesená",J201,0)</f>
        <v>0</v>
      </c>
      <c r="BH201" s="218">
        <f>IF(N201="sníž. přenesená",J201,0)</f>
        <v>0</v>
      </c>
      <c r="BI201" s="218">
        <f>IF(N201="nulová",J201,0)</f>
        <v>0</v>
      </c>
      <c r="BJ201" s="19" t="s">
        <v>77</v>
      </c>
      <c r="BK201" s="218">
        <f>ROUND(I201*H201,2)</f>
        <v>0</v>
      </c>
      <c r="BL201" s="19" t="s">
        <v>117</v>
      </c>
      <c r="BM201" s="217" t="s">
        <v>355</v>
      </c>
    </row>
    <row r="202" s="2" customFormat="1">
      <c r="A202" s="40"/>
      <c r="B202" s="41"/>
      <c r="C202" s="42"/>
      <c r="D202" s="219" t="s">
        <v>119</v>
      </c>
      <c r="E202" s="42"/>
      <c r="F202" s="220" t="s">
        <v>354</v>
      </c>
      <c r="G202" s="42"/>
      <c r="H202" s="42"/>
      <c r="I202" s="221"/>
      <c r="J202" s="42"/>
      <c r="K202" s="42"/>
      <c r="L202" s="46"/>
      <c r="M202" s="222"/>
      <c r="N202" s="223"/>
      <c r="O202" s="86"/>
      <c r="P202" s="86"/>
      <c r="Q202" s="86"/>
      <c r="R202" s="86"/>
      <c r="S202" s="86"/>
      <c r="T202" s="87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T202" s="19" t="s">
        <v>119</v>
      </c>
      <c r="AU202" s="19" t="s">
        <v>79</v>
      </c>
    </row>
    <row r="203" s="14" customFormat="1">
      <c r="A203" s="14"/>
      <c r="B203" s="237"/>
      <c r="C203" s="238"/>
      <c r="D203" s="219" t="s">
        <v>147</v>
      </c>
      <c r="E203" s="239" t="s">
        <v>19</v>
      </c>
      <c r="F203" s="240" t="s">
        <v>356</v>
      </c>
      <c r="G203" s="238"/>
      <c r="H203" s="241">
        <v>365.47500000000002</v>
      </c>
      <c r="I203" s="242"/>
      <c r="J203" s="238"/>
      <c r="K203" s="238"/>
      <c r="L203" s="243"/>
      <c r="M203" s="244"/>
      <c r="N203" s="245"/>
      <c r="O203" s="245"/>
      <c r="P203" s="245"/>
      <c r="Q203" s="245"/>
      <c r="R203" s="245"/>
      <c r="S203" s="245"/>
      <c r="T203" s="246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47" t="s">
        <v>147</v>
      </c>
      <c r="AU203" s="247" t="s">
        <v>79</v>
      </c>
      <c r="AV203" s="14" t="s">
        <v>79</v>
      </c>
      <c r="AW203" s="14" t="s">
        <v>31</v>
      </c>
      <c r="AX203" s="14" t="s">
        <v>77</v>
      </c>
      <c r="AY203" s="247" t="s">
        <v>109</v>
      </c>
    </row>
    <row r="204" s="2" customFormat="1" ht="16.5" customHeight="1">
      <c r="A204" s="40"/>
      <c r="B204" s="41"/>
      <c r="C204" s="263" t="s">
        <v>357</v>
      </c>
      <c r="D204" s="263" t="s">
        <v>235</v>
      </c>
      <c r="E204" s="264" t="s">
        <v>358</v>
      </c>
      <c r="F204" s="265" t="s">
        <v>359</v>
      </c>
      <c r="G204" s="266" t="s">
        <v>238</v>
      </c>
      <c r="H204" s="267">
        <v>255.833</v>
      </c>
      <c r="I204" s="268"/>
      <c r="J204" s="269">
        <f>ROUND(I204*H204,2)</f>
        <v>0</v>
      </c>
      <c r="K204" s="265" t="s">
        <v>332</v>
      </c>
      <c r="L204" s="270"/>
      <c r="M204" s="271" t="s">
        <v>19</v>
      </c>
      <c r="N204" s="272" t="s">
        <v>40</v>
      </c>
      <c r="O204" s="86"/>
      <c r="P204" s="215">
        <f>O204*H204</f>
        <v>0</v>
      </c>
      <c r="Q204" s="215">
        <v>1</v>
      </c>
      <c r="R204" s="215">
        <f>Q204*H204</f>
        <v>255.833</v>
      </c>
      <c r="S204" s="215">
        <v>0</v>
      </c>
      <c r="T204" s="216">
        <f>S204*H204</f>
        <v>0</v>
      </c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R204" s="217" t="s">
        <v>142</v>
      </c>
      <c r="AT204" s="217" t="s">
        <v>235</v>
      </c>
      <c r="AU204" s="217" t="s">
        <v>79</v>
      </c>
      <c r="AY204" s="19" t="s">
        <v>109</v>
      </c>
      <c r="BE204" s="218">
        <f>IF(N204="základní",J204,0)</f>
        <v>0</v>
      </c>
      <c r="BF204" s="218">
        <f>IF(N204="snížená",J204,0)</f>
        <v>0</v>
      </c>
      <c r="BG204" s="218">
        <f>IF(N204="zákl. přenesená",J204,0)</f>
        <v>0</v>
      </c>
      <c r="BH204" s="218">
        <f>IF(N204="sníž. přenesená",J204,0)</f>
        <v>0</v>
      </c>
      <c r="BI204" s="218">
        <f>IF(N204="nulová",J204,0)</f>
        <v>0</v>
      </c>
      <c r="BJ204" s="19" t="s">
        <v>77</v>
      </c>
      <c r="BK204" s="218">
        <f>ROUND(I204*H204,2)</f>
        <v>0</v>
      </c>
      <c r="BL204" s="19" t="s">
        <v>117</v>
      </c>
      <c r="BM204" s="217" t="s">
        <v>360</v>
      </c>
    </row>
    <row r="205" s="2" customFormat="1">
      <c r="A205" s="40"/>
      <c r="B205" s="41"/>
      <c r="C205" s="42"/>
      <c r="D205" s="219" t="s">
        <v>119</v>
      </c>
      <c r="E205" s="42"/>
      <c r="F205" s="220" t="s">
        <v>359</v>
      </c>
      <c r="G205" s="42"/>
      <c r="H205" s="42"/>
      <c r="I205" s="221"/>
      <c r="J205" s="42"/>
      <c r="K205" s="42"/>
      <c r="L205" s="46"/>
      <c r="M205" s="222"/>
      <c r="N205" s="223"/>
      <c r="O205" s="86"/>
      <c r="P205" s="86"/>
      <c r="Q205" s="86"/>
      <c r="R205" s="86"/>
      <c r="S205" s="86"/>
      <c r="T205" s="87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T205" s="19" t="s">
        <v>119</v>
      </c>
      <c r="AU205" s="19" t="s">
        <v>79</v>
      </c>
    </row>
    <row r="206" s="14" customFormat="1">
      <c r="A206" s="14"/>
      <c r="B206" s="237"/>
      <c r="C206" s="238"/>
      <c r="D206" s="219" t="s">
        <v>147</v>
      </c>
      <c r="E206" s="239" t="s">
        <v>19</v>
      </c>
      <c r="F206" s="240" t="s">
        <v>361</v>
      </c>
      <c r="G206" s="238"/>
      <c r="H206" s="241">
        <v>255.833</v>
      </c>
      <c r="I206" s="242"/>
      <c r="J206" s="238"/>
      <c r="K206" s="238"/>
      <c r="L206" s="243"/>
      <c r="M206" s="244"/>
      <c r="N206" s="245"/>
      <c r="O206" s="245"/>
      <c r="P206" s="245"/>
      <c r="Q206" s="245"/>
      <c r="R206" s="245"/>
      <c r="S206" s="245"/>
      <c r="T206" s="246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47" t="s">
        <v>147</v>
      </c>
      <c r="AU206" s="247" t="s">
        <v>79</v>
      </c>
      <c r="AV206" s="14" t="s">
        <v>79</v>
      </c>
      <c r="AW206" s="14" t="s">
        <v>31</v>
      </c>
      <c r="AX206" s="14" t="s">
        <v>77</v>
      </c>
      <c r="AY206" s="247" t="s">
        <v>109</v>
      </c>
    </row>
    <row r="207" s="2" customFormat="1" ht="16.5" customHeight="1">
      <c r="A207" s="40"/>
      <c r="B207" s="41"/>
      <c r="C207" s="206" t="s">
        <v>292</v>
      </c>
      <c r="D207" s="206" t="s">
        <v>112</v>
      </c>
      <c r="E207" s="207" t="s">
        <v>362</v>
      </c>
      <c r="F207" s="208" t="s">
        <v>363</v>
      </c>
      <c r="G207" s="209" t="s">
        <v>180</v>
      </c>
      <c r="H207" s="210">
        <v>1950</v>
      </c>
      <c r="I207" s="211"/>
      <c r="J207" s="212">
        <f>ROUND(I207*H207,2)</f>
        <v>0</v>
      </c>
      <c r="K207" s="208" t="s">
        <v>116</v>
      </c>
      <c r="L207" s="46"/>
      <c r="M207" s="213" t="s">
        <v>19</v>
      </c>
      <c r="N207" s="214" t="s">
        <v>40</v>
      </c>
      <c r="O207" s="86"/>
      <c r="P207" s="215">
        <f>O207*H207</f>
        <v>0</v>
      </c>
      <c r="Q207" s="215">
        <v>0.216</v>
      </c>
      <c r="R207" s="215">
        <f>Q207*H207</f>
        <v>421.19999999999999</v>
      </c>
      <c r="S207" s="215">
        <v>0</v>
      </c>
      <c r="T207" s="216">
        <f>S207*H207</f>
        <v>0</v>
      </c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R207" s="217" t="s">
        <v>117</v>
      </c>
      <c r="AT207" s="217" t="s">
        <v>112</v>
      </c>
      <c r="AU207" s="217" t="s">
        <v>79</v>
      </c>
      <c r="AY207" s="19" t="s">
        <v>109</v>
      </c>
      <c r="BE207" s="218">
        <f>IF(N207="základní",J207,0)</f>
        <v>0</v>
      </c>
      <c r="BF207" s="218">
        <f>IF(N207="snížená",J207,0)</f>
        <v>0</v>
      </c>
      <c r="BG207" s="218">
        <f>IF(N207="zákl. přenesená",J207,0)</f>
        <v>0</v>
      </c>
      <c r="BH207" s="218">
        <f>IF(N207="sníž. přenesená",J207,0)</f>
        <v>0</v>
      </c>
      <c r="BI207" s="218">
        <f>IF(N207="nulová",J207,0)</f>
        <v>0</v>
      </c>
      <c r="BJ207" s="19" t="s">
        <v>77</v>
      </c>
      <c r="BK207" s="218">
        <f>ROUND(I207*H207,2)</f>
        <v>0</v>
      </c>
      <c r="BL207" s="19" t="s">
        <v>117</v>
      </c>
      <c r="BM207" s="217" t="s">
        <v>364</v>
      </c>
    </row>
    <row r="208" s="2" customFormat="1">
      <c r="A208" s="40"/>
      <c r="B208" s="41"/>
      <c r="C208" s="42"/>
      <c r="D208" s="219" t="s">
        <v>119</v>
      </c>
      <c r="E208" s="42"/>
      <c r="F208" s="220" t="s">
        <v>365</v>
      </c>
      <c r="G208" s="42"/>
      <c r="H208" s="42"/>
      <c r="I208" s="221"/>
      <c r="J208" s="42"/>
      <c r="K208" s="42"/>
      <c r="L208" s="46"/>
      <c r="M208" s="222"/>
      <c r="N208" s="223"/>
      <c r="O208" s="86"/>
      <c r="P208" s="86"/>
      <c r="Q208" s="86"/>
      <c r="R208" s="86"/>
      <c r="S208" s="86"/>
      <c r="T208" s="87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T208" s="19" t="s">
        <v>119</v>
      </c>
      <c r="AU208" s="19" t="s">
        <v>79</v>
      </c>
    </row>
    <row r="209" s="2" customFormat="1">
      <c r="A209" s="40"/>
      <c r="B209" s="41"/>
      <c r="C209" s="42"/>
      <c r="D209" s="224" t="s">
        <v>120</v>
      </c>
      <c r="E209" s="42"/>
      <c r="F209" s="225" t="s">
        <v>366</v>
      </c>
      <c r="G209" s="42"/>
      <c r="H209" s="42"/>
      <c r="I209" s="221"/>
      <c r="J209" s="42"/>
      <c r="K209" s="42"/>
      <c r="L209" s="46"/>
      <c r="M209" s="222"/>
      <c r="N209" s="223"/>
      <c r="O209" s="86"/>
      <c r="P209" s="86"/>
      <c r="Q209" s="86"/>
      <c r="R209" s="86"/>
      <c r="S209" s="86"/>
      <c r="T209" s="87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T209" s="19" t="s">
        <v>120</v>
      </c>
      <c r="AU209" s="19" t="s">
        <v>79</v>
      </c>
    </row>
    <row r="210" s="2" customFormat="1" ht="16.5" customHeight="1">
      <c r="A210" s="40"/>
      <c r="B210" s="41"/>
      <c r="C210" s="206" t="s">
        <v>367</v>
      </c>
      <c r="D210" s="206" t="s">
        <v>112</v>
      </c>
      <c r="E210" s="207" t="s">
        <v>368</v>
      </c>
      <c r="F210" s="208" t="s">
        <v>369</v>
      </c>
      <c r="G210" s="209" t="s">
        <v>180</v>
      </c>
      <c r="H210" s="210">
        <v>11510</v>
      </c>
      <c r="I210" s="211"/>
      <c r="J210" s="212">
        <f>ROUND(I210*H210,2)</f>
        <v>0</v>
      </c>
      <c r="K210" s="208" t="s">
        <v>116</v>
      </c>
      <c r="L210" s="46"/>
      <c r="M210" s="213" t="s">
        <v>19</v>
      </c>
      <c r="N210" s="214" t="s">
        <v>40</v>
      </c>
      <c r="O210" s="86"/>
      <c r="P210" s="215">
        <f>O210*H210</f>
        <v>0</v>
      </c>
      <c r="Q210" s="215">
        <v>0</v>
      </c>
      <c r="R210" s="215">
        <f>Q210*H210</f>
        <v>0</v>
      </c>
      <c r="S210" s="215">
        <v>0</v>
      </c>
      <c r="T210" s="216">
        <f>S210*H210</f>
        <v>0</v>
      </c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R210" s="217" t="s">
        <v>117</v>
      </c>
      <c r="AT210" s="217" t="s">
        <v>112</v>
      </c>
      <c r="AU210" s="217" t="s">
        <v>79</v>
      </c>
      <c r="AY210" s="19" t="s">
        <v>109</v>
      </c>
      <c r="BE210" s="218">
        <f>IF(N210="základní",J210,0)</f>
        <v>0</v>
      </c>
      <c r="BF210" s="218">
        <f>IF(N210="snížená",J210,0)</f>
        <v>0</v>
      </c>
      <c r="BG210" s="218">
        <f>IF(N210="zákl. přenesená",J210,0)</f>
        <v>0</v>
      </c>
      <c r="BH210" s="218">
        <f>IF(N210="sníž. přenesená",J210,0)</f>
        <v>0</v>
      </c>
      <c r="BI210" s="218">
        <f>IF(N210="nulová",J210,0)</f>
        <v>0</v>
      </c>
      <c r="BJ210" s="19" t="s">
        <v>77</v>
      </c>
      <c r="BK210" s="218">
        <f>ROUND(I210*H210,2)</f>
        <v>0</v>
      </c>
      <c r="BL210" s="19" t="s">
        <v>117</v>
      </c>
      <c r="BM210" s="217" t="s">
        <v>370</v>
      </c>
    </row>
    <row r="211" s="2" customFormat="1">
      <c r="A211" s="40"/>
      <c r="B211" s="41"/>
      <c r="C211" s="42"/>
      <c r="D211" s="219" t="s">
        <v>119</v>
      </c>
      <c r="E211" s="42"/>
      <c r="F211" s="220" t="s">
        <v>371</v>
      </c>
      <c r="G211" s="42"/>
      <c r="H211" s="42"/>
      <c r="I211" s="221"/>
      <c r="J211" s="42"/>
      <c r="K211" s="42"/>
      <c r="L211" s="46"/>
      <c r="M211" s="222"/>
      <c r="N211" s="223"/>
      <c r="O211" s="86"/>
      <c r="P211" s="86"/>
      <c r="Q211" s="86"/>
      <c r="R211" s="86"/>
      <c r="S211" s="86"/>
      <c r="T211" s="87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T211" s="19" t="s">
        <v>119</v>
      </c>
      <c r="AU211" s="19" t="s">
        <v>79</v>
      </c>
    </row>
    <row r="212" s="2" customFormat="1">
      <c r="A212" s="40"/>
      <c r="B212" s="41"/>
      <c r="C212" s="42"/>
      <c r="D212" s="224" t="s">
        <v>120</v>
      </c>
      <c r="E212" s="42"/>
      <c r="F212" s="225" t="s">
        <v>372</v>
      </c>
      <c r="G212" s="42"/>
      <c r="H212" s="42"/>
      <c r="I212" s="221"/>
      <c r="J212" s="42"/>
      <c r="K212" s="42"/>
      <c r="L212" s="46"/>
      <c r="M212" s="222"/>
      <c r="N212" s="223"/>
      <c r="O212" s="86"/>
      <c r="P212" s="86"/>
      <c r="Q212" s="86"/>
      <c r="R212" s="86"/>
      <c r="S212" s="86"/>
      <c r="T212" s="87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T212" s="19" t="s">
        <v>120</v>
      </c>
      <c r="AU212" s="19" t="s">
        <v>79</v>
      </c>
    </row>
    <row r="213" s="14" customFormat="1">
      <c r="A213" s="14"/>
      <c r="B213" s="237"/>
      <c r="C213" s="238"/>
      <c r="D213" s="219" t="s">
        <v>147</v>
      </c>
      <c r="E213" s="239" t="s">
        <v>19</v>
      </c>
      <c r="F213" s="240" t="s">
        <v>373</v>
      </c>
      <c r="G213" s="238"/>
      <c r="H213" s="241">
        <v>11510</v>
      </c>
      <c r="I213" s="242"/>
      <c r="J213" s="238"/>
      <c r="K213" s="238"/>
      <c r="L213" s="243"/>
      <c r="M213" s="244"/>
      <c r="N213" s="245"/>
      <c r="O213" s="245"/>
      <c r="P213" s="245"/>
      <c r="Q213" s="245"/>
      <c r="R213" s="245"/>
      <c r="S213" s="245"/>
      <c r="T213" s="246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T213" s="247" t="s">
        <v>147</v>
      </c>
      <c r="AU213" s="247" t="s">
        <v>79</v>
      </c>
      <c r="AV213" s="14" t="s">
        <v>79</v>
      </c>
      <c r="AW213" s="14" t="s">
        <v>31</v>
      </c>
      <c r="AX213" s="14" t="s">
        <v>77</v>
      </c>
      <c r="AY213" s="247" t="s">
        <v>109</v>
      </c>
    </row>
    <row r="214" s="2" customFormat="1" ht="21.75" customHeight="1">
      <c r="A214" s="40"/>
      <c r="B214" s="41"/>
      <c r="C214" s="206" t="s">
        <v>374</v>
      </c>
      <c r="D214" s="206" t="s">
        <v>112</v>
      </c>
      <c r="E214" s="207" t="s">
        <v>375</v>
      </c>
      <c r="F214" s="208" t="s">
        <v>376</v>
      </c>
      <c r="G214" s="209" t="s">
        <v>180</v>
      </c>
      <c r="H214" s="210">
        <v>11510</v>
      </c>
      <c r="I214" s="211"/>
      <c r="J214" s="212">
        <f>ROUND(I214*H214,2)</f>
        <v>0</v>
      </c>
      <c r="K214" s="208" t="s">
        <v>116</v>
      </c>
      <c r="L214" s="46"/>
      <c r="M214" s="213" t="s">
        <v>19</v>
      </c>
      <c r="N214" s="214" t="s">
        <v>40</v>
      </c>
      <c r="O214" s="86"/>
      <c r="P214" s="215">
        <f>O214*H214</f>
        <v>0</v>
      </c>
      <c r="Q214" s="215">
        <v>0</v>
      </c>
      <c r="R214" s="215">
        <f>Q214*H214</f>
        <v>0</v>
      </c>
      <c r="S214" s="215">
        <v>0</v>
      </c>
      <c r="T214" s="216">
        <f>S214*H214</f>
        <v>0</v>
      </c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R214" s="217" t="s">
        <v>117</v>
      </c>
      <c r="AT214" s="217" t="s">
        <v>112</v>
      </c>
      <c r="AU214" s="217" t="s">
        <v>79</v>
      </c>
      <c r="AY214" s="19" t="s">
        <v>109</v>
      </c>
      <c r="BE214" s="218">
        <f>IF(N214="základní",J214,0)</f>
        <v>0</v>
      </c>
      <c r="BF214" s="218">
        <f>IF(N214="snížená",J214,0)</f>
        <v>0</v>
      </c>
      <c r="BG214" s="218">
        <f>IF(N214="zákl. přenesená",J214,0)</f>
        <v>0</v>
      </c>
      <c r="BH214" s="218">
        <f>IF(N214="sníž. přenesená",J214,0)</f>
        <v>0</v>
      </c>
      <c r="BI214" s="218">
        <f>IF(N214="nulová",J214,0)</f>
        <v>0</v>
      </c>
      <c r="BJ214" s="19" t="s">
        <v>77</v>
      </c>
      <c r="BK214" s="218">
        <f>ROUND(I214*H214,2)</f>
        <v>0</v>
      </c>
      <c r="BL214" s="19" t="s">
        <v>117</v>
      </c>
      <c r="BM214" s="217" t="s">
        <v>377</v>
      </c>
    </row>
    <row r="215" s="2" customFormat="1">
      <c r="A215" s="40"/>
      <c r="B215" s="41"/>
      <c r="C215" s="42"/>
      <c r="D215" s="219" t="s">
        <v>119</v>
      </c>
      <c r="E215" s="42"/>
      <c r="F215" s="220" t="s">
        <v>378</v>
      </c>
      <c r="G215" s="42"/>
      <c r="H215" s="42"/>
      <c r="I215" s="221"/>
      <c r="J215" s="42"/>
      <c r="K215" s="42"/>
      <c r="L215" s="46"/>
      <c r="M215" s="222"/>
      <c r="N215" s="223"/>
      <c r="O215" s="86"/>
      <c r="P215" s="86"/>
      <c r="Q215" s="86"/>
      <c r="R215" s="86"/>
      <c r="S215" s="86"/>
      <c r="T215" s="87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T215" s="19" t="s">
        <v>119</v>
      </c>
      <c r="AU215" s="19" t="s">
        <v>79</v>
      </c>
    </row>
    <row r="216" s="2" customFormat="1">
      <c r="A216" s="40"/>
      <c r="B216" s="41"/>
      <c r="C216" s="42"/>
      <c r="D216" s="224" t="s">
        <v>120</v>
      </c>
      <c r="E216" s="42"/>
      <c r="F216" s="225" t="s">
        <v>379</v>
      </c>
      <c r="G216" s="42"/>
      <c r="H216" s="42"/>
      <c r="I216" s="221"/>
      <c r="J216" s="42"/>
      <c r="K216" s="42"/>
      <c r="L216" s="46"/>
      <c r="M216" s="222"/>
      <c r="N216" s="223"/>
      <c r="O216" s="86"/>
      <c r="P216" s="86"/>
      <c r="Q216" s="86"/>
      <c r="R216" s="86"/>
      <c r="S216" s="86"/>
      <c r="T216" s="87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T216" s="19" t="s">
        <v>120</v>
      </c>
      <c r="AU216" s="19" t="s">
        <v>79</v>
      </c>
    </row>
    <row r="217" s="14" customFormat="1">
      <c r="A217" s="14"/>
      <c r="B217" s="237"/>
      <c r="C217" s="238"/>
      <c r="D217" s="219" t="s">
        <v>147</v>
      </c>
      <c r="E217" s="239" t="s">
        <v>19</v>
      </c>
      <c r="F217" s="240" t="s">
        <v>373</v>
      </c>
      <c r="G217" s="238"/>
      <c r="H217" s="241">
        <v>11510</v>
      </c>
      <c r="I217" s="242"/>
      <c r="J217" s="238"/>
      <c r="K217" s="238"/>
      <c r="L217" s="243"/>
      <c r="M217" s="244"/>
      <c r="N217" s="245"/>
      <c r="O217" s="245"/>
      <c r="P217" s="245"/>
      <c r="Q217" s="245"/>
      <c r="R217" s="245"/>
      <c r="S217" s="245"/>
      <c r="T217" s="246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T217" s="247" t="s">
        <v>147</v>
      </c>
      <c r="AU217" s="247" t="s">
        <v>79</v>
      </c>
      <c r="AV217" s="14" t="s">
        <v>79</v>
      </c>
      <c r="AW217" s="14" t="s">
        <v>31</v>
      </c>
      <c r="AX217" s="14" t="s">
        <v>77</v>
      </c>
      <c r="AY217" s="247" t="s">
        <v>109</v>
      </c>
    </row>
    <row r="218" s="2" customFormat="1" ht="16.5" customHeight="1">
      <c r="A218" s="40"/>
      <c r="B218" s="41"/>
      <c r="C218" s="206" t="s">
        <v>380</v>
      </c>
      <c r="D218" s="206" t="s">
        <v>112</v>
      </c>
      <c r="E218" s="207" t="s">
        <v>381</v>
      </c>
      <c r="F218" s="208" t="s">
        <v>382</v>
      </c>
      <c r="G218" s="209" t="s">
        <v>180</v>
      </c>
      <c r="H218" s="210">
        <v>20</v>
      </c>
      <c r="I218" s="211"/>
      <c r="J218" s="212">
        <f>ROUND(I218*H218,2)</f>
        <v>0</v>
      </c>
      <c r="K218" s="208" t="s">
        <v>116</v>
      </c>
      <c r="L218" s="46"/>
      <c r="M218" s="213" t="s">
        <v>19</v>
      </c>
      <c r="N218" s="214" t="s">
        <v>40</v>
      </c>
      <c r="O218" s="86"/>
      <c r="P218" s="215">
        <f>O218*H218</f>
        <v>0</v>
      </c>
      <c r="Q218" s="215">
        <v>0.14652000000000001</v>
      </c>
      <c r="R218" s="215">
        <f>Q218*H218</f>
        <v>2.9304000000000001</v>
      </c>
      <c r="S218" s="215">
        <v>0</v>
      </c>
      <c r="T218" s="216">
        <f>S218*H218</f>
        <v>0</v>
      </c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R218" s="217" t="s">
        <v>117</v>
      </c>
      <c r="AT218" s="217" t="s">
        <v>112</v>
      </c>
      <c r="AU218" s="217" t="s">
        <v>79</v>
      </c>
      <c r="AY218" s="19" t="s">
        <v>109</v>
      </c>
      <c r="BE218" s="218">
        <f>IF(N218="základní",J218,0)</f>
        <v>0</v>
      </c>
      <c r="BF218" s="218">
        <f>IF(N218="snížená",J218,0)</f>
        <v>0</v>
      </c>
      <c r="BG218" s="218">
        <f>IF(N218="zákl. přenesená",J218,0)</f>
        <v>0</v>
      </c>
      <c r="BH218" s="218">
        <f>IF(N218="sníž. přenesená",J218,0)</f>
        <v>0</v>
      </c>
      <c r="BI218" s="218">
        <f>IF(N218="nulová",J218,0)</f>
        <v>0</v>
      </c>
      <c r="BJ218" s="19" t="s">
        <v>77</v>
      </c>
      <c r="BK218" s="218">
        <f>ROUND(I218*H218,2)</f>
        <v>0</v>
      </c>
      <c r="BL218" s="19" t="s">
        <v>117</v>
      </c>
      <c r="BM218" s="217" t="s">
        <v>383</v>
      </c>
    </row>
    <row r="219" s="2" customFormat="1">
      <c r="A219" s="40"/>
      <c r="B219" s="41"/>
      <c r="C219" s="42"/>
      <c r="D219" s="219" t="s">
        <v>119</v>
      </c>
      <c r="E219" s="42"/>
      <c r="F219" s="220" t="s">
        <v>384</v>
      </c>
      <c r="G219" s="42"/>
      <c r="H219" s="42"/>
      <c r="I219" s="221"/>
      <c r="J219" s="42"/>
      <c r="K219" s="42"/>
      <c r="L219" s="46"/>
      <c r="M219" s="222"/>
      <c r="N219" s="223"/>
      <c r="O219" s="86"/>
      <c r="P219" s="86"/>
      <c r="Q219" s="86"/>
      <c r="R219" s="86"/>
      <c r="S219" s="86"/>
      <c r="T219" s="87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T219" s="19" t="s">
        <v>119</v>
      </c>
      <c r="AU219" s="19" t="s">
        <v>79</v>
      </c>
    </row>
    <row r="220" s="2" customFormat="1">
      <c r="A220" s="40"/>
      <c r="B220" s="41"/>
      <c r="C220" s="42"/>
      <c r="D220" s="224" t="s">
        <v>120</v>
      </c>
      <c r="E220" s="42"/>
      <c r="F220" s="225" t="s">
        <v>385</v>
      </c>
      <c r="G220" s="42"/>
      <c r="H220" s="42"/>
      <c r="I220" s="221"/>
      <c r="J220" s="42"/>
      <c r="K220" s="42"/>
      <c r="L220" s="46"/>
      <c r="M220" s="222"/>
      <c r="N220" s="223"/>
      <c r="O220" s="86"/>
      <c r="P220" s="86"/>
      <c r="Q220" s="86"/>
      <c r="R220" s="86"/>
      <c r="S220" s="86"/>
      <c r="T220" s="87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T220" s="19" t="s">
        <v>120</v>
      </c>
      <c r="AU220" s="19" t="s">
        <v>79</v>
      </c>
    </row>
    <row r="221" s="2" customFormat="1" ht="16.5" customHeight="1">
      <c r="A221" s="40"/>
      <c r="B221" s="41"/>
      <c r="C221" s="263" t="s">
        <v>386</v>
      </c>
      <c r="D221" s="263" t="s">
        <v>235</v>
      </c>
      <c r="E221" s="264" t="s">
        <v>387</v>
      </c>
      <c r="F221" s="265" t="s">
        <v>388</v>
      </c>
      <c r="G221" s="266" t="s">
        <v>238</v>
      </c>
      <c r="H221" s="267">
        <v>10</v>
      </c>
      <c r="I221" s="268"/>
      <c r="J221" s="269">
        <f>ROUND(I221*H221,2)</f>
        <v>0</v>
      </c>
      <c r="K221" s="265" t="s">
        <v>116</v>
      </c>
      <c r="L221" s="270"/>
      <c r="M221" s="271" t="s">
        <v>19</v>
      </c>
      <c r="N221" s="272" t="s">
        <v>40</v>
      </c>
      <c r="O221" s="86"/>
      <c r="P221" s="215">
        <f>O221*H221</f>
        <v>0</v>
      </c>
      <c r="Q221" s="215">
        <v>1</v>
      </c>
      <c r="R221" s="215">
        <f>Q221*H221</f>
        <v>10</v>
      </c>
      <c r="S221" s="215">
        <v>0</v>
      </c>
      <c r="T221" s="216">
        <f>S221*H221</f>
        <v>0</v>
      </c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R221" s="217" t="s">
        <v>142</v>
      </c>
      <c r="AT221" s="217" t="s">
        <v>235</v>
      </c>
      <c r="AU221" s="217" t="s">
        <v>79</v>
      </c>
      <c r="AY221" s="19" t="s">
        <v>109</v>
      </c>
      <c r="BE221" s="218">
        <f>IF(N221="základní",J221,0)</f>
        <v>0</v>
      </c>
      <c r="BF221" s="218">
        <f>IF(N221="snížená",J221,0)</f>
        <v>0</v>
      </c>
      <c r="BG221" s="218">
        <f>IF(N221="zákl. přenesená",J221,0)</f>
        <v>0</v>
      </c>
      <c r="BH221" s="218">
        <f>IF(N221="sníž. přenesená",J221,0)</f>
        <v>0</v>
      </c>
      <c r="BI221" s="218">
        <f>IF(N221="nulová",J221,0)</f>
        <v>0</v>
      </c>
      <c r="BJ221" s="19" t="s">
        <v>77</v>
      </c>
      <c r="BK221" s="218">
        <f>ROUND(I221*H221,2)</f>
        <v>0</v>
      </c>
      <c r="BL221" s="19" t="s">
        <v>117</v>
      </c>
      <c r="BM221" s="217" t="s">
        <v>389</v>
      </c>
    </row>
    <row r="222" s="2" customFormat="1">
      <c r="A222" s="40"/>
      <c r="B222" s="41"/>
      <c r="C222" s="42"/>
      <c r="D222" s="219" t="s">
        <v>119</v>
      </c>
      <c r="E222" s="42"/>
      <c r="F222" s="220" t="s">
        <v>390</v>
      </c>
      <c r="G222" s="42"/>
      <c r="H222" s="42"/>
      <c r="I222" s="221"/>
      <c r="J222" s="42"/>
      <c r="K222" s="42"/>
      <c r="L222" s="46"/>
      <c r="M222" s="222"/>
      <c r="N222" s="223"/>
      <c r="O222" s="86"/>
      <c r="P222" s="86"/>
      <c r="Q222" s="86"/>
      <c r="R222" s="86"/>
      <c r="S222" s="86"/>
      <c r="T222" s="87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T222" s="19" t="s">
        <v>119</v>
      </c>
      <c r="AU222" s="19" t="s">
        <v>79</v>
      </c>
    </row>
    <row r="223" s="14" customFormat="1">
      <c r="A223" s="14"/>
      <c r="B223" s="237"/>
      <c r="C223" s="238"/>
      <c r="D223" s="219" t="s">
        <v>147</v>
      </c>
      <c r="E223" s="238"/>
      <c r="F223" s="240" t="s">
        <v>391</v>
      </c>
      <c r="G223" s="238"/>
      <c r="H223" s="241">
        <v>10</v>
      </c>
      <c r="I223" s="242"/>
      <c r="J223" s="238"/>
      <c r="K223" s="238"/>
      <c r="L223" s="243"/>
      <c r="M223" s="244"/>
      <c r="N223" s="245"/>
      <c r="O223" s="245"/>
      <c r="P223" s="245"/>
      <c r="Q223" s="245"/>
      <c r="R223" s="245"/>
      <c r="S223" s="245"/>
      <c r="T223" s="246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T223" s="247" t="s">
        <v>147</v>
      </c>
      <c r="AU223" s="247" t="s">
        <v>79</v>
      </c>
      <c r="AV223" s="14" t="s">
        <v>79</v>
      </c>
      <c r="AW223" s="14" t="s">
        <v>4</v>
      </c>
      <c r="AX223" s="14" t="s">
        <v>77</v>
      </c>
      <c r="AY223" s="247" t="s">
        <v>109</v>
      </c>
    </row>
    <row r="224" s="2" customFormat="1" ht="16.5" customHeight="1">
      <c r="A224" s="40"/>
      <c r="B224" s="41"/>
      <c r="C224" s="206" t="s">
        <v>392</v>
      </c>
      <c r="D224" s="206" t="s">
        <v>112</v>
      </c>
      <c r="E224" s="207" t="s">
        <v>393</v>
      </c>
      <c r="F224" s="208" t="s">
        <v>394</v>
      </c>
      <c r="G224" s="209" t="s">
        <v>180</v>
      </c>
      <c r="H224" s="210">
        <v>28</v>
      </c>
      <c r="I224" s="211"/>
      <c r="J224" s="212">
        <f>ROUND(I224*H224,2)</f>
        <v>0</v>
      </c>
      <c r="K224" s="208" t="s">
        <v>116</v>
      </c>
      <c r="L224" s="46"/>
      <c r="M224" s="213" t="s">
        <v>19</v>
      </c>
      <c r="N224" s="214" t="s">
        <v>40</v>
      </c>
      <c r="O224" s="86"/>
      <c r="P224" s="215">
        <f>O224*H224</f>
        <v>0</v>
      </c>
      <c r="Q224" s="215">
        <v>0.11162</v>
      </c>
      <c r="R224" s="215">
        <f>Q224*H224</f>
        <v>3.1253599999999997</v>
      </c>
      <c r="S224" s="215">
        <v>0</v>
      </c>
      <c r="T224" s="216">
        <f>S224*H224</f>
        <v>0</v>
      </c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R224" s="217" t="s">
        <v>117</v>
      </c>
      <c r="AT224" s="217" t="s">
        <v>112</v>
      </c>
      <c r="AU224" s="217" t="s">
        <v>79</v>
      </c>
      <c r="AY224" s="19" t="s">
        <v>109</v>
      </c>
      <c r="BE224" s="218">
        <f>IF(N224="základní",J224,0)</f>
        <v>0</v>
      </c>
      <c r="BF224" s="218">
        <f>IF(N224="snížená",J224,0)</f>
        <v>0</v>
      </c>
      <c r="BG224" s="218">
        <f>IF(N224="zákl. přenesená",J224,0)</f>
        <v>0</v>
      </c>
      <c r="BH224" s="218">
        <f>IF(N224="sníž. přenesená",J224,0)</f>
        <v>0</v>
      </c>
      <c r="BI224" s="218">
        <f>IF(N224="nulová",J224,0)</f>
        <v>0</v>
      </c>
      <c r="BJ224" s="19" t="s">
        <v>77</v>
      </c>
      <c r="BK224" s="218">
        <f>ROUND(I224*H224,2)</f>
        <v>0</v>
      </c>
      <c r="BL224" s="19" t="s">
        <v>117</v>
      </c>
      <c r="BM224" s="217" t="s">
        <v>395</v>
      </c>
    </row>
    <row r="225" s="2" customFormat="1">
      <c r="A225" s="40"/>
      <c r="B225" s="41"/>
      <c r="C225" s="42"/>
      <c r="D225" s="219" t="s">
        <v>119</v>
      </c>
      <c r="E225" s="42"/>
      <c r="F225" s="220" t="s">
        <v>396</v>
      </c>
      <c r="G225" s="42"/>
      <c r="H225" s="42"/>
      <c r="I225" s="221"/>
      <c r="J225" s="42"/>
      <c r="K225" s="42"/>
      <c r="L225" s="46"/>
      <c r="M225" s="222"/>
      <c r="N225" s="223"/>
      <c r="O225" s="86"/>
      <c r="P225" s="86"/>
      <c r="Q225" s="86"/>
      <c r="R225" s="86"/>
      <c r="S225" s="86"/>
      <c r="T225" s="87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T225" s="19" t="s">
        <v>119</v>
      </c>
      <c r="AU225" s="19" t="s">
        <v>79</v>
      </c>
    </row>
    <row r="226" s="2" customFormat="1">
      <c r="A226" s="40"/>
      <c r="B226" s="41"/>
      <c r="C226" s="42"/>
      <c r="D226" s="224" t="s">
        <v>120</v>
      </c>
      <c r="E226" s="42"/>
      <c r="F226" s="225" t="s">
        <v>397</v>
      </c>
      <c r="G226" s="42"/>
      <c r="H226" s="42"/>
      <c r="I226" s="221"/>
      <c r="J226" s="42"/>
      <c r="K226" s="42"/>
      <c r="L226" s="46"/>
      <c r="M226" s="222"/>
      <c r="N226" s="223"/>
      <c r="O226" s="86"/>
      <c r="P226" s="86"/>
      <c r="Q226" s="86"/>
      <c r="R226" s="86"/>
      <c r="S226" s="86"/>
      <c r="T226" s="87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T226" s="19" t="s">
        <v>120</v>
      </c>
      <c r="AU226" s="19" t="s">
        <v>79</v>
      </c>
    </row>
    <row r="227" s="12" customFormat="1" ht="22.8" customHeight="1">
      <c r="A227" s="12"/>
      <c r="B227" s="190"/>
      <c r="C227" s="191"/>
      <c r="D227" s="192" t="s">
        <v>68</v>
      </c>
      <c r="E227" s="204" t="s">
        <v>234</v>
      </c>
      <c r="F227" s="204" t="s">
        <v>398</v>
      </c>
      <c r="G227" s="191"/>
      <c r="H227" s="191"/>
      <c r="I227" s="194"/>
      <c r="J227" s="205">
        <f>BK227</f>
        <v>0</v>
      </c>
      <c r="K227" s="191"/>
      <c r="L227" s="196"/>
      <c r="M227" s="197"/>
      <c r="N227" s="198"/>
      <c r="O227" s="198"/>
      <c r="P227" s="199">
        <f>SUM(P228:P294)</f>
        <v>0</v>
      </c>
      <c r="Q227" s="198"/>
      <c r="R227" s="199">
        <f>SUM(R228:R294)</f>
        <v>115.54075499999999</v>
      </c>
      <c r="S227" s="198"/>
      <c r="T227" s="200">
        <f>SUM(T228:T294)</f>
        <v>512.16700000000003</v>
      </c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R227" s="201" t="s">
        <v>77</v>
      </c>
      <c r="AT227" s="202" t="s">
        <v>68</v>
      </c>
      <c r="AU227" s="202" t="s">
        <v>77</v>
      </c>
      <c r="AY227" s="201" t="s">
        <v>109</v>
      </c>
      <c r="BK227" s="203">
        <f>SUM(BK228:BK294)</f>
        <v>0</v>
      </c>
    </row>
    <row r="228" s="2" customFormat="1" ht="16.5" customHeight="1">
      <c r="A228" s="40"/>
      <c r="B228" s="41"/>
      <c r="C228" s="206" t="s">
        <v>399</v>
      </c>
      <c r="D228" s="206" t="s">
        <v>112</v>
      </c>
      <c r="E228" s="207" t="s">
        <v>400</v>
      </c>
      <c r="F228" s="208" t="s">
        <v>401</v>
      </c>
      <c r="G228" s="209" t="s">
        <v>192</v>
      </c>
      <c r="H228" s="210">
        <v>4028</v>
      </c>
      <c r="I228" s="211"/>
      <c r="J228" s="212">
        <f>ROUND(I228*H228,2)</f>
        <v>0</v>
      </c>
      <c r="K228" s="208" t="s">
        <v>116</v>
      </c>
      <c r="L228" s="46"/>
      <c r="M228" s="213" t="s">
        <v>19</v>
      </c>
      <c r="N228" s="214" t="s">
        <v>40</v>
      </c>
      <c r="O228" s="86"/>
      <c r="P228" s="215">
        <f>O228*H228</f>
        <v>0</v>
      </c>
      <c r="Q228" s="215">
        <v>0.00010000000000000001</v>
      </c>
      <c r="R228" s="215">
        <f>Q228*H228</f>
        <v>0.40280000000000005</v>
      </c>
      <c r="S228" s="215">
        <v>0</v>
      </c>
      <c r="T228" s="216">
        <f>S228*H228</f>
        <v>0</v>
      </c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R228" s="217" t="s">
        <v>117</v>
      </c>
      <c r="AT228" s="217" t="s">
        <v>112</v>
      </c>
      <c r="AU228" s="217" t="s">
        <v>79</v>
      </c>
      <c r="AY228" s="19" t="s">
        <v>109</v>
      </c>
      <c r="BE228" s="218">
        <f>IF(N228="základní",J228,0)</f>
        <v>0</v>
      </c>
      <c r="BF228" s="218">
        <f>IF(N228="snížená",J228,0)</f>
        <v>0</v>
      </c>
      <c r="BG228" s="218">
        <f>IF(N228="zákl. přenesená",J228,0)</f>
        <v>0</v>
      </c>
      <c r="BH228" s="218">
        <f>IF(N228="sníž. přenesená",J228,0)</f>
        <v>0</v>
      </c>
      <c r="BI228" s="218">
        <f>IF(N228="nulová",J228,0)</f>
        <v>0</v>
      </c>
      <c r="BJ228" s="19" t="s">
        <v>77</v>
      </c>
      <c r="BK228" s="218">
        <f>ROUND(I228*H228,2)</f>
        <v>0</v>
      </c>
      <c r="BL228" s="19" t="s">
        <v>117</v>
      </c>
      <c r="BM228" s="217" t="s">
        <v>402</v>
      </c>
    </row>
    <row r="229" s="2" customFormat="1">
      <c r="A229" s="40"/>
      <c r="B229" s="41"/>
      <c r="C229" s="42"/>
      <c r="D229" s="219" t="s">
        <v>119</v>
      </c>
      <c r="E229" s="42"/>
      <c r="F229" s="220" t="s">
        <v>403</v>
      </c>
      <c r="G229" s="42"/>
      <c r="H229" s="42"/>
      <c r="I229" s="221"/>
      <c r="J229" s="42"/>
      <c r="K229" s="42"/>
      <c r="L229" s="46"/>
      <c r="M229" s="222"/>
      <c r="N229" s="223"/>
      <c r="O229" s="86"/>
      <c r="P229" s="86"/>
      <c r="Q229" s="86"/>
      <c r="R229" s="86"/>
      <c r="S229" s="86"/>
      <c r="T229" s="87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T229" s="19" t="s">
        <v>119</v>
      </c>
      <c r="AU229" s="19" t="s">
        <v>79</v>
      </c>
    </row>
    <row r="230" s="2" customFormat="1">
      <c r="A230" s="40"/>
      <c r="B230" s="41"/>
      <c r="C230" s="42"/>
      <c r="D230" s="224" t="s">
        <v>120</v>
      </c>
      <c r="E230" s="42"/>
      <c r="F230" s="225" t="s">
        <v>404</v>
      </c>
      <c r="G230" s="42"/>
      <c r="H230" s="42"/>
      <c r="I230" s="221"/>
      <c r="J230" s="42"/>
      <c r="K230" s="42"/>
      <c r="L230" s="46"/>
      <c r="M230" s="222"/>
      <c r="N230" s="223"/>
      <c r="O230" s="86"/>
      <c r="P230" s="86"/>
      <c r="Q230" s="86"/>
      <c r="R230" s="86"/>
      <c r="S230" s="86"/>
      <c r="T230" s="87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T230" s="19" t="s">
        <v>120</v>
      </c>
      <c r="AU230" s="19" t="s">
        <v>79</v>
      </c>
    </row>
    <row r="231" s="14" customFormat="1">
      <c r="A231" s="14"/>
      <c r="B231" s="237"/>
      <c r="C231" s="238"/>
      <c r="D231" s="219" t="s">
        <v>147</v>
      </c>
      <c r="E231" s="238"/>
      <c r="F231" s="240" t="s">
        <v>405</v>
      </c>
      <c r="G231" s="238"/>
      <c r="H231" s="241">
        <v>4028</v>
      </c>
      <c r="I231" s="242"/>
      <c r="J231" s="238"/>
      <c r="K231" s="238"/>
      <c r="L231" s="243"/>
      <c r="M231" s="244"/>
      <c r="N231" s="245"/>
      <c r="O231" s="245"/>
      <c r="P231" s="245"/>
      <c r="Q231" s="245"/>
      <c r="R231" s="245"/>
      <c r="S231" s="245"/>
      <c r="T231" s="246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T231" s="247" t="s">
        <v>147</v>
      </c>
      <c r="AU231" s="247" t="s">
        <v>79</v>
      </c>
      <c r="AV231" s="14" t="s">
        <v>79</v>
      </c>
      <c r="AW231" s="14" t="s">
        <v>4</v>
      </c>
      <c r="AX231" s="14" t="s">
        <v>77</v>
      </c>
      <c r="AY231" s="247" t="s">
        <v>109</v>
      </c>
    </row>
    <row r="232" s="2" customFormat="1" ht="16.5" customHeight="1">
      <c r="A232" s="40"/>
      <c r="B232" s="41"/>
      <c r="C232" s="206" t="s">
        <v>406</v>
      </c>
      <c r="D232" s="206" t="s">
        <v>112</v>
      </c>
      <c r="E232" s="207" t="s">
        <v>407</v>
      </c>
      <c r="F232" s="208" t="s">
        <v>408</v>
      </c>
      <c r="G232" s="209" t="s">
        <v>192</v>
      </c>
      <c r="H232" s="210">
        <v>28</v>
      </c>
      <c r="I232" s="211"/>
      <c r="J232" s="212">
        <f>ROUND(I232*H232,2)</f>
        <v>0</v>
      </c>
      <c r="K232" s="208" t="s">
        <v>116</v>
      </c>
      <c r="L232" s="46"/>
      <c r="M232" s="213" t="s">
        <v>19</v>
      </c>
      <c r="N232" s="214" t="s">
        <v>40</v>
      </c>
      <c r="O232" s="86"/>
      <c r="P232" s="215">
        <f>O232*H232</f>
        <v>0</v>
      </c>
      <c r="Q232" s="215">
        <v>0.00010000000000000001</v>
      </c>
      <c r="R232" s="215">
        <f>Q232*H232</f>
        <v>0.0028</v>
      </c>
      <c r="S232" s="215">
        <v>0</v>
      </c>
      <c r="T232" s="216">
        <f>S232*H232</f>
        <v>0</v>
      </c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R232" s="217" t="s">
        <v>117</v>
      </c>
      <c r="AT232" s="217" t="s">
        <v>112</v>
      </c>
      <c r="AU232" s="217" t="s">
        <v>79</v>
      </c>
      <c r="AY232" s="19" t="s">
        <v>109</v>
      </c>
      <c r="BE232" s="218">
        <f>IF(N232="základní",J232,0)</f>
        <v>0</v>
      </c>
      <c r="BF232" s="218">
        <f>IF(N232="snížená",J232,0)</f>
        <v>0</v>
      </c>
      <c r="BG232" s="218">
        <f>IF(N232="zákl. přenesená",J232,0)</f>
        <v>0</v>
      </c>
      <c r="BH232" s="218">
        <f>IF(N232="sníž. přenesená",J232,0)</f>
        <v>0</v>
      </c>
      <c r="BI232" s="218">
        <f>IF(N232="nulová",J232,0)</f>
        <v>0</v>
      </c>
      <c r="BJ232" s="19" t="s">
        <v>77</v>
      </c>
      <c r="BK232" s="218">
        <f>ROUND(I232*H232,2)</f>
        <v>0</v>
      </c>
      <c r="BL232" s="19" t="s">
        <v>117</v>
      </c>
      <c r="BM232" s="217" t="s">
        <v>409</v>
      </c>
    </row>
    <row r="233" s="2" customFormat="1">
      <c r="A233" s="40"/>
      <c r="B233" s="41"/>
      <c r="C233" s="42"/>
      <c r="D233" s="219" t="s">
        <v>119</v>
      </c>
      <c r="E233" s="42"/>
      <c r="F233" s="220" t="s">
        <v>410</v>
      </c>
      <c r="G233" s="42"/>
      <c r="H233" s="42"/>
      <c r="I233" s="221"/>
      <c r="J233" s="42"/>
      <c r="K233" s="42"/>
      <c r="L233" s="46"/>
      <c r="M233" s="222"/>
      <c r="N233" s="223"/>
      <c r="O233" s="86"/>
      <c r="P233" s="86"/>
      <c r="Q233" s="86"/>
      <c r="R233" s="86"/>
      <c r="S233" s="86"/>
      <c r="T233" s="87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T233" s="19" t="s">
        <v>119</v>
      </c>
      <c r="AU233" s="19" t="s">
        <v>79</v>
      </c>
    </row>
    <row r="234" s="2" customFormat="1">
      <c r="A234" s="40"/>
      <c r="B234" s="41"/>
      <c r="C234" s="42"/>
      <c r="D234" s="224" t="s">
        <v>120</v>
      </c>
      <c r="E234" s="42"/>
      <c r="F234" s="225" t="s">
        <v>411</v>
      </c>
      <c r="G234" s="42"/>
      <c r="H234" s="42"/>
      <c r="I234" s="221"/>
      <c r="J234" s="42"/>
      <c r="K234" s="42"/>
      <c r="L234" s="46"/>
      <c r="M234" s="222"/>
      <c r="N234" s="223"/>
      <c r="O234" s="86"/>
      <c r="P234" s="86"/>
      <c r="Q234" s="86"/>
      <c r="R234" s="86"/>
      <c r="S234" s="86"/>
      <c r="T234" s="87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T234" s="19" t="s">
        <v>120</v>
      </c>
      <c r="AU234" s="19" t="s">
        <v>79</v>
      </c>
    </row>
    <row r="235" s="2" customFormat="1" ht="16.5" customHeight="1">
      <c r="A235" s="40"/>
      <c r="B235" s="41"/>
      <c r="C235" s="206" t="s">
        <v>412</v>
      </c>
      <c r="D235" s="206" t="s">
        <v>112</v>
      </c>
      <c r="E235" s="207" t="s">
        <v>413</v>
      </c>
      <c r="F235" s="208" t="s">
        <v>414</v>
      </c>
      <c r="G235" s="209" t="s">
        <v>192</v>
      </c>
      <c r="H235" s="210">
        <v>4028</v>
      </c>
      <c r="I235" s="211"/>
      <c r="J235" s="212">
        <f>ROUND(I235*H235,2)</f>
        <v>0</v>
      </c>
      <c r="K235" s="208" t="s">
        <v>116</v>
      </c>
      <c r="L235" s="46"/>
      <c r="M235" s="213" t="s">
        <v>19</v>
      </c>
      <c r="N235" s="214" t="s">
        <v>40</v>
      </c>
      <c r="O235" s="86"/>
      <c r="P235" s="215">
        <f>O235*H235</f>
        <v>0</v>
      </c>
      <c r="Q235" s="215">
        <v>0.00033</v>
      </c>
      <c r="R235" s="215">
        <f>Q235*H235</f>
        <v>1.32924</v>
      </c>
      <c r="S235" s="215">
        <v>0</v>
      </c>
      <c r="T235" s="216">
        <f>S235*H235</f>
        <v>0</v>
      </c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R235" s="217" t="s">
        <v>117</v>
      </c>
      <c r="AT235" s="217" t="s">
        <v>112</v>
      </c>
      <c r="AU235" s="217" t="s">
        <v>79</v>
      </c>
      <c r="AY235" s="19" t="s">
        <v>109</v>
      </c>
      <c r="BE235" s="218">
        <f>IF(N235="základní",J235,0)</f>
        <v>0</v>
      </c>
      <c r="BF235" s="218">
        <f>IF(N235="snížená",J235,0)</f>
        <v>0</v>
      </c>
      <c r="BG235" s="218">
        <f>IF(N235="zákl. přenesená",J235,0)</f>
        <v>0</v>
      </c>
      <c r="BH235" s="218">
        <f>IF(N235="sníž. přenesená",J235,0)</f>
        <v>0</v>
      </c>
      <c r="BI235" s="218">
        <f>IF(N235="nulová",J235,0)</f>
        <v>0</v>
      </c>
      <c r="BJ235" s="19" t="s">
        <v>77</v>
      </c>
      <c r="BK235" s="218">
        <f>ROUND(I235*H235,2)</f>
        <v>0</v>
      </c>
      <c r="BL235" s="19" t="s">
        <v>117</v>
      </c>
      <c r="BM235" s="217" t="s">
        <v>415</v>
      </c>
    </row>
    <row r="236" s="2" customFormat="1">
      <c r="A236" s="40"/>
      <c r="B236" s="41"/>
      <c r="C236" s="42"/>
      <c r="D236" s="219" t="s">
        <v>119</v>
      </c>
      <c r="E236" s="42"/>
      <c r="F236" s="220" t="s">
        <v>416</v>
      </c>
      <c r="G236" s="42"/>
      <c r="H236" s="42"/>
      <c r="I236" s="221"/>
      <c r="J236" s="42"/>
      <c r="K236" s="42"/>
      <c r="L236" s="46"/>
      <c r="M236" s="222"/>
      <c r="N236" s="223"/>
      <c r="O236" s="86"/>
      <c r="P236" s="86"/>
      <c r="Q236" s="86"/>
      <c r="R236" s="86"/>
      <c r="S236" s="86"/>
      <c r="T236" s="87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T236" s="19" t="s">
        <v>119</v>
      </c>
      <c r="AU236" s="19" t="s">
        <v>79</v>
      </c>
    </row>
    <row r="237" s="2" customFormat="1">
      <c r="A237" s="40"/>
      <c r="B237" s="41"/>
      <c r="C237" s="42"/>
      <c r="D237" s="224" t="s">
        <v>120</v>
      </c>
      <c r="E237" s="42"/>
      <c r="F237" s="225" t="s">
        <v>417</v>
      </c>
      <c r="G237" s="42"/>
      <c r="H237" s="42"/>
      <c r="I237" s="221"/>
      <c r="J237" s="42"/>
      <c r="K237" s="42"/>
      <c r="L237" s="46"/>
      <c r="M237" s="222"/>
      <c r="N237" s="223"/>
      <c r="O237" s="86"/>
      <c r="P237" s="86"/>
      <c r="Q237" s="86"/>
      <c r="R237" s="86"/>
      <c r="S237" s="86"/>
      <c r="T237" s="87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T237" s="19" t="s">
        <v>120</v>
      </c>
      <c r="AU237" s="19" t="s">
        <v>79</v>
      </c>
    </row>
    <row r="238" s="2" customFormat="1" ht="16.5" customHeight="1">
      <c r="A238" s="40"/>
      <c r="B238" s="41"/>
      <c r="C238" s="206" t="s">
        <v>418</v>
      </c>
      <c r="D238" s="206" t="s">
        <v>112</v>
      </c>
      <c r="E238" s="207" t="s">
        <v>419</v>
      </c>
      <c r="F238" s="208" t="s">
        <v>420</v>
      </c>
      <c r="G238" s="209" t="s">
        <v>192</v>
      </c>
      <c r="H238" s="210">
        <v>28</v>
      </c>
      <c r="I238" s="211"/>
      <c r="J238" s="212">
        <f>ROUND(I238*H238,2)</f>
        <v>0</v>
      </c>
      <c r="K238" s="208" t="s">
        <v>116</v>
      </c>
      <c r="L238" s="46"/>
      <c r="M238" s="213" t="s">
        <v>19</v>
      </c>
      <c r="N238" s="214" t="s">
        <v>40</v>
      </c>
      <c r="O238" s="86"/>
      <c r="P238" s="215">
        <f>O238*H238</f>
        <v>0</v>
      </c>
      <c r="Q238" s="215">
        <v>0.00038000000000000002</v>
      </c>
      <c r="R238" s="215">
        <f>Q238*H238</f>
        <v>0.01064</v>
      </c>
      <c r="S238" s="215">
        <v>0</v>
      </c>
      <c r="T238" s="216">
        <f>S238*H238</f>
        <v>0</v>
      </c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  <c r="AE238" s="40"/>
      <c r="AR238" s="217" t="s">
        <v>117</v>
      </c>
      <c r="AT238" s="217" t="s">
        <v>112</v>
      </c>
      <c r="AU238" s="217" t="s">
        <v>79</v>
      </c>
      <c r="AY238" s="19" t="s">
        <v>109</v>
      </c>
      <c r="BE238" s="218">
        <f>IF(N238="základní",J238,0)</f>
        <v>0</v>
      </c>
      <c r="BF238" s="218">
        <f>IF(N238="snížená",J238,0)</f>
        <v>0</v>
      </c>
      <c r="BG238" s="218">
        <f>IF(N238="zákl. přenesená",J238,0)</f>
        <v>0</v>
      </c>
      <c r="BH238" s="218">
        <f>IF(N238="sníž. přenesená",J238,0)</f>
        <v>0</v>
      </c>
      <c r="BI238" s="218">
        <f>IF(N238="nulová",J238,0)</f>
        <v>0</v>
      </c>
      <c r="BJ238" s="19" t="s">
        <v>77</v>
      </c>
      <c r="BK238" s="218">
        <f>ROUND(I238*H238,2)</f>
        <v>0</v>
      </c>
      <c r="BL238" s="19" t="s">
        <v>117</v>
      </c>
      <c r="BM238" s="217" t="s">
        <v>421</v>
      </c>
    </row>
    <row r="239" s="2" customFormat="1">
      <c r="A239" s="40"/>
      <c r="B239" s="41"/>
      <c r="C239" s="42"/>
      <c r="D239" s="219" t="s">
        <v>119</v>
      </c>
      <c r="E239" s="42"/>
      <c r="F239" s="220" t="s">
        <v>422</v>
      </c>
      <c r="G239" s="42"/>
      <c r="H239" s="42"/>
      <c r="I239" s="221"/>
      <c r="J239" s="42"/>
      <c r="K239" s="42"/>
      <c r="L239" s="46"/>
      <c r="M239" s="222"/>
      <c r="N239" s="223"/>
      <c r="O239" s="86"/>
      <c r="P239" s="86"/>
      <c r="Q239" s="86"/>
      <c r="R239" s="86"/>
      <c r="S239" s="86"/>
      <c r="T239" s="87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T239" s="19" t="s">
        <v>119</v>
      </c>
      <c r="AU239" s="19" t="s">
        <v>79</v>
      </c>
    </row>
    <row r="240" s="2" customFormat="1">
      <c r="A240" s="40"/>
      <c r="B240" s="41"/>
      <c r="C240" s="42"/>
      <c r="D240" s="224" t="s">
        <v>120</v>
      </c>
      <c r="E240" s="42"/>
      <c r="F240" s="225" t="s">
        <v>423</v>
      </c>
      <c r="G240" s="42"/>
      <c r="H240" s="42"/>
      <c r="I240" s="221"/>
      <c r="J240" s="42"/>
      <c r="K240" s="42"/>
      <c r="L240" s="46"/>
      <c r="M240" s="222"/>
      <c r="N240" s="223"/>
      <c r="O240" s="86"/>
      <c r="P240" s="86"/>
      <c r="Q240" s="86"/>
      <c r="R240" s="86"/>
      <c r="S240" s="86"/>
      <c r="T240" s="87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T240" s="19" t="s">
        <v>120</v>
      </c>
      <c r="AU240" s="19" t="s">
        <v>79</v>
      </c>
    </row>
    <row r="241" s="2" customFormat="1" ht="16.5" customHeight="1">
      <c r="A241" s="40"/>
      <c r="B241" s="41"/>
      <c r="C241" s="206" t="s">
        <v>424</v>
      </c>
      <c r="D241" s="206" t="s">
        <v>112</v>
      </c>
      <c r="E241" s="207" t="s">
        <v>425</v>
      </c>
      <c r="F241" s="208" t="s">
        <v>426</v>
      </c>
      <c r="G241" s="209" t="s">
        <v>192</v>
      </c>
      <c r="H241" s="210">
        <v>21</v>
      </c>
      <c r="I241" s="211"/>
      <c r="J241" s="212">
        <f>ROUND(I241*H241,2)</f>
        <v>0</v>
      </c>
      <c r="K241" s="208" t="s">
        <v>116</v>
      </c>
      <c r="L241" s="46"/>
      <c r="M241" s="213" t="s">
        <v>19</v>
      </c>
      <c r="N241" s="214" t="s">
        <v>40</v>
      </c>
      <c r="O241" s="86"/>
      <c r="P241" s="215">
        <f>O241*H241</f>
        <v>0</v>
      </c>
      <c r="Q241" s="215">
        <v>0.15540000000000001</v>
      </c>
      <c r="R241" s="215">
        <f>Q241*H241</f>
        <v>3.2634000000000003</v>
      </c>
      <c r="S241" s="215">
        <v>0</v>
      </c>
      <c r="T241" s="216">
        <f>S241*H241</f>
        <v>0</v>
      </c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  <c r="AE241" s="40"/>
      <c r="AR241" s="217" t="s">
        <v>117</v>
      </c>
      <c r="AT241" s="217" t="s">
        <v>112</v>
      </c>
      <c r="AU241" s="217" t="s">
        <v>79</v>
      </c>
      <c r="AY241" s="19" t="s">
        <v>109</v>
      </c>
      <c r="BE241" s="218">
        <f>IF(N241="základní",J241,0)</f>
        <v>0</v>
      </c>
      <c r="BF241" s="218">
        <f>IF(N241="snížená",J241,0)</f>
        <v>0</v>
      </c>
      <c r="BG241" s="218">
        <f>IF(N241="zákl. přenesená",J241,0)</f>
        <v>0</v>
      </c>
      <c r="BH241" s="218">
        <f>IF(N241="sníž. přenesená",J241,0)</f>
        <v>0</v>
      </c>
      <c r="BI241" s="218">
        <f>IF(N241="nulová",J241,0)</f>
        <v>0</v>
      </c>
      <c r="BJ241" s="19" t="s">
        <v>77</v>
      </c>
      <c r="BK241" s="218">
        <f>ROUND(I241*H241,2)</f>
        <v>0</v>
      </c>
      <c r="BL241" s="19" t="s">
        <v>117</v>
      </c>
      <c r="BM241" s="217" t="s">
        <v>427</v>
      </c>
    </row>
    <row r="242" s="2" customFormat="1">
      <c r="A242" s="40"/>
      <c r="B242" s="41"/>
      <c r="C242" s="42"/>
      <c r="D242" s="219" t="s">
        <v>119</v>
      </c>
      <c r="E242" s="42"/>
      <c r="F242" s="220" t="s">
        <v>428</v>
      </c>
      <c r="G242" s="42"/>
      <c r="H242" s="42"/>
      <c r="I242" s="221"/>
      <c r="J242" s="42"/>
      <c r="K242" s="42"/>
      <c r="L242" s="46"/>
      <c r="M242" s="222"/>
      <c r="N242" s="223"/>
      <c r="O242" s="86"/>
      <c r="P242" s="86"/>
      <c r="Q242" s="86"/>
      <c r="R242" s="86"/>
      <c r="S242" s="86"/>
      <c r="T242" s="87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  <c r="AT242" s="19" t="s">
        <v>119</v>
      </c>
      <c r="AU242" s="19" t="s">
        <v>79</v>
      </c>
    </row>
    <row r="243" s="2" customFormat="1">
      <c r="A243" s="40"/>
      <c r="B243" s="41"/>
      <c r="C243" s="42"/>
      <c r="D243" s="224" t="s">
        <v>120</v>
      </c>
      <c r="E243" s="42"/>
      <c r="F243" s="225" t="s">
        <v>429</v>
      </c>
      <c r="G243" s="42"/>
      <c r="H243" s="42"/>
      <c r="I243" s="221"/>
      <c r="J243" s="42"/>
      <c r="K243" s="42"/>
      <c r="L243" s="46"/>
      <c r="M243" s="222"/>
      <c r="N243" s="223"/>
      <c r="O243" s="86"/>
      <c r="P243" s="86"/>
      <c r="Q243" s="86"/>
      <c r="R243" s="86"/>
      <c r="S243" s="86"/>
      <c r="T243" s="87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  <c r="AE243" s="40"/>
      <c r="AT243" s="19" t="s">
        <v>120</v>
      </c>
      <c r="AU243" s="19" t="s">
        <v>79</v>
      </c>
    </row>
    <row r="244" s="14" customFormat="1">
      <c r="A244" s="14"/>
      <c r="B244" s="237"/>
      <c r="C244" s="238"/>
      <c r="D244" s="219" t="s">
        <v>147</v>
      </c>
      <c r="E244" s="239" t="s">
        <v>19</v>
      </c>
      <c r="F244" s="240" t="s">
        <v>430</v>
      </c>
      <c r="G244" s="238"/>
      <c r="H244" s="241">
        <v>21</v>
      </c>
      <c r="I244" s="242"/>
      <c r="J244" s="238"/>
      <c r="K244" s="238"/>
      <c r="L244" s="243"/>
      <c r="M244" s="244"/>
      <c r="N244" s="245"/>
      <c r="O244" s="245"/>
      <c r="P244" s="245"/>
      <c r="Q244" s="245"/>
      <c r="R244" s="245"/>
      <c r="S244" s="245"/>
      <c r="T244" s="246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T244" s="247" t="s">
        <v>147</v>
      </c>
      <c r="AU244" s="247" t="s">
        <v>79</v>
      </c>
      <c r="AV244" s="14" t="s">
        <v>79</v>
      </c>
      <c r="AW244" s="14" t="s">
        <v>31</v>
      </c>
      <c r="AX244" s="14" t="s">
        <v>77</v>
      </c>
      <c r="AY244" s="247" t="s">
        <v>109</v>
      </c>
    </row>
    <row r="245" s="2" customFormat="1" ht="16.5" customHeight="1">
      <c r="A245" s="40"/>
      <c r="B245" s="41"/>
      <c r="C245" s="263" t="s">
        <v>431</v>
      </c>
      <c r="D245" s="263" t="s">
        <v>235</v>
      </c>
      <c r="E245" s="264" t="s">
        <v>432</v>
      </c>
      <c r="F245" s="265" t="s">
        <v>433</v>
      </c>
      <c r="G245" s="266" t="s">
        <v>192</v>
      </c>
      <c r="H245" s="267">
        <v>12.24</v>
      </c>
      <c r="I245" s="268"/>
      <c r="J245" s="269">
        <f>ROUND(I245*H245,2)</f>
        <v>0</v>
      </c>
      <c r="K245" s="265" t="s">
        <v>116</v>
      </c>
      <c r="L245" s="270"/>
      <c r="M245" s="271" t="s">
        <v>19</v>
      </c>
      <c r="N245" s="272" t="s">
        <v>40</v>
      </c>
      <c r="O245" s="86"/>
      <c r="P245" s="215">
        <f>O245*H245</f>
        <v>0</v>
      </c>
      <c r="Q245" s="215">
        <v>0.055</v>
      </c>
      <c r="R245" s="215">
        <f>Q245*H245</f>
        <v>0.67320000000000002</v>
      </c>
      <c r="S245" s="215">
        <v>0</v>
      </c>
      <c r="T245" s="216">
        <f>S245*H245</f>
        <v>0</v>
      </c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  <c r="AE245" s="40"/>
      <c r="AR245" s="217" t="s">
        <v>142</v>
      </c>
      <c r="AT245" s="217" t="s">
        <v>235</v>
      </c>
      <c r="AU245" s="217" t="s">
        <v>79</v>
      </c>
      <c r="AY245" s="19" t="s">
        <v>109</v>
      </c>
      <c r="BE245" s="218">
        <f>IF(N245="základní",J245,0)</f>
        <v>0</v>
      </c>
      <c r="BF245" s="218">
        <f>IF(N245="snížená",J245,0)</f>
        <v>0</v>
      </c>
      <c r="BG245" s="218">
        <f>IF(N245="zákl. přenesená",J245,0)</f>
        <v>0</v>
      </c>
      <c r="BH245" s="218">
        <f>IF(N245="sníž. přenesená",J245,0)</f>
        <v>0</v>
      </c>
      <c r="BI245" s="218">
        <f>IF(N245="nulová",J245,0)</f>
        <v>0</v>
      </c>
      <c r="BJ245" s="19" t="s">
        <v>77</v>
      </c>
      <c r="BK245" s="218">
        <f>ROUND(I245*H245,2)</f>
        <v>0</v>
      </c>
      <c r="BL245" s="19" t="s">
        <v>117</v>
      </c>
      <c r="BM245" s="217" t="s">
        <v>434</v>
      </c>
    </row>
    <row r="246" s="2" customFormat="1">
      <c r="A246" s="40"/>
      <c r="B246" s="41"/>
      <c r="C246" s="42"/>
      <c r="D246" s="219" t="s">
        <v>119</v>
      </c>
      <c r="E246" s="42"/>
      <c r="F246" s="220" t="s">
        <v>433</v>
      </c>
      <c r="G246" s="42"/>
      <c r="H246" s="42"/>
      <c r="I246" s="221"/>
      <c r="J246" s="42"/>
      <c r="K246" s="42"/>
      <c r="L246" s="46"/>
      <c r="M246" s="222"/>
      <c r="N246" s="223"/>
      <c r="O246" s="86"/>
      <c r="P246" s="86"/>
      <c r="Q246" s="86"/>
      <c r="R246" s="86"/>
      <c r="S246" s="86"/>
      <c r="T246" s="87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  <c r="AE246" s="40"/>
      <c r="AT246" s="19" t="s">
        <v>119</v>
      </c>
      <c r="AU246" s="19" t="s">
        <v>79</v>
      </c>
    </row>
    <row r="247" s="14" customFormat="1">
      <c r="A247" s="14"/>
      <c r="B247" s="237"/>
      <c r="C247" s="238"/>
      <c r="D247" s="219" t="s">
        <v>147</v>
      </c>
      <c r="E247" s="238"/>
      <c r="F247" s="240" t="s">
        <v>435</v>
      </c>
      <c r="G247" s="238"/>
      <c r="H247" s="241">
        <v>12.24</v>
      </c>
      <c r="I247" s="242"/>
      <c r="J247" s="238"/>
      <c r="K247" s="238"/>
      <c r="L247" s="243"/>
      <c r="M247" s="244"/>
      <c r="N247" s="245"/>
      <c r="O247" s="245"/>
      <c r="P247" s="245"/>
      <c r="Q247" s="245"/>
      <c r="R247" s="245"/>
      <c r="S247" s="245"/>
      <c r="T247" s="246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T247" s="247" t="s">
        <v>147</v>
      </c>
      <c r="AU247" s="247" t="s">
        <v>79</v>
      </c>
      <c r="AV247" s="14" t="s">
        <v>79</v>
      </c>
      <c r="AW247" s="14" t="s">
        <v>4</v>
      </c>
      <c r="AX247" s="14" t="s">
        <v>77</v>
      </c>
      <c r="AY247" s="247" t="s">
        <v>109</v>
      </c>
    </row>
    <row r="248" s="2" customFormat="1" ht="16.5" customHeight="1">
      <c r="A248" s="40"/>
      <c r="B248" s="41"/>
      <c r="C248" s="263" t="s">
        <v>436</v>
      </c>
      <c r="D248" s="263" t="s">
        <v>235</v>
      </c>
      <c r="E248" s="264" t="s">
        <v>437</v>
      </c>
      <c r="F248" s="265" t="s">
        <v>438</v>
      </c>
      <c r="G248" s="266" t="s">
        <v>192</v>
      </c>
      <c r="H248" s="267">
        <v>9.1799999999999997</v>
      </c>
      <c r="I248" s="268"/>
      <c r="J248" s="269">
        <f>ROUND(I248*H248,2)</f>
        <v>0</v>
      </c>
      <c r="K248" s="265" t="s">
        <v>116</v>
      </c>
      <c r="L248" s="270"/>
      <c r="M248" s="271" t="s">
        <v>19</v>
      </c>
      <c r="N248" s="272" t="s">
        <v>40</v>
      </c>
      <c r="O248" s="86"/>
      <c r="P248" s="215">
        <f>O248*H248</f>
        <v>0</v>
      </c>
      <c r="Q248" s="215">
        <v>0.080000000000000002</v>
      </c>
      <c r="R248" s="215">
        <f>Q248*H248</f>
        <v>0.73439999999999994</v>
      </c>
      <c r="S248" s="215">
        <v>0</v>
      </c>
      <c r="T248" s="216">
        <f>S248*H248</f>
        <v>0</v>
      </c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R248" s="217" t="s">
        <v>142</v>
      </c>
      <c r="AT248" s="217" t="s">
        <v>235</v>
      </c>
      <c r="AU248" s="217" t="s">
        <v>79</v>
      </c>
      <c r="AY248" s="19" t="s">
        <v>109</v>
      </c>
      <c r="BE248" s="218">
        <f>IF(N248="základní",J248,0)</f>
        <v>0</v>
      </c>
      <c r="BF248" s="218">
        <f>IF(N248="snížená",J248,0)</f>
        <v>0</v>
      </c>
      <c r="BG248" s="218">
        <f>IF(N248="zákl. přenesená",J248,0)</f>
        <v>0</v>
      </c>
      <c r="BH248" s="218">
        <f>IF(N248="sníž. přenesená",J248,0)</f>
        <v>0</v>
      </c>
      <c r="BI248" s="218">
        <f>IF(N248="nulová",J248,0)</f>
        <v>0</v>
      </c>
      <c r="BJ248" s="19" t="s">
        <v>77</v>
      </c>
      <c r="BK248" s="218">
        <f>ROUND(I248*H248,2)</f>
        <v>0</v>
      </c>
      <c r="BL248" s="19" t="s">
        <v>117</v>
      </c>
      <c r="BM248" s="217" t="s">
        <v>439</v>
      </c>
    </row>
    <row r="249" s="2" customFormat="1">
      <c r="A249" s="40"/>
      <c r="B249" s="41"/>
      <c r="C249" s="42"/>
      <c r="D249" s="219" t="s">
        <v>119</v>
      </c>
      <c r="E249" s="42"/>
      <c r="F249" s="220" t="s">
        <v>438</v>
      </c>
      <c r="G249" s="42"/>
      <c r="H249" s="42"/>
      <c r="I249" s="221"/>
      <c r="J249" s="42"/>
      <c r="K249" s="42"/>
      <c r="L249" s="46"/>
      <c r="M249" s="222"/>
      <c r="N249" s="223"/>
      <c r="O249" s="86"/>
      <c r="P249" s="86"/>
      <c r="Q249" s="86"/>
      <c r="R249" s="86"/>
      <c r="S249" s="86"/>
      <c r="T249" s="87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T249" s="19" t="s">
        <v>119</v>
      </c>
      <c r="AU249" s="19" t="s">
        <v>79</v>
      </c>
    </row>
    <row r="250" s="14" customFormat="1">
      <c r="A250" s="14"/>
      <c r="B250" s="237"/>
      <c r="C250" s="238"/>
      <c r="D250" s="219" t="s">
        <v>147</v>
      </c>
      <c r="E250" s="238"/>
      <c r="F250" s="240" t="s">
        <v>440</v>
      </c>
      <c r="G250" s="238"/>
      <c r="H250" s="241">
        <v>9.1799999999999997</v>
      </c>
      <c r="I250" s="242"/>
      <c r="J250" s="238"/>
      <c r="K250" s="238"/>
      <c r="L250" s="243"/>
      <c r="M250" s="244"/>
      <c r="N250" s="245"/>
      <c r="O250" s="245"/>
      <c r="P250" s="245"/>
      <c r="Q250" s="245"/>
      <c r="R250" s="245"/>
      <c r="S250" s="245"/>
      <c r="T250" s="246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T250" s="247" t="s">
        <v>147</v>
      </c>
      <c r="AU250" s="247" t="s">
        <v>79</v>
      </c>
      <c r="AV250" s="14" t="s">
        <v>79</v>
      </c>
      <c r="AW250" s="14" t="s">
        <v>4</v>
      </c>
      <c r="AX250" s="14" t="s">
        <v>77</v>
      </c>
      <c r="AY250" s="247" t="s">
        <v>109</v>
      </c>
    </row>
    <row r="251" s="2" customFormat="1" ht="24.15" customHeight="1">
      <c r="A251" s="40"/>
      <c r="B251" s="41"/>
      <c r="C251" s="206" t="s">
        <v>441</v>
      </c>
      <c r="D251" s="206" t="s">
        <v>112</v>
      </c>
      <c r="E251" s="207" t="s">
        <v>442</v>
      </c>
      <c r="F251" s="208" t="s">
        <v>443</v>
      </c>
      <c r="G251" s="209" t="s">
        <v>152</v>
      </c>
      <c r="H251" s="210">
        <v>1</v>
      </c>
      <c r="I251" s="211"/>
      <c r="J251" s="212">
        <f>ROUND(I251*H251,2)</f>
        <v>0</v>
      </c>
      <c r="K251" s="208" t="s">
        <v>116</v>
      </c>
      <c r="L251" s="46"/>
      <c r="M251" s="213" t="s">
        <v>19</v>
      </c>
      <c r="N251" s="214" t="s">
        <v>40</v>
      </c>
      <c r="O251" s="86"/>
      <c r="P251" s="215">
        <f>O251*H251</f>
        <v>0</v>
      </c>
      <c r="Q251" s="215">
        <v>9.2261500000000005</v>
      </c>
      <c r="R251" s="215">
        <f>Q251*H251</f>
        <v>9.2261500000000005</v>
      </c>
      <c r="S251" s="215">
        <v>0</v>
      </c>
      <c r="T251" s="216">
        <f>S251*H251</f>
        <v>0</v>
      </c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  <c r="AE251" s="40"/>
      <c r="AR251" s="217" t="s">
        <v>117</v>
      </c>
      <c r="AT251" s="217" t="s">
        <v>112</v>
      </c>
      <c r="AU251" s="217" t="s">
        <v>79</v>
      </c>
      <c r="AY251" s="19" t="s">
        <v>109</v>
      </c>
      <c r="BE251" s="218">
        <f>IF(N251="základní",J251,0)</f>
        <v>0</v>
      </c>
      <c r="BF251" s="218">
        <f>IF(N251="snížená",J251,0)</f>
        <v>0</v>
      </c>
      <c r="BG251" s="218">
        <f>IF(N251="zákl. přenesená",J251,0)</f>
        <v>0</v>
      </c>
      <c r="BH251" s="218">
        <f>IF(N251="sníž. přenesená",J251,0)</f>
        <v>0</v>
      </c>
      <c r="BI251" s="218">
        <f>IF(N251="nulová",J251,0)</f>
        <v>0</v>
      </c>
      <c r="BJ251" s="19" t="s">
        <v>77</v>
      </c>
      <c r="BK251" s="218">
        <f>ROUND(I251*H251,2)</f>
        <v>0</v>
      </c>
      <c r="BL251" s="19" t="s">
        <v>117</v>
      </c>
      <c r="BM251" s="217" t="s">
        <v>444</v>
      </c>
    </row>
    <row r="252" s="2" customFormat="1">
      <c r="A252" s="40"/>
      <c r="B252" s="41"/>
      <c r="C252" s="42"/>
      <c r="D252" s="219" t="s">
        <v>119</v>
      </c>
      <c r="E252" s="42"/>
      <c r="F252" s="220" t="s">
        <v>443</v>
      </c>
      <c r="G252" s="42"/>
      <c r="H252" s="42"/>
      <c r="I252" s="221"/>
      <c r="J252" s="42"/>
      <c r="K252" s="42"/>
      <c r="L252" s="46"/>
      <c r="M252" s="222"/>
      <c r="N252" s="223"/>
      <c r="O252" s="86"/>
      <c r="P252" s="86"/>
      <c r="Q252" s="86"/>
      <c r="R252" s="86"/>
      <c r="S252" s="86"/>
      <c r="T252" s="87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T252" s="19" t="s">
        <v>119</v>
      </c>
      <c r="AU252" s="19" t="s">
        <v>79</v>
      </c>
    </row>
    <row r="253" s="2" customFormat="1">
      <c r="A253" s="40"/>
      <c r="B253" s="41"/>
      <c r="C253" s="42"/>
      <c r="D253" s="224" t="s">
        <v>120</v>
      </c>
      <c r="E253" s="42"/>
      <c r="F253" s="225" t="s">
        <v>445</v>
      </c>
      <c r="G253" s="42"/>
      <c r="H253" s="42"/>
      <c r="I253" s="221"/>
      <c r="J253" s="42"/>
      <c r="K253" s="42"/>
      <c r="L253" s="46"/>
      <c r="M253" s="222"/>
      <c r="N253" s="223"/>
      <c r="O253" s="86"/>
      <c r="P253" s="86"/>
      <c r="Q253" s="86"/>
      <c r="R253" s="86"/>
      <c r="S253" s="86"/>
      <c r="T253" s="87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  <c r="AE253" s="40"/>
      <c r="AT253" s="19" t="s">
        <v>120</v>
      </c>
      <c r="AU253" s="19" t="s">
        <v>79</v>
      </c>
    </row>
    <row r="254" s="2" customFormat="1" ht="16.5" customHeight="1">
      <c r="A254" s="40"/>
      <c r="B254" s="41"/>
      <c r="C254" s="206" t="s">
        <v>446</v>
      </c>
      <c r="D254" s="206" t="s">
        <v>112</v>
      </c>
      <c r="E254" s="207" t="s">
        <v>447</v>
      </c>
      <c r="F254" s="208" t="s">
        <v>448</v>
      </c>
      <c r="G254" s="209" t="s">
        <v>152</v>
      </c>
      <c r="H254" s="210">
        <v>4</v>
      </c>
      <c r="I254" s="211"/>
      <c r="J254" s="212">
        <f>ROUND(I254*H254,2)</f>
        <v>0</v>
      </c>
      <c r="K254" s="208" t="s">
        <v>116</v>
      </c>
      <c r="L254" s="46"/>
      <c r="M254" s="213" t="s">
        <v>19</v>
      </c>
      <c r="N254" s="214" t="s">
        <v>40</v>
      </c>
      <c r="O254" s="86"/>
      <c r="P254" s="215">
        <f>O254*H254</f>
        <v>0</v>
      </c>
      <c r="Q254" s="215">
        <v>16.75142</v>
      </c>
      <c r="R254" s="215">
        <f>Q254*H254</f>
        <v>67.005679999999998</v>
      </c>
      <c r="S254" s="215">
        <v>0</v>
      </c>
      <c r="T254" s="216">
        <f>S254*H254</f>
        <v>0</v>
      </c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R254" s="217" t="s">
        <v>117</v>
      </c>
      <c r="AT254" s="217" t="s">
        <v>112</v>
      </c>
      <c r="AU254" s="217" t="s">
        <v>79</v>
      </c>
      <c r="AY254" s="19" t="s">
        <v>109</v>
      </c>
      <c r="BE254" s="218">
        <f>IF(N254="základní",J254,0)</f>
        <v>0</v>
      </c>
      <c r="BF254" s="218">
        <f>IF(N254="snížená",J254,0)</f>
        <v>0</v>
      </c>
      <c r="BG254" s="218">
        <f>IF(N254="zákl. přenesená",J254,0)</f>
        <v>0</v>
      </c>
      <c r="BH254" s="218">
        <f>IF(N254="sníž. přenesená",J254,0)</f>
        <v>0</v>
      </c>
      <c r="BI254" s="218">
        <f>IF(N254="nulová",J254,0)</f>
        <v>0</v>
      </c>
      <c r="BJ254" s="19" t="s">
        <v>77</v>
      </c>
      <c r="BK254" s="218">
        <f>ROUND(I254*H254,2)</f>
        <v>0</v>
      </c>
      <c r="BL254" s="19" t="s">
        <v>117</v>
      </c>
      <c r="BM254" s="217" t="s">
        <v>449</v>
      </c>
    </row>
    <row r="255" s="2" customFormat="1">
      <c r="A255" s="40"/>
      <c r="B255" s="41"/>
      <c r="C255" s="42"/>
      <c r="D255" s="219" t="s">
        <v>119</v>
      </c>
      <c r="E255" s="42"/>
      <c r="F255" s="220" t="s">
        <v>450</v>
      </c>
      <c r="G255" s="42"/>
      <c r="H255" s="42"/>
      <c r="I255" s="221"/>
      <c r="J255" s="42"/>
      <c r="K255" s="42"/>
      <c r="L255" s="46"/>
      <c r="M255" s="222"/>
      <c r="N255" s="223"/>
      <c r="O255" s="86"/>
      <c r="P255" s="86"/>
      <c r="Q255" s="86"/>
      <c r="R255" s="86"/>
      <c r="S255" s="86"/>
      <c r="T255" s="87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  <c r="AE255" s="40"/>
      <c r="AT255" s="19" t="s">
        <v>119</v>
      </c>
      <c r="AU255" s="19" t="s">
        <v>79</v>
      </c>
    </row>
    <row r="256" s="2" customFormat="1">
      <c r="A256" s="40"/>
      <c r="B256" s="41"/>
      <c r="C256" s="42"/>
      <c r="D256" s="224" t="s">
        <v>120</v>
      </c>
      <c r="E256" s="42"/>
      <c r="F256" s="225" t="s">
        <v>451</v>
      </c>
      <c r="G256" s="42"/>
      <c r="H256" s="42"/>
      <c r="I256" s="221"/>
      <c r="J256" s="42"/>
      <c r="K256" s="42"/>
      <c r="L256" s="46"/>
      <c r="M256" s="222"/>
      <c r="N256" s="223"/>
      <c r="O256" s="86"/>
      <c r="P256" s="86"/>
      <c r="Q256" s="86"/>
      <c r="R256" s="86"/>
      <c r="S256" s="86"/>
      <c r="T256" s="87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  <c r="AE256" s="40"/>
      <c r="AT256" s="19" t="s">
        <v>120</v>
      </c>
      <c r="AU256" s="19" t="s">
        <v>79</v>
      </c>
    </row>
    <row r="257" s="2" customFormat="1" ht="16.5" customHeight="1">
      <c r="A257" s="40"/>
      <c r="B257" s="41"/>
      <c r="C257" s="206" t="s">
        <v>452</v>
      </c>
      <c r="D257" s="206" t="s">
        <v>112</v>
      </c>
      <c r="E257" s="207" t="s">
        <v>453</v>
      </c>
      <c r="F257" s="208" t="s">
        <v>454</v>
      </c>
      <c r="G257" s="209" t="s">
        <v>192</v>
      </c>
      <c r="H257" s="210">
        <v>11.5</v>
      </c>
      <c r="I257" s="211"/>
      <c r="J257" s="212">
        <f>ROUND(I257*H257,2)</f>
        <v>0</v>
      </c>
      <c r="K257" s="208" t="s">
        <v>116</v>
      </c>
      <c r="L257" s="46"/>
      <c r="M257" s="213" t="s">
        <v>19</v>
      </c>
      <c r="N257" s="214" t="s">
        <v>40</v>
      </c>
      <c r="O257" s="86"/>
      <c r="P257" s="215">
        <f>O257*H257</f>
        <v>0</v>
      </c>
      <c r="Q257" s="215">
        <v>0.88534999999999997</v>
      </c>
      <c r="R257" s="215">
        <f>Q257*H257</f>
        <v>10.181524999999999</v>
      </c>
      <c r="S257" s="215">
        <v>0</v>
      </c>
      <c r="T257" s="216">
        <f>S257*H257</f>
        <v>0</v>
      </c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  <c r="AE257" s="40"/>
      <c r="AR257" s="217" t="s">
        <v>117</v>
      </c>
      <c r="AT257" s="217" t="s">
        <v>112</v>
      </c>
      <c r="AU257" s="217" t="s">
        <v>79</v>
      </c>
      <c r="AY257" s="19" t="s">
        <v>109</v>
      </c>
      <c r="BE257" s="218">
        <f>IF(N257="základní",J257,0)</f>
        <v>0</v>
      </c>
      <c r="BF257" s="218">
        <f>IF(N257="snížená",J257,0)</f>
        <v>0</v>
      </c>
      <c r="BG257" s="218">
        <f>IF(N257="zákl. přenesená",J257,0)</f>
        <v>0</v>
      </c>
      <c r="BH257" s="218">
        <f>IF(N257="sníž. přenesená",J257,0)</f>
        <v>0</v>
      </c>
      <c r="BI257" s="218">
        <f>IF(N257="nulová",J257,0)</f>
        <v>0</v>
      </c>
      <c r="BJ257" s="19" t="s">
        <v>77</v>
      </c>
      <c r="BK257" s="218">
        <f>ROUND(I257*H257,2)</f>
        <v>0</v>
      </c>
      <c r="BL257" s="19" t="s">
        <v>117</v>
      </c>
      <c r="BM257" s="217" t="s">
        <v>455</v>
      </c>
    </row>
    <row r="258" s="2" customFormat="1">
      <c r="A258" s="40"/>
      <c r="B258" s="41"/>
      <c r="C258" s="42"/>
      <c r="D258" s="219" t="s">
        <v>119</v>
      </c>
      <c r="E258" s="42"/>
      <c r="F258" s="220" t="s">
        <v>456</v>
      </c>
      <c r="G258" s="42"/>
      <c r="H258" s="42"/>
      <c r="I258" s="221"/>
      <c r="J258" s="42"/>
      <c r="K258" s="42"/>
      <c r="L258" s="46"/>
      <c r="M258" s="222"/>
      <c r="N258" s="223"/>
      <c r="O258" s="86"/>
      <c r="P258" s="86"/>
      <c r="Q258" s="86"/>
      <c r="R258" s="86"/>
      <c r="S258" s="86"/>
      <c r="T258" s="87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  <c r="AE258" s="40"/>
      <c r="AT258" s="19" t="s">
        <v>119</v>
      </c>
      <c r="AU258" s="19" t="s">
        <v>79</v>
      </c>
    </row>
    <row r="259" s="2" customFormat="1">
      <c r="A259" s="40"/>
      <c r="B259" s="41"/>
      <c r="C259" s="42"/>
      <c r="D259" s="224" t="s">
        <v>120</v>
      </c>
      <c r="E259" s="42"/>
      <c r="F259" s="225" t="s">
        <v>457</v>
      </c>
      <c r="G259" s="42"/>
      <c r="H259" s="42"/>
      <c r="I259" s="221"/>
      <c r="J259" s="42"/>
      <c r="K259" s="42"/>
      <c r="L259" s="46"/>
      <c r="M259" s="222"/>
      <c r="N259" s="223"/>
      <c r="O259" s="86"/>
      <c r="P259" s="86"/>
      <c r="Q259" s="86"/>
      <c r="R259" s="86"/>
      <c r="S259" s="86"/>
      <c r="T259" s="87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  <c r="AE259" s="40"/>
      <c r="AT259" s="19" t="s">
        <v>120</v>
      </c>
      <c r="AU259" s="19" t="s">
        <v>79</v>
      </c>
    </row>
    <row r="260" s="2" customFormat="1" ht="16.5" customHeight="1">
      <c r="A260" s="40"/>
      <c r="B260" s="41"/>
      <c r="C260" s="263" t="s">
        <v>458</v>
      </c>
      <c r="D260" s="263" t="s">
        <v>235</v>
      </c>
      <c r="E260" s="264" t="s">
        <v>459</v>
      </c>
      <c r="F260" s="265" t="s">
        <v>460</v>
      </c>
      <c r="G260" s="266" t="s">
        <v>192</v>
      </c>
      <c r="H260" s="267">
        <v>11.615</v>
      </c>
      <c r="I260" s="268"/>
      <c r="J260" s="269">
        <f>ROUND(I260*H260,2)</f>
        <v>0</v>
      </c>
      <c r="K260" s="265" t="s">
        <v>116</v>
      </c>
      <c r="L260" s="270"/>
      <c r="M260" s="271" t="s">
        <v>19</v>
      </c>
      <c r="N260" s="272" t="s">
        <v>40</v>
      </c>
      <c r="O260" s="86"/>
      <c r="P260" s="215">
        <f>O260*H260</f>
        <v>0</v>
      </c>
      <c r="Q260" s="215">
        <v>0.59999999999999998</v>
      </c>
      <c r="R260" s="215">
        <f>Q260*H260</f>
        <v>6.9690000000000003</v>
      </c>
      <c r="S260" s="215">
        <v>0</v>
      </c>
      <c r="T260" s="216">
        <f>S260*H260</f>
        <v>0</v>
      </c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  <c r="AE260" s="40"/>
      <c r="AR260" s="217" t="s">
        <v>142</v>
      </c>
      <c r="AT260" s="217" t="s">
        <v>235</v>
      </c>
      <c r="AU260" s="217" t="s">
        <v>79</v>
      </c>
      <c r="AY260" s="19" t="s">
        <v>109</v>
      </c>
      <c r="BE260" s="218">
        <f>IF(N260="základní",J260,0)</f>
        <v>0</v>
      </c>
      <c r="BF260" s="218">
        <f>IF(N260="snížená",J260,0)</f>
        <v>0</v>
      </c>
      <c r="BG260" s="218">
        <f>IF(N260="zákl. přenesená",J260,0)</f>
        <v>0</v>
      </c>
      <c r="BH260" s="218">
        <f>IF(N260="sníž. přenesená",J260,0)</f>
        <v>0</v>
      </c>
      <c r="BI260" s="218">
        <f>IF(N260="nulová",J260,0)</f>
        <v>0</v>
      </c>
      <c r="BJ260" s="19" t="s">
        <v>77</v>
      </c>
      <c r="BK260" s="218">
        <f>ROUND(I260*H260,2)</f>
        <v>0</v>
      </c>
      <c r="BL260" s="19" t="s">
        <v>117</v>
      </c>
      <c r="BM260" s="217" t="s">
        <v>461</v>
      </c>
    </row>
    <row r="261" s="2" customFormat="1">
      <c r="A261" s="40"/>
      <c r="B261" s="41"/>
      <c r="C261" s="42"/>
      <c r="D261" s="219" t="s">
        <v>119</v>
      </c>
      <c r="E261" s="42"/>
      <c r="F261" s="220" t="s">
        <v>460</v>
      </c>
      <c r="G261" s="42"/>
      <c r="H261" s="42"/>
      <c r="I261" s="221"/>
      <c r="J261" s="42"/>
      <c r="K261" s="42"/>
      <c r="L261" s="46"/>
      <c r="M261" s="222"/>
      <c r="N261" s="223"/>
      <c r="O261" s="86"/>
      <c r="P261" s="86"/>
      <c r="Q261" s="86"/>
      <c r="R261" s="86"/>
      <c r="S261" s="86"/>
      <c r="T261" s="87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  <c r="AE261" s="40"/>
      <c r="AT261" s="19" t="s">
        <v>119</v>
      </c>
      <c r="AU261" s="19" t="s">
        <v>79</v>
      </c>
    </row>
    <row r="262" s="14" customFormat="1">
      <c r="A262" s="14"/>
      <c r="B262" s="237"/>
      <c r="C262" s="238"/>
      <c r="D262" s="219" t="s">
        <v>147</v>
      </c>
      <c r="E262" s="238"/>
      <c r="F262" s="240" t="s">
        <v>462</v>
      </c>
      <c r="G262" s="238"/>
      <c r="H262" s="241">
        <v>11.615</v>
      </c>
      <c r="I262" s="242"/>
      <c r="J262" s="238"/>
      <c r="K262" s="238"/>
      <c r="L262" s="243"/>
      <c r="M262" s="244"/>
      <c r="N262" s="245"/>
      <c r="O262" s="245"/>
      <c r="P262" s="245"/>
      <c r="Q262" s="245"/>
      <c r="R262" s="245"/>
      <c r="S262" s="245"/>
      <c r="T262" s="246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T262" s="247" t="s">
        <v>147</v>
      </c>
      <c r="AU262" s="247" t="s">
        <v>79</v>
      </c>
      <c r="AV262" s="14" t="s">
        <v>79</v>
      </c>
      <c r="AW262" s="14" t="s">
        <v>4</v>
      </c>
      <c r="AX262" s="14" t="s">
        <v>77</v>
      </c>
      <c r="AY262" s="247" t="s">
        <v>109</v>
      </c>
    </row>
    <row r="263" s="2" customFormat="1" ht="16.5" customHeight="1">
      <c r="A263" s="40"/>
      <c r="B263" s="41"/>
      <c r="C263" s="206" t="s">
        <v>463</v>
      </c>
      <c r="D263" s="206" t="s">
        <v>112</v>
      </c>
      <c r="E263" s="207" t="s">
        <v>464</v>
      </c>
      <c r="F263" s="208" t="s">
        <v>465</v>
      </c>
      <c r="G263" s="209" t="s">
        <v>198</v>
      </c>
      <c r="H263" s="210">
        <v>6.7999999999999998</v>
      </c>
      <c r="I263" s="211"/>
      <c r="J263" s="212">
        <f>ROUND(I263*H263,2)</f>
        <v>0</v>
      </c>
      <c r="K263" s="208" t="s">
        <v>116</v>
      </c>
      <c r="L263" s="46"/>
      <c r="M263" s="213" t="s">
        <v>19</v>
      </c>
      <c r="N263" s="214" t="s">
        <v>40</v>
      </c>
      <c r="O263" s="86"/>
      <c r="P263" s="215">
        <f>O263*H263</f>
        <v>0</v>
      </c>
      <c r="Q263" s="215">
        <v>2.3113999999999999</v>
      </c>
      <c r="R263" s="215">
        <f>Q263*H263</f>
        <v>15.717519999999999</v>
      </c>
      <c r="S263" s="215">
        <v>0</v>
      </c>
      <c r="T263" s="216">
        <f>S263*H263</f>
        <v>0</v>
      </c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  <c r="AE263" s="40"/>
      <c r="AR263" s="217" t="s">
        <v>117</v>
      </c>
      <c r="AT263" s="217" t="s">
        <v>112</v>
      </c>
      <c r="AU263" s="217" t="s">
        <v>79</v>
      </c>
      <c r="AY263" s="19" t="s">
        <v>109</v>
      </c>
      <c r="BE263" s="218">
        <f>IF(N263="základní",J263,0)</f>
        <v>0</v>
      </c>
      <c r="BF263" s="218">
        <f>IF(N263="snížená",J263,0)</f>
        <v>0</v>
      </c>
      <c r="BG263" s="218">
        <f>IF(N263="zákl. přenesená",J263,0)</f>
        <v>0</v>
      </c>
      <c r="BH263" s="218">
        <f>IF(N263="sníž. přenesená",J263,0)</f>
        <v>0</v>
      </c>
      <c r="BI263" s="218">
        <f>IF(N263="nulová",J263,0)</f>
        <v>0</v>
      </c>
      <c r="BJ263" s="19" t="s">
        <v>77</v>
      </c>
      <c r="BK263" s="218">
        <f>ROUND(I263*H263,2)</f>
        <v>0</v>
      </c>
      <c r="BL263" s="19" t="s">
        <v>117</v>
      </c>
      <c r="BM263" s="217" t="s">
        <v>466</v>
      </c>
    </row>
    <row r="264" s="2" customFormat="1">
      <c r="A264" s="40"/>
      <c r="B264" s="41"/>
      <c r="C264" s="42"/>
      <c r="D264" s="219" t="s">
        <v>119</v>
      </c>
      <c r="E264" s="42"/>
      <c r="F264" s="220" t="s">
        <v>467</v>
      </c>
      <c r="G264" s="42"/>
      <c r="H264" s="42"/>
      <c r="I264" s="221"/>
      <c r="J264" s="42"/>
      <c r="K264" s="42"/>
      <c r="L264" s="46"/>
      <c r="M264" s="222"/>
      <c r="N264" s="223"/>
      <c r="O264" s="86"/>
      <c r="P264" s="86"/>
      <c r="Q264" s="86"/>
      <c r="R264" s="86"/>
      <c r="S264" s="86"/>
      <c r="T264" s="87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  <c r="AE264" s="40"/>
      <c r="AT264" s="19" t="s">
        <v>119</v>
      </c>
      <c r="AU264" s="19" t="s">
        <v>79</v>
      </c>
    </row>
    <row r="265" s="2" customFormat="1">
      <c r="A265" s="40"/>
      <c r="B265" s="41"/>
      <c r="C265" s="42"/>
      <c r="D265" s="224" t="s">
        <v>120</v>
      </c>
      <c r="E265" s="42"/>
      <c r="F265" s="225" t="s">
        <v>468</v>
      </c>
      <c r="G265" s="42"/>
      <c r="H265" s="42"/>
      <c r="I265" s="221"/>
      <c r="J265" s="42"/>
      <c r="K265" s="42"/>
      <c r="L265" s="46"/>
      <c r="M265" s="222"/>
      <c r="N265" s="223"/>
      <c r="O265" s="86"/>
      <c r="P265" s="86"/>
      <c r="Q265" s="86"/>
      <c r="R265" s="86"/>
      <c r="S265" s="86"/>
      <c r="T265" s="87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  <c r="AE265" s="40"/>
      <c r="AT265" s="19" t="s">
        <v>120</v>
      </c>
      <c r="AU265" s="19" t="s">
        <v>79</v>
      </c>
    </row>
    <row r="266" s="14" customFormat="1">
      <c r="A266" s="14"/>
      <c r="B266" s="237"/>
      <c r="C266" s="238"/>
      <c r="D266" s="219" t="s">
        <v>147</v>
      </c>
      <c r="E266" s="239" t="s">
        <v>19</v>
      </c>
      <c r="F266" s="240" t="s">
        <v>469</v>
      </c>
      <c r="G266" s="238"/>
      <c r="H266" s="241">
        <v>6.7999999999999998</v>
      </c>
      <c r="I266" s="242"/>
      <c r="J266" s="238"/>
      <c r="K266" s="238"/>
      <c r="L266" s="243"/>
      <c r="M266" s="244"/>
      <c r="N266" s="245"/>
      <c r="O266" s="245"/>
      <c r="P266" s="245"/>
      <c r="Q266" s="245"/>
      <c r="R266" s="245"/>
      <c r="S266" s="245"/>
      <c r="T266" s="246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T266" s="247" t="s">
        <v>147</v>
      </c>
      <c r="AU266" s="247" t="s">
        <v>79</v>
      </c>
      <c r="AV266" s="14" t="s">
        <v>79</v>
      </c>
      <c r="AW266" s="14" t="s">
        <v>31</v>
      </c>
      <c r="AX266" s="14" t="s">
        <v>77</v>
      </c>
      <c r="AY266" s="247" t="s">
        <v>109</v>
      </c>
    </row>
    <row r="267" s="2" customFormat="1" ht="21.75" customHeight="1">
      <c r="A267" s="40"/>
      <c r="B267" s="41"/>
      <c r="C267" s="206" t="s">
        <v>470</v>
      </c>
      <c r="D267" s="206" t="s">
        <v>112</v>
      </c>
      <c r="E267" s="207" t="s">
        <v>471</v>
      </c>
      <c r="F267" s="208" t="s">
        <v>472</v>
      </c>
      <c r="G267" s="209" t="s">
        <v>192</v>
      </c>
      <c r="H267" s="210">
        <v>40</v>
      </c>
      <c r="I267" s="211"/>
      <c r="J267" s="212">
        <f>ROUND(I267*H267,2)</f>
        <v>0</v>
      </c>
      <c r="K267" s="208" t="s">
        <v>116</v>
      </c>
      <c r="L267" s="46"/>
      <c r="M267" s="213" t="s">
        <v>19</v>
      </c>
      <c r="N267" s="214" t="s">
        <v>40</v>
      </c>
      <c r="O267" s="86"/>
      <c r="P267" s="215">
        <f>O267*H267</f>
        <v>0</v>
      </c>
      <c r="Q267" s="215">
        <v>0.00060999999999999997</v>
      </c>
      <c r="R267" s="215">
        <f>Q267*H267</f>
        <v>0.024399999999999998</v>
      </c>
      <c r="S267" s="215">
        <v>0</v>
      </c>
      <c r="T267" s="216">
        <f>S267*H267</f>
        <v>0</v>
      </c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  <c r="AE267" s="40"/>
      <c r="AR267" s="217" t="s">
        <v>117</v>
      </c>
      <c r="AT267" s="217" t="s">
        <v>112</v>
      </c>
      <c r="AU267" s="217" t="s">
        <v>79</v>
      </c>
      <c r="AY267" s="19" t="s">
        <v>109</v>
      </c>
      <c r="BE267" s="218">
        <f>IF(N267="základní",J267,0)</f>
        <v>0</v>
      </c>
      <c r="BF267" s="218">
        <f>IF(N267="snížená",J267,0)</f>
        <v>0</v>
      </c>
      <c r="BG267" s="218">
        <f>IF(N267="zákl. přenesená",J267,0)</f>
        <v>0</v>
      </c>
      <c r="BH267" s="218">
        <f>IF(N267="sníž. přenesená",J267,0)</f>
        <v>0</v>
      </c>
      <c r="BI267" s="218">
        <f>IF(N267="nulová",J267,0)</f>
        <v>0</v>
      </c>
      <c r="BJ267" s="19" t="s">
        <v>77</v>
      </c>
      <c r="BK267" s="218">
        <f>ROUND(I267*H267,2)</f>
        <v>0</v>
      </c>
      <c r="BL267" s="19" t="s">
        <v>117</v>
      </c>
      <c r="BM267" s="217" t="s">
        <v>473</v>
      </c>
    </row>
    <row r="268" s="2" customFormat="1">
      <c r="A268" s="40"/>
      <c r="B268" s="41"/>
      <c r="C268" s="42"/>
      <c r="D268" s="219" t="s">
        <v>119</v>
      </c>
      <c r="E268" s="42"/>
      <c r="F268" s="220" t="s">
        <v>474</v>
      </c>
      <c r="G268" s="42"/>
      <c r="H268" s="42"/>
      <c r="I268" s="221"/>
      <c r="J268" s="42"/>
      <c r="K268" s="42"/>
      <c r="L268" s="46"/>
      <c r="M268" s="222"/>
      <c r="N268" s="223"/>
      <c r="O268" s="86"/>
      <c r="P268" s="86"/>
      <c r="Q268" s="86"/>
      <c r="R268" s="86"/>
      <c r="S268" s="86"/>
      <c r="T268" s="87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  <c r="AE268" s="40"/>
      <c r="AT268" s="19" t="s">
        <v>119</v>
      </c>
      <c r="AU268" s="19" t="s">
        <v>79</v>
      </c>
    </row>
    <row r="269" s="2" customFormat="1">
      <c r="A269" s="40"/>
      <c r="B269" s="41"/>
      <c r="C269" s="42"/>
      <c r="D269" s="224" t="s">
        <v>120</v>
      </c>
      <c r="E269" s="42"/>
      <c r="F269" s="225" t="s">
        <v>475</v>
      </c>
      <c r="G269" s="42"/>
      <c r="H269" s="42"/>
      <c r="I269" s="221"/>
      <c r="J269" s="42"/>
      <c r="K269" s="42"/>
      <c r="L269" s="46"/>
      <c r="M269" s="222"/>
      <c r="N269" s="223"/>
      <c r="O269" s="86"/>
      <c r="P269" s="86"/>
      <c r="Q269" s="86"/>
      <c r="R269" s="86"/>
      <c r="S269" s="86"/>
      <c r="T269" s="87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  <c r="AE269" s="40"/>
      <c r="AT269" s="19" t="s">
        <v>120</v>
      </c>
      <c r="AU269" s="19" t="s">
        <v>79</v>
      </c>
    </row>
    <row r="270" s="14" customFormat="1">
      <c r="A270" s="14"/>
      <c r="B270" s="237"/>
      <c r="C270" s="238"/>
      <c r="D270" s="219" t="s">
        <v>147</v>
      </c>
      <c r="E270" s="239" t="s">
        <v>19</v>
      </c>
      <c r="F270" s="240" t="s">
        <v>436</v>
      </c>
      <c r="G270" s="238"/>
      <c r="H270" s="241">
        <v>40</v>
      </c>
      <c r="I270" s="242"/>
      <c r="J270" s="238"/>
      <c r="K270" s="238"/>
      <c r="L270" s="243"/>
      <c r="M270" s="244"/>
      <c r="N270" s="245"/>
      <c r="O270" s="245"/>
      <c r="P270" s="245"/>
      <c r="Q270" s="245"/>
      <c r="R270" s="245"/>
      <c r="S270" s="245"/>
      <c r="T270" s="246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T270" s="247" t="s">
        <v>147</v>
      </c>
      <c r="AU270" s="247" t="s">
        <v>79</v>
      </c>
      <c r="AV270" s="14" t="s">
        <v>79</v>
      </c>
      <c r="AW270" s="14" t="s">
        <v>31</v>
      </c>
      <c r="AX270" s="14" t="s">
        <v>77</v>
      </c>
      <c r="AY270" s="247" t="s">
        <v>109</v>
      </c>
    </row>
    <row r="271" s="2" customFormat="1" ht="16.5" customHeight="1">
      <c r="A271" s="40"/>
      <c r="B271" s="41"/>
      <c r="C271" s="206" t="s">
        <v>476</v>
      </c>
      <c r="D271" s="206" t="s">
        <v>112</v>
      </c>
      <c r="E271" s="207" t="s">
        <v>477</v>
      </c>
      <c r="F271" s="208" t="s">
        <v>478</v>
      </c>
      <c r="G271" s="209" t="s">
        <v>192</v>
      </c>
      <c r="H271" s="210">
        <v>40</v>
      </c>
      <c r="I271" s="211"/>
      <c r="J271" s="212">
        <f>ROUND(I271*H271,2)</f>
        <v>0</v>
      </c>
      <c r="K271" s="208" t="s">
        <v>116</v>
      </c>
      <c r="L271" s="46"/>
      <c r="M271" s="213" t="s">
        <v>19</v>
      </c>
      <c r="N271" s="214" t="s">
        <v>40</v>
      </c>
      <c r="O271" s="86"/>
      <c r="P271" s="215">
        <f>O271*H271</f>
        <v>0</v>
      </c>
      <c r="Q271" s="215">
        <v>0</v>
      </c>
      <c r="R271" s="215">
        <f>Q271*H271</f>
        <v>0</v>
      </c>
      <c r="S271" s="215">
        <v>0</v>
      </c>
      <c r="T271" s="216">
        <f>S271*H271</f>
        <v>0</v>
      </c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  <c r="AE271" s="40"/>
      <c r="AR271" s="217" t="s">
        <v>117</v>
      </c>
      <c r="AT271" s="217" t="s">
        <v>112</v>
      </c>
      <c r="AU271" s="217" t="s">
        <v>79</v>
      </c>
      <c r="AY271" s="19" t="s">
        <v>109</v>
      </c>
      <c r="BE271" s="218">
        <f>IF(N271="základní",J271,0)</f>
        <v>0</v>
      </c>
      <c r="BF271" s="218">
        <f>IF(N271="snížená",J271,0)</f>
        <v>0</v>
      </c>
      <c r="BG271" s="218">
        <f>IF(N271="zákl. přenesená",J271,0)</f>
        <v>0</v>
      </c>
      <c r="BH271" s="218">
        <f>IF(N271="sníž. přenesená",J271,0)</f>
        <v>0</v>
      </c>
      <c r="BI271" s="218">
        <f>IF(N271="nulová",J271,0)</f>
        <v>0</v>
      </c>
      <c r="BJ271" s="19" t="s">
        <v>77</v>
      </c>
      <c r="BK271" s="218">
        <f>ROUND(I271*H271,2)</f>
        <v>0</v>
      </c>
      <c r="BL271" s="19" t="s">
        <v>117</v>
      </c>
      <c r="BM271" s="217" t="s">
        <v>479</v>
      </c>
    </row>
    <row r="272" s="2" customFormat="1">
      <c r="A272" s="40"/>
      <c r="B272" s="41"/>
      <c r="C272" s="42"/>
      <c r="D272" s="219" t="s">
        <v>119</v>
      </c>
      <c r="E272" s="42"/>
      <c r="F272" s="220" t="s">
        <v>480</v>
      </c>
      <c r="G272" s="42"/>
      <c r="H272" s="42"/>
      <c r="I272" s="221"/>
      <c r="J272" s="42"/>
      <c r="K272" s="42"/>
      <c r="L272" s="46"/>
      <c r="M272" s="222"/>
      <c r="N272" s="223"/>
      <c r="O272" s="86"/>
      <c r="P272" s="86"/>
      <c r="Q272" s="86"/>
      <c r="R272" s="86"/>
      <c r="S272" s="86"/>
      <c r="T272" s="87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  <c r="AE272" s="40"/>
      <c r="AT272" s="19" t="s">
        <v>119</v>
      </c>
      <c r="AU272" s="19" t="s">
        <v>79</v>
      </c>
    </row>
    <row r="273" s="2" customFormat="1">
      <c r="A273" s="40"/>
      <c r="B273" s="41"/>
      <c r="C273" s="42"/>
      <c r="D273" s="224" t="s">
        <v>120</v>
      </c>
      <c r="E273" s="42"/>
      <c r="F273" s="225" t="s">
        <v>481</v>
      </c>
      <c r="G273" s="42"/>
      <c r="H273" s="42"/>
      <c r="I273" s="221"/>
      <c r="J273" s="42"/>
      <c r="K273" s="42"/>
      <c r="L273" s="46"/>
      <c r="M273" s="222"/>
      <c r="N273" s="223"/>
      <c r="O273" s="86"/>
      <c r="P273" s="86"/>
      <c r="Q273" s="86"/>
      <c r="R273" s="86"/>
      <c r="S273" s="86"/>
      <c r="T273" s="87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  <c r="AE273" s="40"/>
      <c r="AT273" s="19" t="s">
        <v>120</v>
      </c>
      <c r="AU273" s="19" t="s">
        <v>79</v>
      </c>
    </row>
    <row r="274" s="2" customFormat="1" ht="16.5" customHeight="1">
      <c r="A274" s="40"/>
      <c r="B274" s="41"/>
      <c r="C274" s="206" t="s">
        <v>482</v>
      </c>
      <c r="D274" s="206" t="s">
        <v>112</v>
      </c>
      <c r="E274" s="207" t="s">
        <v>483</v>
      </c>
      <c r="F274" s="208" t="s">
        <v>484</v>
      </c>
      <c r="G274" s="209" t="s">
        <v>192</v>
      </c>
      <c r="H274" s="210">
        <v>92</v>
      </c>
      <c r="I274" s="211"/>
      <c r="J274" s="212">
        <f>ROUND(I274*H274,2)</f>
        <v>0</v>
      </c>
      <c r="K274" s="208" t="s">
        <v>116</v>
      </c>
      <c r="L274" s="46"/>
      <c r="M274" s="213" t="s">
        <v>19</v>
      </c>
      <c r="N274" s="214" t="s">
        <v>40</v>
      </c>
      <c r="O274" s="86"/>
      <c r="P274" s="215">
        <f>O274*H274</f>
        <v>0</v>
      </c>
      <c r="Q274" s="215">
        <v>0</v>
      </c>
      <c r="R274" s="215">
        <f>Q274*H274</f>
        <v>0</v>
      </c>
      <c r="S274" s="215">
        <v>0.042999999999999997</v>
      </c>
      <c r="T274" s="216">
        <f>S274*H274</f>
        <v>3.9559999999999995</v>
      </c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  <c r="AE274" s="40"/>
      <c r="AR274" s="217" t="s">
        <v>117</v>
      </c>
      <c r="AT274" s="217" t="s">
        <v>112</v>
      </c>
      <c r="AU274" s="217" t="s">
        <v>79</v>
      </c>
      <c r="AY274" s="19" t="s">
        <v>109</v>
      </c>
      <c r="BE274" s="218">
        <f>IF(N274="základní",J274,0)</f>
        <v>0</v>
      </c>
      <c r="BF274" s="218">
        <f>IF(N274="snížená",J274,0)</f>
        <v>0</v>
      </c>
      <c r="BG274" s="218">
        <f>IF(N274="zákl. přenesená",J274,0)</f>
        <v>0</v>
      </c>
      <c r="BH274" s="218">
        <f>IF(N274="sníž. přenesená",J274,0)</f>
        <v>0</v>
      </c>
      <c r="BI274" s="218">
        <f>IF(N274="nulová",J274,0)</f>
        <v>0</v>
      </c>
      <c r="BJ274" s="19" t="s">
        <v>77</v>
      </c>
      <c r="BK274" s="218">
        <f>ROUND(I274*H274,2)</f>
        <v>0</v>
      </c>
      <c r="BL274" s="19" t="s">
        <v>117</v>
      </c>
      <c r="BM274" s="217" t="s">
        <v>485</v>
      </c>
    </row>
    <row r="275" s="2" customFormat="1">
      <c r="A275" s="40"/>
      <c r="B275" s="41"/>
      <c r="C275" s="42"/>
      <c r="D275" s="219" t="s">
        <v>119</v>
      </c>
      <c r="E275" s="42"/>
      <c r="F275" s="220" t="s">
        <v>486</v>
      </c>
      <c r="G275" s="42"/>
      <c r="H275" s="42"/>
      <c r="I275" s="221"/>
      <c r="J275" s="42"/>
      <c r="K275" s="42"/>
      <c r="L275" s="46"/>
      <c r="M275" s="222"/>
      <c r="N275" s="223"/>
      <c r="O275" s="86"/>
      <c r="P275" s="86"/>
      <c r="Q275" s="86"/>
      <c r="R275" s="86"/>
      <c r="S275" s="86"/>
      <c r="T275" s="87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  <c r="AE275" s="40"/>
      <c r="AT275" s="19" t="s">
        <v>119</v>
      </c>
      <c r="AU275" s="19" t="s">
        <v>79</v>
      </c>
    </row>
    <row r="276" s="2" customFormat="1">
      <c r="A276" s="40"/>
      <c r="B276" s="41"/>
      <c r="C276" s="42"/>
      <c r="D276" s="224" t="s">
        <v>120</v>
      </c>
      <c r="E276" s="42"/>
      <c r="F276" s="225" t="s">
        <v>487</v>
      </c>
      <c r="G276" s="42"/>
      <c r="H276" s="42"/>
      <c r="I276" s="221"/>
      <c r="J276" s="42"/>
      <c r="K276" s="42"/>
      <c r="L276" s="46"/>
      <c r="M276" s="222"/>
      <c r="N276" s="223"/>
      <c r="O276" s="86"/>
      <c r="P276" s="86"/>
      <c r="Q276" s="86"/>
      <c r="R276" s="86"/>
      <c r="S276" s="86"/>
      <c r="T276" s="87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  <c r="AE276" s="40"/>
      <c r="AT276" s="19" t="s">
        <v>120</v>
      </c>
      <c r="AU276" s="19" t="s">
        <v>79</v>
      </c>
    </row>
    <row r="277" s="2" customFormat="1" ht="21.75" customHeight="1">
      <c r="A277" s="40"/>
      <c r="B277" s="41"/>
      <c r="C277" s="206" t="s">
        <v>488</v>
      </c>
      <c r="D277" s="206" t="s">
        <v>112</v>
      </c>
      <c r="E277" s="207" t="s">
        <v>489</v>
      </c>
      <c r="F277" s="208" t="s">
        <v>490</v>
      </c>
      <c r="G277" s="209" t="s">
        <v>192</v>
      </c>
      <c r="H277" s="210">
        <v>19</v>
      </c>
      <c r="I277" s="211"/>
      <c r="J277" s="212">
        <f>ROUND(I277*H277,2)</f>
        <v>0</v>
      </c>
      <c r="K277" s="208" t="s">
        <v>116</v>
      </c>
      <c r="L277" s="46"/>
      <c r="M277" s="213" t="s">
        <v>19</v>
      </c>
      <c r="N277" s="214" t="s">
        <v>40</v>
      </c>
      <c r="O277" s="86"/>
      <c r="P277" s="215">
        <f>O277*H277</f>
        <v>0</v>
      </c>
      <c r="Q277" s="215">
        <v>0</v>
      </c>
      <c r="R277" s="215">
        <f>Q277*H277</f>
        <v>0</v>
      </c>
      <c r="S277" s="215">
        <v>0.129</v>
      </c>
      <c r="T277" s="216">
        <f>S277*H277</f>
        <v>2.4510000000000001</v>
      </c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  <c r="AE277" s="40"/>
      <c r="AR277" s="217" t="s">
        <v>117</v>
      </c>
      <c r="AT277" s="217" t="s">
        <v>112</v>
      </c>
      <c r="AU277" s="217" t="s">
        <v>79</v>
      </c>
      <c r="AY277" s="19" t="s">
        <v>109</v>
      </c>
      <c r="BE277" s="218">
        <f>IF(N277="základní",J277,0)</f>
        <v>0</v>
      </c>
      <c r="BF277" s="218">
        <f>IF(N277="snížená",J277,0)</f>
        <v>0</v>
      </c>
      <c r="BG277" s="218">
        <f>IF(N277="zákl. přenesená",J277,0)</f>
        <v>0</v>
      </c>
      <c r="BH277" s="218">
        <f>IF(N277="sníž. přenesená",J277,0)</f>
        <v>0</v>
      </c>
      <c r="BI277" s="218">
        <f>IF(N277="nulová",J277,0)</f>
        <v>0</v>
      </c>
      <c r="BJ277" s="19" t="s">
        <v>77</v>
      </c>
      <c r="BK277" s="218">
        <f>ROUND(I277*H277,2)</f>
        <v>0</v>
      </c>
      <c r="BL277" s="19" t="s">
        <v>117</v>
      </c>
      <c r="BM277" s="217" t="s">
        <v>491</v>
      </c>
    </row>
    <row r="278" s="2" customFormat="1">
      <c r="A278" s="40"/>
      <c r="B278" s="41"/>
      <c r="C278" s="42"/>
      <c r="D278" s="219" t="s">
        <v>119</v>
      </c>
      <c r="E278" s="42"/>
      <c r="F278" s="220" t="s">
        <v>492</v>
      </c>
      <c r="G278" s="42"/>
      <c r="H278" s="42"/>
      <c r="I278" s="221"/>
      <c r="J278" s="42"/>
      <c r="K278" s="42"/>
      <c r="L278" s="46"/>
      <c r="M278" s="222"/>
      <c r="N278" s="223"/>
      <c r="O278" s="86"/>
      <c r="P278" s="86"/>
      <c r="Q278" s="86"/>
      <c r="R278" s="86"/>
      <c r="S278" s="86"/>
      <c r="T278" s="87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  <c r="AE278" s="40"/>
      <c r="AT278" s="19" t="s">
        <v>119</v>
      </c>
      <c r="AU278" s="19" t="s">
        <v>79</v>
      </c>
    </row>
    <row r="279" s="2" customFormat="1">
      <c r="A279" s="40"/>
      <c r="B279" s="41"/>
      <c r="C279" s="42"/>
      <c r="D279" s="224" t="s">
        <v>120</v>
      </c>
      <c r="E279" s="42"/>
      <c r="F279" s="225" t="s">
        <v>493</v>
      </c>
      <c r="G279" s="42"/>
      <c r="H279" s="42"/>
      <c r="I279" s="221"/>
      <c r="J279" s="42"/>
      <c r="K279" s="42"/>
      <c r="L279" s="46"/>
      <c r="M279" s="222"/>
      <c r="N279" s="223"/>
      <c r="O279" s="86"/>
      <c r="P279" s="86"/>
      <c r="Q279" s="86"/>
      <c r="R279" s="86"/>
      <c r="S279" s="86"/>
      <c r="T279" s="87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  <c r="AE279" s="40"/>
      <c r="AT279" s="19" t="s">
        <v>120</v>
      </c>
      <c r="AU279" s="19" t="s">
        <v>79</v>
      </c>
    </row>
    <row r="280" s="2" customFormat="1" ht="16.5" customHeight="1">
      <c r="A280" s="40"/>
      <c r="B280" s="41"/>
      <c r="C280" s="206" t="s">
        <v>494</v>
      </c>
      <c r="D280" s="206" t="s">
        <v>112</v>
      </c>
      <c r="E280" s="207" t="s">
        <v>495</v>
      </c>
      <c r="F280" s="208" t="s">
        <v>496</v>
      </c>
      <c r="G280" s="209" t="s">
        <v>180</v>
      </c>
      <c r="H280" s="210">
        <v>11290</v>
      </c>
      <c r="I280" s="211"/>
      <c r="J280" s="212">
        <f>ROUND(I280*H280,2)</f>
        <v>0</v>
      </c>
      <c r="K280" s="208" t="s">
        <v>116</v>
      </c>
      <c r="L280" s="46"/>
      <c r="M280" s="213" t="s">
        <v>19</v>
      </c>
      <c r="N280" s="214" t="s">
        <v>40</v>
      </c>
      <c r="O280" s="86"/>
      <c r="P280" s="215">
        <f>O280*H280</f>
        <v>0</v>
      </c>
      <c r="Q280" s="215">
        <v>0</v>
      </c>
      <c r="R280" s="215">
        <f>Q280*H280</f>
        <v>0</v>
      </c>
      <c r="S280" s="215">
        <v>0.02</v>
      </c>
      <c r="T280" s="216">
        <f>S280*H280</f>
        <v>225.80000000000001</v>
      </c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  <c r="AE280" s="40"/>
      <c r="AR280" s="217" t="s">
        <v>117</v>
      </c>
      <c r="AT280" s="217" t="s">
        <v>112</v>
      </c>
      <c r="AU280" s="217" t="s">
        <v>79</v>
      </c>
      <c r="AY280" s="19" t="s">
        <v>109</v>
      </c>
      <c r="BE280" s="218">
        <f>IF(N280="základní",J280,0)</f>
        <v>0</v>
      </c>
      <c r="BF280" s="218">
        <f>IF(N280="snížená",J280,0)</f>
        <v>0</v>
      </c>
      <c r="BG280" s="218">
        <f>IF(N280="zákl. přenesená",J280,0)</f>
        <v>0</v>
      </c>
      <c r="BH280" s="218">
        <f>IF(N280="sníž. přenesená",J280,0)</f>
        <v>0</v>
      </c>
      <c r="BI280" s="218">
        <f>IF(N280="nulová",J280,0)</f>
        <v>0</v>
      </c>
      <c r="BJ280" s="19" t="s">
        <v>77</v>
      </c>
      <c r="BK280" s="218">
        <f>ROUND(I280*H280,2)</f>
        <v>0</v>
      </c>
      <c r="BL280" s="19" t="s">
        <v>117</v>
      </c>
      <c r="BM280" s="217" t="s">
        <v>497</v>
      </c>
    </row>
    <row r="281" s="2" customFormat="1">
      <c r="A281" s="40"/>
      <c r="B281" s="41"/>
      <c r="C281" s="42"/>
      <c r="D281" s="219" t="s">
        <v>119</v>
      </c>
      <c r="E281" s="42"/>
      <c r="F281" s="220" t="s">
        <v>498</v>
      </c>
      <c r="G281" s="42"/>
      <c r="H281" s="42"/>
      <c r="I281" s="221"/>
      <c r="J281" s="42"/>
      <c r="K281" s="42"/>
      <c r="L281" s="46"/>
      <c r="M281" s="222"/>
      <c r="N281" s="223"/>
      <c r="O281" s="86"/>
      <c r="P281" s="86"/>
      <c r="Q281" s="86"/>
      <c r="R281" s="86"/>
      <c r="S281" s="86"/>
      <c r="T281" s="87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  <c r="AE281" s="40"/>
      <c r="AT281" s="19" t="s">
        <v>119</v>
      </c>
      <c r="AU281" s="19" t="s">
        <v>79</v>
      </c>
    </row>
    <row r="282" s="2" customFormat="1">
      <c r="A282" s="40"/>
      <c r="B282" s="41"/>
      <c r="C282" s="42"/>
      <c r="D282" s="224" t="s">
        <v>120</v>
      </c>
      <c r="E282" s="42"/>
      <c r="F282" s="225" t="s">
        <v>499</v>
      </c>
      <c r="G282" s="42"/>
      <c r="H282" s="42"/>
      <c r="I282" s="221"/>
      <c r="J282" s="42"/>
      <c r="K282" s="42"/>
      <c r="L282" s="46"/>
      <c r="M282" s="222"/>
      <c r="N282" s="223"/>
      <c r="O282" s="86"/>
      <c r="P282" s="86"/>
      <c r="Q282" s="86"/>
      <c r="R282" s="86"/>
      <c r="S282" s="86"/>
      <c r="T282" s="87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  <c r="AE282" s="40"/>
      <c r="AT282" s="19" t="s">
        <v>120</v>
      </c>
      <c r="AU282" s="19" t="s">
        <v>79</v>
      </c>
    </row>
    <row r="283" s="2" customFormat="1" ht="16.5" customHeight="1">
      <c r="A283" s="40"/>
      <c r="B283" s="41"/>
      <c r="C283" s="206" t="s">
        <v>500</v>
      </c>
      <c r="D283" s="206" t="s">
        <v>112</v>
      </c>
      <c r="E283" s="207" t="s">
        <v>501</v>
      </c>
      <c r="F283" s="208" t="s">
        <v>502</v>
      </c>
      <c r="G283" s="209" t="s">
        <v>180</v>
      </c>
      <c r="H283" s="210">
        <v>1950</v>
      </c>
      <c r="I283" s="211"/>
      <c r="J283" s="212">
        <f>ROUND(I283*H283,2)</f>
        <v>0</v>
      </c>
      <c r="K283" s="208" t="s">
        <v>116</v>
      </c>
      <c r="L283" s="46"/>
      <c r="M283" s="213" t="s">
        <v>19</v>
      </c>
      <c r="N283" s="214" t="s">
        <v>40</v>
      </c>
      <c r="O283" s="86"/>
      <c r="P283" s="215">
        <f>O283*H283</f>
        <v>0</v>
      </c>
      <c r="Q283" s="215">
        <v>0</v>
      </c>
      <c r="R283" s="215">
        <f>Q283*H283</f>
        <v>0</v>
      </c>
      <c r="S283" s="215">
        <v>0.126</v>
      </c>
      <c r="T283" s="216">
        <f>S283*H283</f>
        <v>245.69999999999999</v>
      </c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  <c r="AE283" s="40"/>
      <c r="AR283" s="217" t="s">
        <v>117</v>
      </c>
      <c r="AT283" s="217" t="s">
        <v>112</v>
      </c>
      <c r="AU283" s="217" t="s">
        <v>79</v>
      </c>
      <c r="AY283" s="19" t="s">
        <v>109</v>
      </c>
      <c r="BE283" s="218">
        <f>IF(N283="základní",J283,0)</f>
        <v>0</v>
      </c>
      <c r="BF283" s="218">
        <f>IF(N283="snížená",J283,0)</f>
        <v>0</v>
      </c>
      <c r="BG283" s="218">
        <f>IF(N283="zákl. přenesená",J283,0)</f>
        <v>0</v>
      </c>
      <c r="BH283" s="218">
        <f>IF(N283="sníž. přenesená",J283,0)</f>
        <v>0</v>
      </c>
      <c r="BI283" s="218">
        <f>IF(N283="nulová",J283,0)</f>
        <v>0</v>
      </c>
      <c r="BJ283" s="19" t="s">
        <v>77</v>
      </c>
      <c r="BK283" s="218">
        <f>ROUND(I283*H283,2)</f>
        <v>0</v>
      </c>
      <c r="BL283" s="19" t="s">
        <v>117</v>
      </c>
      <c r="BM283" s="217" t="s">
        <v>503</v>
      </c>
    </row>
    <row r="284" s="2" customFormat="1">
      <c r="A284" s="40"/>
      <c r="B284" s="41"/>
      <c r="C284" s="42"/>
      <c r="D284" s="219" t="s">
        <v>119</v>
      </c>
      <c r="E284" s="42"/>
      <c r="F284" s="220" t="s">
        <v>504</v>
      </c>
      <c r="G284" s="42"/>
      <c r="H284" s="42"/>
      <c r="I284" s="221"/>
      <c r="J284" s="42"/>
      <c r="K284" s="42"/>
      <c r="L284" s="46"/>
      <c r="M284" s="222"/>
      <c r="N284" s="223"/>
      <c r="O284" s="86"/>
      <c r="P284" s="86"/>
      <c r="Q284" s="86"/>
      <c r="R284" s="86"/>
      <c r="S284" s="86"/>
      <c r="T284" s="87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  <c r="AE284" s="40"/>
      <c r="AT284" s="19" t="s">
        <v>119</v>
      </c>
      <c r="AU284" s="19" t="s">
        <v>79</v>
      </c>
    </row>
    <row r="285" s="2" customFormat="1">
      <c r="A285" s="40"/>
      <c r="B285" s="41"/>
      <c r="C285" s="42"/>
      <c r="D285" s="224" t="s">
        <v>120</v>
      </c>
      <c r="E285" s="42"/>
      <c r="F285" s="225" t="s">
        <v>505</v>
      </c>
      <c r="G285" s="42"/>
      <c r="H285" s="42"/>
      <c r="I285" s="221"/>
      <c r="J285" s="42"/>
      <c r="K285" s="42"/>
      <c r="L285" s="46"/>
      <c r="M285" s="222"/>
      <c r="N285" s="223"/>
      <c r="O285" s="86"/>
      <c r="P285" s="86"/>
      <c r="Q285" s="86"/>
      <c r="R285" s="86"/>
      <c r="S285" s="86"/>
      <c r="T285" s="87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  <c r="AE285" s="40"/>
      <c r="AT285" s="19" t="s">
        <v>120</v>
      </c>
      <c r="AU285" s="19" t="s">
        <v>79</v>
      </c>
    </row>
    <row r="286" s="2" customFormat="1" ht="16.5" customHeight="1">
      <c r="A286" s="40"/>
      <c r="B286" s="41"/>
      <c r="C286" s="206" t="s">
        <v>506</v>
      </c>
      <c r="D286" s="206" t="s">
        <v>112</v>
      </c>
      <c r="E286" s="207" t="s">
        <v>507</v>
      </c>
      <c r="F286" s="208" t="s">
        <v>508</v>
      </c>
      <c r="G286" s="209" t="s">
        <v>192</v>
      </c>
      <c r="H286" s="210">
        <v>12</v>
      </c>
      <c r="I286" s="211"/>
      <c r="J286" s="212">
        <f>ROUND(I286*H286,2)</f>
        <v>0</v>
      </c>
      <c r="K286" s="208" t="s">
        <v>116</v>
      </c>
      <c r="L286" s="46"/>
      <c r="M286" s="213" t="s">
        <v>19</v>
      </c>
      <c r="N286" s="214" t="s">
        <v>40</v>
      </c>
      <c r="O286" s="86"/>
      <c r="P286" s="215">
        <f>O286*H286</f>
        <v>0</v>
      </c>
      <c r="Q286" s="215">
        <v>0</v>
      </c>
      <c r="R286" s="215">
        <f>Q286*H286</f>
        <v>0</v>
      </c>
      <c r="S286" s="215">
        <v>2.0550000000000002</v>
      </c>
      <c r="T286" s="216">
        <f>S286*H286</f>
        <v>24.660000000000004</v>
      </c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  <c r="AE286" s="40"/>
      <c r="AR286" s="217" t="s">
        <v>117</v>
      </c>
      <c r="AT286" s="217" t="s">
        <v>112</v>
      </c>
      <c r="AU286" s="217" t="s">
        <v>79</v>
      </c>
      <c r="AY286" s="19" t="s">
        <v>109</v>
      </c>
      <c r="BE286" s="218">
        <f>IF(N286="základní",J286,0)</f>
        <v>0</v>
      </c>
      <c r="BF286" s="218">
        <f>IF(N286="snížená",J286,0)</f>
        <v>0</v>
      </c>
      <c r="BG286" s="218">
        <f>IF(N286="zákl. přenesená",J286,0)</f>
        <v>0</v>
      </c>
      <c r="BH286" s="218">
        <f>IF(N286="sníž. přenesená",J286,0)</f>
        <v>0</v>
      </c>
      <c r="BI286" s="218">
        <f>IF(N286="nulová",J286,0)</f>
        <v>0</v>
      </c>
      <c r="BJ286" s="19" t="s">
        <v>77</v>
      </c>
      <c r="BK286" s="218">
        <f>ROUND(I286*H286,2)</f>
        <v>0</v>
      </c>
      <c r="BL286" s="19" t="s">
        <v>117</v>
      </c>
      <c r="BM286" s="217" t="s">
        <v>509</v>
      </c>
    </row>
    <row r="287" s="2" customFormat="1">
      <c r="A287" s="40"/>
      <c r="B287" s="41"/>
      <c r="C287" s="42"/>
      <c r="D287" s="219" t="s">
        <v>119</v>
      </c>
      <c r="E287" s="42"/>
      <c r="F287" s="220" t="s">
        <v>510</v>
      </c>
      <c r="G287" s="42"/>
      <c r="H287" s="42"/>
      <c r="I287" s="221"/>
      <c r="J287" s="42"/>
      <c r="K287" s="42"/>
      <c r="L287" s="46"/>
      <c r="M287" s="222"/>
      <c r="N287" s="223"/>
      <c r="O287" s="86"/>
      <c r="P287" s="86"/>
      <c r="Q287" s="86"/>
      <c r="R287" s="86"/>
      <c r="S287" s="86"/>
      <c r="T287" s="87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  <c r="AE287" s="40"/>
      <c r="AT287" s="19" t="s">
        <v>119</v>
      </c>
      <c r="AU287" s="19" t="s">
        <v>79</v>
      </c>
    </row>
    <row r="288" s="2" customFormat="1">
      <c r="A288" s="40"/>
      <c r="B288" s="41"/>
      <c r="C288" s="42"/>
      <c r="D288" s="224" t="s">
        <v>120</v>
      </c>
      <c r="E288" s="42"/>
      <c r="F288" s="225" t="s">
        <v>511</v>
      </c>
      <c r="G288" s="42"/>
      <c r="H288" s="42"/>
      <c r="I288" s="221"/>
      <c r="J288" s="42"/>
      <c r="K288" s="42"/>
      <c r="L288" s="46"/>
      <c r="M288" s="222"/>
      <c r="N288" s="223"/>
      <c r="O288" s="86"/>
      <c r="P288" s="86"/>
      <c r="Q288" s="86"/>
      <c r="R288" s="86"/>
      <c r="S288" s="86"/>
      <c r="T288" s="87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  <c r="AE288" s="40"/>
      <c r="AT288" s="19" t="s">
        <v>120</v>
      </c>
      <c r="AU288" s="19" t="s">
        <v>79</v>
      </c>
    </row>
    <row r="289" s="2" customFormat="1" ht="16.5" customHeight="1">
      <c r="A289" s="40"/>
      <c r="B289" s="41"/>
      <c r="C289" s="206" t="s">
        <v>512</v>
      </c>
      <c r="D289" s="206" t="s">
        <v>112</v>
      </c>
      <c r="E289" s="207" t="s">
        <v>513</v>
      </c>
      <c r="F289" s="208" t="s">
        <v>514</v>
      </c>
      <c r="G289" s="209" t="s">
        <v>198</v>
      </c>
      <c r="H289" s="210">
        <v>4</v>
      </c>
      <c r="I289" s="211"/>
      <c r="J289" s="212">
        <f>ROUND(I289*H289,2)</f>
        <v>0</v>
      </c>
      <c r="K289" s="208" t="s">
        <v>116</v>
      </c>
      <c r="L289" s="46"/>
      <c r="M289" s="213" t="s">
        <v>19</v>
      </c>
      <c r="N289" s="214" t="s">
        <v>40</v>
      </c>
      <c r="O289" s="86"/>
      <c r="P289" s="215">
        <f>O289*H289</f>
        <v>0</v>
      </c>
      <c r="Q289" s="215">
        <v>0</v>
      </c>
      <c r="R289" s="215">
        <f>Q289*H289</f>
        <v>0</v>
      </c>
      <c r="S289" s="215">
        <v>2.3999999999999999</v>
      </c>
      <c r="T289" s="216">
        <f>S289*H289</f>
        <v>9.5999999999999996</v>
      </c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  <c r="AE289" s="40"/>
      <c r="AR289" s="217" t="s">
        <v>117</v>
      </c>
      <c r="AT289" s="217" t="s">
        <v>112</v>
      </c>
      <c r="AU289" s="217" t="s">
        <v>79</v>
      </c>
      <c r="AY289" s="19" t="s">
        <v>109</v>
      </c>
      <c r="BE289" s="218">
        <f>IF(N289="základní",J289,0)</f>
        <v>0</v>
      </c>
      <c r="BF289" s="218">
        <f>IF(N289="snížená",J289,0)</f>
        <v>0</v>
      </c>
      <c r="BG289" s="218">
        <f>IF(N289="zákl. přenesená",J289,0)</f>
        <v>0</v>
      </c>
      <c r="BH289" s="218">
        <f>IF(N289="sníž. přenesená",J289,0)</f>
        <v>0</v>
      </c>
      <c r="BI289" s="218">
        <f>IF(N289="nulová",J289,0)</f>
        <v>0</v>
      </c>
      <c r="BJ289" s="19" t="s">
        <v>77</v>
      </c>
      <c r="BK289" s="218">
        <f>ROUND(I289*H289,2)</f>
        <v>0</v>
      </c>
      <c r="BL289" s="19" t="s">
        <v>117</v>
      </c>
      <c r="BM289" s="217" t="s">
        <v>515</v>
      </c>
    </row>
    <row r="290" s="2" customFormat="1">
      <c r="A290" s="40"/>
      <c r="B290" s="41"/>
      <c r="C290" s="42"/>
      <c r="D290" s="219" t="s">
        <v>119</v>
      </c>
      <c r="E290" s="42"/>
      <c r="F290" s="220" t="s">
        <v>516</v>
      </c>
      <c r="G290" s="42"/>
      <c r="H290" s="42"/>
      <c r="I290" s="221"/>
      <c r="J290" s="42"/>
      <c r="K290" s="42"/>
      <c r="L290" s="46"/>
      <c r="M290" s="222"/>
      <c r="N290" s="223"/>
      <c r="O290" s="86"/>
      <c r="P290" s="86"/>
      <c r="Q290" s="86"/>
      <c r="R290" s="86"/>
      <c r="S290" s="86"/>
      <c r="T290" s="87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  <c r="AE290" s="40"/>
      <c r="AT290" s="19" t="s">
        <v>119</v>
      </c>
      <c r="AU290" s="19" t="s">
        <v>79</v>
      </c>
    </row>
    <row r="291" s="2" customFormat="1">
      <c r="A291" s="40"/>
      <c r="B291" s="41"/>
      <c r="C291" s="42"/>
      <c r="D291" s="224" t="s">
        <v>120</v>
      </c>
      <c r="E291" s="42"/>
      <c r="F291" s="225" t="s">
        <v>517</v>
      </c>
      <c r="G291" s="42"/>
      <c r="H291" s="42"/>
      <c r="I291" s="221"/>
      <c r="J291" s="42"/>
      <c r="K291" s="42"/>
      <c r="L291" s="46"/>
      <c r="M291" s="222"/>
      <c r="N291" s="223"/>
      <c r="O291" s="86"/>
      <c r="P291" s="86"/>
      <c r="Q291" s="86"/>
      <c r="R291" s="86"/>
      <c r="S291" s="86"/>
      <c r="T291" s="87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  <c r="AE291" s="40"/>
      <c r="AT291" s="19" t="s">
        <v>120</v>
      </c>
      <c r="AU291" s="19" t="s">
        <v>79</v>
      </c>
    </row>
    <row r="292" s="2" customFormat="1" ht="16.5" customHeight="1">
      <c r="A292" s="40"/>
      <c r="B292" s="41"/>
      <c r="C292" s="206" t="s">
        <v>518</v>
      </c>
      <c r="D292" s="206" t="s">
        <v>112</v>
      </c>
      <c r="E292" s="207" t="s">
        <v>519</v>
      </c>
      <c r="F292" s="208" t="s">
        <v>520</v>
      </c>
      <c r="G292" s="209" t="s">
        <v>180</v>
      </c>
      <c r="H292" s="210">
        <v>28</v>
      </c>
      <c r="I292" s="211"/>
      <c r="J292" s="212">
        <f>ROUND(I292*H292,2)</f>
        <v>0</v>
      </c>
      <c r="K292" s="208" t="s">
        <v>116</v>
      </c>
      <c r="L292" s="46"/>
      <c r="M292" s="213" t="s">
        <v>19</v>
      </c>
      <c r="N292" s="214" t="s">
        <v>40</v>
      </c>
      <c r="O292" s="86"/>
      <c r="P292" s="215">
        <f>O292*H292</f>
        <v>0</v>
      </c>
      <c r="Q292" s="215">
        <v>0</v>
      </c>
      <c r="R292" s="215">
        <f>Q292*H292</f>
        <v>0</v>
      </c>
      <c r="S292" s="215">
        <v>0</v>
      </c>
      <c r="T292" s="216">
        <f>S292*H292</f>
        <v>0</v>
      </c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  <c r="AE292" s="40"/>
      <c r="AR292" s="217" t="s">
        <v>117</v>
      </c>
      <c r="AT292" s="217" t="s">
        <v>112</v>
      </c>
      <c r="AU292" s="217" t="s">
        <v>79</v>
      </c>
      <c r="AY292" s="19" t="s">
        <v>109</v>
      </c>
      <c r="BE292" s="218">
        <f>IF(N292="základní",J292,0)</f>
        <v>0</v>
      </c>
      <c r="BF292" s="218">
        <f>IF(N292="snížená",J292,0)</f>
        <v>0</v>
      </c>
      <c r="BG292" s="218">
        <f>IF(N292="zákl. přenesená",J292,0)</f>
        <v>0</v>
      </c>
      <c r="BH292" s="218">
        <f>IF(N292="sníž. přenesená",J292,0)</f>
        <v>0</v>
      </c>
      <c r="BI292" s="218">
        <f>IF(N292="nulová",J292,0)</f>
        <v>0</v>
      </c>
      <c r="BJ292" s="19" t="s">
        <v>77</v>
      </c>
      <c r="BK292" s="218">
        <f>ROUND(I292*H292,2)</f>
        <v>0</v>
      </c>
      <c r="BL292" s="19" t="s">
        <v>117</v>
      </c>
      <c r="BM292" s="217" t="s">
        <v>521</v>
      </c>
    </row>
    <row r="293" s="2" customFormat="1">
      <c r="A293" s="40"/>
      <c r="B293" s="41"/>
      <c r="C293" s="42"/>
      <c r="D293" s="219" t="s">
        <v>119</v>
      </c>
      <c r="E293" s="42"/>
      <c r="F293" s="220" t="s">
        <v>522</v>
      </c>
      <c r="G293" s="42"/>
      <c r="H293" s="42"/>
      <c r="I293" s="221"/>
      <c r="J293" s="42"/>
      <c r="K293" s="42"/>
      <c r="L293" s="46"/>
      <c r="M293" s="222"/>
      <c r="N293" s="223"/>
      <c r="O293" s="86"/>
      <c r="P293" s="86"/>
      <c r="Q293" s="86"/>
      <c r="R293" s="86"/>
      <c r="S293" s="86"/>
      <c r="T293" s="87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  <c r="AE293" s="40"/>
      <c r="AT293" s="19" t="s">
        <v>119</v>
      </c>
      <c r="AU293" s="19" t="s">
        <v>79</v>
      </c>
    </row>
    <row r="294" s="2" customFormat="1">
      <c r="A294" s="40"/>
      <c r="B294" s="41"/>
      <c r="C294" s="42"/>
      <c r="D294" s="224" t="s">
        <v>120</v>
      </c>
      <c r="E294" s="42"/>
      <c r="F294" s="225" t="s">
        <v>523</v>
      </c>
      <c r="G294" s="42"/>
      <c r="H294" s="42"/>
      <c r="I294" s="221"/>
      <c r="J294" s="42"/>
      <c r="K294" s="42"/>
      <c r="L294" s="46"/>
      <c r="M294" s="222"/>
      <c r="N294" s="223"/>
      <c r="O294" s="86"/>
      <c r="P294" s="86"/>
      <c r="Q294" s="86"/>
      <c r="R294" s="86"/>
      <c r="S294" s="86"/>
      <c r="T294" s="87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  <c r="AE294" s="40"/>
      <c r="AT294" s="19" t="s">
        <v>120</v>
      </c>
      <c r="AU294" s="19" t="s">
        <v>79</v>
      </c>
    </row>
    <row r="295" s="12" customFormat="1" ht="22.8" customHeight="1">
      <c r="A295" s="12"/>
      <c r="B295" s="190"/>
      <c r="C295" s="191"/>
      <c r="D295" s="192" t="s">
        <v>68</v>
      </c>
      <c r="E295" s="204" t="s">
        <v>524</v>
      </c>
      <c r="F295" s="204" t="s">
        <v>525</v>
      </c>
      <c r="G295" s="191"/>
      <c r="H295" s="191"/>
      <c r="I295" s="194"/>
      <c r="J295" s="205">
        <f>BK295</f>
        <v>0</v>
      </c>
      <c r="K295" s="191"/>
      <c r="L295" s="196"/>
      <c r="M295" s="197"/>
      <c r="N295" s="198"/>
      <c r="O295" s="198"/>
      <c r="P295" s="199">
        <f>SUM(P296:P324)</f>
        <v>0</v>
      </c>
      <c r="Q295" s="198"/>
      <c r="R295" s="199">
        <f>SUM(R296:R324)</f>
        <v>0</v>
      </c>
      <c r="S295" s="198"/>
      <c r="T295" s="200">
        <f>SUM(T296:T324)</f>
        <v>0</v>
      </c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R295" s="201" t="s">
        <v>77</v>
      </c>
      <c r="AT295" s="202" t="s">
        <v>68</v>
      </c>
      <c r="AU295" s="202" t="s">
        <v>77</v>
      </c>
      <c r="AY295" s="201" t="s">
        <v>109</v>
      </c>
      <c r="BK295" s="203">
        <f>SUM(BK296:BK324)</f>
        <v>0</v>
      </c>
    </row>
    <row r="296" s="2" customFormat="1" ht="16.5" customHeight="1">
      <c r="A296" s="40"/>
      <c r="B296" s="41"/>
      <c r="C296" s="206" t="s">
        <v>526</v>
      </c>
      <c r="D296" s="206" t="s">
        <v>112</v>
      </c>
      <c r="E296" s="207" t="s">
        <v>527</v>
      </c>
      <c r="F296" s="208" t="s">
        <v>528</v>
      </c>
      <c r="G296" s="209" t="s">
        <v>238</v>
      </c>
      <c r="H296" s="210">
        <v>38.289999999999999</v>
      </c>
      <c r="I296" s="211"/>
      <c r="J296" s="212">
        <f>ROUND(I296*H296,2)</f>
        <v>0</v>
      </c>
      <c r="K296" s="208" t="s">
        <v>116</v>
      </c>
      <c r="L296" s="46"/>
      <c r="M296" s="213" t="s">
        <v>19</v>
      </c>
      <c r="N296" s="214" t="s">
        <v>40</v>
      </c>
      <c r="O296" s="86"/>
      <c r="P296" s="215">
        <f>O296*H296</f>
        <v>0</v>
      </c>
      <c r="Q296" s="215">
        <v>0</v>
      </c>
      <c r="R296" s="215">
        <f>Q296*H296</f>
        <v>0</v>
      </c>
      <c r="S296" s="215">
        <v>0</v>
      </c>
      <c r="T296" s="216">
        <f>S296*H296</f>
        <v>0</v>
      </c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  <c r="AE296" s="40"/>
      <c r="AR296" s="217" t="s">
        <v>117</v>
      </c>
      <c r="AT296" s="217" t="s">
        <v>112</v>
      </c>
      <c r="AU296" s="217" t="s">
        <v>79</v>
      </c>
      <c r="AY296" s="19" t="s">
        <v>109</v>
      </c>
      <c r="BE296" s="218">
        <f>IF(N296="základní",J296,0)</f>
        <v>0</v>
      </c>
      <c r="BF296" s="218">
        <f>IF(N296="snížená",J296,0)</f>
        <v>0</v>
      </c>
      <c r="BG296" s="218">
        <f>IF(N296="zákl. přenesená",J296,0)</f>
        <v>0</v>
      </c>
      <c r="BH296" s="218">
        <f>IF(N296="sníž. přenesená",J296,0)</f>
        <v>0</v>
      </c>
      <c r="BI296" s="218">
        <f>IF(N296="nulová",J296,0)</f>
        <v>0</v>
      </c>
      <c r="BJ296" s="19" t="s">
        <v>77</v>
      </c>
      <c r="BK296" s="218">
        <f>ROUND(I296*H296,2)</f>
        <v>0</v>
      </c>
      <c r="BL296" s="19" t="s">
        <v>117</v>
      </c>
      <c r="BM296" s="217" t="s">
        <v>529</v>
      </c>
    </row>
    <row r="297" s="2" customFormat="1">
      <c r="A297" s="40"/>
      <c r="B297" s="41"/>
      <c r="C297" s="42"/>
      <c r="D297" s="219" t="s">
        <v>119</v>
      </c>
      <c r="E297" s="42"/>
      <c r="F297" s="220" t="s">
        <v>530</v>
      </c>
      <c r="G297" s="42"/>
      <c r="H297" s="42"/>
      <c r="I297" s="221"/>
      <c r="J297" s="42"/>
      <c r="K297" s="42"/>
      <c r="L297" s="46"/>
      <c r="M297" s="222"/>
      <c r="N297" s="223"/>
      <c r="O297" s="86"/>
      <c r="P297" s="86"/>
      <c r="Q297" s="86"/>
      <c r="R297" s="86"/>
      <c r="S297" s="86"/>
      <c r="T297" s="87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  <c r="AE297" s="40"/>
      <c r="AT297" s="19" t="s">
        <v>119</v>
      </c>
      <c r="AU297" s="19" t="s">
        <v>79</v>
      </c>
    </row>
    <row r="298" s="2" customFormat="1">
      <c r="A298" s="40"/>
      <c r="B298" s="41"/>
      <c r="C298" s="42"/>
      <c r="D298" s="224" t="s">
        <v>120</v>
      </c>
      <c r="E298" s="42"/>
      <c r="F298" s="225" t="s">
        <v>531</v>
      </c>
      <c r="G298" s="42"/>
      <c r="H298" s="42"/>
      <c r="I298" s="221"/>
      <c r="J298" s="42"/>
      <c r="K298" s="42"/>
      <c r="L298" s="46"/>
      <c r="M298" s="222"/>
      <c r="N298" s="223"/>
      <c r="O298" s="86"/>
      <c r="P298" s="86"/>
      <c r="Q298" s="86"/>
      <c r="R298" s="86"/>
      <c r="S298" s="86"/>
      <c r="T298" s="87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  <c r="AE298" s="40"/>
      <c r="AT298" s="19" t="s">
        <v>120</v>
      </c>
      <c r="AU298" s="19" t="s">
        <v>79</v>
      </c>
    </row>
    <row r="299" s="14" customFormat="1">
      <c r="A299" s="14"/>
      <c r="B299" s="237"/>
      <c r="C299" s="238"/>
      <c r="D299" s="219" t="s">
        <v>147</v>
      </c>
      <c r="E299" s="239" t="s">
        <v>19</v>
      </c>
      <c r="F299" s="240" t="s">
        <v>532</v>
      </c>
      <c r="G299" s="238"/>
      <c r="H299" s="241">
        <v>38.289999999999999</v>
      </c>
      <c r="I299" s="242"/>
      <c r="J299" s="238"/>
      <c r="K299" s="238"/>
      <c r="L299" s="243"/>
      <c r="M299" s="244"/>
      <c r="N299" s="245"/>
      <c r="O299" s="245"/>
      <c r="P299" s="245"/>
      <c r="Q299" s="245"/>
      <c r="R299" s="245"/>
      <c r="S299" s="245"/>
      <c r="T299" s="246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T299" s="247" t="s">
        <v>147</v>
      </c>
      <c r="AU299" s="247" t="s">
        <v>79</v>
      </c>
      <c r="AV299" s="14" t="s">
        <v>79</v>
      </c>
      <c r="AW299" s="14" t="s">
        <v>31</v>
      </c>
      <c r="AX299" s="14" t="s">
        <v>77</v>
      </c>
      <c r="AY299" s="247" t="s">
        <v>109</v>
      </c>
    </row>
    <row r="300" s="2" customFormat="1" ht="16.5" customHeight="1">
      <c r="A300" s="40"/>
      <c r="B300" s="41"/>
      <c r="C300" s="206" t="s">
        <v>533</v>
      </c>
      <c r="D300" s="206" t="s">
        <v>112</v>
      </c>
      <c r="E300" s="207" t="s">
        <v>534</v>
      </c>
      <c r="F300" s="208" t="s">
        <v>535</v>
      </c>
      <c r="G300" s="209" t="s">
        <v>238</v>
      </c>
      <c r="H300" s="210">
        <v>1110.4100000000001</v>
      </c>
      <c r="I300" s="211"/>
      <c r="J300" s="212">
        <f>ROUND(I300*H300,2)</f>
        <v>0</v>
      </c>
      <c r="K300" s="208" t="s">
        <v>116</v>
      </c>
      <c r="L300" s="46"/>
      <c r="M300" s="213" t="s">
        <v>19</v>
      </c>
      <c r="N300" s="214" t="s">
        <v>40</v>
      </c>
      <c r="O300" s="86"/>
      <c r="P300" s="215">
        <f>O300*H300</f>
        <v>0</v>
      </c>
      <c r="Q300" s="215">
        <v>0</v>
      </c>
      <c r="R300" s="215">
        <f>Q300*H300</f>
        <v>0</v>
      </c>
      <c r="S300" s="215">
        <v>0</v>
      </c>
      <c r="T300" s="216">
        <f>S300*H300</f>
        <v>0</v>
      </c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  <c r="AE300" s="40"/>
      <c r="AR300" s="217" t="s">
        <v>117</v>
      </c>
      <c r="AT300" s="217" t="s">
        <v>112</v>
      </c>
      <c r="AU300" s="217" t="s">
        <v>79</v>
      </c>
      <c r="AY300" s="19" t="s">
        <v>109</v>
      </c>
      <c r="BE300" s="218">
        <f>IF(N300="základní",J300,0)</f>
        <v>0</v>
      </c>
      <c r="BF300" s="218">
        <f>IF(N300="snížená",J300,0)</f>
        <v>0</v>
      </c>
      <c r="BG300" s="218">
        <f>IF(N300="zákl. přenesená",J300,0)</f>
        <v>0</v>
      </c>
      <c r="BH300" s="218">
        <f>IF(N300="sníž. přenesená",J300,0)</f>
        <v>0</v>
      </c>
      <c r="BI300" s="218">
        <f>IF(N300="nulová",J300,0)</f>
        <v>0</v>
      </c>
      <c r="BJ300" s="19" t="s">
        <v>77</v>
      </c>
      <c r="BK300" s="218">
        <f>ROUND(I300*H300,2)</f>
        <v>0</v>
      </c>
      <c r="BL300" s="19" t="s">
        <v>117</v>
      </c>
      <c r="BM300" s="217" t="s">
        <v>536</v>
      </c>
    </row>
    <row r="301" s="2" customFormat="1">
      <c r="A301" s="40"/>
      <c r="B301" s="41"/>
      <c r="C301" s="42"/>
      <c r="D301" s="219" t="s">
        <v>119</v>
      </c>
      <c r="E301" s="42"/>
      <c r="F301" s="220" t="s">
        <v>537</v>
      </c>
      <c r="G301" s="42"/>
      <c r="H301" s="42"/>
      <c r="I301" s="221"/>
      <c r="J301" s="42"/>
      <c r="K301" s="42"/>
      <c r="L301" s="46"/>
      <c r="M301" s="222"/>
      <c r="N301" s="223"/>
      <c r="O301" s="86"/>
      <c r="P301" s="86"/>
      <c r="Q301" s="86"/>
      <c r="R301" s="86"/>
      <c r="S301" s="86"/>
      <c r="T301" s="87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  <c r="AE301" s="40"/>
      <c r="AT301" s="19" t="s">
        <v>119</v>
      </c>
      <c r="AU301" s="19" t="s">
        <v>79</v>
      </c>
    </row>
    <row r="302" s="2" customFormat="1">
      <c r="A302" s="40"/>
      <c r="B302" s="41"/>
      <c r="C302" s="42"/>
      <c r="D302" s="224" t="s">
        <v>120</v>
      </c>
      <c r="E302" s="42"/>
      <c r="F302" s="225" t="s">
        <v>538</v>
      </c>
      <c r="G302" s="42"/>
      <c r="H302" s="42"/>
      <c r="I302" s="221"/>
      <c r="J302" s="42"/>
      <c r="K302" s="42"/>
      <c r="L302" s="46"/>
      <c r="M302" s="222"/>
      <c r="N302" s="223"/>
      <c r="O302" s="86"/>
      <c r="P302" s="86"/>
      <c r="Q302" s="86"/>
      <c r="R302" s="86"/>
      <c r="S302" s="86"/>
      <c r="T302" s="87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  <c r="AE302" s="40"/>
      <c r="AT302" s="19" t="s">
        <v>120</v>
      </c>
      <c r="AU302" s="19" t="s">
        <v>79</v>
      </c>
    </row>
    <row r="303" s="14" customFormat="1">
      <c r="A303" s="14"/>
      <c r="B303" s="237"/>
      <c r="C303" s="238"/>
      <c r="D303" s="219" t="s">
        <v>147</v>
      </c>
      <c r="E303" s="239" t="s">
        <v>19</v>
      </c>
      <c r="F303" s="240" t="s">
        <v>532</v>
      </c>
      <c r="G303" s="238"/>
      <c r="H303" s="241">
        <v>38.289999999999999</v>
      </c>
      <c r="I303" s="242"/>
      <c r="J303" s="238"/>
      <c r="K303" s="238"/>
      <c r="L303" s="243"/>
      <c r="M303" s="244"/>
      <c r="N303" s="245"/>
      <c r="O303" s="245"/>
      <c r="P303" s="245"/>
      <c r="Q303" s="245"/>
      <c r="R303" s="245"/>
      <c r="S303" s="245"/>
      <c r="T303" s="246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T303" s="247" t="s">
        <v>147</v>
      </c>
      <c r="AU303" s="247" t="s">
        <v>79</v>
      </c>
      <c r="AV303" s="14" t="s">
        <v>79</v>
      </c>
      <c r="AW303" s="14" t="s">
        <v>31</v>
      </c>
      <c r="AX303" s="14" t="s">
        <v>77</v>
      </c>
      <c r="AY303" s="247" t="s">
        <v>109</v>
      </c>
    </row>
    <row r="304" s="14" customFormat="1">
      <c r="A304" s="14"/>
      <c r="B304" s="237"/>
      <c r="C304" s="238"/>
      <c r="D304" s="219" t="s">
        <v>147</v>
      </c>
      <c r="E304" s="238"/>
      <c r="F304" s="240" t="s">
        <v>539</v>
      </c>
      <c r="G304" s="238"/>
      <c r="H304" s="241">
        <v>1110.4100000000001</v>
      </c>
      <c r="I304" s="242"/>
      <c r="J304" s="238"/>
      <c r="K304" s="238"/>
      <c r="L304" s="243"/>
      <c r="M304" s="244"/>
      <c r="N304" s="245"/>
      <c r="O304" s="245"/>
      <c r="P304" s="245"/>
      <c r="Q304" s="245"/>
      <c r="R304" s="245"/>
      <c r="S304" s="245"/>
      <c r="T304" s="246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T304" s="247" t="s">
        <v>147</v>
      </c>
      <c r="AU304" s="247" t="s">
        <v>79</v>
      </c>
      <c r="AV304" s="14" t="s">
        <v>79</v>
      </c>
      <c r="AW304" s="14" t="s">
        <v>4</v>
      </c>
      <c r="AX304" s="14" t="s">
        <v>77</v>
      </c>
      <c r="AY304" s="247" t="s">
        <v>109</v>
      </c>
    </row>
    <row r="305" s="2" customFormat="1" ht="24.15" customHeight="1">
      <c r="A305" s="40"/>
      <c r="B305" s="41"/>
      <c r="C305" s="206" t="s">
        <v>540</v>
      </c>
      <c r="D305" s="206" t="s">
        <v>112</v>
      </c>
      <c r="E305" s="207" t="s">
        <v>541</v>
      </c>
      <c r="F305" s="208" t="s">
        <v>542</v>
      </c>
      <c r="G305" s="209" t="s">
        <v>238</v>
      </c>
      <c r="H305" s="210">
        <v>4.0300000000000002</v>
      </c>
      <c r="I305" s="211"/>
      <c r="J305" s="212">
        <f>ROUND(I305*H305,2)</f>
        <v>0</v>
      </c>
      <c r="K305" s="208" t="s">
        <v>116</v>
      </c>
      <c r="L305" s="46"/>
      <c r="M305" s="213" t="s">
        <v>19</v>
      </c>
      <c r="N305" s="214" t="s">
        <v>40</v>
      </c>
      <c r="O305" s="86"/>
      <c r="P305" s="215">
        <f>O305*H305</f>
        <v>0</v>
      </c>
      <c r="Q305" s="215">
        <v>0</v>
      </c>
      <c r="R305" s="215">
        <f>Q305*H305</f>
        <v>0</v>
      </c>
      <c r="S305" s="215">
        <v>0</v>
      </c>
      <c r="T305" s="216">
        <f>S305*H305</f>
        <v>0</v>
      </c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  <c r="AE305" s="40"/>
      <c r="AR305" s="217" t="s">
        <v>117</v>
      </c>
      <c r="AT305" s="217" t="s">
        <v>112</v>
      </c>
      <c r="AU305" s="217" t="s">
        <v>79</v>
      </c>
      <c r="AY305" s="19" t="s">
        <v>109</v>
      </c>
      <c r="BE305" s="218">
        <f>IF(N305="základní",J305,0)</f>
        <v>0</v>
      </c>
      <c r="BF305" s="218">
        <f>IF(N305="snížená",J305,0)</f>
        <v>0</v>
      </c>
      <c r="BG305" s="218">
        <f>IF(N305="zákl. přenesená",J305,0)</f>
        <v>0</v>
      </c>
      <c r="BH305" s="218">
        <f>IF(N305="sníž. přenesená",J305,0)</f>
        <v>0</v>
      </c>
      <c r="BI305" s="218">
        <f>IF(N305="nulová",J305,0)</f>
        <v>0</v>
      </c>
      <c r="BJ305" s="19" t="s">
        <v>77</v>
      </c>
      <c r="BK305" s="218">
        <f>ROUND(I305*H305,2)</f>
        <v>0</v>
      </c>
      <c r="BL305" s="19" t="s">
        <v>117</v>
      </c>
      <c r="BM305" s="217" t="s">
        <v>543</v>
      </c>
    </row>
    <row r="306" s="2" customFormat="1">
      <c r="A306" s="40"/>
      <c r="B306" s="41"/>
      <c r="C306" s="42"/>
      <c r="D306" s="219" t="s">
        <v>119</v>
      </c>
      <c r="E306" s="42"/>
      <c r="F306" s="220" t="s">
        <v>544</v>
      </c>
      <c r="G306" s="42"/>
      <c r="H306" s="42"/>
      <c r="I306" s="221"/>
      <c r="J306" s="42"/>
      <c r="K306" s="42"/>
      <c r="L306" s="46"/>
      <c r="M306" s="222"/>
      <c r="N306" s="223"/>
      <c r="O306" s="86"/>
      <c r="P306" s="86"/>
      <c r="Q306" s="86"/>
      <c r="R306" s="86"/>
      <c r="S306" s="86"/>
      <c r="T306" s="87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  <c r="AE306" s="40"/>
      <c r="AT306" s="19" t="s">
        <v>119</v>
      </c>
      <c r="AU306" s="19" t="s">
        <v>79</v>
      </c>
    </row>
    <row r="307" s="2" customFormat="1">
      <c r="A307" s="40"/>
      <c r="B307" s="41"/>
      <c r="C307" s="42"/>
      <c r="D307" s="224" t="s">
        <v>120</v>
      </c>
      <c r="E307" s="42"/>
      <c r="F307" s="225" t="s">
        <v>545</v>
      </c>
      <c r="G307" s="42"/>
      <c r="H307" s="42"/>
      <c r="I307" s="221"/>
      <c r="J307" s="42"/>
      <c r="K307" s="42"/>
      <c r="L307" s="46"/>
      <c r="M307" s="222"/>
      <c r="N307" s="223"/>
      <c r="O307" s="86"/>
      <c r="P307" s="86"/>
      <c r="Q307" s="86"/>
      <c r="R307" s="86"/>
      <c r="S307" s="86"/>
      <c r="T307" s="87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  <c r="AE307" s="40"/>
      <c r="AT307" s="19" t="s">
        <v>120</v>
      </c>
      <c r="AU307" s="19" t="s">
        <v>79</v>
      </c>
    </row>
    <row r="308" s="2" customFormat="1" ht="24.15" customHeight="1">
      <c r="A308" s="40"/>
      <c r="B308" s="41"/>
      <c r="C308" s="206" t="s">
        <v>546</v>
      </c>
      <c r="D308" s="206" t="s">
        <v>112</v>
      </c>
      <c r="E308" s="207" t="s">
        <v>547</v>
      </c>
      <c r="F308" s="208" t="s">
        <v>548</v>
      </c>
      <c r="G308" s="209" t="s">
        <v>238</v>
      </c>
      <c r="H308" s="210">
        <v>34.259999999999998</v>
      </c>
      <c r="I308" s="211"/>
      <c r="J308" s="212">
        <f>ROUND(I308*H308,2)</f>
        <v>0</v>
      </c>
      <c r="K308" s="208" t="s">
        <v>116</v>
      </c>
      <c r="L308" s="46"/>
      <c r="M308" s="213" t="s">
        <v>19</v>
      </c>
      <c r="N308" s="214" t="s">
        <v>40</v>
      </c>
      <c r="O308" s="86"/>
      <c r="P308" s="215">
        <f>O308*H308</f>
        <v>0</v>
      </c>
      <c r="Q308" s="215">
        <v>0</v>
      </c>
      <c r="R308" s="215">
        <f>Q308*H308</f>
        <v>0</v>
      </c>
      <c r="S308" s="215">
        <v>0</v>
      </c>
      <c r="T308" s="216">
        <f>S308*H308</f>
        <v>0</v>
      </c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  <c r="AE308" s="40"/>
      <c r="AR308" s="217" t="s">
        <v>117</v>
      </c>
      <c r="AT308" s="217" t="s">
        <v>112</v>
      </c>
      <c r="AU308" s="217" t="s">
        <v>79</v>
      </c>
      <c r="AY308" s="19" t="s">
        <v>109</v>
      </c>
      <c r="BE308" s="218">
        <f>IF(N308="základní",J308,0)</f>
        <v>0</v>
      </c>
      <c r="BF308" s="218">
        <f>IF(N308="snížená",J308,0)</f>
        <v>0</v>
      </c>
      <c r="BG308" s="218">
        <f>IF(N308="zákl. přenesená",J308,0)</f>
        <v>0</v>
      </c>
      <c r="BH308" s="218">
        <f>IF(N308="sníž. přenesená",J308,0)</f>
        <v>0</v>
      </c>
      <c r="BI308" s="218">
        <f>IF(N308="nulová",J308,0)</f>
        <v>0</v>
      </c>
      <c r="BJ308" s="19" t="s">
        <v>77</v>
      </c>
      <c r="BK308" s="218">
        <f>ROUND(I308*H308,2)</f>
        <v>0</v>
      </c>
      <c r="BL308" s="19" t="s">
        <v>117</v>
      </c>
      <c r="BM308" s="217" t="s">
        <v>549</v>
      </c>
    </row>
    <row r="309" s="2" customFormat="1">
      <c r="A309" s="40"/>
      <c r="B309" s="41"/>
      <c r="C309" s="42"/>
      <c r="D309" s="219" t="s">
        <v>119</v>
      </c>
      <c r="E309" s="42"/>
      <c r="F309" s="220" t="s">
        <v>550</v>
      </c>
      <c r="G309" s="42"/>
      <c r="H309" s="42"/>
      <c r="I309" s="221"/>
      <c r="J309" s="42"/>
      <c r="K309" s="42"/>
      <c r="L309" s="46"/>
      <c r="M309" s="222"/>
      <c r="N309" s="223"/>
      <c r="O309" s="86"/>
      <c r="P309" s="86"/>
      <c r="Q309" s="86"/>
      <c r="R309" s="86"/>
      <c r="S309" s="86"/>
      <c r="T309" s="87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  <c r="AE309" s="40"/>
      <c r="AT309" s="19" t="s">
        <v>119</v>
      </c>
      <c r="AU309" s="19" t="s">
        <v>79</v>
      </c>
    </row>
    <row r="310" s="2" customFormat="1">
      <c r="A310" s="40"/>
      <c r="B310" s="41"/>
      <c r="C310" s="42"/>
      <c r="D310" s="224" t="s">
        <v>120</v>
      </c>
      <c r="E310" s="42"/>
      <c r="F310" s="225" t="s">
        <v>551</v>
      </c>
      <c r="G310" s="42"/>
      <c r="H310" s="42"/>
      <c r="I310" s="221"/>
      <c r="J310" s="42"/>
      <c r="K310" s="42"/>
      <c r="L310" s="46"/>
      <c r="M310" s="222"/>
      <c r="N310" s="223"/>
      <c r="O310" s="86"/>
      <c r="P310" s="86"/>
      <c r="Q310" s="86"/>
      <c r="R310" s="86"/>
      <c r="S310" s="86"/>
      <c r="T310" s="87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  <c r="AE310" s="40"/>
      <c r="AT310" s="19" t="s">
        <v>120</v>
      </c>
      <c r="AU310" s="19" t="s">
        <v>79</v>
      </c>
    </row>
    <row r="311" s="14" customFormat="1">
      <c r="A311" s="14"/>
      <c r="B311" s="237"/>
      <c r="C311" s="238"/>
      <c r="D311" s="219" t="s">
        <v>147</v>
      </c>
      <c r="E311" s="239" t="s">
        <v>19</v>
      </c>
      <c r="F311" s="240" t="s">
        <v>552</v>
      </c>
      <c r="G311" s="238"/>
      <c r="H311" s="241">
        <v>34.259999999999998</v>
      </c>
      <c r="I311" s="242"/>
      <c r="J311" s="238"/>
      <c r="K311" s="238"/>
      <c r="L311" s="243"/>
      <c r="M311" s="244"/>
      <c r="N311" s="245"/>
      <c r="O311" s="245"/>
      <c r="P311" s="245"/>
      <c r="Q311" s="245"/>
      <c r="R311" s="245"/>
      <c r="S311" s="245"/>
      <c r="T311" s="246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T311" s="247" t="s">
        <v>147</v>
      </c>
      <c r="AU311" s="247" t="s">
        <v>79</v>
      </c>
      <c r="AV311" s="14" t="s">
        <v>79</v>
      </c>
      <c r="AW311" s="14" t="s">
        <v>31</v>
      </c>
      <c r="AX311" s="14" t="s">
        <v>77</v>
      </c>
      <c r="AY311" s="247" t="s">
        <v>109</v>
      </c>
    </row>
    <row r="312" s="2" customFormat="1" ht="24.15" customHeight="1">
      <c r="A312" s="40"/>
      <c r="B312" s="41"/>
      <c r="C312" s="206" t="s">
        <v>553</v>
      </c>
      <c r="D312" s="206" t="s">
        <v>112</v>
      </c>
      <c r="E312" s="207" t="s">
        <v>554</v>
      </c>
      <c r="F312" s="208" t="s">
        <v>555</v>
      </c>
      <c r="G312" s="209" t="s">
        <v>238</v>
      </c>
      <c r="H312" s="210">
        <v>1762.931</v>
      </c>
      <c r="I312" s="211"/>
      <c r="J312" s="212">
        <f>ROUND(I312*H312,2)</f>
        <v>0</v>
      </c>
      <c r="K312" s="208" t="s">
        <v>116</v>
      </c>
      <c r="L312" s="46"/>
      <c r="M312" s="213" t="s">
        <v>19</v>
      </c>
      <c r="N312" s="214" t="s">
        <v>40</v>
      </c>
      <c r="O312" s="86"/>
      <c r="P312" s="215">
        <f>O312*H312</f>
        <v>0</v>
      </c>
      <c r="Q312" s="215">
        <v>0</v>
      </c>
      <c r="R312" s="215">
        <f>Q312*H312</f>
        <v>0</v>
      </c>
      <c r="S312" s="215">
        <v>0</v>
      </c>
      <c r="T312" s="216">
        <f>S312*H312</f>
        <v>0</v>
      </c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  <c r="AE312" s="40"/>
      <c r="AR312" s="217" t="s">
        <v>117</v>
      </c>
      <c r="AT312" s="217" t="s">
        <v>112</v>
      </c>
      <c r="AU312" s="217" t="s">
        <v>79</v>
      </c>
      <c r="AY312" s="19" t="s">
        <v>109</v>
      </c>
      <c r="BE312" s="218">
        <f>IF(N312="základní",J312,0)</f>
        <v>0</v>
      </c>
      <c r="BF312" s="218">
        <f>IF(N312="snížená",J312,0)</f>
        <v>0</v>
      </c>
      <c r="BG312" s="218">
        <f>IF(N312="zákl. přenesená",J312,0)</f>
        <v>0</v>
      </c>
      <c r="BH312" s="218">
        <f>IF(N312="sníž. přenesená",J312,0)</f>
        <v>0</v>
      </c>
      <c r="BI312" s="218">
        <f>IF(N312="nulová",J312,0)</f>
        <v>0</v>
      </c>
      <c r="BJ312" s="19" t="s">
        <v>77</v>
      </c>
      <c r="BK312" s="218">
        <f>ROUND(I312*H312,2)</f>
        <v>0</v>
      </c>
      <c r="BL312" s="19" t="s">
        <v>117</v>
      </c>
      <c r="BM312" s="217" t="s">
        <v>556</v>
      </c>
    </row>
    <row r="313" s="2" customFormat="1">
      <c r="A313" s="40"/>
      <c r="B313" s="41"/>
      <c r="C313" s="42"/>
      <c r="D313" s="219" t="s">
        <v>119</v>
      </c>
      <c r="E313" s="42"/>
      <c r="F313" s="220" t="s">
        <v>557</v>
      </c>
      <c r="G313" s="42"/>
      <c r="H313" s="42"/>
      <c r="I313" s="221"/>
      <c r="J313" s="42"/>
      <c r="K313" s="42"/>
      <c r="L313" s="46"/>
      <c r="M313" s="222"/>
      <c r="N313" s="223"/>
      <c r="O313" s="86"/>
      <c r="P313" s="86"/>
      <c r="Q313" s="86"/>
      <c r="R313" s="86"/>
      <c r="S313" s="86"/>
      <c r="T313" s="87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  <c r="AE313" s="40"/>
      <c r="AT313" s="19" t="s">
        <v>119</v>
      </c>
      <c r="AU313" s="19" t="s">
        <v>79</v>
      </c>
    </row>
    <row r="314" s="2" customFormat="1">
      <c r="A314" s="40"/>
      <c r="B314" s="41"/>
      <c r="C314" s="42"/>
      <c r="D314" s="224" t="s">
        <v>120</v>
      </c>
      <c r="E314" s="42"/>
      <c r="F314" s="225" t="s">
        <v>558</v>
      </c>
      <c r="G314" s="42"/>
      <c r="H314" s="42"/>
      <c r="I314" s="221"/>
      <c r="J314" s="42"/>
      <c r="K314" s="42"/>
      <c r="L314" s="46"/>
      <c r="M314" s="222"/>
      <c r="N314" s="223"/>
      <c r="O314" s="86"/>
      <c r="P314" s="86"/>
      <c r="Q314" s="86"/>
      <c r="R314" s="86"/>
      <c r="S314" s="86"/>
      <c r="T314" s="87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  <c r="AE314" s="40"/>
      <c r="AT314" s="19" t="s">
        <v>120</v>
      </c>
      <c r="AU314" s="19" t="s">
        <v>79</v>
      </c>
    </row>
    <row r="315" s="13" customFormat="1">
      <c r="A315" s="13"/>
      <c r="B315" s="227"/>
      <c r="C315" s="228"/>
      <c r="D315" s="219" t="s">
        <v>147</v>
      </c>
      <c r="E315" s="229" t="s">
        <v>19</v>
      </c>
      <c r="F315" s="230" t="s">
        <v>215</v>
      </c>
      <c r="G315" s="228"/>
      <c r="H315" s="229" t="s">
        <v>19</v>
      </c>
      <c r="I315" s="231"/>
      <c r="J315" s="228"/>
      <c r="K315" s="228"/>
      <c r="L315" s="232"/>
      <c r="M315" s="233"/>
      <c r="N315" s="234"/>
      <c r="O315" s="234"/>
      <c r="P315" s="234"/>
      <c r="Q315" s="234"/>
      <c r="R315" s="234"/>
      <c r="S315" s="234"/>
      <c r="T315" s="235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236" t="s">
        <v>147</v>
      </c>
      <c r="AU315" s="236" t="s">
        <v>79</v>
      </c>
      <c r="AV315" s="13" t="s">
        <v>77</v>
      </c>
      <c r="AW315" s="13" t="s">
        <v>31</v>
      </c>
      <c r="AX315" s="13" t="s">
        <v>69</v>
      </c>
      <c r="AY315" s="236" t="s">
        <v>109</v>
      </c>
    </row>
    <row r="316" s="14" customFormat="1">
      <c r="A316" s="14"/>
      <c r="B316" s="237"/>
      <c r="C316" s="238"/>
      <c r="D316" s="219" t="s">
        <v>147</v>
      </c>
      <c r="E316" s="239" t="s">
        <v>19</v>
      </c>
      <c r="F316" s="240" t="s">
        <v>216</v>
      </c>
      <c r="G316" s="238"/>
      <c r="H316" s="241">
        <v>6.4059999999999997</v>
      </c>
      <c r="I316" s="242"/>
      <c r="J316" s="238"/>
      <c r="K316" s="238"/>
      <c r="L316" s="243"/>
      <c r="M316" s="244"/>
      <c r="N316" s="245"/>
      <c r="O316" s="245"/>
      <c r="P316" s="245"/>
      <c r="Q316" s="245"/>
      <c r="R316" s="245"/>
      <c r="S316" s="245"/>
      <c r="T316" s="246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T316" s="247" t="s">
        <v>147</v>
      </c>
      <c r="AU316" s="247" t="s">
        <v>79</v>
      </c>
      <c r="AV316" s="14" t="s">
        <v>79</v>
      </c>
      <c r="AW316" s="14" t="s">
        <v>31</v>
      </c>
      <c r="AX316" s="14" t="s">
        <v>69</v>
      </c>
      <c r="AY316" s="247" t="s">
        <v>109</v>
      </c>
    </row>
    <row r="317" s="13" customFormat="1">
      <c r="A317" s="13"/>
      <c r="B317" s="227"/>
      <c r="C317" s="228"/>
      <c r="D317" s="219" t="s">
        <v>147</v>
      </c>
      <c r="E317" s="229" t="s">
        <v>19</v>
      </c>
      <c r="F317" s="230" t="s">
        <v>217</v>
      </c>
      <c r="G317" s="228"/>
      <c r="H317" s="229" t="s">
        <v>19</v>
      </c>
      <c r="I317" s="231"/>
      <c r="J317" s="228"/>
      <c r="K317" s="228"/>
      <c r="L317" s="232"/>
      <c r="M317" s="233"/>
      <c r="N317" s="234"/>
      <c r="O317" s="234"/>
      <c r="P317" s="234"/>
      <c r="Q317" s="234"/>
      <c r="R317" s="234"/>
      <c r="S317" s="234"/>
      <c r="T317" s="235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T317" s="236" t="s">
        <v>147</v>
      </c>
      <c r="AU317" s="236" t="s">
        <v>79</v>
      </c>
      <c r="AV317" s="13" t="s">
        <v>77</v>
      </c>
      <c r="AW317" s="13" t="s">
        <v>31</v>
      </c>
      <c r="AX317" s="13" t="s">
        <v>69</v>
      </c>
      <c r="AY317" s="236" t="s">
        <v>109</v>
      </c>
    </row>
    <row r="318" s="14" customFormat="1">
      <c r="A318" s="14"/>
      <c r="B318" s="237"/>
      <c r="C318" s="238"/>
      <c r="D318" s="219" t="s">
        <v>147</v>
      </c>
      <c r="E318" s="239" t="s">
        <v>19</v>
      </c>
      <c r="F318" s="240" t="s">
        <v>218</v>
      </c>
      <c r="G318" s="238"/>
      <c r="H318" s="241">
        <v>742.20000000000005</v>
      </c>
      <c r="I318" s="242"/>
      <c r="J318" s="238"/>
      <c r="K318" s="238"/>
      <c r="L318" s="243"/>
      <c r="M318" s="244"/>
      <c r="N318" s="245"/>
      <c r="O318" s="245"/>
      <c r="P318" s="245"/>
      <c r="Q318" s="245"/>
      <c r="R318" s="245"/>
      <c r="S318" s="245"/>
      <c r="T318" s="246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T318" s="247" t="s">
        <v>147</v>
      </c>
      <c r="AU318" s="247" t="s">
        <v>79</v>
      </c>
      <c r="AV318" s="14" t="s">
        <v>79</v>
      </c>
      <c r="AW318" s="14" t="s">
        <v>31</v>
      </c>
      <c r="AX318" s="14" t="s">
        <v>69</v>
      </c>
      <c r="AY318" s="247" t="s">
        <v>109</v>
      </c>
    </row>
    <row r="319" s="13" customFormat="1">
      <c r="A319" s="13"/>
      <c r="B319" s="227"/>
      <c r="C319" s="228"/>
      <c r="D319" s="219" t="s">
        <v>147</v>
      </c>
      <c r="E319" s="229" t="s">
        <v>19</v>
      </c>
      <c r="F319" s="230" t="s">
        <v>219</v>
      </c>
      <c r="G319" s="228"/>
      <c r="H319" s="229" t="s">
        <v>19</v>
      </c>
      <c r="I319" s="231"/>
      <c r="J319" s="228"/>
      <c r="K319" s="228"/>
      <c r="L319" s="232"/>
      <c r="M319" s="233"/>
      <c r="N319" s="234"/>
      <c r="O319" s="234"/>
      <c r="P319" s="234"/>
      <c r="Q319" s="234"/>
      <c r="R319" s="234"/>
      <c r="S319" s="234"/>
      <c r="T319" s="235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T319" s="236" t="s">
        <v>147</v>
      </c>
      <c r="AU319" s="236" t="s">
        <v>79</v>
      </c>
      <c r="AV319" s="13" t="s">
        <v>77</v>
      </c>
      <c r="AW319" s="13" t="s">
        <v>31</v>
      </c>
      <c r="AX319" s="13" t="s">
        <v>69</v>
      </c>
      <c r="AY319" s="236" t="s">
        <v>109</v>
      </c>
    </row>
    <row r="320" s="14" customFormat="1">
      <c r="A320" s="14"/>
      <c r="B320" s="237"/>
      <c r="C320" s="238"/>
      <c r="D320" s="219" t="s">
        <v>147</v>
      </c>
      <c r="E320" s="239" t="s">
        <v>19</v>
      </c>
      <c r="F320" s="240" t="s">
        <v>108</v>
      </c>
      <c r="G320" s="238"/>
      <c r="H320" s="241">
        <v>5</v>
      </c>
      <c r="I320" s="242"/>
      <c r="J320" s="238"/>
      <c r="K320" s="238"/>
      <c r="L320" s="243"/>
      <c r="M320" s="244"/>
      <c r="N320" s="245"/>
      <c r="O320" s="245"/>
      <c r="P320" s="245"/>
      <c r="Q320" s="245"/>
      <c r="R320" s="245"/>
      <c r="S320" s="245"/>
      <c r="T320" s="246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T320" s="247" t="s">
        <v>147</v>
      </c>
      <c r="AU320" s="247" t="s">
        <v>79</v>
      </c>
      <c r="AV320" s="14" t="s">
        <v>79</v>
      </c>
      <c r="AW320" s="14" t="s">
        <v>31</v>
      </c>
      <c r="AX320" s="14" t="s">
        <v>69</v>
      </c>
      <c r="AY320" s="247" t="s">
        <v>109</v>
      </c>
    </row>
    <row r="321" s="13" customFormat="1">
      <c r="A321" s="13"/>
      <c r="B321" s="227"/>
      <c r="C321" s="228"/>
      <c r="D321" s="219" t="s">
        <v>147</v>
      </c>
      <c r="E321" s="229" t="s">
        <v>19</v>
      </c>
      <c r="F321" s="230" t="s">
        <v>220</v>
      </c>
      <c r="G321" s="228"/>
      <c r="H321" s="229" t="s">
        <v>19</v>
      </c>
      <c r="I321" s="231"/>
      <c r="J321" s="228"/>
      <c r="K321" s="228"/>
      <c r="L321" s="232"/>
      <c r="M321" s="233"/>
      <c r="N321" s="234"/>
      <c r="O321" s="234"/>
      <c r="P321" s="234"/>
      <c r="Q321" s="234"/>
      <c r="R321" s="234"/>
      <c r="S321" s="234"/>
      <c r="T321" s="235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T321" s="236" t="s">
        <v>147</v>
      </c>
      <c r="AU321" s="236" t="s">
        <v>79</v>
      </c>
      <c r="AV321" s="13" t="s">
        <v>77</v>
      </c>
      <c r="AW321" s="13" t="s">
        <v>31</v>
      </c>
      <c r="AX321" s="13" t="s">
        <v>69</v>
      </c>
      <c r="AY321" s="236" t="s">
        <v>109</v>
      </c>
    </row>
    <row r="322" s="14" customFormat="1">
      <c r="A322" s="14"/>
      <c r="B322" s="237"/>
      <c r="C322" s="238"/>
      <c r="D322" s="219" t="s">
        <v>147</v>
      </c>
      <c r="E322" s="239" t="s">
        <v>19</v>
      </c>
      <c r="F322" s="240" t="s">
        <v>221</v>
      </c>
      <c r="G322" s="238"/>
      <c r="H322" s="241">
        <v>225.80000000000001</v>
      </c>
      <c r="I322" s="242"/>
      <c r="J322" s="238"/>
      <c r="K322" s="238"/>
      <c r="L322" s="243"/>
      <c r="M322" s="244"/>
      <c r="N322" s="245"/>
      <c r="O322" s="245"/>
      <c r="P322" s="245"/>
      <c r="Q322" s="245"/>
      <c r="R322" s="245"/>
      <c r="S322" s="245"/>
      <c r="T322" s="246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T322" s="247" t="s">
        <v>147</v>
      </c>
      <c r="AU322" s="247" t="s">
        <v>79</v>
      </c>
      <c r="AV322" s="14" t="s">
        <v>79</v>
      </c>
      <c r="AW322" s="14" t="s">
        <v>31</v>
      </c>
      <c r="AX322" s="14" t="s">
        <v>69</v>
      </c>
      <c r="AY322" s="247" t="s">
        <v>109</v>
      </c>
    </row>
    <row r="323" s="15" customFormat="1">
      <c r="A323" s="15"/>
      <c r="B323" s="252"/>
      <c r="C323" s="253"/>
      <c r="D323" s="219" t="s">
        <v>147</v>
      </c>
      <c r="E323" s="254" t="s">
        <v>19</v>
      </c>
      <c r="F323" s="255" t="s">
        <v>204</v>
      </c>
      <c r="G323" s="253"/>
      <c r="H323" s="256">
        <v>979.40599999999995</v>
      </c>
      <c r="I323" s="257"/>
      <c r="J323" s="253"/>
      <c r="K323" s="253"/>
      <c r="L323" s="258"/>
      <c r="M323" s="259"/>
      <c r="N323" s="260"/>
      <c r="O323" s="260"/>
      <c r="P323" s="260"/>
      <c r="Q323" s="260"/>
      <c r="R323" s="260"/>
      <c r="S323" s="260"/>
      <c r="T323" s="261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T323" s="262" t="s">
        <v>147</v>
      </c>
      <c r="AU323" s="262" t="s">
        <v>79</v>
      </c>
      <c r="AV323" s="15" t="s">
        <v>117</v>
      </c>
      <c r="AW323" s="15" t="s">
        <v>31</v>
      </c>
      <c r="AX323" s="15" t="s">
        <v>77</v>
      </c>
      <c r="AY323" s="262" t="s">
        <v>109</v>
      </c>
    </row>
    <row r="324" s="14" customFormat="1">
      <c r="A324" s="14"/>
      <c r="B324" s="237"/>
      <c r="C324" s="238"/>
      <c r="D324" s="219" t="s">
        <v>147</v>
      </c>
      <c r="E324" s="238"/>
      <c r="F324" s="240" t="s">
        <v>559</v>
      </c>
      <c r="G324" s="238"/>
      <c r="H324" s="241">
        <v>1762.931</v>
      </c>
      <c r="I324" s="242"/>
      <c r="J324" s="238"/>
      <c r="K324" s="238"/>
      <c r="L324" s="243"/>
      <c r="M324" s="273"/>
      <c r="N324" s="274"/>
      <c r="O324" s="274"/>
      <c r="P324" s="274"/>
      <c r="Q324" s="274"/>
      <c r="R324" s="274"/>
      <c r="S324" s="274"/>
      <c r="T324" s="275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T324" s="247" t="s">
        <v>147</v>
      </c>
      <c r="AU324" s="247" t="s">
        <v>79</v>
      </c>
      <c r="AV324" s="14" t="s">
        <v>79</v>
      </c>
      <c r="AW324" s="14" t="s">
        <v>4</v>
      </c>
      <c r="AX324" s="14" t="s">
        <v>77</v>
      </c>
      <c r="AY324" s="247" t="s">
        <v>109</v>
      </c>
    </row>
    <row r="325" s="2" customFormat="1" ht="6.96" customHeight="1">
      <c r="A325" s="40"/>
      <c r="B325" s="61"/>
      <c r="C325" s="62"/>
      <c r="D325" s="62"/>
      <c r="E325" s="62"/>
      <c r="F325" s="62"/>
      <c r="G325" s="62"/>
      <c r="H325" s="62"/>
      <c r="I325" s="62"/>
      <c r="J325" s="62"/>
      <c r="K325" s="62"/>
      <c r="L325" s="46"/>
      <c r="M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  <c r="AE325" s="40"/>
    </row>
  </sheetData>
  <sheetProtection sheet="1" autoFilter="0" formatColumns="0" formatRows="0" objects="1" scenarios="1" spinCount="100000" saltValue="Ao4QlMzNpuBpQsg3HFYPv+Tic5kxbS+BlujtAiMx1RQkVPaVDVjLb8M7k97T4k5jJAzbgsM9sjO+blYoNxV4Ag==" hashValue="x9h4Z7UpLo8Yjz9SaCUyWOKq5AegCqquisbGeaz5bxOjxP44S7F0ArBzi9sSUdy9agfYgbsoGMBl06Co59l5CA==" algorithmName="SHA-512" password="CC35"/>
  <autoFilter ref="C84:K324"/>
  <mergeCells count="9">
    <mergeCell ref="E7:H7"/>
    <mergeCell ref="E9:H9"/>
    <mergeCell ref="E18:H18"/>
    <mergeCell ref="E27:H27"/>
    <mergeCell ref="E48:H48"/>
    <mergeCell ref="E50:H50"/>
    <mergeCell ref="E75:H75"/>
    <mergeCell ref="E77:H77"/>
    <mergeCell ref="L2:V2"/>
  </mergeCells>
  <hyperlinks>
    <hyperlink ref="F90" r:id="rId1" display="https://podminky.urs.cz/item/CS_URS_2025_01/113106121"/>
    <hyperlink ref="F93" r:id="rId2" display="https://podminky.urs.cz/item/CS_URS_2025_01/113154432"/>
    <hyperlink ref="F97" r:id="rId3" display="https://podminky.urs.cz/item/CS_URS_2025_01/113202111"/>
    <hyperlink ref="F100" r:id="rId4" display="https://podminky.urs.cz/item/CS_URS_2025_01/122252204"/>
    <hyperlink ref="F106" r:id="rId5" display="https://podminky.urs.cz/item/CS_URS_2025_01/132151251"/>
    <hyperlink ref="F109" r:id="rId6" display="https://podminky.urs.cz/item/CS_URS_2025_01/162751117"/>
    <hyperlink ref="F121" r:id="rId7" display="https://podminky.urs.cz/item/CS_URS_2025_01/162751119"/>
    <hyperlink ref="F126" r:id="rId8" display="https://podminky.urs.cz/item/CS_URS_2025_01/181311103"/>
    <hyperlink ref="F132" r:id="rId9" display="https://podminky.urs.cz/item/CS_URS_2025_01/181411121"/>
    <hyperlink ref="F135" r:id="rId10" display="https://podminky.urs.cz/item/CS_URS_2025_01/181411122"/>
    <hyperlink ref="F141" r:id="rId11" display="https://podminky.urs.cz/item/CS_URS_2025_01/181951112"/>
    <hyperlink ref="F145" r:id="rId12" display="https://podminky.urs.cz/item/CS_URS_2025_01/182251101"/>
    <hyperlink ref="F148" r:id="rId13" display="https://podminky.urs.cz/item/CS_URS_2025_01/182351133"/>
    <hyperlink ref="F152" r:id="rId14" display="https://podminky.urs.cz/item/CS_URS_2025_01/452312131"/>
    <hyperlink ref="F156" r:id="rId15" display="https://podminky.urs.cz/item/CS_URS_2025_01/564831011"/>
    <hyperlink ref="F163" r:id="rId16" display="https://podminky.urs.cz/item/CS_URS_2025_01/564851111"/>
    <hyperlink ref="F171" r:id="rId17" display="https://podminky.urs.cz/item/CS_URS_2025_01/564861111"/>
    <hyperlink ref="F174" r:id="rId18" display="https://podminky.urs.cz/item/CS_URS_2025_01/564930412"/>
    <hyperlink ref="F177" r:id="rId19" display="https://podminky.urs.cz/item/CS_URS_2025_01/564931412"/>
    <hyperlink ref="F182" r:id="rId20" display="https://podminky.urs.cz/item/CS_URS_2025_01/565155111"/>
    <hyperlink ref="F185" r:id="rId21" display="https://podminky.urs.cz/item/CS_URS_2024_01/566301111"/>
    <hyperlink ref="F189" r:id="rId22" display="https://podminky.urs.cz/item/CS_URS_2025_01/567122114"/>
    <hyperlink ref="F195" r:id="rId23" display="https://podminky.urs.cz/item/CS_URS_2024_01/567533141"/>
    <hyperlink ref="F209" r:id="rId24" display="https://podminky.urs.cz/item/CS_URS_2025_01/569931132"/>
    <hyperlink ref="F212" r:id="rId25" display="https://podminky.urs.cz/item/CS_URS_2025_01/573211108"/>
    <hyperlink ref="F216" r:id="rId26" display="https://podminky.urs.cz/item/CS_URS_2025_01/577144111"/>
    <hyperlink ref="F220" r:id="rId27" display="https://podminky.urs.cz/item/CS_URS_2025_01/594411112"/>
    <hyperlink ref="F226" r:id="rId28" display="https://podminky.urs.cz/item/CS_URS_2025_01/596212210"/>
    <hyperlink ref="F230" r:id="rId29" display="https://podminky.urs.cz/item/CS_URS_2025_01/915111111"/>
    <hyperlink ref="F234" r:id="rId30" display="https://podminky.urs.cz/item/CS_URS_2025_01/915121121"/>
    <hyperlink ref="F237" r:id="rId31" display="https://podminky.urs.cz/item/CS_URS_2025_01/915211112"/>
    <hyperlink ref="F240" r:id="rId32" display="https://podminky.urs.cz/item/CS_URS_2025_01/915221122"/>
    <hyperlink ref="F243" r:id="rId33" display="https://podminky.urs.cz/item/CS_URS_2025_01/916131213"/>
    <hyperlink ref="F253" r:id="rId34" display="https://podminky.urs.cz/item/CS_URS_2025_01/919413111"/>
    <hyperlink ref="F256" r:id="rId35" display="https://podminky.urs.cz/item/CS_URS_2025_01/919441221"/>
    <hyperlink ref="F259" r:id="rId36" display="https://podminky.urs.cz/item/CS_URS_2025_01/919521140"/>
    <hyperlink ref="F265" r:id="rId37" display="https://podminky.urs.cz/item/CS_URS_2025_01/919535557"/>
    <hyperlink ref="F269" r:id="rId38" display="https://podminky.urs.cz/item/CS_URS_2025_01/919732211"/>
    <hyperlink ref="F273" r:id="rId39" display="https://podminky.urs.cz/item/CS_URS_2025_01/919735112"/>
    <hyperlink ref="F276" r:id="rId40" display="https://podminky.urs.cz/item/CS_URS_2025_01/938902411"/>
    <hyperlink ref="F279" r:id="rId41" display="https://podminky.urs.cz/item/CS_URS_2025_01/938902422"/>
    <hyperlink ref="F282" r:id="rId42" display="https://podminky.urs.cz/item/CS_URS_2025_01/938909311"/>
    <hyperlink ref="F285" r:id="rId43" display="https://podminky.urs.cz/item/CS_URS_2025_01/938909611"/>
    <hyperlink ref="F288" r:id="rId44" display="https://podminky.urs.cz/item/CS_URS_2025_01/966008113"/>
    <hyperlink ref="F291" r:id="rId45" display="https://podminky.urs.cz/item/CS_URS_2025_01/966008311"/>
    <hyperlink ref="F294" r:id="rId46" display="https://podminky.urs.cz/item/CS_URS_2025_01/979054451"/>
    <hyperlink ref="F298" r:id="rId47" display="https://podminky.urs.cz/item/CS_URS_2025_01/997221571"/>
    <hyperlink ref="F302" r:id="rId48" display="https://podminky.urs.cz/item/CS_URS_2025_01/997221579"/>
    <hyperlink ref="F307" r:id="rId49" display="https://podminky.urs.cz/item/CS_URS_2025_01/997221861"/>
    <hyperlink ref="F310" r:id="rId50" display="https://podminky.urs.cz/item/CS_URS_2025_01/997221862"/>
    <hyperlink ref="F314" r:id="rId51" display="https://podminky.urs.cz/item/CS_URS_2025_01/997221873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52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76" customWidth="1"/>
    <col min="2" max="2" width="1.667969" style="276" customWidth="1"/>
    <col min="3" max="4" width="5" style="276" customWidth="1"/>
    <col min="5" max="5" width="11.66016" style="276" customWidth="1"/>
    <col min="6" max="6" width="9.160156" style="276" customWidth="1"/>
    <col min="7" max="7" width="5" style="276" customWidth="1"/>
    <col min="8" max="8" width="77.83203" style="276" customWidth="1"/>
    <col min="9" max="10" width="20" style="276" customWidth="1"/>
    <col min="11" max="11" width="1.667969" style="276" customWidth="1"/>
  </cols>
  <sheetData>
    <row r="1" s="1" customFormat="1" ht="37.5" customHeight="1"/>
    <row r="2" s="1" customFormat="1" ht="7.5" customHeight="1">
      <c r="B2" s="277"/>
      <c r="C2" s="278"/>
      <c r="D2" s="278"/>
      <c r="E2" s="278"/>
      <c r="F2" s="278"/>
      <c r="G2" s="278"/>
      <c r="H2" s="278"/>
      <c r="I2" s="278"/>
      <c r="J2" s="278"/>
      <c r="K2" s="279"/>
    </row>
    <row r="3" s="16" customFormat="1" ht="45" customHeight="1">
      <c r="B3" s="280"/>
      <c r="C3" s="281" t="s">
        <v>560</v>
      </c>
      <c r="D3" s="281"/>
      <c r="E3" s="281"/>
      <c r="F3" s="281"/>
      <c r="G3" s="281"/>
      <c r="H3" s="281"/>
      <c r="I3" s="281"/>
      <c r="J3" s="281"/>
      <c r="K3" s="282"/>
    </row>
    <row r="4" s="1" customFormat="1" ht="25.5" customHeight="1">
      <c r="B4" s="283"/>
      <c r="C4" s="284" t="s">
        <v>561</v>
      </c>
      <c r="D4" s="284"/>
      <c r="E4" s="284"/>
      <c r="F4" s="284"/>
      <c r="G4" s="284"/>
      <c r="H4" s="284"/>
      <c r="I4" s="284"/>
      <c r="J4" s="284"/>
      <c r="K4" s="285"/>
    </row>
    <row r="5" s="1" customFormat="1" ht="5.25" customHeight="1">
      <c r="B5" s="283"/>
      <c r="C5" s="286"/>
      <c r="D5" s="286"/>
      <c r="E5" s="286"/>
      <c r="F5" s="286"/>
      <c r="G5" s="286"/>
      <c r="H5" s="286"/>
      <c r="I5" s="286"/>
      <c r="J5" s="286"/>
      <c r="K5" s="285"/>
    </row>
    <row r="6" s="1" customFormat="1" ht="15" customHeight="1">
      <c r="B6" s="283"/>
      <c r="C6" s="287" t="s">
        <v>562</v>
      </c>
      <c r="D6" s="287"/>
      <c r="E6" s="287"/>
      <c r="F6" s="287"/>
      <c r="G6" s="287"/>
      <c r="H6" s="287"/>
      <c r="I6" s="287"/>
      <c r="J6" s="287"/>
      <c r="K6" s="285"/>
    </row>
    <row r="7" s="1" customFormat="1" ht="15" customHeight="1">
      <c r="B7" s="288"/>
      <c r="C7" s="287" t="s">
        <v>563</v>
      </c>
      <c r="D7" s="287"/>
      <c r="E7" s="287"/>
      <c r="F7" s="287"/>
      <c r="G7" s="287"/>
      <c r="H7" s="287"/>
      <c r="I7" s="287"/>
      <c r="J7" s="287"/>
      <c r="K7" s="285"/>
    </row>
    <row r="8" s="1" customFormat="1" ht="12.75" customHeight="1">
      <c r="B8" s="288"/>
      <c r="C8" s="287"/>
      <c r="D8" s="287"/>
      <c r="E8" s="287"/>
      <c r="F8" s="287"/>
      <c r="G8" s="287"/>
      <c r="H8" s="287"/>
      <c r="I8" s="287"/>
      <c r="J8" s="287"/>
      <c r="K8" s="285"/>
    </row>
    <row r="9" s="1" customFormat="1" ht="15" customHeight="1">
      <c r="B9" s="288"/>
      <c r="C9" s="287" t="s">
        <v>564</v>
      </c>
      <c r="D9" s="287"/>
      <c r="E9" s="287"/>
      <c r="F9" s="287"/>
      <c r="G9" s="287"/>
      <c r="H9" s="287"/>
      <c r="I9" s="287"/>
      <c r="J9" s="287"/>
      <c r="K9" s="285"/>
    </row>
    <row r="10" s="1" customFormat="1" ht="15" customHeight="1">
      <c r="B10" s="288"/>
      <c r="C10" s="287"/>
      <c r="D10" s="287" t="s">
        <v>565</v>
      </c>
      <c r="E10" s="287"/>
      <c r="F10" s="287"/>
      <c r="G10" s="287"/>
      <c r="H10" s="287"/>
      <c r="I10" s="287"/>
      <c r="J10" s="287"/>
      <c r="K10" s="285"/>
    </row>
    <row r="11" s="1" customFormat="1" ht="15" customHeight="1">
      <c r="B11" s="288"/>
      <c r="C11" s="289"/>
      <c r="D11" s="287" t="s">
        <v>566</v>
      </c>
      <c r="E11" s="287"/>
      <c r="F11" s="287"/>
      <c r="G11" s="287"/>
      <c r="H11" s="287"/>
      <c r="I11" s="287"/>
      <c r="J11" s="287"/>
      <c r="K11" s="285"/>
    </row>
    <row r="12" s="1" customFormat="1" ht="15" customHeight="1">
      <c r="B12" s="288"/>
      <c r="C12" s="289"/>
      <c r="D12" s="287"/>
      <c r="E12" s="287"/>
      <c r="F12" s="287"/>
      <c r="G12" s="287"/>
      <c r="H12" s="287"/>
      <c r="I12" s="287"/>
      <c r="J12" s="287"/>
      <c r="K12" s="285"/>
    </row>
    <row r="13" s="1" customFormat="1" ht="15" customHeight="1">
      <c r="B13" s="288"/>
      <c r="C13" s="289"/>
      <c r="D13" s="290" t="s">
        <v>567</v>
      </c>
      <c r="E13" s="287"/>
      <c r="F13" s="287"/>
      <c r="G13" s="287"/>
      <c r="H13" s="287"/>
      <c r="I13" s="287"/>
      <c r="J13" s="287"/>
      <c r="K13" s="285"/>
    </row>
    <row r="14" s="1" customFormat="1" ht="12.75" customHeight="1">
      <c r="B14" s="288"/>
      <c r="C14" s="289"/>
      <c r="D14" s="289"/>
      <c r="E14" s="289"/>
      <c r="F14" s="289"/>
      <c r="G14" s="289"/>
      <c r="H14" s="289"/>
      <c r="I14" s="289"/>
      <c r="J14" s="289"/>
      <c r="K14" s="285"/>
    </row>
    <row r="15" s="1" customFormat="1" ht="15" customHeight="1">
      <c r="B15" s="288"/>
      <c r="C15" s="289"/>
      <c r="D15" s="287" t="s">
        <v>568</v>
      </c>
      <c r="E15" s="287"/>
      <c r="F15" s="287"/>
      <c r="G15" s="287"/>
      <c r="H15" s="287"/>
      <c r="I15" s="287"/>
      <c r="J15" s="287"/>
      <c r="K15" s="285"/>
    </row>
    <row r="16" s="1" customFormat="1" ht="15" customHeight="1">
      <c r="B16" s="288"/>
      <c r="C16" s="289"/>
      <c r="D16" s="287" t="s">
        <v>569</v>
      </c>
      <c r="E16" s="287"/>
      <c r="F16" s="287"/>
      <c r="G16" s="287"/>
      <c r="H16" s="287"/>
      <c r="I16" s="287"/>
      <c r="J16" s="287"/>
      <c r="K16" s="285"/>
    </row>
    <row r="17" s="1" customFormat="1" ht="15" customHeight="1">
      <c r="B17" s="288"/>
      <c r="C17" s="289"/>
      <c r="D17" s="287" t="s">
        <v>570</v>
      </c>
      <c r="E17" s="287"/>
      <c r="F17" s="287"/>
      <c r="G17" s="287"/>
      <c r="H17" s="287"/>
      <c r="I17" s="287"/>
      <c r="J17" s="287"/>
      <c r="K17" s="285"/>
    </row>
    <row r="18" s="1" customFormat="1" ht="15" customHeight="1">
      <c r="B18" s="288"/>
      <c r="C18" s="289"/>
      <c r="D18" s="289"/>
      <c r="E18" s="291" t="s">
        <v>76</v>
      </c>
      <c r="F18" s="287" t="s">
        <v>571</v>
      </c>
      <c r="G18" s="287"/>
      <c r="H18" s="287"/>
      <c r="I18" s="287"/>
      <c r="J18" s="287"/>
      <c r="K18" s="285"/>
    </row>
    <row r="19" s="1" customFormat="1" ht="15" customHeight="1">
      <c r="B19" s="288"/>
      <c r="C19" s="289"/>
      <c r="D19" s="289"/>
      <c r="E19" s="291" t="s">
        <v>572</v>
      </c>
      <c r="F19" s="287" t="s">
        <v>573</v>
      </c>
      <c r="G19" s="287"/>
      <c r="H19" s="287"/>
      <c r="I19" s="287"/>
      <c r="J19" s="287"/>
      <c r="K19" s="285"/>
    </row>
    <row r="20" s="1" customFormat="1" ht="15" customHeight="1">
      <c r="B20" s="288"/>
      <c r="C20" s="289"/>
      <c r="D20" s="289"/>
      <c r="E20" s="291" t="s">
        <v>574</v>
      </c>
      <c r="F20" s="287" t="s">
        <v>575</v>
      </c>
      <c r="G20" s="287"/>
      <c r="H20" s="287"/>
      <c r="I20" s="287"/>
      <c r="J20" s="287"/>
      <c r="K20" s="285"/>
    </row>
    <row r="21" s="1" customFormat="1" ht="15" customHeight="1">
      <c r="B21" s="288"/>
      <c r="C21" s="289"/>
      <c r="D21" s="289"/>
      <c r="E21" s="291" t="s">
        <v>576</v>
      </c>
      <c r="F21" s="287" t="s">
        <v>577</v>
      </c>
      <c r="G21" s="287"/>
      <c r="H21" s="287"/>
      <c r="I21" s="287"/>
      <c r="J21" s="287"/>
      <c r="K21" s="285"/>
    </row>
    <row r="22" s="1" customFormat="1" ht="15" customHeight="1">
      <c r="B22" s="288"/>
      <c r="C22" s="289"/>
      <c r="D22" s="289"/>
      <c r="E22" s="291" t="s">
        <v>578</v>
      </c>
      <c r="F22" s="287" t="s">
        <v>579</v>
      </c>
      <c r="G22" s="287"/>
      <c r="H22" s="287"/>
      <c r="I22" s="287"/>
      <c r="J22" s="287"/>
      <c r="K22" s="285"/>
    </row>
    <row r="23" s="1" customFormat="1" ht="15" customHeight="1">
      <c r="B23" s="288"/>
      <c r="C23" s="289"/>
      <c r="D23" s="289"/>
      <c r="E23" s="291" t="s">
        <v>580</v>
      </c>
      <c r="F23" s="287" t="s">
        <v>581</v>
      </c>
      <c r="G23" s="287"/>
      <c r="H23" s="287"/>
      <c r="I23" s="287"/>
      <c r="J23" s="287"/>
      <c r="K23" s="285"/>
    </row>
    <row r="24" s="1" customFormat="1" ht="12.75" customHeight="1">
      <c r="B24" s="288"/>
      <c r="C24" s="289"/>
      <c r="D24" s="289"/>
      <c r="E24" s="289"/>
      <c r="F24" s="289"/>
      <c r="G24" s="289"/>
      <c r="H24" s="289"/>
      <c r="I24" s="289"/>
      <c r="J24" s="289"/>
      <c r="K24" s="285"/>
    </row>
    <row r="25" s="1" customFormat="1" ht="15" customHeight="1">
      <c r="B25" s="288"/>
      <c r="C25" s="287" t="s">
        <v>582</v>
      </c>
      <c r="D25" s="287"/>
      <c r="E25" s="287"/>
      <c r="F25" s="287"/>
      <c r="G25" s="287"/>
      <c r="H25" s="287"/>
      <c r="I25" s="287"/>
      <c r="J25" s="287"/>
      <c r="K25" s="285"/>
    </row>
    <row r="26" s="1" customFormat="1" ht="15" customHeight="1">
      <c r="B26" s="288"/>
      <c r="C26" s="287" t="s">
        <v>583</v>
      </c>
      <c r="D26" s="287"/>
      <c r="E26" s="287"/>
      <c r="F26" s="287"/>
      <c r="G26" s="287"/>
      <c r="H26" s="287"/>
      <c r="I26" s="287"/>
      <c r="J26" s="287"/>
      <c r="K26" s="285"/>
    </row>
    <row r="27" s="1" customFormat="1" ht="15" customHeight="1">
      <c r="B27" s="288"/>
      <c r="C27" s="287"/>
      <c r="D27" s="287" t="s">
        <v>584</v>
      </c>
      <c r="E27" s="287"/>
      <c r="F27" s="287"/>
      <c r="G27" s="287"/>
      <c r="H27" s="287"/>
      <c r="I27" s="287"/>
      <c r="J27" s="287"/>
      <c r="K27" s="285"/>
    </row>
    <row r="28" s="1" customFormat="1" ht="15" customHeight="1">
      <c r="B28" s="288"/>
      <c r="C28" s="289"/>
      <c r="D28" s="287" t="s">
        <v>585</v>
      </c>
      <c r="E28" s="287"/>
      <c r="F28" s="287"/>
      <c r="G28" s="287"/>
      <c r="H28" s="287"/>
      <c r="I28" s="287"/>
      <c r="J28" s="287"/>
      <c r="K28" s="285"/>
    </row>
    <row r="29" s="1" customFormat="1" ht="12.75" customHeight="1">
      <c r="B29" s="288"/>
      <c r="C29" s="289"/>
      <c r="D29" s="289"/>
      <c r="E29" s="289"/>
      <c r="F29" s="289"/>
      <c r="G29" s="289"/>
      <c r="H29" s="289"/>
      <c r="I29" s="289"/>
      <c r="J29" s="289"/>
      <c r="K29" s="285"/>
    </row>
    <row r="30" s="1" customFormat="1" ht="15" customHeight="1">
      <c r="B30" s="288"/>
      <c r="C30" s="289"/>
      <c r="D30" s="287" t="s">
        <v>586</v>
      </c>
      <c r="E30" s="287"/>
      <c r="F30" s="287"/>
      <c r="G30" s="287"/>
      <c r="H30" s="287"/>
      <c r="I30" s="287"/>
      <c r="J30" s="287"/>
      <c r="K30" s="285"/>
    </row>
    <row r="31" s="1" customFormat="1" ht="15" customHeight="1">
      <c r="B31" s="288"/>
      <c r="C31" s="289"/>
      <c r="D31" s="287" t="s">
        <v>587</v>
      </c>
      <c r="E31" s="287"/>
      <c r="F31" s="287"/>
      <c r="G31" s="287"/>
      <c r="H31" s="287"/>
      <c r="I31" s="287"/>
      <c r="J31" s="287"/>
      <c r="K31" s="285"/>
    </row>
    <row r="32" s="1" customFormat="1" ht="12.75" customHeight="1">
      <c r="B32" s="288"/>
      <c r="C32" s="289"/>
      <c r="D32" s="289"/>
      <c r="E32" s="289"/>
      <c r="F32" s="289"/>
      <c r="G32" s="289"/>
      <c r="H32" s="289"/>
      <c r="I32" s="289"/>
      <c r="J32" s="289"/>
      <c r="K32" s="285"/>
    </row>
    <row r="33" s="1" customFormat="1" ht="15" customHeight="1">
      <c r="B33" s="288"/>
      <c r="C33" s="289"/>
      <c r="D33" s="287" t="s">
        <v>588</v>
      </c>
      <c r="E33" s="287"/>
      <c r="F33" s="287"/>
      <c r="G33" s="287"/>
      <c r="H33" s="287"/>
      <c r="I33" s="287"/>
      <c r="J33" s="287"/>
      <c r="K33" s="285"/>
    </row>
    <row r="34" s="1" customFormat="1" ht="15" customHeight="1">
      <c r="B34" s="288"/>
      <c r="C34" s="289"/>
      <c r="D34" s="287" t="s">
        <v>589</v>
      </c>
      <c r="E34" s="287"/>
      <c r="F34" s="287"/>
      <c r="G34" s="287"/>
      <c r="H34" s="287"/>
      <c r="I34" s="287"/>
      <c r="J34" s="287"/>
      <c r="K34" s="285"/>
    </row>
    <row r="35" s="1" customFormat="1" ht="15" customHeight="1">
      <c r="B35" s="288"/>
      <c r="C35" s="289"/>
      <c r="D35" s="287" t="s">
        <v>590</v>
      </c>
      <c r="E35" s="287"/>
      <c r="F35" s="287"/>
      <c r="G35" s="287"/>
      <c r="H35" s="287"/>
      <c r="I35" s="287"/>
      <c r="J35" s="287"/>
      <c r="K35" s="285"/>
    </row>
    <row r="36" s="1" customFormat="1" ht="15" customHeight="1">
      <c r="B36" s="288"/>
      <c r="C36" s="289"/>
      <c r="D36" s="287"/>
      <c r="E36" s="290" t="s">
        <v>95</v>
      </c>
      <c r="F36" s="287"/>
      <c r="G36" s="287" t="s">
        <v>591</v>
      </c>
      <c r="H36" s="287"/>
      <c r="I36" s="287"/>
      <c r="J36" s="287"/>
      <c r="K36" s="285"/>
    </row>
    <row r="37" s="1" customFormat="1" ht="30.75" customHeight="1">
      <c r="B37" s="288"/>
      <c r="C37" s="289"/>
      <c r="D37" s="287"/>
      <c r="E37" s="290" t="s">
        <v>592</v>
      </c>
      <c r="F37" s="287"/>
      <c r="G37" s="287" t="s">
        <v>593</v>
      </c>
      <c r="H37" s="287"/>
      <c r="I37" s="287"/>
      <c r="J37" s="287"/>
      <c r="K37" s="285"/>
    </row>
    <row r="38" s="1" customFormat="1" ht="15" customHeight="1">
      <c r="B38" s="288"/>
      <c r="C38" s="289"/>
      <c r="D38" s="287"/>
      <c r="E38" s="290" t="s">
        <v>50</v>
      </c>
      <c r="F38" s="287"/>
      <c r="G38" s="287" t="s">
        <v>594</v>
      </c>
      <c r="H38" s="287"/>
      <c r="I38" s="287"/>
      <c r="J38" s="287"/>
      <c r="K38" s="285"/>
    </row>
    <row r="39" s="1" customFormat="1" ht="15" customHeight="1">
      <c r="B39" s="288"/>
      <c r="C39" s="289"/>
      <c r="D39" s="287"/>
      <c r="E39" s="290" t="s">
        <v>51</v>
      </c>
      <c r="F39" s="287"/>
      <c r="G39" s="287" t="s">
        <v>595</v>
      </c>
      <c r="H39" s="287"/>
      <c r="I39" s="287"/>
      <c r="J39" s="287"/>
      <c r="K39" s="285"/>
    </row>
    <row r="40" s="1" customFormat="1" ht="15" customHeight="1">
      <c r="B40" s="288"/>
      <c r="C40" s="289"/>
      <c r="D40" s="287"/>
      <c r="E40" s="290" t="s">
        <v>96</v>
      </c>
      <c r="F40" s="287"/>
      <c r="G40" s="287" t="s">
        <v>596</v>
      </c>
      <c r="H40" s="287"/>
      <c r="I40" s="287"/>
      <c r="J40" s="287"/>
      <c r="K40" s="285"/>
    </row>
    <row r="41" s="1" customFormat="1" ht="15" customHeight="1">
      <c r="B41" s="288"/>
      <c r="C41" s="289"/>
      <c r="D41" s="287"/>
      <c r="E41" s="290" t="s">
        <v>97</v>
      </c>
      <c r="F41" s="287"/>
      <c r="G41" s="287" t="s">
        <v>597</v>
      </c>
      <c r="H41" s="287"/>
      <c r="I41" s="287"/>
      <c r="J41" s="287"/>
      <c r="K41" s="285"/>
    </row>
    <row r="42" s="1" customFormat="1" ht="15" customHeight="1">
      <c r="B42" s="288"/>
      <c r="C42" s="289"/>
      <c r="D42" s="287"/>
      <c r="E42" s="290" t="s">
        <v>598</v>
      </c>
      <c r="F42" s="287"/>
      <c r="G42" s="287" t="s">
        <v>599</v>
      </c>
      <c r="H42" s="287"/>
      <c r="I42" s="287"/>
      <c r="J42" s="287"/>
      <c r="K42" s="285"/>
    </row>
    <row r="43" s="1" customFormat="1" ht="15" customHeight="1">
      <c r="B43" s="288"/>
      <c r="C43" s="289"/>
      <c r="D43" s="287"/>
      <c r="E43" s="290"/>
      <c r="F43" s="287"/>
      <c r="G43" s="287" t="s">
        <v>600</v>
      </c>
      <c r="H43" s="287"/>
      <c r="I43" s="287"/>
      <c r="J43" s="287"/>
      <c r="K43" s="285"/>
    </row>
    <row r="44" s="1" customFormat="1" ht="15" customHeight="1">
      <c r="B44" s="288"/>
      <c r="C44" s="289"/>
      <c r="D44" s="287"/>
      <c r="E44" s="290" t="s">
        <v>601</v>
      </c>
      <c r="F44" s="287"/>
      <c r="G44" s="287" t="s">
        <v>602</v>
      </c>
      <c r="H44" s="287"/>
      <c r="I44" s="287"/>
      <c r="J44" s="287"/>
      <c r="K44" s="285"/>
    </row>
    <row r="45" s="1" customFormat="1" ht="15" customHeight="1">
      <c r="B45" s="288"/>
      <c r="C45" s="289"/>
      <c r="D45" s="287"/>
      <c r="E45" s="290" t="s">
        <v>99</v>
      </c>
      <c r="F45" s="287"/>
      <c r="G45" s="287" t="s">
        <v>603</v>
      </c>
      <c r="H45" s="287"/>
      <c r="I45" s="287"/>
      <c r="J45" s="287"/>
      <c r="K45" s="285"/>
    </row>
    <row r="46" s="1" customFormat="1" ht="12.75" customHeight="1">
      <c r="B46" s="288"/>
      <c r="C46" s="289"/>
      <c r="D46" s="287"/>
      <c r="E46" s="287"/>
      <c r="F46" s="287"/>
      <c r="G46" s="287"/>
      <c r="H46" s="287"/>
      <c r="I46" s="287"/>
      <c r="J46" s="287"/>
      <c r="K46" s="285"/>
    </row>
    <row r="47" s="1" customFormat="1" ht="15" customHeight="1">
      <c r="B47" s="288"/>
      <c r="C47" s="289"/>
      <c r="D47" s="287" t="s">
        <v>604</v>
      </c>
      <c r="E47" s="287"/>
      <c r="F47" s="287"/>
      <c r="G47" s="287"/>
      <c r="H47" s="287"/>
      <c r="I47" s="287"/>
      <c r="J47" s="287"/>
      <c r="K47" s="285"/>
    </row>
    <row r="48" s="1" customFormat="1" ht="15" customHeight="1">
      <c r="B48" s="288"/>
      <c r="C48" s="289"/>
      <c r="D48" s="289"/>
      <c r="E48" s="287" t="s">
        <v>605</v>
      </c>
      <c r="F48" s="287"/>
      <c r="G48" s="287"/>
      <c r="H48" s="287"/>
      <c r="I48" s="287"/>
      <c r="J48" s="287"/>
      <c r="K48" s="285"/>
    </row>
    <row r="49" s="1" customFormat="1" ht="15" customHeight="1">
      <c r="B49" s="288"/>
      <c r="C49" s="289"/>
      <c r="D49" s="289"/>
      <c r="E49" s="287" t="s">
        <v>606</v>
      </c>
      <c r="F49" s="287"/>
      <c r="G49" s="287"/>
      <c r="H49" s="287"/>
      <c r="I49" s="287"/>
      <c r="J49" s="287"/>
      <c r="K49" s="285"/>
    </row>
    <row r="50" s="1" customFormat="1" ht="15" customHeight="1">
      <c r="B50" s="288"/>
      <c r="C50" s="289"/>
      <c r="D50" s="289"/>
      <c r="E50" s="287" t="s">
        <v>607</v>
      </c>
      <c r="F50" s="287"/>
      <c r="G50" s="287"/>
      <c r="H50" s="287"/>
      <c r="I50" s="287"/>
      <c r="J50" s="287"/>
      <c r="K50" s="285"/>
    </row>
    <row r="51" s="1" customFormat="1" ht="15" customHeight="1">
      <c r="B51" s="288"/>
      <c r="C51" s="289"/>
      <c r="D51" s="287" t="s">
        <v>608</v>
      </c>
      <c r="E51" s="287"/>
      <c r="F51" s="287"/>
      <c r="G51" s="287"/>
      <c r="H51" s="287"/>
      <c r="I51" s="287"/>
      <c r="J51" s="287"/>
      <c r="K51" s="285"/>
    </row>
    <row r="52" s="1" customFormat="1" ht="25.5" customHeight="1">
      <c r="B52" s="283"/>
      <c r="C52" s="284" t="s">
        <v>609</v>
      </c>
      <c r="D52" s="284"/>
      <c r="E52" s="284"/>
      <c r="F52" s="284"/>
      <c r="G52" s="284"/>
      <c r="H52" s="284"/>
      <c r="I52" s="284"/>
      <c r="J52" s="284"/>
      <c r="K52" s="285"/>
    </row>
    <row r="53" s="1" customFormat="1" ht="5.25" customHeight="1">
      <c r="B53" s="283"/>
      <c r="C53" s="286"/>
      <c r="D53" s="286"/>
      <c r="E53" s="286"/>
      <c r="F53" s="286"/>
      <c r="G53" s="286"/>
      <c r="H53" s="286"/>
      <c r="I53" s="286"/>
      <c r="J53" s="286"/>
      <c r="K53" s="285"/>
    </row>
    <row r="54" s="1" customFormat="1" ht="15" customHeight="1">
      <c r="B54" s="283"/>
      <c r="C54" s="287" t="s">
        <v>610</v>
      </c>
      <c r="D54" s="287"/>
      <c r="E54" s="287"/>
      <c r="F54" s="287"/>
      <c r="G54" s="287"/>
      <c r="H54" s="287"/>
      <c r="I54" s="287"/>
      <c r="J54" s="287"/>
      <c r="K54" s="285"/>
    </row>
    <row r="55" s="1" customFormat="1" ht="15" customHeight="1">
      <c r="B55" s="283"/>
      <c r="C55" s="287" t="s">
        <v>611</v>
      </c>
      <c r="D55" s="287"/>
      <c r="E55" s="287"/>
      <c r="F55" s="287"/>
      <c r="G55" s="287"/>
      <c r="H55" s="287"/>
      <c r="I55" s="287"/>
      <c r="J55" s="287"/>
      <c r="K55" s="285"/>
    </row>
    <row r="56" s="1" customFormat="1" ht="12.75" customHeight="1">
      <c r="B56" s="283"/>
      <c r="C56" s="287"/>
      <c r="D56" s="287"/>
      <c r="E56" s="287"/>
      <c r="F56" s="287"/>
      <c r="G56" s="287"/>
      <c r="H56" s="287"/>
      <c r="I56" s="287"/>
      <c r="J56" s="287"/>
      <c r="K56" s="285"/>
    </row>
    <row r="57" s="1" customFormat="1" ht="15" customHeight="1">
      <c r="B57" s="283"/>
      <c r="C57" s="287" t="s">
        <v>612</v>
      </c>
      <c r="D57" s="287"/>
      <c r="E57" s="287"/>
      <c r="F57" s="287"/>
      <c r="G57" s="287"/>
      <c r="H57" s="287"/>
      <c r="I57" s="287"/>
      <c r="J57" s="287"/>
      <c r="K57" s="285"/>
    </row>
    <row r="58" s="1" customFormat="1" ht="15" customHeight="1">
      <c r="B58" s="283"/>
      <c r="C58" s="289"/>
      <c r="D58" s="287" t="s">
        <v>613</v>
      </c>
      <c r="E58" s="287"/>
      <c r="F58" s="287"/>
      <c r="G58" s="287"/>
      <c r="H58" s="287"/>
      <c r="I58" s="287"/>
      <c r="J58" s="287"/>
      <c r="K58" s="285"/>
    </row>
    <row r="59" s="1" customFormat="1" ht="15" customHeight="1">
      <c r="B59" s="283"/>
      <c r="C59" s="289"/>
      <c r="D59" s="287" t="s">
        <v>614</v>
      </c>
      <c r="E59" s="287"/>
      <c r="F59" s="287"/>
      <c r="G59" s="287"/>
      <c r="H59" s="287"/>
      <c r="I59" s="287"/>
      <c r="J59" s="287"/>
      <c r="K59" s="285"/>
    </row>
    <row r="60" s="1" customFormat="1" ht="15" customHeight="1">
      <c r="B60" s="283"/>
      <c r="C60" s="289"/>
      <c r="D60" s="287" t="s">
        <v>615</v>
      </c>
      <c r="E60" s="287"/>
      <c r="F60" s="287"/>
      <c r="G60" s="287"/>
      <c r="H60" s="287"/>
      <c r="I60" s="287"/>
      <c r="J60" s="287"/>
      <c r="K60" s="285"/>
    </row>
    <row r="61" s="1" customFormat="1" ht="15" customHeight="1">
      <c r="B61" s="283"/>
      <c r="C61" s="289"/>
      <c r="D61" s="287" t="s">
        <v>616</v>
      </c>
      <c r="E61" s="287"/>
      <c r="F61" s="287"/>
      <c r="G61" s="287"/>
      <c r="H61" s="287"/>
      <c r="I61" s="287"/>
      <c r="J61" s="287"/>
      <c r="K61" s="285"/>
    </row>
    <row r="62" s="1" customFormat="1" ht="15" customHeight="1">
      <c r="B62" s="283"/>
      <c r="C62" s="289"/>
      <c r="D62" s="292" t="s">
        <v>617</v>
      </c>
      <c r="E62" s="292"/>
      <c r="F62" s="292"/>
      <c r="G62" s="292"/>
      <c r="H62" s="292"/>
      <c r="I62" s="292"/>
      <c r="J62" s="292"/>
      <c r="K62" s="285"/>
    </row>
    <row r="63" s="1" customFormat="1" ht="15" customHeight="1">
      <c r="B63" s="283"/>
      <c r="C63" s="289"/>
      <c r="D63" s="287" t="s">
        <v>618</v>
      </c>
      <c r="E63" s="287"/>
      <c r="F63" s="287"/>
      <c r="G63" s="287"/>
      <c r="H63" s="287"/>
      <c r="I63" s="287"/>
      <c r="J63" s="287"/>
      <c r="K63" s="285"/>
    </row>
    <row r="64" s="1" customFormat="1" ht="12.75" customHeight="1">
      <c r="B64" s="283"/>
      <c r="C64" s="289"/>
      <c r="D64" s="289"/>
      <c r="E64" s="293"/>
      <c r="F64" s="289"/>
      <c r="G64" s="289"/>
      <c r="H64" s="289"/>
      <c r="I64" s="289"/>
      <c r="J64" s="289"/>
      <c r="K64" s="285"/>
    </row>
    <row r="65" s="1" customFormat="1" ht="15" customHeight="1">
      <c r="B65" s="283"/>
      <c r="C65" s="289"/>
      <c r="D65" s="287" t="s">
        <v>619</v>
      </c>
      <c r="E65" s="287"/>
      <c r="F65" s="287"/>
      <c r="G65" s="287"/>
      <c r="H65" s="287"/>
      <c r="I65" s="287"/>
      <c r="J65" s="287"/>
      <c r="K65" s="285"/>
    </row>
    <row r="66" s="1" customFormat="1" ht="15" customHeight="1">
      <c r="B66" s="283"/>
      <c r="C66" s="289"/>
      <c r="D66" s="292" t="s">
        <v>620</v>
      </c>
      <c r="E66" s="292"/>
      <c r="F66" s="292"/>
      <c r="G66" s="292"/>
      <c r="H66" s="292"/>
      <c r="I66" s="292"/>
      <c r="J66" s="292"/>
      <c r="K66" s="285"/>
    </row>
    <row r="67" s="1" customFormat="1" ht="15" customHeight="1">
      <c r="B67" s="283"/>
      <c r="C67" s="289"/>
      <c r="D67" s="287" t="s">
        <v>621</v>
      </c>
      <c r="E67" s="287"/>
      <c r="F67" s="287"/>
      <c r="G67" s="287"/>
      <c r="H67" s="287"/>
      <c r="I67" s="287"/>
      <c r="J67" s="287"/>
      <c r="K67" s="285"/>
    </row>
    <row r="68" s="1" customFormat="1" ht="15" customHeight="1">
      <c r="B68" s="283"/>
      <c r="C68" s="289"/>
      <c r="D68" s="287" t="s">
        <v>622</v>
      </c>
      <c r="E68" s="287"/>
      <c r="F68" s="287"/>
      <c r="G68" s="287"/>
      <c r="H68" s="287"/>
      <c r="I68" s="287"/>
      <c r="J68" s="287"/>
      <c r="K68" s="285"/>
    </row>
    <row r="69" s="1" customFormat="1" ht="15" customHeight="1">
      <c r="B69" s="283"/>
      <c r="C69" s="289"/>
      <c r="D69" s="287" t="s">
        <v>623</v>
      </c>
      <c r="E69" s="287"/>
      <c r="F69" s="287"/>
      <c r="G69" s="287"/>
      <c r="H69" s="287"/>
      <c r="I69" s="287"/>
      <c r="J69" s="287"/>
      <c r="K69" s="285"/>
    </row>
    <row r="70" s="1" customFormat="1" ht="15" customHeight="1">
      <c r="B70" s="283"/>
      <c r="C70" s="289"/>
      <c r="D70" s="287" t="s">
        <v>624</v>
      </c>
      <c r="E70" s="287"/>
      <c r="F70" s="287"/>
      <c r="G70" s="287"/>
      <c r="H70" s="287"/>
      <c r="I70" s="287"/>
      <c r="J70" s="287"/>
      <c r="K70" s="285"/>
    </row>
    <row r="71" s="1" customFormat="1" ht="12.75" customHeight="1">
      <c r="B71" s="294"/>
      <c r="C71" s="295"/>
      <c r="D71" s="295"/>
      <c r="E71" s="295"/>
      <c r="F71" s="295"/>
      <c r="G71" s="295"/>
      <c r="H71" s="295"/>
      <c r="I71" s="295"/>
      <c r="J71" s="295"/>
      <c r="K71" s="296"/>
    </row>
    <row r="72" s="1" customFormat="1" ht="18.75" customHeight="1">
      <c r="B72" s="297"/>
      <c r="C72" s="297"/>
      <c r="D72" s="297"/>
      <c r="E72" s="297"/>
      <c r="F72" s="297"/>
      <c r="G72" s="297"/>
      <c r="H72" s="297"/>
      <c r="I72" s="297"/>
      <c r="J72" s="297"/>
      <c r="K72" s="298"/>
    </row>
    <row r="73" s="1" customFormat="1" ht="18.75" customHeight="1">
      <c r="B73" s="298"/>
      <c r="C73" s="298"/>
      <c r="D73" s="298"/>
      <c r="E73" s="298"/>
      <c r="F73" s="298"/>
      <c r="G73" s="298"/>
      <c r="H73" s="298"/>
      <c r="I73" s="298"/>
      <c r="J73" s="298"/>
      <c r="K73" s="298"/>
    </row>
    <row r="74" s="1" customFormat="1" ht="7.5" customHeight="1">
      <c r="B74" s="299"/>
      <c r="C74" s="300"/>
      <c r="D74" s="300"/>
      <c r="E74" s="300"/>
      <c r="F74" s="300"/>
      <c r="G74" s="300"/>
      <c r="H74" s="300"/>
      <c r="I74" s="300"/>
      <c r="J74" s="300"/>
      <c r="K74" s="301"/>
    </row>
    <row r="75" s="1" customFormat="1" ht="45" customHeight="1">
      <c r="B75" s="302"/>
      <c r="C75" s="303" t="s">
        <v>625</v>
      </c>
      <c r="D75" s="303"/>
      <c r="E75" s="303"/>
      <c r="F75" s="303"/>
      <c r="G75" s="303"/>
      <c r="H75" s="303"/>
      <c r="I75" s="303"/>
      <c r="J75" s="303"/>
      <c r="K75" s="304"/>
    </row>
    <row r="76" s="1" customFormat="1" ht="17.25" customHeight="1">
      <c r="B76" s="302"/>
      <c r="C76" s="305" t="s">
        <v>626</v>
      </c>
      <c r="D76" s="305"/>
      <c r="E76" s="305"/>
      <c r="F76" s="305" t="s">
        <v>627</v>
      </c>
      <c r="G76" s="306"/>
      <c r="H76" s="305" t="s">
        <v>51</v>
      </c>
      <c r="I76" s="305" t="s">
        <v>54</v>
      </c>
      <c r="J76" s="305" t="s">
        <v>628</v>
      </c>
      <c r="K76" s="304"/>
    </row>
    <row r="77" s="1" customFormat="1" ht="17.25" customHeight="1">
      <c r="B77" s="302"/>
      <c r="C77" s="307" t="s">
        <v>629</v>
      </c>
      <c r="D77" s="307"/>
      <c r="E77" s="307"/>
      <c r="F77" s="308" t="s">
        <v>630</v>
      </c>
      <c r="G77" s="309"/>
      <c r="H77" s="307"/>
      <c r="I77" s="307"/>
      <c r="J77" s="307" t="s">
        <v>631</v>
      </c>
      <c r="K77" s="304"/>
    </row>
    <row r="78" s="1" customFormat="1" ht="5.25" customHeight="1">
      <c r="B78" s="302"/>
      <c r="C78" s="310"/>
      <c r="D78" s="310"/>
      <c r="E78" s="310"/>
      <c r="F78" s="310"/>
      <c r="G78" s="311"/>
      <c r="H78" s="310"/>
      <c r="I78" s="310"/>
      <c r="J78" s="310"/>
      <c r="K78" s="304"/>
    </row>
    <row r="79" s="1" customFormat="1" ht="15" customHeight="1">
      <c r="B79" s="302"/>
      <c r="C79" s="290" t="s">
        <v>50</v>
      </c>
      <c r="D79" s="312"/>
      <c r="E79" s="312"/>
      <c r="F79" s="313" t="s">
        <v>632</v>
      </c>
      <c r="G79" s="314"/>
      <c r="H79" s="290" t="s">
        <v>633</v>
      </c>
      <c r="I79" s="290" t="s">
        <v>634</v>
      </c>
      <c r="J79" s="290">
        <v>20</v>
      </c>
      <c r="K79" s="304"/>
    </row>
    <row r="80" s="1" customFormat="1" ht="15" customHeight="1">
      <c r="B80" s="302"/>
      <c r="C80" s="290" t="s">
        <v>635</v>
      </c>
      <c r="D80" s="290"/>
      <c r="E80" s="290"/>
      <c r="F80" s="313" t="s">
        <v>632</v>
      </c>
      <c r="G80" s="314"/>
      <c r="H80" s="290" t="s">
        <v>636</v>
      </c>
      <c r="I80" s="290" t="s">
        <v>634</v>
      </c>
      <c r="J80" s="290">
        <v>120</v>
      </c>
      <c r="K80" s="304"/>
    </row>
    <row r="81" s="1" customFormat="1" ht="15" customHeight="1">
      <c r="B81" s="315"/>
      <c r="C81" s="290" t="s">
        <v>637</v>
      </c>
      <c r="D81" s="290"/>
      <c r="E81" s="290"/>
      <c r="F81" s="313" t="s">
        <v>638</v>
      </c>
      <c r="G81" s="314"/>
      <c r="H81" s="290" t="s">
        <v>639</v>
      </c>
      <c r="I81" s="290" t="s">
        <v>634</v>
      </c>
      <c r="J81" s="290">
        <v>50</v>
      </c>
      <c r="K81" s="304"/>
    </row>
    <row r="82" s="1" customFormat="1" ht="15" customHeight="1">
      <c r="B82" s="315"/>
      <c r="C82" s="290" t="s">
        <v>640</v>
      </c>
      <c r="D82" s="290"/>
      <c r="E82" s="290"/>
      <c r="F82" s="313" t="s">
        <v>632</v>
      </c>
      <c r="G82" s="314"/>
      <c r="H82" s="290" t="s">
        <v>641</v>
      </c>
      <c r="I82" s="290" t="s">
        <v>642</v>
      </c>
      <c r="J82" s="290"/>
      <c r="K82" s="304"/>
    </row>
    <row r="83" s="1" customFormat="1" ht="15" customHeight="1">
      <c r="B83" s="315"/>
      <c r="C83" s="316" t="s">
        <v>643</v>
      </c>
      <c r="D83" s="316"/>
      <c r="E83" s="316"/>
      <c r="F83" s="317" t="s">
        <v>638</v>
      </c>
      <c r="G83" s="316"/>
      <c r="H83" s="316" t="s">
        <v>644</v>
      </c>
      <c r="I83" s="316" t="s">
        <v>634</v>
      </c>
      <c r="J83" s="316">
        <v>15</v>
      </c>
      <c r="K83" s="304"/>
    </row>
    <row r="84" s="1" customFormat="1" ht="15" customHeight="1">
      <c r="B84" s="315"/>
      <c r="C84" s="316" t="s">
        <v>645</v>
      </c>
      <c r="D84" s="316"/>
      <c r="E84" s="316"/>
      <c r="F84" s="317" t="s">
        <v>638</v>
      </c>
      <c r="G84" s="316"/>
      <c r="H84" s="316" t="s">
        <v>646</v>
      </c>
      <c r="I84" s="316" t="s">
        <v>634</v>
      </c>
      <c r="J84" s="316">
        <v>15</v>
      </c>
      <c r="K84" s="304"/>
    </row>
    <row r="85" s="1" customFormat="1" ht="15" customHeight="1">
      <c r="B85" s="315"/>
      <c r="C85" s="316" t="s">
        <v>647</v>
      </c>
      <c r="D85" s="316"/>
      <c r="E85" s="316"/>
      <c r="F85" s="317" t="s">
        <v>638</v>
      </c>
      <c r="G85" s="316"/>
      <c r="H85" s="316" t="s">
        <v>648</v>
      </c>
      <c r="I85" s="316" t="s">
        <v>634</v>
      </c>
      <c r="J85" s="316">
        <v>20</v>
      </c>
      <c r="K85" s="304"/>
    </row>
    <row r="86" s="1" customFormat="1" ht="15" customHeight="1">
      <c r="B86" s="315"/>
      <c r="C86" s="316" t="s">
        <v>649</v>
      </c>
      <c r="D86" s="316"/>
      <c r="E86" s="316"/>
      <c r="F86" s="317" t="s">
        <v>638</v>
      </c>
      <c r="G86" s="316"/>
      <c r="H86" s="316" t="s">
        <v>650</v>
      </c>
      <c r="I86" s="316" t="s">
        <v>634</v>
      </c>
      <c r="J86" s="316">
        <v>20</v>
      </c>
      <c r="K86" s="304"/>
    </row>
    <row r="87" s="1" customFormat="1" ht="15" customHeight="1">
      <c r="B87" s="315"/>
      <c r="C87" s="290" t="s">
        <v>651</v>
      </c>
      <c r="D87" s="290"/>
      <c r="E87" s="290"/>
      <c r="F87" s="313" t="s">
        <v>638</v>
      </c>
      <c r="G87" s="314"/>
      <c r="H87" s="290" t="s">
        <v>652</v>
      </c>
      <c r="I87" s="290" t="s">
        <v>634</v>
      </c>
      <c r="J87" s="290">
        <v>50</v>
      </c>
      <c r="K87" s="304"/>
    </row>
    <row r="88" s="1" customFormat="1" ht="15" customHeight="1">
      <c r="B88" s="315"/>
      <c r="C88" s="290" t="s">
        <v>653</v>
      </c>
      <c r="D88" s="290"/>
      <c r="E88" s="290"/>
      <c r="F88" s="313" t="s">
        <v>638</v>
      </c>
      <c r="G88" s="314"/>
      <c r="H88" s="290" t="s">
        <v>654</v>
      </c>
      <c r="I88" s="290" t="s">
        <v>634</v>
      </c>
      <c r="J88" s="290">
        <v>20</v>
      </c>
      <c r="K88" s="304"/>
    </row>
    <row r="89" s="1" customFormat="1" ht="15" customHeight="1">
      <c r="B89" s="315"/>
      <c r="C89" s="290" t="s">
        <v>655</v>
      </c>
      <c r="D89" s="290"/>
      <c r="E89" s="290"/>
      <c r="F89" s="313" t="s">
        <v>638</v>
      </c>
      <c r="G89" s="314"/>
      <c r="H89" s="290" t="s">
        <v>656</v>
      </c>
      <c r="I89" s="290" t="s">
        <v>634</v>
      </c>
      <c r="J89" s="290">
        <v>20</v>
      </c>
      <c r="K89" s="304"/>
    </row>
    <row r="90" s="1" customFormat="1" ht="15" customHeight="1">
      <c r="B90" s="315"/>
      <c r="C90" s="290" t="s">
        <v>657</v>
      </c>
      <c r="D90" s="290"/>
      <c r="E90" s="290"/>
      <c r="F90" s="313" t="s">
        <v>638</v>
      </c>
      <c r="G90" s="314"/>
      <c r="H90" s="290" t="s">
        <v>658</v>
      </c>
      <c r="I90" s="290" t="s">
        <v>634</v>
      </c>
      <c r="J90" s="290">
        <v>50</v>
      </c>
      <c r="K90" s="304"/>
    </row>
    <row r="91" s="1" customFormat="1" ht="15" customHeight="1">
      <c r="B91" s="315"/>
      <c r="C91" s="290" t="s">
        <v>659</v>
      </c>
      <c r="D91" s="290"/>
      <c r="E91" s="290"/>
      <c r="F91" s="313" t="s">
        <v>638</v>
      </c>
      <c r="G91" s="314"/>
      <c r="H91" s="290" t="s">
        <v>659</v>
      </c>
      <c r="I91" s="290" t="s">
        <v>634</v>
      </c>
      <c r="J91" s="290">
        <v>50</v>
      </c>
      <c r="K91" s="304"/>
    </row>
    <row r="92" s="1" customFormat="1" ht="15" customHeight="1">
      <c r="B92" s="315"/>
      <c r="C92" s="290" t="s">
        <v>660</v>
      </c>
      <c r="D92" s="290"/>
      <c r="E92" s="290"/>
      <c r="F92" s="313" t="s">
        <v>638</v>
      </c>
      <c r="G92" s="314"/>
      <c r="H92" s="290" t="s">
        <v>661</v>
      </c>
      <c r="I92" s="290" t="s">
        <v>634</v>
      </c>
      <c r="J92" s="290">
        <v>255</v>
      </c>
      <c r="K92" s="304"/>
    </row>
    <row r="93" s="1" customFormat="1" ht="15" customHeight="1">
      <c r="B93" s="315"/>
      <c r="C93" s="290" t="s">
        <v>662</v>
      </c>
      <c r="D93" s="290"/>
      <c r="E93" s="290"/>
      <c r="F93" s="313" t="s">
        <v>632</v>
      </c>
      <c r="G93" s="314"/>
      <c r="H93" s="290" t="s">
        <v>663</v>
      </c>
      <c r="I93" s="290" t="s">
        <v>664</v>
      </c>
      <c r="J93" s="290"/>
      <c r="K93" s="304"/>
    </row>
    <row r="94" s="1" customFormat="1" ht="15" customHeight="1">
      <c r="B94" s="315"/>
      <c r="C94" s="290" t="s">
        <v>665</v>
      </c>
      <c r="D94" s="290"/>
      <c r="E94" s="290"/>
      <c r="F94" s="313" t="s">
        <v>632</v>
      </c>
      <c r="G94" s="314"/>
      <c r="H94" s="290" t="s">
        <v>666</v>
      </c>
      <c r="I94" s="290" t="s">
        <v>667</v>
      </c>
      <c r="J94" s="290"/>
      <c r="K94" s="304"/>
    </row>
    <row r="95" s="1" customFormat="1" ht="15" customHeight="1">
      <c r="B95" s="315"/>
      <c r="C95" s="290" t="s">
        <v>668</v>
      </c>
      <c r="D95" s="290"/>
      <c r="E95" s="290"/>
      <c r="F95" s="313" t="s">
        <v>632</v>
      </c>
      <c r="G95" s="314"/>
      <c r="H95" s="290" t="s">
        <v>668</v>
      </c>
      <c r="I95" s="290" t="s">
        <v>667</v>
      </c>
      <c r="J95" s="290"/>
      <c r="K95" s="304"/>
    </row>
    <row r="96" s="1" customFormat="1" ht="15" customHeight="1">
      <c r="B96" s="315"/>
      <c r="C96" s="290" t="s">
        <v>35</v>
      </c>
      <c r="D96" s="290"/>
      <c r="E96" s="290"/>
      <c r="F96" s="313" t="s">
        <v>632</v>
      </c>
      <c r="G96" s="314"/>
      <c r="H96" s="290" t="s">
        <v>669</v>
      </c>
      <c r="I96" s="290" t="s">
        <v>667</v>
      </c>
      <c r="J96" s="290"/>
      <c r="K96" s="304"/>
    </row>
    <row r="97" s="1" customFormat="1" ht="15" customHeight="1">
      <c r="B97" s="315"/>
      <c r="C97" s="290" t="s">
        <v>45</v>
      </c>
      <c r="D97" s="290"/>
      <c r="E97" s="290"/>
      <c r="F97" s="313" t="s">
        <v>632</v>
      </c>
      <c r="G97" s="314"/>
      <c r="H97" s="290" t="s">
        <v>670</v>
      </c>
      <c r="I97" s="290" t="s">
        <v>667</v>
      </c>
      <c r="J97" s="290"/>
      <c r="K97" s="304"/>
    </row>
    <row r="98" s="1" customFormat="1" ht="15" customHeight="1">
      <c r="B98" s="318"/>
      <c r="C98" s="319"/>
      <c r="D98" s="319"/>
      <c r="E98" s="319"/>
      <c r="F98" s="319"/>
      <c r="G98" s="319"/>
      <c r="H98" s="319"/>
      <c r="I98" s="319"/>
      <c r="J98" s="319"/>
      <c r="K98" s="320"/>
    </row>
    <row r="99" s="1" customFormat="1" ht="18.75" customHeight="1">
      <c r="B99" s="321"/>
      <c r="C99" s="322"/>
      <c r="D99" s="322"/>
      <c r="E99" s="322"/>
      <c r="F99" s="322"/>
      <c r="G99" s="322"/>
      <c r="H99" s="322"/>
      <c r="I99" s="322"/>
      <c r="J99" s="322"/>
      <c r="K99" s="321"/>
    </row>
    <row r="100" s="1" customFormat="1" ht="18.75" customHeight="1">
      <c r="B100" s="298"/>
      <c r="C100" s="298"/>
      <c r="D100" s="298"/>
      <c r="E100" s="298"/>
      <c r="F100" s="298"/>
      <c r="G100" s="298"/>
      <c r="H100" s="298"/>
      <c r="I100" s="298"/>
      <c r="J100" s="298"/>
      <c r="K100" s="298"/>
    </row>
    <row r="101" s="1" customFormat="1" ht="7.5" customHeight="1">
      <c r="B101" s="299"/>
      <c r="C101" s="300"/>
      <c r="D101" s="300"/>
      <c r="E101" s="300"/>
      <c r="F101" s="300"/>
      <c r="G101" s="300"/>
      <c r="H101" s="300"/>
      <c r="I101" s="300"/>
      <c r="J101" s="300"/>
      <c r="K101" s="301"/>
    </row>
    <row r="102" s="1" customFormat="1" ht="45" customHeight="1">
      <c r="B102" s="302"/>
      <c r="C102" s="303" t="s">
        <v>671</v>
      </c>
      <c r="D102" s="303"/>
      <c r="E102" s="303"/>
      <c r="F102" s="303"/>
      <c r="G102" s="303"/>
      <c r="H102" s="303"/>
      <c r="I102" s="303"/>
      <c r="J102" s="303"/>
      <c r="K102" s="304"/>
    </row>
    <row r="103" s="1" customFormat="1" ht="17.25" customHeight="1">
      <c r="B103" s="302"/>
      <c r="C103" s="305" t="s">
        <v>626</v>
      </c>
      <c r="D103" s="305"/>
      <c r="E103" s="305"/>
      <c r="F103" s="305" t="s">
        <v>627</v>
      </c>
      <c r="G103" s="306"/>
      <c r="H103" s="305" t="s">
        <v>51</v>
      </c>
      <c r="I103" s="305" t="s">
        <v>54</v>
      </c>
      <c r="J103" s="305" t="s">
        <v>628</v>
      </c>
      <c r="K103" s="304"/>
    </row>
    <row r="104" s="1" customFormat="1" ht="17.25" customHeight="1">
      <c r="B104" s="302"/>
      <c r="C104" s="307" t="s">
        <v>629</v>
      </c>
      <c r="D104" s="307"/>
      <c r="E104" s="307"/>
      <c r="F104" s="308" t="s">
        <v>630</v>
      </c>
      <c r="G104" s="309"/>
      <c r="H104" s="307"/>
      <c r="I104" s="307"/>
      <c r="J104" s="307" t="s">
        <v>631</v>
      </c>
      <c r="K104" s="304"/>
    </row>
    <row r="105" s="1" customFormat="1" ht="5.25" customHeight="1">
      <c r="B105" s="302"/>
      <c r="C105" s="305"/>
      <c r="D105" s="305"/>
      <c r="E105" s="305"/>
      <c r="F105" s="305"/>
      <c r="G105" s="323"/>
      <c r="H105" s="305"/>
      <c r="I105" s="305"/>
      <c r="J105" s="305"/>
      <c r="K105" s="304"/>
    </row>
    <row r="106" s="1" customFormat="1" ht="15" customHeight="1">
      <c r="B106" s="302"/>
      <c r="C106" s="290" t="s">
        <v>50</v>
      </c>
      <c r="D106" s="312"/>
      <c r="E106" s="312"/>
      <c r="F106" s="313" t="s">
        <v>632</v>
      </c>
      <c r="G106" s="290"/>
      <c r="H106" s="290" t="s">
        <v>672</v>
      </c>
      <c r="I106" s="290" t="s">
        <v>634</v>
      </c>
      <c r="J106" s="290">
        <v>20</v>
      </c>
      <c r="K106" s="304"/>
    </row>
    <row r="107" s="1" customFormat="1" ht="15" customHeight="1">
      <c r="B107" s="302"/>
      <c r="C107" s="290" t="s">
        <v>635</v>
      </c>
      <c r="D107" s="290"/>
      <c r="E107" s="290"/>
      <c r="F107" s="313" t="s">
        <v>632</v>
      </c>
      <c r="G107" s="290"/>
      <c r="H107" s="290" t="s">
        <v>672</v>
      </c>
      <c r="I107" s="290" t="s">
        <v>634</v>
      </c>
      <c r="J107" s="290">
        <v>120</v>
      </c>
      <c r="K107" s="304"/>
    </row>
    <row r="108" s="1" customFormat="1" ht="15" customHeight="1">
      <c r="B108" s="315"/>
      <c r="C108" s="290" t="s">
        <v>637</v>
      </c>
      <c r="D108" s="290"/>
      <c r="E108" s="290"/>
      <c r="F108" s="313" t="s">
        <v>638</v>
      </c>
      <c r="G108" s="290"/>
      <c r="H108" s="290" t="s">
        <v>672</v>
      </c>
      <c r="I108" s="290" t="s">
        <v>634</v>
      </c>
      <c r="J108" s="290">
        <v>50</v>
      </c>
      <c r="K108" s="304"/>
    </row>
    <row r="109" s="1" customFormat="1" ht="15" customHeight="1">
      <c r="B109" s="315"/>
      <c r="C109" s="290" t="s">
        <v>640</v>
      </c>
      <c r="D109" s="290"/>
      <c r="E109" s="290"/>
      <c r="F109" s="313" t="s">
        <v>632</v>
      </c>
      <c r="G109" s="290"/>
      <c r="H109" s="290" t="s">
        <v>672</v>
      </c>
      <c r="I109" s="290" t="s">
        <v>642</v>
      </c>
      <c r="J109" s="290"/>
      <c r="K109" s="304"/>
    </row>
    <row r="110" s="1" customFormat="1" ht="15" customHeight="1">
      <c r="B110" s="315"/>
      <c r="C110" s="290" t="s">
        <v>651</v>
      </c>
      <c r="D110" s="290"/>
      <c r="E110" s="290"/>
      <c r="F110" s="313" t="s">
        <v>638</v>
      </c>
      <c r="G110" s="290"/>
      <c r="H110" s="290" t="s">
        <v>672</v>
      </c>
      <c r="I110" s="290" t="s">
        <v>634</v>
      </c>
      <c r="J110" s="290">
        <v>50</v>
      </c>
      <c r="K110" s="304"/>
    </row>
    <row r="111" s="1" customFormat="1" ht="15" customHeight="1">
      <c r="B111" s="315"/>
      <c r="C111" s="290" t="s">
        <v>659</v>
      </c>
      <c r="D111" s="290"/>
      <c r="E111" s="290"/>
      <c r="F111" s="313" t="s">
        <v>638</v>
      </c>
      <c r="G111" s="290"/>
      <c r="H111" s="290" t="s">
        <v>672</v>
      </c>
      <c r="I111" s="290" t="s">
        <v>634</v>
      </c>
      <c r="J111" s="290">
        <v>50</v>
      </c>
      <c r="K111" s="304"/>
    </row>
    <row r="112" s="1" customFormat="1" ht="15" customHeight="1">
      <c r="B112" s="315"/>
      <c r="C112" s="290" t="s">
        <v>657</v>
      </c>
      <c r="D112" s="290"/>
      <c r="E112" s="290"/>
      <c r="F112" s="313" t="s">
        <v>638</v>
      </c>
      <c r="G112" s="290"/>
      <c r="H112" s="290" t="s">
        <v>672</v>
      </c>
      <c r="I112" s="290" t="s">
        <v>634</v>
      </c>
      <c r="J112" s="290">
        <v>50</v>
      </c>
      <c r="K112" s="304"/>
    </row>
    <row r="113" s="1" customFormat="1" ht="15" customHeight="1">
      <c r="B113" s="315"/>
      <c r="C113" s="290" t="s">
        <v>50</v>
      </c>
      <c r="D113" s="290"/>
      <c r="E113" s="290"/>
      <c r="F113" s="313" t="s">
        <v>632</v>
      </c>
      <c r="G113" s="290"/>
      <c r="H113" s="290" t="s">
        <v>673</v>
      </c>
      <c r="I113" s="290" t="s">
        <v>634</v>
      </c>
      <c r="J113" s="290">
        <v>20</v>
      </c>
      <c r="K113" s="304"/>
    </row>
    <row r="114" s="1" customFormat="1" ht="15" customHeight="1">
      <c r="B114" s="315"/>
      <c r="C114" s="290" t="s">
        <v>674</v>
      </c>
      <c r="D114" s="290"/>
      <c r="E114" s="290"/>
      <c r="F114" s="313" t="s">
        <v>632</v>
      </c>
      <c r="G114" s="290"/>
      <c r="H114" s="290" t="s">
        <v>675</v>
      </c>
      <c r="I114" s="290" t="s">
        <v>634</v>
      </c>
      <c r="J114" s="290">
        <v>120</v>
      </c>
      <c r="K114" s="304"/>
    </row>
    <row r="115" s="1" customFormat="1" ht="15" customHeight="1">
      <c r="B115" s="315"/>
      <c r="C115" s="290" t="s">
        <v>35</v>
      </c>
      <c r="D115" s="290"/>
      <c r="E115" s="290"/>
      <c r="F115" s="313" t="s">
        <v>632</v>
      </c>
      <c r="G115" s="290"/>
      <c r="H115" s="290" t="s">
        <v>676</v>
      </c>
      <c r="I115" s="290" t="s">
        <v>667</v>
      </c>
      <c r="J115" s="290"/>
      <c r="K115" s="304"/>
    </row>
    <row r="116" s="1" customFormat="1" ht="15" customHeight="1">
      <c r="B116" s="315"/>
      <c r="C116" s="290" t="s">
        <v>45</v>
      </c>
      <c r="D116" s="290"/>
      <c r="E116" s="290"/>
      <c r="F116" s="313" t="s">
        <v>632</v>
      </c>
      <c r="G116" s="290"/>
      <c r="H116" s="290" t="s">
        <v>677</v>
      </c>
      <c r="I116" s="290" t="s">
        <v>667</v>
      </c>
      <c r="J116" s="290"/>
      <c r="K116" s="304"/>
    </row>
    <row r="117" s="1" customFormat="1" ht="15" customHeight="1">
      <c r="B117" s="315"/>
      <c r="C117" s="290" t="s">
        <v>54</v>
      </c>
      <c r="D117" s="290"/>
      <c r="E117" s="290"/>
      <c r="F117" s="313" t="s">
        <v>632</v>
      </c>
      <c r="G117" s="290"/>
      <c r="H117" s="290" t="s">
        <v>678</v>
      </c>
      <c r="I117" s="290" t="s">
        <v>679</v>
      </c>
      <c r="J117" s="290"/>
      <c r="K117" s="304"/>
    </row>
    <row r="118" s="1" customFormat="1" ht="15" customHeight="1">
      <c r="B118" s="318"/>
      <c r="C118" s="324"/>
      <c r="D118" s="324"/>
      <c r="E118" s="324"/>
      <c r="F118" s="324"/>
      <c r="G118" s="324"/>
      <c r="H118" s="324"/>
      <c r="I118" s="324"/>
      <c r="J118" s="324"/>
      <c r="K118" s="320"/>
    </row>
    <row r="119" s="1" customFormat="1" ht="18.75" customHeight="1">
      <c r="B119" s="325"/>
      <c r="C119" s="326"/>
      <c r="D119" s="326"/>
      <c r="E119" s="326"/>
      <c r="F119" s="327"/>
      <c r="G119" s="326"/>
      <c r="H119" s="326"/>
      <c r="I119" s="326"/>
      <c r="J119" s="326"/>
      <c r="K119" s="325"/>
    </row>
    <row r="120" s="1" customFormat="1" ht="18.75" customHeight="1">
      <c r="B120" s="298"/>
      <c r="C120" s="298"/>
      <c r="D120" s="298"/>
      <c r="E120" s="298"/>
      <c r="F120" s="298"/>
      <c r="G120" s="298"/>
      <c r="H120" s="298"/>
      <c r="I120" s="298"/>
      <c r="J120" s="298"/>
      <c r="K120" s="298"/>
    </row>
    <row r="121" s="1" customFormat="1" ht="7.5" customHeight="1">
      <c r="B121" s="328"/>
      <c r="C121" s="329"/>
      <c r="D121" s="329"/>
      <c r="E121" s="329"/>
      <c r="F121" s="329"/>
      <c r="G121" s="329"/>
      <c r="H121" s="329"/>
      <c r="I121" s="329"/>
      <c r="J121" s="329"/>
      <c r="K121" s="330"/>
    </row>
    <row r="122" s="1" customFormat="1" ht="45" customHeight="1">
      <c r="B122" s="331"/>
      <c r="C122" s="281" t="s">
        <v>680</v>
      </c>
      <c r="D122" s="281"/>
      <c r="E122" s="281"/>
      <c r="F122" s="281"/>
      <c r="G122" s="281"/>
      <c r="H122" s="281"/>
      <c r="I122" s="281"/>
      <c r="J122" s="281"/>
      <c r="K122" s="332"/>
    </row>
    <row r="123" s="1" customFormat="1" ht="17.25" customHeight="1">
      <c r="B123" s="333"/>
      <c r="C123" s="305" t="s">
        <v>626</v>
      </c>
      <c r="D123" s="305"/>
      <c r="E123" s="305"/>
      <c r="F123" s="305" t="s">
        <v>627</v>
      </c>
      <c r="G123" s="306"/>
      <c r="H123" s="305" t="s">
        <v>51</v>
      </c>
      <c r="I123" s="305" t="s">
        <v>54</v>
      </c>
      <c r="J123" s="305" t="s">
        <v>628</v>
      </c>
      <c r="K123" s="334"/>
    </row>
    <row r="124" s="1" customFormat="1" ht="17.25" customHeight="1">
      <c r="B124" s="333"/>
      <c r="C124" s="307" t="s">
        <v>629</v>
      </c>
      <c r="D124" s="307"/>
      <c r="E124" s="307"/>
      <c r="F124" s="308" t="s">
        <v>630</v>
      </c>
      <c r="G124" s="309"/>
      <c r="H124" s="307"/>
      <c r="I124" s="307"/>
      <c r="J124" s="307" t="s">
        <v>631</v>
      </c>
      <c r="K124" s="334"/>
    </row>
    <row r="125" s="1" customFormat="1" ht="5.25" customHeight="1">
      <c r="B125" s="335"/>
      <c r="C125" s="310"/>
      <c r="D125" s="310"/>
      <c r="E125" s="310"/>
      <c r="F125" s="310"/>
      <c r="G125" s="336"/>
      <c r="H125" s="310"/>
      <c r="I125" s="310"/>
      <c r="J125" s="310"/>
      <c r="K125" s="337"/>
    </row>
    <row r="126" s="1" customFormat="1" ht="15" customHeight="1">
      <c r="B126" s="335"/>
      <c r="C126" s="290" t="s">
        <v>635</v>
      </c>
      <c r="D126" s="312"/>
      <c r="E126" s="312"/>
      <c r="F126" s="313" t="s">
        <v>632</v>
      </c>
      <c r="G126" s="290"/>
      <c r="H126" s="290" t="s">
        <v>672</v>
      </c>
      <c r="I126" s="290" t="s">
        <v>634</v>
      </c>
      <c r="J126" s="290">
        <v>120</v>
      </c>
      <c r="K126" s="338"/>
    </row>
    <row r="127" s="1" customFormat="1" ht="15" customHeight="1">
      <c r="B127" s="335"/>
      <c r="C127" s="290" t="s">
        <v>681</v>
      </c>
      <c r="D127" s="290"/>
      <c r="E127" s="290"/>
      <c r="F127" s="313" t="s">
        <v>632</v>
      </c>
      <c r="G127" s="290"/>
      <c r="H127" s="290" t="s">
        <v>682</v>
      </c>
      <c r="I127" s="290" t="s">
        <v>634</v>
      </c>
      <c r="J127" s="290" t="s">
        <v>683</v>
      </c>
      <c r="K127" s="338"/>
    </row>
    <row r="128" s="1" customFormat="1" ht="15" customHeight="1">
      <c r="B128" s="335"/>
      <c r="C128" s="290" t="s">
        <v>580</v>
      </c>
      <c r="D128" s="290"/>
      <c r="E128" s="290"/>
      <c r="F128" s="313" t="s">
        <v>632</v>
      </c>
      <c r="G128" s="290"/>
      <c r="H128" s="290" t="s">
        <v>684</v>
      </c>
      <c r="I128" s="290" t="s">
        <v>634</v>
      </c>
      <c r="J128" s="290" t="s">
        <v>683</v>
      </c>
      <c r="K128" s="338"/>
    </row>
    <row r="129" s="1" customFormat="1" ht="15" customHeight="1">
      <c r="B129" s="335"/>
      <c r="C129" s="290" t="s">
        <v>643</v>
      </c>
      <c r="D129" s="290"/>
      <c r="E129" s="290"/>
      <c r="F129" s="313" t="s">
        <v>638</v>
      </c>
      <c r="G129" s="290"/>
      <c r="H129" s="290" t="s">
        <v>644</v>
      </c>
      <c r="I129" s="290" t="s">
        <v>634</v>
      </c>
      <c r="J129" s="290">
        <v>15</v>
      </c>
      <c r="K129" s="338"/>
    </row>
    <row r="130" s="1" customFormat="1" ht="15" customHeight="1">
      <c r="B130" s="335"/>
      <c r="C130" s="316" t="s">
        <v>645</v>
      </c>
      <c r="D130" s="316"/>
      <c r="E130" s="316"/>
      <c r="F130" s="317" t="s">
        <v>638</v>
      </c>
      <c r="G130" s="316"/>
      <c r="H130" s="316" t="s">
        <v>646</v>
      </c>
      <c r="I130" s="316" t="s">
        <v>634</v>
      </c>
      <c r="J130" s="316">
        <v>15</v>
      </c>
      <c r="K130" s="338"/>
    </row>
    <row r="131" s="1" customFormat="1" ht="15" customHeight="1">
      <c r="B131" s="335"/>
      <c r="C131" s="316" t="s">
        <v>647</v>
      </c>
      <c r="D131" s="316"/>
      <c r="E131" s="316"/>
      <c r="F131" s="317" t="s">
        <v>638</v>
      </c>
      <c r="G131" s="316"/>
      <c r="H131" s="316" t="s">
        <v>648</v>
      </c>
      <c r="I131" s="316" t="s">
        <v>634</v>
      </c>
      <c r="J131" s="316">
        <v>20</v>
      </c>
      <c r="K131" s="338"/>
    </row>
    <row r="132" s="1" customFormat="1" ht="15" customHeight="1">
      <c r="B132" s="335"/>
      <c r="C132" s="316" t="s">
        <v>649</v>
      </c>
      <c r="D132" s="316"/>
      <c r="E132" s="316"/>
      <c r="F132" s="317" t="s">
        <v>638</v>
      </c>
      <c r="G132" s="316"/>
      <c r="H132" s="316" t="s">
        <v>650</v>
      </c>
      <c r="I132" s="316" t="s">
        <v>634</v>
      </c>
      <c r="J132" s="316">
        <v>20</v>
      </c>
      <c r="K132" s="338"/>
    </row>
    <row r="133" s="1" customFormat="1" ht="15" customHeight="1">
      <c r="B133" s="335"/>
      <c r="C133" s="290" t="s">
        <v>637</v>
      </c>
      <c r="D133" s="290"/>
      <c r="E133" s="290"/>
      <c r="F133" s="313" t="s">
        <v>638</v>
      </c>
      <c r="G133" s="290"/>
      <c r="H133" s="290" t="s">
        <v>672</v>
      </c>
      <c r="I133" s="290" t="s">
        <v>634</v>
      </c>
      <c r="J133" s="290">
        <v>50</v>
      </c>
      <c r="K133" s="338"/>
    </row>
    <row r="134" s="1" customFormat="1" ht="15" customHeight="1">
      <c r="B134" s="335"/>
      <c r="C134" s="290" t="s">
        <v>651</v>
      </c>
      <c r="D134" s="290"/>
      <c r="E134" s="290"/>
      <c r="F134" s="313" t="s">
        <v>638</v>
      </c>
      <c r="G134" s="290"/>
      <c r="H134" s="290" t="s">
        <v>672</v>
      </c>
      <c r="I134" s="290" t="s">
        <v>634</v>
      </c>
      <c r="J134" s="290">
        <v>50</v>
      </c>
      <c r="K134" s="338"/>
    </row>
    <row r="135" s="1" customFormat="1" ht="15" customHeight="1">
      <c r="B135" s="335"/>
      <c r="C135" s="290" t="s">
        <v>657</v>
      </c>
      <c r="D135" s="290"/>
      <c r="E135" s="290"/>
      <c r="F135" s="313" t="s">
        <v>638</v>
      </c>
      <c r="G135" s="290"/>
      <c r="H135" s="290" t="s">
        <v>672</v>
      </c>
      <c r="I135" s="290" t="s">
        <v>634</v>
      </c>
      <c r="J135" s="290">
        <v>50</v>
      </c>
      <c r="K135" s="338"/>
    </row>
    <row r="136" s="1" customFormat="1" ht="15" customHeight="1">
      <c r="B136" s="335"/>
      <c r="C136" s="290" t="s">
        <v>659</v>
      </c>
      <c r="D136" s="290"/>
      <c r="E136" s="290"/>
      <c r="F136" s="313" t="s">
        <v>638</v>
      </c>
      <c r="G136" s="290"/>
      <c r="H136" s="290" t="s">
        <v>672</v>
      </c>
      <c r="I136" s="290" t="s">
        <v>634</v>
      </c>
      <c r="J136" s="290">
        <v>50</v>
      </c>
      <c r="K136" s="338"/>
    </row>
    <row r="137" s="1" customFormat="1" ht="15" customHeight="1">
      <c r="B137" s="335"/>
      <c r="C137" s="290" t="s">
        <v>660</v>
      </c>
      <c r="D137" s="290"/>
      <c r="E137" s="290"/>
      <c r="F137" s="313" t="s">
        <v>638</v>
      </c>
      <c r="G137" s="290"/>
      <c r="H137" s="290" t="s">
        <v>685</v>
      </c>
      <c r="I137" s="290" t="s">
        <v>634</v>
      </c>
      <c r="J137" s="290">
        <v>255</v>
      </c>
      <c r="K137" s="338"/>
    </row>
    <row r="138" s="1" customFormat="1" ht="15" customHeight="1">
      <c r="B138" s="335"/>
      <c r="C138" s="290" t="s">
        <v>662</v>
      </c>
      <c r="D138" s="290"/>
      <c r="E138" s="290"/>
      <c r="F138" s="313" t="s">
        <v>632</v>
      </c>
      <c r="G138" s="290"/>
      <c r="H138" s="290" t="s">
        <v>686</v>
      </c>
      <c r="I138" s="290" t="s">
        <v>664</v>
      </c>
      <c r="J138" s="290"/>
      <c r="K138" s="338"/>
    </row>
    <row r="139" s="1" customFormat="1" ht="15" customHeight="1">
      <c r="B139" s="335"/>
      <c r="C139" s="290" t="s">
        <v>665</v>
      </c>
      <c r="D139" s="290"/>
      <c r="E139" s="290"/>
      <c r="F139" s="313" t="s">
        <v>632</v>
      </c>
      <c r="G139" s="290"/>
      <c r="H139" s="290" t="s">
        <v>687</v>
      </c>
      <c r="I139" s="290" t="s">
        <v>667</v>
      </c>
      <c r="J139" s="290"/>
      <c r="K139" s="338"/>
    </row>
    <row r="140" s="1" customFormat="1" ht="15" customHeight="1">
      <c r="B140" s="335"/>
      <c r="C140" s="290" t="s">
        <v>668</v>
      </c>
      <c r="D140" s="290"/>
      <c r="E140" s="290"/>
      <c r="F140" s="313" t="s">
        <v>632</v>
      </c>
      <c r="G140" s="290"/>
      <c r="H140" s="290" t="s">
        <v>668</v>
      </c>
      <c r="I140" s="290" t="s">
        <v>667</v>
      </c>
      <c r="J140" s="290"/>
      <c r="K140" s="338"/>
    </row>
    <row r="141" s="1" customFormat="1" ht="15" customHeight="1">
      <c r="B141" s="335"/>
      <c r="C141" s="290" t="s">
        <v>35</v>
      </c>
      <c r="D141" s="290"/>
      <c r="E141" s="290"/>
      <c r="F141" s="313" t="s">
        <v>632</v>
      </c>
      <c r="G141" s="290"/>
      <c r="H141" s="290" t="s">
        <v>688</v>
      </c>
      <c r="I141" s="290" t="s">
        <v>667</v>
      </c>
      <c r="J141" s="290"/>
      <c r="K141" s="338"/>
    </row>
    <row r="142" s="1" customFormat="1" ht="15" customHeight="1">
      <c r="B142" s="335"/>
      <c r="C142" s="290" t="s">
        <v>689</v>
      </c>
      <c r="D142" s="290"/>
      <c r="E142" s="290"/>
      <c r="F142" s="313" t="s">
        <v>632</v>
      </c>
      <c r="G142" s="290"/>
      <c r="H142" s="290" t="s">
        <v>690</v>
      </c>
      <c r="I142" s="290" t="s">
        <v>667</v>
      </c>
      <c r="J142" s="290"/>
      <c r="K142" s="338"/>
    </row>
    <row r="143" s="1" customFormat="1" ht="15" customHeight="1">
      <c r="B143" s="339"/>
      <c r="C143" s="340"/>
      <c r="D143" s="340"/>
      <c r="E143" s="340"/>
      <c r="F143" s="340"/>
      <c r="G143" s="340"/>
      <c r="H143" s="340"/>
      <c r="I143" s="340"/>
      <c r="J143" s="340"/>
      <c r="K143" s="341"/>
    </row>
    <row r="144" s="1" customFormat="1" ht="18.75" customHeight="1">
      <c r="B144" s="326"/>
      <c r="C144" s="326"/>
      <c r="D144" s="326"/>
      <c r="E144" s="326"/>
      <c r="F144" s="327"/>
      <c r="G144" s="326"/>
      <c r="H144" s="326"/>
      <c r="I144" s="326"/>
      <c r="J144" s="326"/>
      <c r="K144" s="326"/>
    </row>
    <row r="145" s="1" customFormat="1" ht="18.75" customHeight="1">
      <c r="B145" s="298"/>
      <c r="C145" s="298"/>
      <c r="D145" s="298"/>
      <c r="E145" s="298"/>
      <c r="F145" s="298"/>
      <c r="G145" s="298"/>
      <c r="H145" s="298"/>
      <c r="I145" s="298"/>
      <c r="J145" s="298"/>
      <c r="K145" s="298"/>
    </row>
    <row r="146" s="1" customFormat="1" ht="7.5" customHeight="1">
      <c r="B146" s="299"/>
      <c r="C146" s="300"/>
      <c r="D146" s="300"/>
      <c r="E146" s="300"/>
      <c r="F146" s="300"/>
      <c r="G146" s="300"/>
      <c r="H146" s="300"/>
      <c r="I146" s="300"/>
      <c r="J146" s="300"/>
      <c r="K146" s="301"/>
    </row>
    <row r="147" s="1" customFormat="1" ht="45" customHeight="1">
      <c r="B147" s="302"/>
      <c r="C147" s="303" t="s">
        <v>691</v>
      </c>
      <c r="D147" s="303"/>
      <c r="E147" s="303"/>
      <c r="F147" s="303"/>
      <c r="G147" s="303"/>
      <c r="H147" s="303"/>
      <c r="I147" s="303"/>
      <c r="J147" s="303"/>
      <c r="K147" s="304"/>
    </row>
    <row r="148" s="1" customFormat="1" ht="17.25" customHeight="1">
      <c r="B148" s="302"/>
      <c r="C148" s="305" t="s">
        <v>626</v>
      </c>
      <c r="D148" s="305"/>
      <c r="E148" s="305"/>
      <c r="F148" s="305" t="s">
        <v>627</v>
      </c>
      <c r="G148" s="306"/>
      <c r="H148" s="305" t="s">
        <v>51</v>
      </c>
      <c r="I148" s="305" t="s">
        <v>54</v>
      </c>
      <c r="J148" s="305" t="s">
        <v>628</v>
      </c>
      <c r="K148" s="304"/>
    </row>
    <row r="149" s="1" customFormat="1" ht="17.25" customHeight="1">
      <c r="B149" s="302"/>
      <c r="C149" s="307" t="s">
        <v>629</v>
      </c>
      <c r="D149" s="307"/>
      <c r="E149" s="307"/>
      <c r="F149" s="308" t="s">
        <v>630</v>
      </c>
      <c r="G149" s="309"/>
      <c r="H149" s="307"/>
      <c r="I149" s="307"/>
      <c r="J149" s="307" t="s">
        <v>631</v>
      </c>
      <c r="K149" s="304"/>
    </row>
    <row r="150" s="1" customFormat="1" ht="5.25" customHeight="1">
      <c r="B150" s="315"/>
      <c r="C150" s="310"/>
      <c r="D150" s="310"/>
      <c r="E150" s="310"/>
      <c r="F150" s="310"/>
      <c r="G150" s="311"/>
      <c r="H150" s="310"/>
      <c r="I150" s="310"/>
      <c r="J150" s="310"/>
      <c r="K150" s="338"/>
    </row>
    <row r="151" s="1" customFormat="1" ht="15" customHeight="1">
      <c r="B151" s="315"/>
      <c r="C151" s="342" t="s">
        <v>635</v>
      </c>
      <c r="D151" s="290"/>
      <c r="E151" s="290"/>
      <c r="F151" s="343" t="s">
        <v>632</v>
      </c>
      <c r="G151" s="290"/>
      <c r="H151" s="342" t="s">
        <v>672</v>
      </c>
      <c r="I151" s="342" t="s">
        <v>634</v>
      </c>
      <c r="J151" s="342">
        <v>120</v>
      </c>
      <c r="K151" s="338"/>
    </row>
    <row r="152" s="1" customFormat="1" ht="15" customHeight="1">
      <c r="B152" s="315"/>
      <c r="C152" s="342" t="s">
        <v>681</v>
      </c>
      <c r="D152" s="290"/>
      <c r="E152" s="290"/>
      <c r="F152" s="343" t="s">
        <v>632</v>
      </c>
      <c r="G152" s="290"/>
      <c r="H152" s="342" t="s">
        <v>692</v>
      </c>
      <c r="I152" s="342" t="s">
        <v>634</v>
      </c>
      <c r="J152" s="342" t="s">
        <v>683</v>
      </c>
      <c r="K152" s="338"/>
    </row>
    <row r="153" s="1" customFormat="1" ht="15" customHeight="1">
      <c r="B153" s="315"/>
      <c r="C153" s="342" t="s">
        <v>580</v>
      </c>
      <c r="D153" s="290"/>
      <c r="E153" s="290"/>
      <c r="F153" s="343" t="s">
        <v>632</v>
      </c>
      <c r="G153" s="290"/>
      <c r="H153" s="342" t="s">
        <v>693</v>
      </c>
      <c r="I153" s="342" t="s">
        <v>634</v>
      </c>
      <c r="J153" s="342" t="s">
        <v>683</v>
      </c>
      <c r="K153" s="338"/>
    </row>
    <row r="154" s="1" customFormat="1" ht="15" customHeight="1">
      <c r="B154" s="315"/>
      <c r="C154" s="342" t="s">
        <v>637</v>
      </c>
      <c r="D154" s="290"/>
      <c r="E154" s="290"/>
      <c r="F154" s="343" t="s">
        <v>638</v>
      </c>
      <c r="G154" s="290"/>
      <c r="H154" s="342" t="s">
        <v>672</v>
      </c>
      <c r="I154" s="342" t="s">
        <v>634</v>
      </c>
      <c r="J154" s="342">
        <v>50</v>
      </c>
      <c r="K154" s="338"/>
    </row>
    <row r="155" s="1" customFormat="1" ht="15" customHeight="1">
      <c r="B155" s="315"/>
      <c r="C155" s="342" t="s">
        <v>640</v>
      </c>
      <c r="D155" s="290"/>
      <c r="E155" s="290"/>
      <c r="F155" s="343" t="s">
        <v>632</v>
      </c>
      <c r="G155" s="290"/>
      <c r="H155" s="342" t="s">
        <v>672</v>
      </c>
      <c r="I155" s="342" t="s">
        <v>642</v>
      </c>
      <c r="J155" s="342"/>
      <c r="K155" s="338"/>
    </row>
    <row r="156" s="1" customFormat="1" ht="15" customHeight="1">
      <c r="B156" s="315"/>
      <c r="C156" s="342" t="s">
        <v>651</v>
      </c>
      <c r="D156" s="290"/>
      <c r="E156" s="290"/>
      <c r="F156" s="343" t="s">
        <v>638</v>
      </c>
      <c r="G156" s="290"/>
      <c r="H156" s="342" t="s">
        <v>672</v>
      </c>
      <c r="I156" s="342" t="s">
        <v>634</v>
      </c>
      <c r="J156" s="342">
        <v>50</v>
      </c>
      <c r="K156" s="338"/>
    </row>
    <row r="157" s="1" customFormat="1" ht="15" customHeight="1">
      <c r="B157" s="315"/>
      <c r="C157" s="342" t="s">
        <v>659</v>
      </c>
      <c r="D157" s="290"/>
      <c r="E157" s="290"/>
      <c r="F157" s="343" t="s">
        <v>638</v>
      </c>
      <c r="G157" s="290"/>
      <c r="H157" s="342" t="s">
        <v>672</v>
      </c>
      <c r="I157" s="342" t="s">
        <v>634</v>
      </c>
      <c r="J157" s="342">
        <v>50</v>
      </c>
      <c r="K157" s="338"/>
    </row>
    <row r="158" s="1" customFormat="1" ht="15" customHeight="1">
      <c r="B158" s="315"/>
      <c r="C158" s="342" t="s">
        <v>657</v>
      </c>
      <c r="D158" s="290"/>
      <c r="E158" s="290"/>
      <c r="F158" s="343" t="s">
        <v>638</v>
      </c>
      <c r="G158" s="290"/>
      <c r="H158" s="342" t="s">
        <v>672</v>
      </c>
      <c r="I158" s="342" t="s">
        <v>634</v>
      </c>
      <c r="J158" s="342">
        <v>50</v>
      </c>
      <c r="K158" s="338"/>
    </row>
    <row r="159" s="1" customFormat="1" ht="15" customHeight="1">
      <c r="B159" s="315"/>
      <c r="C159" s="342" t="s">
        <v>87</v>
      </c>
      <c r="D159" s="290"/>
      <c r="E159" s="290"/>
      <c r="F159" s="343" t="s">
        <v>632</v>
      </c>
      <c r="G159" s="290"/>
      <c r="H159" s="342" t="s">
        <v>694</v>
      </c>
      <c r="I159" s="342" t="s">
        <v>634</v>
      </c>
      <c r="J159" s="342" t="s">
        <v>695</v>
      </c>
      <c r="K159" s="338"/>
    </row>
    <row r="160" s="1" customFormat="1" ht="15" customHeight="1">
      <c r="B160" s="315"/>
      <c r="C160" s="342" t="s">
        <v>696</v>
      </c>
      <c r="D160" s="290"/>
      <c r="E160" s="290"/>
      <c r="F160" s="343" t="s">
        <v>632</v>
      </c>
      <c r="G160" s="290"/>
      <c r="H160" s="342" t="s">
        <v>697</v>
      </c>
      <c r="I160" s="342" t="s">
        <v>667</v>
      </c>
      <c r="J160" s="342"/>
      <c r="K160" s="338"/>
    </row>
    <row r="161" s="1" customFormat="1" ht="15" customHeight="1">
      <c r="B161" s="344"/>
      <c r="C161" s="324"/>
      <c r="D161" s="324"/>
      <c r="E161" s="324"/>
      <c r="F161" s="324"/>
      <c r="G161" s="324"/>
      <c r="H161" s="324"/>
      <c r="I161" s="324"/>
      <c r="J161" s="324"/>
      <c r="K161" s="345"/>
    </row>
    <row r="162" s="1" customFormat="1" ht="18.75" customHeight="1">
      <c r="B162" s="326"/>
      <c r="C162" s="336"/>
      <c r="D162" s="336"/>
      <c r="E162" s="336"/>
      <c r="F162" s="346"/>
      <c r="G162" s="336"/>
      <c r="H162" s="336"/>
      <c r="I162" s="336"/>
      <c r="J162" s="336"/>
      <c r="K162" s="326"/>
    </row>
    <row r="163" s="1" customFormat="1" ht="18.75" customHeight="1">
      <c r="B163" s="298"/>
      <c r="C163" s="298"/>
      <c r="D163" s="298"/>
      <c r="E163" s="298"/>
      <c r="F163" s="298"/>
      <c r="G163" s="298"/>
      <c r="H163" s="298"/>
      <c r="I163" s="298"/>
      <c r="J163" s="298"/>
      <c r="K163" s="298"/>
    </row>
    <row r="164" s="1" customFormat="1" ht="7.5" customHeight="1">
      <c r="B164" s="277"/>
      <c r="C164" s="278"/>
      <c r="D164" s="278"/>
      <c r="E164" s="278"/>
      <c r="F164" s="278"/>
      <c r="G164" s="278"/>
      <c r="H164" s="278"/>
      <c r="I164" s="278"/>
      <c r="J164" s="278"/>
      <c r="K164" s="279"/>
    </row>
    <row r="165" s="1" customFormat="1" ht="45" customHeight="1">
      <c r="B165" s="280"/>
      <c r="C165" s="281" t="s">
        <v>698</v>
      </c>
      <c r="D165" s="281"/>
      <c r="E165" s="281"/>
      <c r="F165" s="281"/>
      <c r="G165" s="281"/>
      <c r="H165" s="281"/>
      <c r="I165" s="281"/>
      <c r="J165" s="281"/>
      <c r="K165" s="282"/>
    </row>
    <row r="166" s="1" customFormat="1" ht="17.25" customHeight="1">
      <c r="B166" s="280"/>
      <c r="C166" s="305" t="s">
        <v>626</v>
      </c>
      <c r="D166" s="305"/>
      <c r="E166" s="305"/>
      <c r="F166" s="305" t="s">
        <v>627</v>
      </c>
      <c r="G166" s="347"/>
      <c r="H166" s="348" t="s">
        <v>51</v>
      </c>
      <c r="I166" s="348" t="s">
        <v>54</v>
      </c>
      <c r="J166" s="305" t="s">
        <v>628</v>
      </c>
      <c r="K166" s="282"/>
    </row>
    <row r="167" s="1" customFormat="1" ht="17.25" customHeight="1">
      <c r="B167" s="283"/>
      <c r="C167" s="307" t="s">
        <v>629</v>
      </c>
      <c r="D167" s="307"/>
      <c r="E167" s="307"/>
      <c r="F167" s="308" t="s">
        <v>630</v>
      </c>
      <c r="G167" s="349"/>
      <c r="H167" s="350"/>
      <c r="I167" s="350"/>
      <c r="J167" s="307" t="s">
        <v>631</v>
      </c>
      <c r="K167" s="285"/>
    </row>
    <row r="168" s="1" customFormat="1" ht="5.25" customHeight="1">
      <c r="B168" s="315"/>
      <c r="C168" s="310"/>
      <c r="D168" s="310"/>
      <c r="E168" s="310"/>
      <c r="F168" s="310"/>
      <c r="G168" s="311"/>
      <c r="H168" s="310"/>
      <c r="I168" s="310"/>
      <c r="J168" s="310"/>
      <c r="K168" s="338"/>
    </row>
    <row r="169" s="1" customFormat="1" ht="15" customHeight="1">
      <c r="B169" s="315"/>
      <c r="C169" s="290" t="s">
        <v>635</v>
      </c>
      <c r="D169" s="290"/>
      <c r="E169" s="290"/>
      <c r="F169" s="313" t="s">
        <v>632</v>
      </c>
      <c r="G169" s="290"/>
      <c r="H169" s="290" t="s">
        <v>672</v>
      </c>
      <c r="I169" s="290" t="s">
        <v>634</v>
      </c>
      <c r="J169" s="290">
        <v>120</v>
      </c>
      <c r="K169" s="338"/>
    </row>
    <row r="170" s="1" customFormat="1" ht="15" customHeight="1">
      <c r="B170" s="315"/>
      <c r="C170" s="290" t="s">
        <v>681</v>
      </c>
      <c r="D170" s="290"/>
      <c r="E170" s="290"/>
      <c r="F170" s="313" t="s">
        <v>632</v>
      </c>
      <c r="G170" s="290"/>
      <c r="H170" s="290" t="s">
        <v>682</v>
      </c>
      <c r="I170" s="290" t="s">
        <v>634</v>
      </c>
      <c r="J170" s="290" t="s">
        <v>683</v>
      </c>
      <c r="K170" s="338"/>
    </row>
    <row r="171" s="1" customFormat="1" ht="15" customHeight="1">
      <c r="B171" s="315"/>
      <c r="C171" s="290" t="s">
        <v>580</v>
      </c>
      <c r="D171" s="290"/>
      <c r="E171" s="290"/>
      <c r="F171" s="313" t="s">
        <v>632</v>
      </c>
      <c r="G171" s="290"/>
      <c r="H171" s="290" t="s">
        <v>699</v>
      </c>
      <c r="I171" s="290" t="s">
        <v>634</v>
      </c>
      <c r="J171" s="290" t="s">
        <v>683</v>
      </c>
      <c r="K171" s="338"/>
    </row>
    <row r="172" s="1" customFormat="1" ht="15" customHeight="1">
      <c r="B172" s="315"/>
      <c r="C172" s="290" t="s">
        <v>637</v>
      </c>
      <c r="D172" s="290"/>
      <c r="E172" s="290"/>
      <c r="F172" s="313" t="s">
        <v>638</v>
      </c>
      <c r="G172" s="290"/>
      <c r="H172" s="290" t="s">
        <v>699</v>
      </c>
      <c r="I172" s="290" t="s">
        <v>634</v>
      </c>
      <c r="J172" s="290">
        <v>50</v>
      </c>
      <c r="K172" s="338"/>
    </row>
    <row r="173" s="1" customFormat="1" ht="15" customHeight="1">
      <c r="B173" s="315"/>
      <c r="C173" s="290" t="s">
        <v>640</v>
      </c>
      <c r="D173" s="290"/>
      <c r="E173" s="290"/>
      <c r="F173" s="313" t="s">
        <v>632</v>
      </c>
      <c r="G173" s="290"/>
      <c r="H173" s="290" t="s">
        <v>699</v>
      </c>
      <c r="I173" s="290" t="s">
        <v>642</v>
      </c>
      <c r="J173" s="290"/>
      <c r="K173" s="338"/>
    </row>
    <row r="174" s="1" customFormat="1" ht="15" customHeight="1">
      <c r="B174" s="315"/>
      <c r="C174" s="290" t="s">
        <v>651</v>
      </c>
      <c r="D174" s="290"/>
      <c r="E174" s="290"/>
      <c r="F174" s="313" t="s">
        <v>638</v>
      </c>
      <c r="G174" s="290"/>
      <c r="H174" s="290" t="s">
        <v>699</v>
      </c>
      <c r="I174" s="290" t="s">
        <v>634</v>
      </c>
      <c r="J174" s="290">
        <v>50</v>
      </c>
      <c r="K174" s="338"/>
    </row>
    <row r="175" s="1" customFormat="1" ht="15" customHeight="1">
      <c r="B175" s="315"/>
      <c r="C175" s="290" t="s">
        <v>659</v>
      </c>
      <c r="D175" s="290"/>
      <c r="E175" s="290"/>
      <c r="F175" s="313" t="s">
        <v>638</v>
      </c>
      <c r="G175" s="290"/>
      <c r="H175" s="290" t="s">
        <v>699</v>
      </c>
      <c r="I175" s="290" t="s">
        <v>634</v>
      </c>
      <c r="J175" s="290">
        <v>50</v>
      </c>
      <c r="K175" s="338"/>
    </row>
    <row r="176" s="1" customFormat="1" ht="15" customHeight="1">
      <c r="B176" s="315"/>
      <c r="C176" s="290" t="s">
        <v>657</v>
      </c>
      <c r="D176" s="290"/>
      <c r="E176" s="290"/>
      <c r="F176" s="313" t="s">
        <v>638</v>
      </c>
      <c r="G176" s="290"/>
      <c r="H176" s="290" t="s">
        <v>699</v>
      </c>
      <c r="I176" s="290" t="s">
        <v>634</v>
      </c>
      <c r="J176" s="290">
        <v>50</v>
      </c>
      <c r="K176" s="338"/>
    </row>
    <row r="177" s="1" customFormat="1" ht="15" customHeight="1">
      <c r="B177" s="315"/>
      <c r="C177" s="290" t="s">
        <v>95</v>
      </c>
      <c r="D177" s="290"/>
      <c r="E177" s="290"/>
      <c r="F177" s="313" t="s">
        <v>632</v>
      </c>
      <c r="G177" s="290"/>
      <c r="H177" s="290" t="s">
        <v>700</v>
      </c>
      <c r="I177" s="290" t="s">
        <v>701</v>
      </c>
      <c r="J177" s="290"/>
      <c r="K177" s="338"/>
    </row>
    <row r="178" s="1" customFormat="1" ht="15" customHeight="1">
      <c r="B178" s="315"/>
      <c r="C178" s="290" t="s">
        <v>54</v>
      </c>
      <c r="D178" s="290"/>
      <c r="E178" s="290"/>
      <c r="F178" s="313" t="s">
        <v>632</v>
      </c>
      <c r="G178" s="290"/>
      <c r="H178" s="290" t="s">
        <v>702</v>
      </c>
      <c r="I178" s="290" t="s">
        <v>703</v>
      </c>
      <c r="J178" s="290">
        <v>1</v>
      </c>
      <c r="K178" s="338"/>
    </row>
    <row r="179" s="1" customFormat="1" ht="15" customHeight="1">
      <c r="B179" s="315"/>
      <c r="C179" s="290" t="s">
        <v>50</v>
      </c>
      <c r="D179" s="290"/>
      <c r="E179" s="290"/>
      <c r="F179" s="313" t="s">
        <v>632</v>
      </c>
      <c r="G179" s="290"/>
      <c r="H179" s="290" t="s">
        <v>704</v>
      </c>
      <c r="I179" s="290" t="s">
        <v>634</v>
      </c>
      <c r="J179" s="290">
        <v>20</v>
      </c>
      <c r="K179" s="338"/>
    </row>
    <row r="180" s="1" customFormat="1" ht="15" customHeight="1">
      <c r="B180" s="315"/>
      <c r="C180" s="290" t="s">
        <v>51</v>
      </c>
      <c r="D180" s="290"/>
      <c r="E180" s="290"/>
      <c r="F180" s="313" t="s">
        <v>632</v>
      </c>
      <c r="G180" s="290"/>
      <c r="H180" s="290" t="s">
        <v>705</v>
      </c>
      <c r="I180" s="290" t="s">
        <v>634</v>
      </c>
      <c r="J180" s="290">
        <v>255</v>
      </c>
      <c r="K180" s="338"/>
    </row>
    <row r="181" s="1" customFormat="1" ht="15" customHeight="1">
      <c r="B181" s="315"/>
      <c r="C181" s="290" t="s">
        <v>96</v>
      </c>
      <c r="D181" s="290"/>
      <c r="E181" s="290"/>
      <c r="F181" s="313" t="s">
        <v>632</v>
      </c>
      <c r="G181" s="290"/>
      <c r="H181" s="290" t="s">
        <v>596</v>
      </c>
      <c r="I181" s="290" t="s">
        <v>634</v>
      </c>
      <c r="J181" s="290">
        <v>10</v>
      </c>
      <c r="K181" s="338"/>
    </row>
    <row r="182" s="1" customFormat="1" ht="15" customHeight="1">
      <c r="B182" s="315"/>
      <c r="C182" s="290" t="s">
        <v>97</v>
      </c>
      <c r="D182" s="290"/>
      <c r="E182" s="290"/>
      <c r="F182" s="313" t="s">
        <v>632</v>
      </c>
      <c r="G182" s="290"/>
      <c r="H182" s="290" t="s">
        <v>706</v>
      </c>
      <c r="I182" s="290" t="s">
        <v>667</v>
      </c>
      <c r="J182" s="290"/>
      <c r="K182" s="338"/>
    </row>
    <row r="183" s="1" customFormat="1" ht="15" customHeight="1">
      <c r="B183" s="315"/>
      <c r="C183" s="290" t="s">
        <v>707</v>
      </c>
      <c r="D183" s="290"/>
      <c r="E183" s="290"/>
      <c r="F183" s="313" t="s">
        <v>632</v>
      </c>
      <c r="G183" s="290"/>
      <c r="H183" s="290" t="s">
        <v>708</v>
      </c>
      <c r="I183" s="290" t="s">
        <v>667</v>
      </c>
      <c r="J183" s="290"/>
      <c r="K183" s="338"/>
    </row>
    <row r="184" s="1" customFormat="1" ht="15" customHeight="1">
      <c r="B184" s="315"/>
      <c r="C184" s="290" t="s">
        <v>696</v>
      </c>
      <c r="D184" s="290"/>
      <c r="E184" s="290"/>
      <c r="F184" s="313" t="s">
        <v>632</v>
      </c>
      <c r="G184" s="290"/>
      <c r="H184" s="290" t="s">
        <v>709</v>
      </c>
      <c r="I184" s="290" t="s">
        <v>667</v>
      </c>
      <c r="J184" s="290"/>
      <c r="K184" s="338"/>
    </row>
    <row r="185" s="1" customFormat="1" ht="15" customHeight="1">
      <c r="B185" s="315"/>
      <c r="C185" s="290" t="s">
        <v>99</v>
      </c>
      <c r="D185" s="290"/>
      <c r="E185" s="290"/>
      <c r="F185" s="313" t="s">
        <v>638</v>
      </c>
      <c r="G185" s="290"/>
      <c r="H185" s="290" t="s">
        <v>710</v>
      </c>
      <c r="I185" s="290" t="s">
        <v>634</v>
      </c>
      <c r="J185" s="290">
        <v>50</v>
      </c>
      <c r="K185" s="338"/>
    </row>
    <row r="186" s="1" customFormat="1" ht="15" customHeight="1">
      <c r="B186" s="315"/>
      <c r="C186" s="290" t="s">
        <v>711</v>
      </c>
      <c r="D186" s="290"/>
      <c r="E186" s="290"/>
      <c r="F186" s="313" t="s">
        <v>638</v>
      </c>
      <c r="G186" s="290"/>
      <c r="H186" s="290" t="s">
        <v>712</v>
      </c>
      <c r="I186" s="290" t="s">
        <v>713</v>
      </c>
      <c r="J186" s="290"/>
      <c r="K186" s="338"/>
    </row>
    <row r="187" s="1" customFormat="1" ht="15" customHeight="1">
      <c r="B187" s="315"/>
      <c r="C187" s="290" t="s">
        <v>714</v>
      </c>
      <c r="D187" s="290"/>
      <c r="E187" s="290"/>
      <c r="F187" s="313" t="s">
        <v>638</v>
      </c>
      <c r="G187" s="290"/>
      <c r="H187" s="290" t="s">
        <v>715</v>
      </c>
      <c r="I187" s="290" t="s">
        <v>713</v>
      </c>
      <c r="J187" s="290"/>
      <c r="K187" s="338"/>
    </row>
    <row r="188" s="1" customFormat="1" ht="15" customHeight="1">
      <c r="B188" s="315"/>
      <c r="C188" s="290" t="s">
        <v>716</v>
      </c>
      <c r="D188" s="290"/>
      <c r="E188" s="290"/>
      <c r="F188" s="313" t="s">
        <v>638</v>
      </c>
      <c r="G188" s="290"/>
      <c r="H188" s="290" t="s">
        <v>717</v>
      </c>
      <c r="I188" s="290" t="s">
        <v>713</v>
      </c>
      <c r="J188" s="290"/>
      <c r="K188" s="338"/>
    </row>
    <row r="189" s="1" customFormat="1" ht="15" customHeight="1">
      <c r="B189" s="315"/>
      <c r="C189" s="351" t="s">
        <v>718</v>
      </c>
      <c r="D189" s="290"/>
      <c r="E189" s="290"/>
      <c r="F189" s="313" t="s">
        <v>638</v>
      </c>
      <c r="G189" s="290"/>
      <c r="H189" s="290" t="s">
        <v>719</v>
      </c>
      <c r="I189" s="290" t="s">
        <v>720</v>
      </c>
      <c r="J189" s="352" t="s">
        <v>721</v>
      </c>
      <c r="K189" s="338"/>
    </row>
    <row r="190" s="17" customFormat="1" ht="15" customHeight="1">
      <c r="B190" s="353"/>
      <c r="C190" s="354" t="s">
        <v>722</v>
      </c>
      <c r="D190" s="355"/>
      <c r="E190" s="355"/>
      <c r="F190" s="356" t="s">
        <v>638</v>
      </c>
      <c r="G190" s="355"/>
      <c r="H190" s="355" t="s">
        <v>723</v>
      </c>
      <c r="I190" s="355" t="s">
        <v>720</v>
      </c>
      <c r="J190" s="357" t="s">
        <v>721</v>
      </c>
      <c r="K190" s="358"/>
    </row>
    <row r="191" s="1" customFormat="1" ht="15" customHeight="1">
      <c r="B191" s="315"/>
      <c r="C191" s="351" t="s">
        <v>39</v>
      </c>
      <c r="D191" s="290"/>
      <c r="E191" s="290"/>
      <c r="F191" s="313" t="s">
        <v>632</v>
      </c>
      <c r="G191" s="290"/>
      <c r="H191" s="287" t="s">
        <v>724</v>
      </c>
      <c r="I191" s="290" t="s">
        <v>725</v>
      </c>
      <c r="J191" s="290"/>
      <c r="K191" s="338"/>
    </row>
    <row r="192" s="1" customFormat="1" ht="15" customHeight="1">
      <c r="B192" s="315"/>
      <c r="C192" s="351" t="s">
        <v>726</v>
      </c>
      <c r="D192" s="290"/>
      <c r="E192" s="290"/>
      <c r="F192" s="313" t="s">
        <v>632</v>
      </c>
      <c r="G192" s="290"/>
      <c r="H192" s="290" t="s">
        <v>727</v>
      </c>
      <c r="I192" s="290" t="s">
        <v>667</v>
      </c>
      <c r="J192" s="290"/>
      <c r="K192" s="338"/>
    </row>
    <row r="193" s="1" customFormat="1" ht="15" customHeight="1">
      <c r="B193" s="315"/>
      <c r="C193" s="351" t="s">
        <v>728</v>
      </c>
      <c r="D193" s="290"/>
      <c r="E193" s="290"/>
      <c r="F193" s="313" t="s">
        <v>632</v>
      </c>
      <c r="G193" s="290"/>
      <c r="H193" s="290" t="s">
        <v>729</v>
      </c>
      <c r="I193" s="290" t="s">
        <v>667</v>
      </c>
      <c r="J193" s="290"/>
      <c r="K193" s="338"/>
    </row>
    <row r="194" s="1" customFormat="1" ht="15" customHeight="1">
      <c r="B194" s="315"/>
      <c r="C194" s="351" t="s">
        <v>730</v>
      </c>
      <c r="D194" s="290"/>
      <c r="E194" s="290"/>
      <c r="F194" s="313" t="s">
        <v>638</v>
      </c>
      <c r="G194" s="290"/>
      <c r="H194" s="290" t="s">
        <v>731</v>
      </c>
      <c r="I194" s="290" t="s">
        <v>667</v>
      </c>
      <c r="J194" s="290"/>
      <c r="K194" s="338"/>
    </row>
    <row r="195" s="1" customFormat="1" ht="15" customHeight="1">
      <c r="B195" s="344"/>
      <c r="C195" s="359"/>
      <c r="D195" s="324"/>
      <c r="E195" s="324"/>
      <c r="F195" s="324"/>
      <c r="G195" s="324"/>
      <c r="H195" s="324"/>
      <c r="I195" s="324"/>
      <c r="J195" s="324"/>
      <c r="K195" s="345"/>
    </row>
    <row r="196" s="1" customFormat="1" ht="18.75" customHeight="1">
      <c r="B196" s="326"/>
      <c r="C196" s="336"/>
      <c r="D196" s="336"/>
      <c r="E196" s="336"/>
      <c r="F196" s="346"/>
      <c r="G196" s="336"/>
      <c r="H196" s="336"/>
      <c r="I196" s="336"/>
      <c r="J196" s="336"/>
      <c r="K196" s="326"/>
    </row>
    <row r="197" s="1" customFormat="1" ht="18.75" customHeight="1">
      <c r="B197" s="326"/>
      <c r="C197" s="336"/>
      <c r="D197" s="336"/>
      <c r="E197" s="336"/>
      <c r="F197" s="346"/>
      <c r="G197" s="336"/>
      <c r="H197" s="336"/>
      <c r="I197" s="336"/>
      <c r="J197" s="336"/>
      <c r="K197" s="326"/>
    </row>
    <row r="198" s="1" customFormat="1" ht="18.75" customHeight="1">
      <c r="B198" s="298"/>
      <c r="C198" s="298"/>
      <c r="D198" s="298"/>
      <c r="E198" s="298"/>
      <c r="F198" s="298"/>
      <c r="G198" s="298"/>
      <c r="H198" s="298"/>
      <c r="I198" s="298"/>
      <c r="J198" s="298"/>
      <c r="K198" s="298"/>
    </row>
    <row r="199" s="1" customFormat="1" ht="13.5">
      <c r="B199" s="277"/>
      <c r="C199" s="278"/>
      <c r="D199" s="278"/>
      <c r="E199" s="278"/>
      <c r="F199" s="278"/>
      <c r="G199" s="278"/>
      <c r="H199" s="278"/>
      <c r="I199" s="278"/>
      <c r="J199" s="278"/>
      <c r="K199" s="279"/>
    </row>
    <row r="200" s="1" customFormat="1" ht="21">
      <c r="B200" s="280"/>
      <c r="C200" s="281" t="s">
        <v>732</v>
      </c>
      <c r="D200" s="281"/>
      <c r="E200" s="281"/>
      <c r="F200" s="281"/>
      <c r="G200" s="281"/>
      <c r="H200" s="281"/>
      <c r="I200" s="281"/>
      <c r="J200" s="281"/>
      <c r="K200" s="282"/>
    </row>
    <row r="201" s="1" customFormat="1" ht="25.5" customHeight="1">
      <c r="B201" s="280"/>
      <c r="C201" s="360" t="s">
        <v>733</v>
      </c>
      <c r="D201" s="360"/>
      <c r="E201" s="360"/>
      <c r="F201" s="360" t="s">
        <v>734</v>
      </c>
      <c r="G201" s="361"/>
      <c r="H201" s="360" t="s">
        <v>735</v>
      </c>
      <c r="I201" s="360"/>
      <c r="J201" s="360"/>
      <c r="K201" s="282"/>
    </row>
    <row r="202" s="1" customFormat="1" ht="5.25" customHeight="1">
      <c r="B202" s="315"/>
      <c r="C202" s="310"/>
      <c r="D202" s="310"/>
      <c r="E202" s="310"/>
      <c r="F202" s="310"/>
      <c r="G202" s="336"/>
      <c r="H202" s="310"/>
      <c r="I202" s="310"/>
      <c r="J202" s="310"/>
      <c r="K202" s="338"/>
    </row>
    <row r="203" s="1" customFormat="1" ht="15" customHeight="1">
      <c r="B203" s="315"/>
      <c r="C203" s="290" t="s">
        <v>725</v>
      </c>
      <c r="D203" s="290"/>
      <c r="E203" s="290"/>
      <c r="F203" s="313" t="s">
        <v>40</v>
      </c>
      <c r="G203" s="290"/>
      <c r="H203" s="290" t="s">
        <v>736</v>
      </c>
      <c r="I203" s="290"/>
      <c r="J203" s="290"/>
      <c r="K203" s="338"/>
    </row>
    <row r="204" s="1" customFormat="1" ht="15" customHeight="1">
      <c r="B204" s="315"/>
      <c r="C204" s="290"/>
      <c r="D204" s="290"/>
      <c r="E204" s="290"/>
      <c r="F204" s="313" t="s">
        <v>41</v>
      </c>
      <c r="G204" s="290"/>
      <c r="H204" s="290" t="s">
        <v>737</v>
      </c>
      <c r="I204" s="290"/>
      <c r="J204" s="290"/>
      <c r="K204" s="338"/>
    </row>
    <row r="205" s="1" customFormat="1" ht="15" customHeight="1">
      <c r="B205" s="315"/>
      <c r="C205" s="290"/>
      <c r="D205" s="290"/>
      <c r="E205" s="290"/>
      <c r="F205" s="313" t="s">
        <v>44</v>
      </c>
      <c r="G205" s="290"/>
      <c r="H205" s="290" t="s">
        <v>738</v>
      </c>
      <c r="I205" s="290"/>
      <c r="J205" s="290"/>
      <c r="K205" s="338"/>
    </row>
    <row r="206" s="1" customFormat="1" ht="15" customHeight="1">
      <c r="B206" s="315"/>
      <c r="C206" s="290"/>
      <c r="D206" s="290"/>
      <c r="E206" s="290"/>
      <c r="F206" s="313" t="s">
        <v>42</v>
      </c>
      <c r="G206" s="290"/>
      <c r="H206" s="290" t="s">
        <v>739</v>
      </c>
      <c r="I206" s="290"/>
      <c r="J206" s="290"/>
      <c r="K206" s="338"/>
    </row>
    <row r="207" s="1" customFormat="1" ht="15" customHeight="1">
      <c r="B207" s="315"/>
      <c r="C207" s="290"/>
      <c r="D207" s="290"/>
      <c r="E207" s="290"/>
      <c r="F207" s="313" t="s">
        <v>43</v>
      </c>
      <c r="G207" s="290"/>
      <c r="H207" s="290" t="s">
        <v>740</v>
      </c>
      <c r="I207" s="290"/>
      <c r="J207" s="290"/>
      <c r="K207" s="338"/>
    </row>
    <row r="208" s="1" customFormat="1" ht="15" customHeight="1">
      <c r="B208" s="315"/>
      <c r="C208" s="290"/>
      <c r="D208" s="290"/>
      <c r="E208" s="290"/>
      <c r="F208" s="313"/>
      <c r="G208" s="290"/>
      <c r="H208" s="290"/>
      <c r="I208" s="290"/>
      <c r="J208" s="290"/>
      <c r="K208" s="338"/>
    </row>
    <row r="209" s="1" customFormat="1" ht="15" customHeight="1">
      <c r="B209" s="315"/>
      <c r="C209" s="290" t="s">
        <v>679</v>
      </c>
      <c r="D209" s="290"/>
      <c r="E209" s="290"/>
      <c r="F209" s="313" t="s">
        <v>76</v>
      </c>
      <c r="G209" s="290"/>
      <c r="H209" s="290" t="s">
        <v>741</v>
      </c>
      <c r="I209" s="290"/>
      <c r="J209" s="290"/>
      <c r="K209" s="338"/>
    </row>
    <row r="210" s="1" customFormat="1" ht="15" customHeight="1">
      <c r="B210" s="315"/>
      <c r="C210" s="290"/>
      <c r="D210" s="290"/>
      <c r="E210" s="290"/>
      <c r="F210" s="313" t="s">
        <v>574</v>
      </c>
      <c r="G210" s="290"/>
      <c r="H210" s="290" t="s">
        <v>575</v>
      </c>
      <c r="I210" s="290"/>
      <c r="J210" s="290"/>
      <c r="K210" s="338"/>
    </row>
    <row r="211" s="1" customFormat="1" ht="15" customHeight="1">
      <c r="B211" s="315"/>
      <c r="C211" s="290"/>
      <c r="D211" s="290"/>
      <c r="E211" s="290"/>
      <c r="F211" s="313" t="s">
        <v>572</v>
      </c>
      <c r="G211" s="290"/>
      <c r="H211" s="290" t="s">
        <v>742</v>
      </c>
      <c r="I211" s="290"/>
      <c r="J211" s="290"/>
      <c r="K211" s="338"/>
    </row>
    <row r="212" s="1" customFormat="1" ht="15" customHeight="1">
      <c r="B212" s="362"/>
      <c r="C212" s="290"/>
      <c r="D212" s="290"/>
      <c r="E212" s="290"/>
      <c r="F212" s="313" t="s">
        <v>576</v>
      </c>
      <c r="G212" s="351"/>
      <c r="H212" s="342" t="s">
        <v>577</v>
      </c>
      <c r="I212" s="342"/>
      <c r="J212" s="342"/>
      <c r="K212" s="363"/>
    </row>
    <row r="213" s="1" customFormat="1" ht="15" customHeight="1">
      <c r="B213" s="362"/>
      <c r="C213" s="290"/>
      <c r="D213" s="290"/>
      <c r="E213" s="290"/>
      <c r="F213" s="313" t="s">
        <v>578</v>
      </c>
      <c r="G213" s="351"/>
      <c r="H213" s="342" t="s">
        <v>743</v>
      </c>
      <c r="I213" s="342"/>
      <c r="J213" s="342"/>
      <c r="K213" s="363"/>
    </row>
    <row r="214" s="1" customFormat="1" ht="15" customHeight="1">
      <c r="B214" s="362"/>
      <c r="C214" s="290"/>
      <c r="D214" s="290"/>
      <c r="E214" s="290"/>
      <c r="F214" s="313"/>
      <c r="G214" s="351"/>
      <c r="H214" s="342"/>
      <c r="I214" s="342"/>
      <c r="J214" s="342"/>
      <c r="K214" s="363"/>
    </row>
    <row r="215" s="1" customFormat="1" ht="15" customHeight="1">
      <c r="B215" s="362"/>
      <c r="C215" s="290" t="s">
        <v>703</v>
      </c>
      <c r="D215" s="290"/>
      <c r="E215" s="290"/>
      <c r="F215" s="313">
        <v>1</v>
      </c>
      <c r="G215" s="351"/>
      <c r="H215" s="342" t="s">
        <v>744</v>
      </c>
      <c r="I215" s="342"/>
      <c r="J215" s="342"/>
      <c r="K215" s="363"/>
    </row>
    <row r="216" s="1" customFormat="1" ht="15" customHeight="1">
      <c r="B216" s="362"/>
      <c r="C216" s="290"/>
      <c r="D216" s="290"/>
      <c r="E216" s="290"/>
      <c r="F216" s="313">
        <v>2</v>
      </c>
      <c r="G216" s="351"/>
      <c r="H216" s="342" t="s">
        <v>745</v>
      </c>
      <c r="I216" s="342"/>
      <c r="J216" s="342"/>
      <c r="K216" s="363"/>
    </row>
    <row r="217" s="1" customFormat="1" ht="15" customHeight="1">
      <c r="B217" s="362"/>
      <c r="C217" s="290"/>
      <c r="D217" s="290"/>
      <c r="E217" s="290"/>
      <c r="F217" s="313">
        <v>3</v>
      </c>
      <c r="G217" s="351"/>
      <c r="H217" s="342" t="s">
        <v>746</v>
      </c>
      <c r="I217" s="342"/>
      <c r="J217" s="342"/>
      <c r="K217" s="363"/>
    </row>
    <row r="218" s="1" customFormat="1" ht="15" customHeight="1">
      <c r="B218" s="362"/>
      <c r="C218" s="290"/>
      <c r="D218" s="290"/>
      <c r="E218" s="290"/>
      <c r="F218" s="313">
        <v>4</v>
      </c>
      <c r="G218" s="351"/>
      <c r="H218" s="342" t="s">
        <v>747</v>
      </c>
      <c r="I218" s="342"/>
      <c r="J218" s="342"/>
      <c r="K218" s="363"/>
    </row>
    <row r="219" s="1" customFormat="1" ht="12.75" customHeight="1">
      <c r="B219" s="364"/>
      <c r="C219" s="365"/>
      <c r="D219" s="365"/>
      <c r="E219" s="365"/>
      <c r="F219" s="365"/>
      <c r="G219" s="365"/>
      <c r="H219" s="365"/>
      <c r="I219" s="365"/>
      <c r="J219" s="365"/>
      <c r="K219" s="366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PC-VIKTOR\Viktor Vaidis</dc:creator>
  <cp:lastModifiedBy>PC-VIKTOR\Viktor Vaidis</cp:lastModifiedBy>
  <dcterms:created xsi:type="dcterms:W3CDTF">2025-06-03T09:58:23Z</dcterms:created>
  <dcterms:modified xsi:type="dcterms:W3CDTF">2025-06-03T09:58:26Z</dcterms:modified>
</cp:coreProperties>
</file>